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kumenti\Matteo\"/>
    </mc:Choice>
  </mc:AlternateContent>
  <xr:revisionPtr revIDLastSave="0" documentId="13_ncr:1_{48F47F93-FDE7-43E5-A434-C0D834BA87D8}" xr6:coauthVersionLast="45" xr6:coauthVersionMax="45" xr10:uidLastSave="{00000000-0000-0000-0000-000000000000}"/>
  <bookViews>
    <workbookView xWindow="-120" yWindow="-120" windowWidth="29040" windowHeight="16440" tabRatio="700" xr2:uid="{682950CC-5D08-418C-BD7E-13B1B7736090}"/>
  </bookViews>
  <sheets>
    <sheet name="TOC" sheetId="29" r:id="rId1"/>
    <sheet name="Players" sheetId="1" r:id="rId2"/>
    <sheet name="Corporations" sheetId="8" r:id="rId3"/>
    <sheet name="PlayedPC" sheetId="9" r:id="rId4"/>
    <sheet name="WinPC" sheetId="42" r:id="rId5"/>
    <sheet name="WinRate" sheetId="43" r:id="rId6"/>
    <sheet name="FunFacts" sheetId="53" r:id="rId7"/>
    <sheet name="Variables" sheetId="2" r:id="rId8"/>
    <sheet name="GameTemplate" sheetId="16" r:id="rId9"/>
    <sheet name="START" sheetId="3" r:id="rId10"/>
    <sheet name="Game1" sheetId="4" r:id="rId11"/>
    <sheet name="Game2" sheetId="5" r:id="rId12"/>
    <sheet name="Game3" sheetId="6" r:id="rId13"/>
    <sheet name="Game4" sheetId="10" r:id="rId14"/>
    <sheet name="Game5" sheetId="11" r:id="rId15"/>
    <sheet name="Game6" sheetId="12" r:id="rId16"/>
    <sheet name="Game7" sheetId="13" r:id="rId17"/>
    <sheet name="Game8" sheetId="14" r:id="rId18"/>
    <sheet name="Game9" sheetId="15" r:id="rId19"/>
    <sheet name="Game10" sheetId="17" r:id="rId20"/>
    <sheet name="Game11" sheetId="18" r:id="rId21"/>
    <sheet name="Game12" sheetId="19" r:id="rId22"/>
    <sheet name="Game13" sheetId="20" r:id="rId23"/>
    <sheet name="Game14" sheetId="21" r:id="rId24"/>
    <sheet name="Game15" sheetId="22" r:id="rId25"/>
    <sheet name="Game16" sheetId="23" r:id="rId26"/>
    <sheet name="Game17" sheetId="40" r:id="rId27"/>
    <sheet name="Game18" sheetId="24" r:id="rId28"/>
    <sheet name="Game19" sheetId="25" r:id="rId29"/>
    <sheet name="Game20" sheetId="26" r:id="rId30"/>
    <sheet name="Game21" sheetId="27" r:id="rId31"/>
    <sheet name="Game22" sheetId="28" r:id="rId32"/>
    <sheet name="Game23" sheetId="31" r:id="rId33"/>
    <sheet name="Game24" sheetId="32" r:id="rId34"/>
    <sheet name="Game25" sheetId="33" r:id="rId35"/>
    <sheet name="Game26" sheetId="34" r:id="rId36"/>
    <sheet name="Game27" sheetId="35" r:id="rId37"/>
    <sheet name="Game28" sheetId="36" r:id="rId38"/>
    <sheet name="Game29" sheetId="37" r:id="rId39"/>
    <sheet name="Game30" sheetId="38" r:id="rId40"/>
    <sheet name="Game31" sheetId="39" r:id="rId41"/>
    <sheet name="Game32" sheetId="44" r:id="rId42"/>
    <sheet name="Game33" sheetId="45" r:id="rId43"/>
    <sheet name="Game34" sheetId="46" r:id="rId44"/>
    <sheet name="Game35" sheetId="47" r:id="rId45"/>
    <sheet name="Game36" sheetId="48" r:id="rId46"/>
    <sheet name="Game37" sheetId="49" r:id="rId47"/>
    <sheet name="Game38" sheetId="50" r:id="rId48"/>
    <sheet name="Game39" sheetId="51" r:id="rId49"/>
    <sheet name="Game40" sheetId="52" r:id="rId50"/>
    <sheet name="Game41" sheetId="54" r:id="rId51"/>
    <sheet name="Game42" sheetId="55" r:id="rId52"/>
    <sheet name="Game43" sheetId="57" r:id="rId53"/>
    <sheet name="Game44" sheetId="58" r:id="rId54"/>
    <sheet name="Game45" sheetId="59" r:id="rId55"/>
    <sheet name="Game46" sheetId="60" r:id="rId56"/>
    <sheet name="Game47" sheetId="61" r:id="rId57"/>
    <sheet name="Game48" sheetId="62" r:id="rId58"/>
    <sheet name="Game49" sheetId="63" r:id="rId59"/>
    <sheet name="Game50" sheetId="64" r:id="rId60"/>
    <sheet name="Game51" sheetId="65" r:id="rId61"/>
    <sheet name="Game52" sheetId="66" r:id="rId62"/>
    <sheet name="Game53" sheetId="67" r:id="rId63"/>
    <sheet name="Game54" sheetId="68" r:id="rId64"/>
    <sheet name="Game55" sheetId="69" r:id="rId65"/>
    <sheet name="Game56" sheetId="70" r:id="rId66"/>
    <sheet name="Game57" sheetId="71" r:id="rId67"/>
    <sheet name="Game58" sheetId="72" r:id="rId68"/>
    <sheet name="Game59" sheetId="73" r:id="rId69"/>
    <sheet name="Game60" sheetId="74" r:id="rId70"/>
    <sheet name="END" sheetId="7" r:id="rId71"/>
    <sheet name="CHANGELOG" sheetId="75" r:id="rId72"/>
  </sheets>
  <definedNames>
    <definedName name="GAMES">TOC!$A$19:$A$78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  <c r="N2" i="1"/>
  <c r="M2" i="1"/>
  <c r="L2" i="1"/>
  <c r="Q1" i="1"/>
  <c r="P1" i="1"/>
  <c r="O1" i="1"/>
  <c r="N1" i="1"/>
  <c r="M1" i="1"/>
  <c r="L1" i="1"/>
  <c r="B21" i="2" a="1"/>
  <c r="B25" i="2" a="1"/>
  <c r="B29" i="2" a="1"/>
  <c r="B26" i="2" a="1"/>
  <c r="B30" i="2" a="1"/>
  <c r="B22" i="2" a="1"/>
  <c r="B23" i="2" a="1"/>
  <c r="B28" i="2" a="1"/>
  <c r="B27" i="2" a="1"/>
  <c r="B31" i="2" a="1"/>
  <c r="B24" i="2" a="1"/>
  <c r="B32" i="2" a="1"/>
  <c r="B20" i="2" a="1"/>
  <c r="B19" i="2" a="1"/>
  <c r="B13" i="2" a="1"/>
  <c r="B18" i="2" a="1"/>
  <c r="B14" i="2" a="1"/>
  <c r="B16" i="2" a="1"/>
  <c r="B15" i="2" a="1"/>
  <c r="B17" i="2" a="1"/>
  <c r="B32" i="2" l="1"/>
  <c r="B24" i="2"/>
  <c r="B31" i="2"/>
  <c r="B27" i="2"/>
  <c r="B28" i="2"/>
  <c r="B23" i="2"/>
  <c r="B22" i="2"/>
  <c r="B30" i="2"/>
  <c r="B26" i="2"/>
  <c r="B29" i="2"/>
  <c r="B25" i="2"/>
  <c r="B21" i="2"/>
  <c r="B19" i="2"/>
  <c r="B20" i="2"/>
  <c r="B17" i="2"/>
  <c r="B15" i="2"/>
  <c r="B16" i="2"/>
  <c r="B14" i="2"/>
  <c r="B18" i="2"/>
  <c r="B13" i="2"/>
  <c r="H12" i="58"/>
  <c r="H12" i="55"/>
  <c r="A1" i="75"/>
  <c r="F15" i="29"/>
  <c r="I15" i="74"/>
  <c r="I14" i="74"/>
  <c r="I13" i="74"/>
  <c r="I12" i="74"/>
  <c r="I11" i="74"/>
  <c r="B7" i="74"/>
  <c r="B8" i="74"/>
  <c r="I18" i="74"/>
  <c r="I2" i="74"/>
  <c r="H2" i="74"/>
  <c r="G2" i="74"/>
  <c r="F2" i="74"/>
  <c r="E2" i="74"/>
  <c r="D2" i="74"/>
  <c r="I1" i="74"/>
  <c r="H1" i="74"/>
  <c r="G1" i="74"/>
  <c r="F1" i="74"/>
  <c r="E1" i="74"/>
  <c r="D1" i="74"/>
  <c r="I15" i="73"/>
  <c r="I14" i="73"/>
  <c r="I13" i="73"/>
  <c r="I12" i="73"/>
  <c r="I11" i="73"/>
  <c r="B7" i="73"/>
  <c r="B8" i="73"/>
  <c r="I18" i="73"/>
  <c r="I2" i="73"/>
  <c r="H2" i="73"/>
  <c r="G2" i="73"/>
  <c r="F2" i="73"/>
  <c r="E2" i="73"/>
  <c r="D2" i="73"/>
  <c r="I1" i="73"/>
  <c r="H1" i="73"/>
  <c r="G1" i="73"/>
  <c r="F1" i="73"/>
  <c r="E1" i="73"/>
  <c r="D1" i="73"/>
  <c r="I15" i="72"/>
  <c r="I14" i="72"/>
  <c r="I13" i="72"/>
  <c r="I12" i="72"/>
  <c r="I11" i="72"/>
  <c r="B7" i="72"/>
  <c r="B8" i="72"/>
  <c r="I18" i="72"/>
  <c r="I2" i="72"/>
  <c r="H2" i="72"/>
  <c r="G2" i="72"/>
  <c r="F2" i="72"/>
  <c r="E2" i="72"/>
  <c r="D2" i="72"/>
  <c r="I1" i="72"/>
  <c r="H1" i="72"/>
  <c r="G1" i="72"/>
  <c r="F1" i="72"/>
  <c r="E1" i="72"/>
  <c r="D1" i="72"/>
  <c r="I15" i="71"/>
  <c r="I14" i="71"/>
  <c r="I13" i="71"/>
  <c r="I12" i="71"/>
  <c r="I11" i="71"/>
  <c r="B7" i="71"/>
  <c r="B8" i="71"/>
  <c r="I18" i="71"/>
  <c r="I2" i="71"/>
  <c r="H2" i="71"/>
  <c r="G2" i="71"/>
  <c r="F2" i="71"/>
  <c r="E2" i="71"/>
  <c r="D2" i="71"/>
  <c r="I1" i="71"/>
  <c r="H1" i="71"/>
  <c r="G1" i="71"/>
  <c r="F1" i="71"/>
  <c r="E1" i="71"/>
  <c r="D1" i="71"/>
  <c r="I15" i="70"/>
  <c r="I14" i="70"/>
  <c r="I13" i="70"/>
  <c r="I12" i="70"/>
  <c r="I11" i="70"/>
  <c r="B7" i="70"/>
  <c r="B8" i="70"/>
  <c r="I18" i="70"/>
  <c r="I2" i="70"/>
  <c r="H2" i="70"/>
  <c r="G2" i="70"/>
  <c r="F2" i="70"/>
  <c r="E2" i="70"/>
  <c r="D2" i="70"/>
  <c r="I1" i="70"/>
  <c r="H1" i="70"/>
  <c r="G1" i="70"/>
  <c r="F1" i="70"/>
  <c r="E1" i="70"/>
  <c r="D1" i="70"/>
  <c r="I18" i="69"/>
  <c r="I15" i="69"/>
  <c r="I14" i="69"/>
  <c r="I13" i="69"/>
  <c r="I12" i="69"/>
  <c r="I11" i="69"/>
  <c r="B6" i="69"/>
  <c r="B8" i="69"/>
  <c r="I17" i="69"/>
  <c r="B7" i="69"/>
  <c r="I2" i="69"/>
  <c r="H2" i="69"/>
  <c r="G2" i="69"/>
  <c r="F2" i="69"/>
  <c r="E2" i="69"/>
  <c r="D2" i="69"/>
  <c r="I1" i="69"/>
  <c r="H1" i="69"/>
  <c r="G1" i="69"/>
  <c r="F1" i="69"/>
  <c r="E1" i="69"/>
  <c r="D1" i="69"/>
  <c r="I18" i="68"/>
  <c r="I15" i="68"/>
  <c r="I14" i="68"/>
  <c r="I13" i="68"/>
  <c r="I12" i="68"/>
  <c r="I11" i="68"/>
  <c r="B6" i="68"/>
  <c r="B8" i="68"/>
  <c r="I17" i="68"/>
  <c r="B7" i="68"/>
  <c r="I2" i="68"/>
  <c r="H2" i="68"/>
  <c r="G2" i="68"/>
  <c r="F2" i="68"/>
  <c r="E2" i="68"/>
  <c r="D2" i="68"/>
  <c r="I1" i="68"/>
  <c r="H1" i="68"/>
  <c r="G1" i="68"/>
  <c r="F1" i="68"/>
  <c r="E1" i="68"/>
  <c r="D1" i="68"/>
  <c r="I15" i="67"/>
  <c r="I14" i="67"/>
  <c r="I13" i="67"/>
  <c r="I12" i="67"/>
  <c r="I11" i="67"/>
  <c r="B7" i="67"/>
  <c r="B8" i="67"/>
  <c r="I18" i="67"/>
  <c r="I2" i="67"/>
  <c r="H2" i="67"/>
  <c r="G2" i="67"/>
  <c r="F2" i="67"/>
  <c r="E2" i="67"/>
  <c r="D2" i="67"/>
  <c r="I1" i="67"/>
  <c r="H1" i="67"/>
  <c r="G1" i="67"/>
  <c r="F1" i="67"/>
  <c r="E1" i="67"/>
  <c r="D1" i="67"/>
  <c r="I15" i="66"/>
  <c r="I14" i="66"/>
  <c r="I13" i="66"/>
  <c r="I12" i="66"/>
  <c r="I11" i="66"/>
  <c r="B7" i="66"/>
  <c r="B8" i="66"/>
  <c r="I18" i="66"/>
  <c r="I2" i="66"/>
  <c r="H2" i="66"/>
  <c r="G2" i="66"/>
  <c r="F2" i="66"/>
  <c r="E2" i="66"/>
  <c r="D2" i="66"/>
  <c r="I1" i="66"/>
  <c r="H1" i="66"/>
  <c r="G1" i="66"/>
  <c r="F1" i="66"/>
  <c r="E1" i="66"/>
  <c r="D1" i="66"/>
  <c r="I15" i="65"/>
  <c r="I14" i="65"/>
  <c r="I13" i="65"/>
  <c r="I12" i="65"/>
  <c r="I11" i="65"/>
  <c r="B7" i="65"/>
  <c r="B8" i="65"/>
  <c r="I18" i="65"/>
  <c r="B6" i="65"/>
  <c r="I2" i="65"/>
  <c r="H2" i="65"/>
  <c r="G2" i="65"/>
  <c r="F2" i="65"/>
  <c r="E2" i="65"/>
  <c r="D2" i="65"/>
  <c r="I1" i="65"/>
  <c r="H1" i="65"/>
  <c r="G1" i="65"/>
  <c r="F1" i="65"/>
  <c r="E1" i="65"/>
  <c r="D1" i="65"/>
  <c r="I18" i="64"/>
  <c r="I17" i="64"/>
  <c r="I15" i="64"/>
  <c r="I14" i="64"/>
  <c r="I13" i="64"/>
  <c r="I12" i="64"/>
  <c r="I11" i="64"/>
  <c r="B7" i="64"/>
  <c r="B8" i="64"/>
  <c r="I2" i="64"/>
  <c r="H2" i="64"/>
  <c r="G2" i="64"/>
  <c r="F2" i="64"/>
  <c r="E2" i="64"/>
  <c r="D2" i="64"/>
  <c r="I1" i="64"/>
  <c r="H1" i="64"/>
  <c r="G1" i="64"/>
  <c r="F1" i="64"/>
  <c r="E1" i="64"/>
  <c r="D1" i="64"/>
  <c r="I18" i="63"/>
  <c r="I17" i="63"/>
  <c r="I15" i="63"/>
  <c r="I14" i="63"/>
  <c r="I13" i="63"/>
  <c r="B5" i="63"/>
  <c r="I12" i="63"/>
  <c r="I11" i="63"/>
  <c r="B8" i="63"/>
  <c r="B7" i="63"/>
  <c r="B6" i="63"/>
  <c r="I2" i="63"/>
  <c r="H2" i="63"/>
  <c r="G2" i="63"/>
  <c r="F2" i="63"/>
  <c r="E2" i="63"/>
  <c r="D2" i="63"/>
  <c r="I1" i="63"/>
  <c r="H1" i="63"/>
  <c r="G1" i="63"/>
  <c r="F1" i="63"/>
  <c r="E1" i="63"/>
  <c r="D1" i="63"/>
  <c r="I15" i="62"/>
  <c r="I14" i="62"/>
  <c r="I13" i="62"/>
  <c r="I12" i="62"/>
  <c r="I11" i="62"/>
  <c r="B7" i="62"/>
  <c r="B8" i="62"/>
  <c r="I18" i="62"/>
  <c r="I2" i="62"/>
  <c r="H2" i="62"/>
  <c r="G2" i="62"/>
  <c r="F2" i="62"/>
  <c r="E2" i="62"/>
  <c r="D2" i="62"/>
  <c r="I1" i="62"/>
  <c r="H1" i="62"/>
  <c r="G1" i="62"/>
  <c r="F1" i="62"/>
  <c r="E1" i="62"/>
  <c r="D1" i="62"/>
  <c r="I18" i="61"/>
  <c r="I15" i="61"/>
  <c r="I14" i="61"/>
  <c r="I13" i="61"/>
  <c r="B7" i="61"/>
  <c r="I12" i="61"/>
  <c r="I11" i="61"/>
  <c r="B6" i="61"/>
  <c r="B8" i="61"/>
  <c r="I17" i="61"/>
  <c r="I2" i="61"/>
  <c r="H2" i="61"/>
  <c r="G2" i="61"/>
  <c r="F2" i="61"/>
  <c r="E2" i="61"/>
  <c r="D2" i="61"/>
  <c r="I1" i="61"/>
  <c r="H1" i="61"/>
  <c r="G1" i="61"/>
  <c r="F1" i="61"/>
  <c r="E1" i="61"/>
  <c r="D1" i="61"/>
  <c r="I15" i="60"/>
  <c r="I14" i="60"/>
  <c r="I13" i="60"/>
  <c r="I12" i="60"/>
  <c r="I11" i="60"/>
  <c r="B7" i="60"/>
  <c r="B8" i="60"/>
  <c r="I18" i="60"/>
  <c r="I2" i="60"/>
  <c r="H2" i="60"/>
  <c r="G2" i="60"/>
  <c r="F2" i="60"/>
  <c r="E2" i="60"/>
  <c r="D2" i="60"/>
  <c r="I1" i="60"/>
  <c r="H1" i="60"/>
  <c r="G1" i="60"/>
  <c r="F1" i="60"/>
  <c r="E1" i="60"/>
  <c r="D1" i="60"/>
  <c r="I15" i="59"/>
  <c r="I14" i="59"/>
  <c r="I13" i="59"/>
  <c r="I12" i="59"/>
  <c r="I11" i="59"/>
  <c r="B8" i="59"/>
  <c r="I2" i="59"/>
  <c r="H2" i="59"/>
  <c r="G2" i="59"/>
  <c r="F2" i="59"/>
  <c r="E2" i="59"/>
  <c r="D2" i="59"/>
  <c r="I1" i="59"/>
  <c r="H1" i="59"/>
  <c r="G1" i="59"/>
  <c r="F1" i="59"/>
  <c r="E1" i="59"/>
  <c r="D1" i="59"/>
  <c r="I15" i="58"/>
  <c r="I14" i="58"/>
  <c r="I13" i="58"/>
  <c r="I12" i="58"/>
  <c r="I11" i="58"/>
  <c r="B7" i="58"/>
  <c r="B8" i="58"/>
  <c r="I18" i="58" s="1"/>
  <c r="I2" i="58"/>
  <c r="H2" i="58"/>
  <c r="G2" i="58"/>
  <c r="F2" i="58"/>
  <c r="E2" i="58"/>
  <c r="D2" i="58"/>
  <c r="I1" i="58"/>
  <c r="H1" i="58"/>
  <c r="G1" i="58"/>
  <c r="F1" i="58"/>
  <c r="E1" i="58"/>
  <c r="D1" i="58"/>
  <c r="I15" i="57"/>
  <c r="I14" i="57"/>
  <c r="I13" i="57"/>
  <c r="I12" i="57"/>
  <c r="I11" i="57"/>
  <c r="B7" i="57"/>
  <c r="B8" i="57"/>
  <c r="I18" i="57" s="1"/>
  <c r="I2" i="57"/>
  <c r="H2" i="57"/>
  <c r="G2" i="57"/>
  <c r="F2" i="57"/>
  <c r="E2" i="57"/>
  <c r="D2" i="57"/>
  <c r="I1" i="57"/>
  <c r="H1" i="57"/>
  <c r="G1" i="57"/>
  <c r="F1" i="57"/>
  <c r="E1" i="57"/>
  <c r="D1" i="57"/>
  <c r="I15" i="55"/>
  <c r="I14" i="55"/>
  <c r="I13" i="55"/>
  <c r="I12" i="55"/>
  <c r="I11" i="55"/>
  <c r="B7" i="55"/>
  <c r="B8" i="55"/>
  <c r="I18" i="55" s="1"/>
  <c r="I2" i="55"/>
  <c r="H2" i="55"/>
  <c r="G2" i="55"/>
  <c r="F2" i="55"/>
  <c r="E2" i="55"/>
  <c r="D2" i="55"/>
  <c r="I1" i="55"/>
  <c r="H1" i="55"/>
  <c r="G1" i="55"/>
  <c r="F1" i="55"/>
  <c r="E1" i="55"/>
  <c r="D1" i="55"/>
  <c r="I15" i="54"/>
  <c r="I14" i="54"/>
  <c r="I13" i="54"/>
  <c r="I12" i="54"/>
  <c r="I11" i="54"/>
  <c r="B8" i="54"/>
  <c r="I18" i="54" s="1"/>
  <c r="B7" i="54"/>
  <c r="B6" i="54"/>
  <c r="I2" i="54"/>
  <c r="H2" i="54"/>
  <c r="G2" i="54"/>
  <c r="F2" i="54"/>
  <c r="E2" i="54"/>
  <c r="D2" i="54"/>
  <c r="I1" i="54"/>
  <c r="H1" i="54"/>
  <c r="G1" i="54"/>
  <c r="F1" i="54"/>
  <c r="E1" i="54"/>
  <c r="D1" i="54"/>
  <c r="I15" i="52"/>
  <c r="I14" i="52"/>
  <c r="I13" i="52"/>
  <c r="I12" i="52"/>
  <c r="I11" i="52"/>
  <c r="B7" i="52"/>
  <c r="B8" i="52"/>
  <c r="I18" i="52" s="1"/>
  <c r="I2" i="52"/>
  <c r="H2" i="52"/>
  <c r="G2" i="52"/>
  <c r="F2" i="52"/>
  <c r="E2" i="52"/>
  <c r="D2" i="52"/>
  <c r="I1" i="52"/>
  <c r="H1" i="52"/>
  <c r="G1" i="52"/>
  <c r="F1" i="52"/>
  <c r="E1" i="52"/>
  <c r="D1" i="52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B6" i="57"/>
  <c r="B5" i="54"/>
  <c r="B5" i="74"/>
  <c r="B6" i="74"/>
  <c r="I17" i="74"/>
  <c r="B5" i="73"/>
  <c r="B6" i="73"/>
  <c r="I17" i="73"/>
  <c r="B5" i="72"/>
  <c r="B6" i="72"/>
  <c r="I17" i="72"/>
  <c r="B5" i="71"/>
  <c r="B6" i="71"/>
  <c r="I17" i="71"/>
  <c r="B5" i="70"/>
  <c r="B6" i="70"/>
  <c r="I17" i="70"/>
  <c r="B5" i="69"/>
  <c r="B5" i="68"/>
  <c r="B5" i="67"/>
  <c r="B6" i="67"/>
  <c r="I17" i="67"/>
  <c r="B5" i="66"/>
  <c r="B6" i="66"/>
  <c r="I17" i="66"/>
  <c r="B5" i="65"/>
  <c r="I17" i="65"/>
  <c r="B5" i="64"/>
  <c r="B6" i="64"/>
  <c r="B5" i="62"/>
  <c r="B6" i="62"/>
  <c r="I17" i="62"/>
  <c r="B5" i="61"/>
  <c r="B5" i="60"/>
  <c r="B6" i="60"/>
  <c r="I17" i="60"/>
  <c r="B5" i="58"/>
  <c r="B6" i="58"/>
  <c r="B5" i="57"/>
  <c r="B5" i="55"/>
  <c r="B6" i="55"/>
  <c r="B5" i="52"/>
  <c r="B6" i="52"/>
  <c r="I17" i="52"/>
  <c r="H11" i="32"/>
  <c r="H14" i="32"/>
  <c r="D1" i="27"/>
  <c r="E1" i="27"/>
  <c r="F1" i="27"/>
  <c r="G1" i="27"/>
  <c r="H1" i="27"/>
  <c r="I1" i="27"/>
  <c r="D2" i="27"/>
  <c r="E2" i="27"/>
  <c r="F2" i="27"/>
  <c r="G2" i="27"/>
  <c r="H2" i="27"/>
  <c r="I2" i="27"/>
  <c r="D1" i="15"/>
  <c r="E1" i="15"/>
  <c r="F1" i="15"/>
  <c r="G1" i="15"/>
  <c r="H1" i="15"/>
  <c r="I1" i="15"/>
  <c r="D2" i="15"/>
  <c r="E2" i="15"/>
  <c r="F2" i="15"/>
  <c r="G2" i="15"/>
  <c r="H2" i="15"/>
  <c r="I2" i="15"/>
  <c r="I11" i="4"/>
  <c r="I12" i="4"/>
  <c r="I13" i="4"/>
  <c r="I14" i="4"/>
  <c r="I15" i="4"/>
  <c r="B8" i="16"/>
  <c r="I17" i="16"/>
  <c r="I18" i="16"/>
  <c r="I18" i="4"/>
  <c r="B7" i="4"/>
  <c r="I17" i="4"/>
  <c r="B6" i="4"/>
  <c r="B5" i="4"/>
  <c r="L2" i="53"/>
  <c r="K2" i="53"/>
  <c r="J2" i="53"/>
  <c r="I2" i="53"/>
  <c r="H2" i="53"/>
  <c r="G2" i="53"/>
  <c r="L1" i="53"/>
  <c r="K1" i="53"/>
  <c r="J1" i="53"/>
  <c r="I1" i="53"/>
  <c r="H1" i="53"/>
  <c r="G1" i="53"/>
  <c r="F10" i="29"/>
  <c r="I53" i="29"/>
  <c r="I54" i="29"/>
  <c r="I55" i="29"/>
  <c r="I56" i="29"/>
  <c r="I57" i="29"/>
  <c r="I58" i="29"/>
  <c r="I15" i="51"/>
  <c r="I14" i="51"/>
  <c r="I13" i="51"/>
  <c r="I12" i="51"/>
  <c r="I11" i="51"/>
  <c r="B5" i="51"/>
  <c r="B8" i="51"/>
  <c r="I17" i="51" s="1"/>
  <c r="B7" i="51"/>
  <c r="I2" i="51"/>
  <c r="H2" i="51"/>
  <c r="G2" i="51"/>
  <c r="F2" i="51"/>
  <c r="E2" i="51"/>
  <c r="D2" i="51"/>
  <c r="I1" i="51"/>
  <c r="H1" i="51"/>
  <c r="G1" i="51"/>
  <c r="F1" i="51"/>
  <c r="E1" i="51"/>
  <c r="D1" i="51"/>
  <c r="I15" i="50"/>
  <c r="I14" i="50"/>
  <c r="I13" i="50"/>
  <c r="I12" i="50"/>
  <c r="I11" i="50"/>
  <c r="B5" i="50"/>
  <c r="B8" i="50"/>
  <c r="I17" i="50" s="1"/>
  <c r="I2" i="50"/>
  <c r="H2" i="50"/>
  <c r="G2" i="50"/>
  <c r="F2" i="50"/>
  <c r="E2" i="50"/>
  <c r="D2" i="50"/>
  <c r="I1" i="50"/>
  <c r="H1" i="50"/>
  <c r="G1" i="50"/>
  <c r="F1" i="50"/>
  <c r="E1" i="50"/>
  <c r="D1" i="50"/>
  <c r="I15" i="49"/>
  <c r="I14" i="49"/>
  <c r="I13" i="49"/>
  <c r="I12" i="49"/>
  <c r="I11" i="49"/>
  <c r="B6" i="49"/>
  <c r="B8" i="49"/>
  <c r="I18" i="49" s="1"/>
  <c r="B7" i="49"/>
  <c r="B5" i="49"/>
  <c r="I2" i="49"/>
  <c r="H2" i="49"/>
  <c r="G2" i="49"/>
  <c r="F2" i="49"/>
  <c r="E2" i="49"/>
  <c r="D2" i="49"/>
  <c r="I1" i="49"/>
  <c r="H1" i="49"/>
  <c r="G1" i="49"/>
  <c r="F1" i="49"/>
  <c r="E1" i="49"/>
  <c r="D1" i="49"/>
  <c r="I15" i="48"/>
  <c r="I14" i="48"/>
  <c r="B7" i="48"/>
  <c r="I13" i="48"/>
  <c r="I12" i="48"/>
  <c r="I11" i="48"/>
  <c r="B8" i="48"/>
  <c r="I17" i="48" s="1"/>
  <c r="I2" i="48"/>
  <c r="H2" i="48"/>
  <c r="G2" i="48"/>
  <c r="F2" i="48"/>
  <c r="E2" i="48"/>
  <c r="D2" i="48"/>
  <c r="I1" i="48"/>
  <c r="H1" i="48"/>
  <c r="G1" i="48"/>
  <c r="F1" i="48"/>
  <c r="E1" i="48"/>
  <c r="D1" i="48"/>
  <c r="I15" i="47"/>
  <c r="I14" i="47"/>
  <c r="I13" i="47"/>
  <c r="I12" i="47"/>
  <c r="I11" i="47"/>
  <c r="B8" i="47"/>
  <c r="B6" i="47"/>
  <c r="I2" i="47"/>
  <c r="H2" i="47"/>
  <c r="G2" i="47"/>
  <c r="F2" i="47"/>
  <c r="E2" i="47"/>
  <c r="D2" i="47"/>
  <c r="I1" i="47"/>
  <c r="H1" i="47"/>
  <c r="G1" i="47"/>
  <c r="F1" i="47"/>
  <c r="E1" i="47"/>
  <c r="D1" i="47"/>
  <c r="I15" i="46"/>
  <c r="I14" i="46"/>
  <c r="I13" i="46"/>
  <c r="I12" i="46"/>
  <c r="I11" i="46"/>
  <c r="B8" i="46"/>
  <c r="I18" i="46" s="1"/>
  <c r="B5" i="46"/>
  <c r="I2" i="46"/>
  <c r="H2" i="46"/>
  <c r="G2" i="46"/>
  <c r="F2" i="46"/>
  <c r="E2" i="46"/>
  <c r="D2" i="46"/>
  <c r="I1" i="46"/>
  <c r="H1" i="46"/>
  <c r="G1" i="46"/>
  <c r="F1" i="46"/>
  <c r="E1" i="46"/>
  <c r="D1" i="46"/>
  <c r="I15" i="45"/>
  <c r="I14" i="45"/>
  <c r="I13" i="45"/>
  <c r="I12" i="45"/>
  <c r="I11" i="45"/>
  <c r="B8" i="45"/>
  <c r="I18" i="45" s="1"/>
  <c r="B7" i="45"/>
  <c r="B6" i="45"/>
  <c r="I2" i="45"/>
  <c r="H2" i="45"/>
  <c r="G2" i="45"/>
  <c r="F2" i="45"/>
  <c r="E2" i="45"/>
  <c r="D2" i="45"/>
  <c r="I1" i="45"/>
  <c r="H1" i="45"/>
  <c r="G1" i="45"/>
  <c r="F1" i="45"/>
  <c r="E1" i="45"/>
  <c r="D1" i="45"/>
  <c r="I15" i="44"/>
  <c r="I14" i="44"/>
  <c r="I13" i="44"/>
  <c r="I12" i="44"/>
  <c r="I11" i="44"/>
  <c r="B7" i="44"/>
  <c r="B8" i="44"/>
  <c r="I17" i="44" s="1"/>
  <c r="I2" i="44"/>
  <c r="H2" i="44"/>
  <c r="G2" i="44"/>
  <c r="F2" i="44"/>
  <c r="E2" i="44"/>
  <c r="D2" i="44"/>
  <c r="I1" i="44"/>
  <c r="H1" i="44"/>
  <c r="G1" i="44"/>
  <c r="F1" i="44"/>
  <c r="E1" i="44"/>
  <c r="D1" i="44"/>
  <c r="AG3" i="43"/>
  <c r="AF3" i="43"/>
  <c r="AE3" i="43"/>
  <c r="AD3" i="43"/>
  <c r="AC3" i="43"/>
  <c r="AB3" i="43"/>
  <c r="AG2" i="43"/>
  <c r="AF2" i="43"/>
  <c r="AE2" i="43"/>
  <c r="AD2" i="43"/>
  <c r="AC2" i="43"/>
  <c r="AB2" i="43"/>
  <c r="AG3" i="9"/>
  <c r="AF3" i="9"/>
  <c r="AE3" i="9"/>
  <c r="AD3" i="9"/>
  <c r="AC3" i="9"/>
  <c r="AB3" i="9"/>
  <c r="AG2" i="9"/>
  <c r="AF2" i="9"/>
  <c r="AE2" i="9"/>
  <c r="AD2" i="9"/>
  <c r="AC2" i="9"/>
  <c r="AB2" i="9"/>
  <c r="F8" i="29"/>
  <c r="F9" i="29"/>
  <c r="F11" i="29"/>
  <c r="AG3" i="42"/>
  <c r="AF3" i="42"/>
  <c r="AE3" i="42"/>
  <c r="AD3" i="42"/>
  <c r="AC3" i="42"/>
  <c r="AB3" i="42"/>
  <c r="AG2" i="42"/>
  <c r="AF2" i="42"/>
  <c r="AE2" i="42"/>
  <c r="AD2" i="42"/>
  <c r="AC2" i="42"/>
  <c r="AB2" i="42"/>
  <c r="B6" i="44"/>
  <c r="B5" i="44"/>
  <c r="B5" i="45"/>
  <c r="B7" i="46"/>
  <c r="I18" i="47"/>
  <c r="I17" i="47"/>
  <c r="B5" i="47"/>
  <c r="I18" i="48"/>
  <c r="B5" i="48"/>
  <c r="I17" i="49"/>
  <c r="B6" i="50"/>
  <c r="I18" i="51"/>
  <c r="B6" i="51"/>
  <c r="B7" i="50"/>
  <c r="B6" i="48"/>
  <c r="B7" i="47"/>
  <c r="B6" i="46"/>
  <c r="I15" i="40"/>
  <c r="I14" i="40"/>
  <c r="I13" i="40"/>
  <c r="I12" i="40"/>
  <c r="I11" i="40"/>
  <c r="B8" i="40"/>
  <c r="I17" i="40" s="1"/>
  <c r="I2" i="40"/>
  <c r="H2" i="40"/>
  <c r="G2" i="40"/>
  <c r="F2" i="40"/>
  <c r="E2" i="40"/>
  <c r="D2" i="40"/>
  <c r="I1" i="40"/>
  <c r="H1" i="40"/>
  <c r="G1" i="40"/>
  <c r="F1" i="40"/>
  <c r="E1" i="40"/>
  <c r="D1" i="40"/>
  <c r="I15" i="39"/>
  <c r="I14" i="39"/>
  <c r="I13" i="39"/>
  <c r="I12" i="39"/>
  <c r="I11" i="39"/>
  <c r="B8" i="39"/>
  <c r="I18" i="39" s="1"/>
  <c r="B7" i="39"/>
  <c r="B6" i="39"/>
  <c r="I2" i="39"/>
  <c r="H2" i="39"/>
  <c r="G2" i="39"/>
  <c r="F2" i="39"/>
  <c r="E2" i="39"/>
  <c r="D2" i="39"/>
  <c r="I1" i="39"/>
  <c r="H1" i="39"/>
  <c r="G1" i="39"/>
  <c r="F1" i="39"/>
  <c r="E1" i="39"/>
  <c r="D1" i="39"/>
  <c r="I15" i="38"/>
  <c r="I14" i="38"/>
  <c r="I13" i="38"/>
  <c r="I12" i="38"/>
  <c r="I11" i="38"/>
  <c r="B8" i="38"/>
  <c r="I18" i="38" s="1"/>
  <c r="B7" i="38"/>
  <c r="B6" i="38"/>
  <c r="B5" i="38"/>
  <c r="I2" i="38"/>
  <c r="H2" i="38"/>
  <c r="G2" i="38"/>
  <c r="F2" i="38"/>
  <c r="E2" i="38"/>
  <c r="D2" i="38"/>
  <c r="I1" i="38"/>
  <c r="H1" i="38"/>
  <c r="G1" i="38"/>
  <c r="F1" i="38"/>
  <c r="E1" i="38"/>
  <c r="D1" i="38"/>
  <c r="I15" i="37"/>
  <c r="I14" i="37"/>
  <c r="I13" i="37"/>
  <c r="I12" i="37"/>
  <c r="I11" i="37"/>
  <c r="B8" i="37"/>
  <c r="B7" i="37"/>
  <c r="B6" i="37"/>
  <c r="B5" i="37"/>
  <c r="I2" i="37"/>
  <c r="H2" i="37"/>
  <c r="G2" i="37"/>
  <c r="F2" i="37"/>
  <c r="E2" i="37"/>
  <c r="D2" i="37"/>
  <c r="I1" i="37"/>
  <c r="H1" i="37"/>
  <c r="G1" i="37"/>
  <c r="F1" i="37"/>
  <c r="E1" i="37"/>
  <c r="D1" i="37"/>
  <c r="I15" i="36"/>
  <c r="I14" i="36"/>
  <c r="I13" i="36"/>
  <c r="I12" i="36"/>
  <c r="I11" i="36"/>
  <c r="B5" i="36"/>
  <c r="B8" i="36"/>
  <c r="B7" i="36"/>
  <c r="B6" i="36"/>
  <c r="I2" i="36"/>
  <c r="H2" i="36"/>
  <c r="G2" i="36"/>
  <c r="F2" i="36"/>
  <c r="E2" i="36"/>
  <c r="D2" i="36"/>
  <c r="I1" i="36"/>
  <c r="H1" i="36"/>
  <c r="G1" i="36"/>
  <c r="F1" i="36"/>
  <c r="E1" i="36"/>
  <c r="D1" i="36"/>
  <c r="I15" i="35"/>
  <c r="I14" i="35"/>
  <c r="I13" i="35"/>
  <c r="I12" i="35"/>
  <c r="I11" i="35"/>
  <c r="B8" i="35"/>
  <c r="I17" i="35" s="1"/>
  <c r="I2" i="35"/>
  <c r="H2" i="35"/>
  <c r="G2" i="35"/>
  <c r="F2" i="35"/>
  <c r="E2" i="35"/>
  <c r="D2" i="35"/>
  <c r="I1" i="35"/>
  <c r="H1" i="35"/>
  <c r="G1" i="35"/>
  <c r="F1" i="35"/>
  <c r="E1" i="35"/>
  <c r="D1" i="35"/>
  <c r="I15" i="34"/>
  <c r="I14" i="34"/>
  <c r="I13" i="34"/>
  <c r="I12" i="34"/>
  <c r="I11" i="34"/>
  <c r="B8" i="34"/>
  <c r="I17" i="34" s="1"/>
  <c r="I2" i="34"/>
  <c r="H2" i="34"/>
  <c r="G2" i="34"/>
  <c r="F2" i="34"/>
  <c r="E2" i="34"/>
  <c r="D2" i="34"/>
  <c r="I1" i="34"/>
  <c r="H1" i="34"/>
  <c r="G1" i="34"/>
  <c r="F1" i="34"/>
  <c r="E1" i="34"/>
  <c r="D1" i="34"/>
  <c r="I15" i="33"/>
  <c r="I14" i="33"/>
  <c r="I13" i="33"/>
  <c r="I12" i="33"/>
  <c r="I11" i="33"/>
  <c r="B8" i="33"/>
  <c r="I17" i="33" s="1"/>
  <c r="I2" i="33"/>
  <c r="H2" i="33"/>
  <c r="G2" i="33"/>
  <c r="F2" i="33"/>
  <c r="E2" i="33"/>
  <c r="D2" i="33"/>
  <c r="I1" i="33"/>
  <c r="H1" i="33"/>
  <c r="G1" i="33"/>
  <c r="F1" i="33"/>
  <c r="E1" i="33"/>
  <c r="D1" i="33"/>
  <c r="I15" i="32"/>
  <c r="I14" i="32"/>
  <c r="I13" i="32"/>
  <c r="I12" i="32"/>
  <c r="I11" i="32"/>
  <c r="B8" i="32"/>
  <c r="I18" i="32" s="1"/>
  <c r="I2" i="32"/>
  <c r="H2" i="32"/>
  <c r="G2" i="32"/>
  <c r="F2" i="32"/>
  <c r="E2" i="32"/>
  <c r="D2" i="32"/>
  <c r="I1" i="32"/>
  <c r="H1" i="32"/>
  <c r="G1" i="32"/>
  <c r="F1" i="32"/>
  <c r="E1" i="32"/>
  <c r="D1" i="32"/>
  <c r="I15" i="31"/>
  <c r="I14" i="31"/>
  <c r="I13" i="31"/>
  <c r="I12" i="31"/>
  <c r="I11" i="31"/>
  <c r="B8" i="31"/>
  <c r="I17" i="31" s="1"/>
  <c r="I2" i="31"/>
  <c r="H2" i="31"/>
  <c r="G2" i="31"/>
  <c r="F2" i="31"/>
  <c r="E2" i="31"/>
  <c r="D2" i="31"/>
  <c r="I1" i="31"/>
  <c r="H1" i="31"/>
  <c r="G1" i="31"/>
  <c r="F1" i="31"/>
  <c r="E1" i="31"/>
  <c r="D1" i="31"/>
  <c r="F2" i="7"/>
  <c r="E2" i="7"/>
  <c r="D2" i="7"/>
  <c r="C2" i="7"/>
  <c r="B2" i="7"/>
  <c r="A2" i="7"/>
  <c r="F1" i="7"/>
  <c r="E1" i="7"/>
  <c r="D1" i="7"/>
  <c r="C1" i="7"/>
  <c r="B1" i="7"/>
  <c r="A1" i="7"/>
  <c r="B8" i="28"/>
  <c r="I18" i="28" s="1"/>
  <c r="B8" i="27"/>
  <c r="I18" i="27" s="1"/>
  <c r="B8" i="26"/>
  <c r="I18" i="26" s="1"/>
  <c r="B8" i="25"/>
  <c r="B8" i="24"/>
  <c r="I17" i="24" s="1"/>
  <c r="B8" i="23"/>
  <c r="B8" i="22"/>
  <c r="I18" i="22" s="1"/>
  <c r="B8" i="21"/>
  <c r="I18" i="21" s="1"/>
  <c r="B8" i="20"/>
  <c r="B8" i="19"/>
  <c r="I17" i="19" s="1"/>
  <c r="B8" i="18"/>
  <c r="I18" i="18" s="1"/>
  <c r="B8" i="17"/>
  <c r="B8" i="15"/>
  <c r="B8" i="14"/>
  <c r="B8" i="13"/>
  <c r="I18" i="13" s="1"/>
  <c r="B8" i="12"/>
  <c r="I18" i="12" s="1"/>
  <c r="B8" i="11"/>
  <c r="B5" i="39"/>
  <c r="B6" i="35"/>
  <c r="B5" i="35"/>
  <c r="B7" i="33"/>
  <c r="B5" i="33"/>
  <c r="B6" i="33"/>
  <c r="I18" i="31"/>
  <c r="B7" i="32"/>
  <c r="B5" i="32"/>
  <c r="I18" i="33"/>
  <c r="B5" i="34"/>
  <c r="I18" i="35"/>
  <c r="B7" i="35"/>
  <c r="I18" i="36"/>
  <c r="I17" i="36"/>
  <c r="I18" i="37"/>
  <c r="I17" i="37"/>
  <c r="I17" i="38"/>
  <c r="B7" i="31"/>
  <c r="B6" i="31"/>
  <c r="B5" i="31"/>
  <c r="B5" i="40"/>
  <c r="B6" i="40"/>
  <c r="B7" i="40"/>
  <c r="B7" i="34"/>
  <c r="B6" i="34"/>
  <c r="B6" i="32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15" i="14"/>
  <c r="I14" i="14"/>
  <c r="I13" i="14"/>
  <c r="I12" i="14"/>
  <c r="I11" i="14"/>
  <c r="I2" i="14"/>
  <c r="H2" i="14"/>
  <c r="G2" i="14"/>
  <c r="F2" i="14"/>
  <c r="E2" i="14"/>
  <c r="D2" i="14"/>
  <c r="I1" i="14"/>
  <c r="H1" i="14"/>
  <c r="G1" i="14"/>
  <c r="F1" i="14"/>
  <c r="E1" i="14"/>
  <c r="D1" i="14"/>
  <c r="I15" i="15"/>
  <c r="I14" i="15"/>
  <c r="I13" i="15"/>
  <c r="I12" i="15"/>
  <c r="I11" i="15"/>
  <c r="I15" i="10"/>
  <c r="I14" i="10"/>
  <c r="I13" i="10"/>
  <c r="I12" i="10"/>
  <c r="I11" i="10"/>
  <c r="I2" i="10"/>
  <c r="H2" i="10"/>
  <c r="G2" i="10"/>
  <c r="F2" i="10"/>
  <c r="E2" i="10"/>
  <c r="D2" i="10"/>
  <c r="I1" i="10"/>
  <c r="H1" i="10"/>
  <c r="G1" i="10"/>
  <c r="F1" i="10"/>
  <c r="E1" i="10"/>
  <c r="D1" i="10"/>
  <c r="I15" i="6"/>
  <c r="I14" i="6"/>
  <c r="I13" i="6"/>
  <c r="I12" i="6"/>
  <c r="I11" i="6"/>
  <c r="I2" i="6"/>
  <c r="H2" i="6"/>
  <c r="G2" i="6"/>
  <c r="F2" i="6"/>
  <c r="E2" i="6"/>
  <c r="D2" i="6"/>
  <c r="I1" i="6"/>
  <c r="H1" i="6"/>
  <c r="G1" i="6"/>
  <c r="F1" i="6"/>
  <c r="E1" i="6"/>
  <c r="D1" i="6"/>
  <c r="I15" i="5"/>
  <c r="I14" i="5"/>
  <c r="I13" i="5"/>
  <c r="I12" i="5"/>
  <c r="I11" i="5"/>
  <c r="I2" i="5"/>
  <c r="H2" i="5"/>
  <c r="G2" i="5"/>
  <c r="F2" i="5"/>
  <c r="E2" i="5"/>
  <c r="D2" i="5"/>
  <c r="I1" i="5"/>
  <c r="H1" i="5"/>
  <c r="G1" i="5"/>
  <c r="F1" i="5"/>
  <c r="E1" i="5"/>
  <c r="D1" i="5"/>
  <c r="I15" i="28"/>
  <c r="I14" i="28"/>
  <c r="I13" i="28"/>
  <c r="I12" i="28"/>
  <c r="I11" i="28"/>
  <c r="I2" i="28"/>
  <c r="H2" i="28"/>
  <c r="G2" i="28"/>
  <c r="F2" i="28"/>
  <c r="E2" i="28"/>
  <c r="D2" i="28"/>
  <c r="I1" i="28"/>
  <c r="H1" i="28"/>
  <c r="G1" i="28"/>
  <c r="F1" i="28"/>
  <c r="E1" i="28"/>
  <c r="D1" i="28"/>
  <c r="I15" i="27"/>
  <c r="I14" i="27"/>
  <c r="I13" i="27"/>
  <c r="I12" i="27"/>
  <c r="I11" i="27"/>
  <c r="I15" i="26"/>
  <c r="I14" i="26"/>
  <c r="I13" i="26"/>
  <c r="I12" i="26"/>
  <c r="I11" i="26"/>
  <c r="I2" i="26"/>
  <c r="H2" i="26"/>
  <c r="G2" i="26"/>
  <c r="F2" i="26"/>
  <c r="E2" i="26"/>
  <c r="D2" i="26"/>
  <c r="I1" i="26"/>
  <c r="H1" i="26"/>
  <c r="G1" i="26"/>
  <c r="F1" i="26"/>
  <c r="E1" i="26"/>
  <c r="D1" i="26"/>
  <c r="I15" i="25"/>
  <c r="I14" i="25"/>
  <c r="I13" i="25"/>
  <c r="I12" i="25"/>
  <c r="I11" i="25"/>
  <c r="I2" i="25"/>
  <c r="H2" i="25"/>
  <c r="G2" i="25"/>
  <c r="F2" i="25"/>
  <c r="E2" i="25"/>
  <c r="D2" i="25"/>
  <c r="I1" i="25"/>
  <c r="H1" i="25"/>
  <c r="G1" i="25"/>
  <c r="F1" i="25"/>
  <c r="E1" i="25"/>
  <c r="D1" i="25"/>
  <c r="I15" i="24"/>
  <c r="I14" i="24"/>
  <c r="I13" i="24"/>
  <c r="I12" i="24"/>
  <c r="I11" i="24"/>
  <c r="I2" i="24"/>
  <c r="H2" i="24"/>
  <c r="G2" i="24"/>
  <c r="F2" i="24"/>
  <c r="E2" i="24"/>
  <c r="D2" i="24"/>
  <c r="I1" i="24"/>
  <c r="H1" i="24"/>
  <c r="G1" i="24"/>
  <c r="F1" i="24"/>
  <c r="E1" i="24"/>
  <c r="D1" i="24"/>
  <c r="I15" i="23"/>
  <c r="I14" i="23"/>
  <c r="I13" i="23"/>
  <c r="I12" i="23"/>
  <c r="I11" i="23"/>
  <c r="I2" i="23"/>
  <c r="H2" i="23"/>
  <c r="G2" i="23"/>
  <c r="F2" i="23"/>
  <c r="E2" i="23"/>
  <c r="D2" i="23"/>
  <c r="I1" i="23"/>
  <c r="H1" i="23"/>
  <c r="G1" i="23"/>
  <c r="F1" i="23"/>
  <c r="E1" i="23"/>
  <c r="D1" i="23"/>
  <c r="I15" i="22"/>
  <c r="I14" i="22"/>
  <c r="I13" i="22"/>
  <c r="I12" i="22"/>
  <c r="I11" i="22"/>
  <c r="I2" i="22"/>
  <c r="H2" i="22"/>
  <c r="G2" i="22"/>
  <c r="F2" i="22"/>
  <c r="E2" i="22"/>
  <c r="D2" i="22"/>
  <c r="I1" i="22"/>
  <c r="H1" i="22"/>
  <c r="G1" i="22"/>
  <c r="F1" i="22"/>
  <c r="E1" i="22"/>
  <c r="D1" i="22"/>
  <c r="I15" i="21"/>
  <c r="I14" i="21"/>
  <c r="I13" i="21"/>
  <c r="I12" i="21"/>
  <c r="I11" i="21"/>
  <c r="B5" i="21"/>
  <c r="I2" i="21"/>
  <c r="H2" i="21"/>
  <c r="G2" i="21"/>
  <c r="F2" i="21"/>
  <c r="E2" i="21"/>
  <c r="D2" i="21"/>
  <c r="I1" i="21"/>
  <c r="H1" i="21"/>
  <c r="G1" i="21"/>
  <c r="F1" i="21"/>
  <c r="E1" i="21"/>
  <c r="D1" i="21"/>
  <c r="I15" i="20"/>
  <c r="I14" i="20"/>
  <c r="I13" i="20"/>
  <c r="I12" i="20"/>
  <c r="I11" i="20"/>
  <c r="I2" i="20"/>
  <c r="H2" i="20"/>
  <c r="G2" i="20"/>
  <c r="F2" i="20"/>
  <c r="E2" i="20"/>
  <c r="D2" i="20"/>
  <c r="I1" i="20"/>
  <c r="H1" i="20"/>
  <c r="G1" i="20"/>
  <c r="F1" i="20"/>
  <c r="E1" i="20"/>
  <c r="D1" i="20"/>
  <c r="I15" i="19"/>
  <c r="I14" i="19"/>
  <c r="I13" i="19"/>
  <c r="I12" i="19"/>
  <c r="I11" i="19"/>
  <c r="I2" i="19"/>
  <c r="H2" i="19"/>
  <c r="G2" i="19"/>
  <c r="F2" i="19"/>
  <c r="E2" i="19"/>
  <c r="D2" i="19"/>
  <c r="I1" i="19"/>
  <c r="H1" i="19"/>
  <c r="G1" i="19"/>
  <c r="F1" i="19"/>
  <c r="E1" i="19"/>
  <c r="D1" i="19"/>
  <c r="I15" i="18"/>
  <c r="I14" i="18"/>
  <c r="I13" i="18"/>
  <c r="I12" i="18"/>
  <c r="I11" i="18"/>
  <c r="B7" i="18"/>
  <c r="I2" i="18"/>
  <c r="H2" i="18"/>
  <c r="G2" i="18"/>
  <c r="F2" i="18"/>
  <c r="E2" i="18"/>
  <c r="D2" i="18"/>
  <c r="I1" i="18"/>
  <c r="H1" i="18"/>
  <c r="G1" i="18"/>
  <c r="F1" i="18"/>
  <c r="E1" i="18"/>
  <c r="D1" i="18"/>
  <c r="I15" i="17"/>
  <c r="I14" i="17"/>
  <c r="I13" i="17"/>
  <c r="I12" i="17"/>
  <c r="I11" i="17"/>
  <c r="I2" i="17"/>
  <c r="H2" i="17"/>
  <c r="G2" i="17"/>
  <c r="F2" i="17"/>
  <c r="E2" i="17"/>
  <c r="D2" i="17"/>
  <c r="I1" i="17"/>
  <c r="H1" i="17"/>
  <c r="G1" i="17"/>
  <c r="F1" i="17"/>
  <c r="E1" i="17"/>
  <c r="D1" i="17"/>
  <c r="I15" i="13"/>
  <c r="I14" i="13"/>
  <c r="I13" i="13"/>
  <c r="I12" i="13"/>
  <c r="I11" i="13"/>
  <c r="I2" i="13"/>
  <c r="H2" i="13"/>
  <c r="G2" i="13"/>
  <c r="F2" i="13"/>
  <c r="E2" i="13"/>
  <c r="D2" i="13"/>
  <c r="I1" i="13"/>
  <c r="H1" i="13"/>
  <c r="G1" i="13"/>
  <c r="F1" i="13"/>
  <c r="E1" i="13"/>
  <c r="D1" i="13"/>
  <c r="I15" i="12"/>
  <c r="I14" i="12"/>
  <c r="I13" i="12"/>
  <c r="I12" i="12"/>
  <c r="I11" i="12"/>
  <c r="I2" i="12"/>
  <c r="H2" i="12"/>
  <c r="G2" i="12"/>
  <c r="F2" i="12"/>
  <c r="E2" i="12"/>
  <c r="D2" i="12"/>
  <c r="I1" i="12"/>
  <c r="H1" i="12"/>
  <c r="G1" i="12"/>
  <c r="F1" i="12"/>
  <c r="E1" i="12"/>
  <c r="D1" i="12"/>
  <c r="I15" i="11"/>
  <c r="I14" i="11"/>
  <c r="I13" i="11"/>
  <c r="I12" i="11"/>
  <c r="I11" i="11"/>
  <c r="I2" i="11"/>
  <c r="H2" i="11"/>
  <c r="G2" i="11"/>
  <c r="F2" i="11"/>
  <c r="E2" i="11"/>
  <c r="D2" i="11"/>
  <c r="I1" i="11"/>
  <c r="H1" i="11"/>
  <c r="G1" i="11"/>
  <c r="F1" i="11"/>
  <c r="E1" i="11"/>
  <c r="D1" i="11"/>
  <c r="I15" i="16"/>
  <c r="I14" i="16"/>
  <c r="I13" i="16"/>
  <c r="I12" i="16"/>
  <c r="I11" i="16"/>
  <c r="I2" i="16"/>
  <c r="H2" i="16"/>
  <c r="G2" i="16"/>
  <c r="F2" i="16"/>
  <c r="E2" i="16"/>
  <c r="D2" i="16"/>
  <c r="I1" i="16"/>
  <c r="H1" i="16"/>
  <c r="G1" i="16"/>
  <c r="F1" i="16"/>
  <c r="E1" i="16"/>
  <c r="D1" i="16"/>
  <c r="I2" i="4"/>
  <c r="H2" i="4"/>
  <c r="G2" i="4"/>
  <c r="F2" i="4"/>
  <c r="E2" i="4"/>
  <c r="D2" i="4"/>
  <c r="I1" i="4"/>
  <c r="H1" i="4"/>
  <c r="G1" i="4"/>
  <c r="F1" i="4"/>
  <c r="E1" i="4"/>
  <c r="D1" i="4"/>
  <c r="F2" i="3"/>
  <c r="E2" i="3"/>
  <c r="D2" i="3"/>
  <c r="C2" i="3"/>
  <c r="B2" i="3"/>
  <c r="A2" i="3"/>
  <c r="F1" i="3"/>
  <c r="E1" i="3"/>
  <c r="D1" i="3"/>
  <c r="C1" i="3"/>
  <c r="B1" i="3"/>
  <c r="A1" i="3"/>
  <c r="S2" i="2"/>
  <c r="R2" i="2"/>
  <c r="Q2" i="2"/>
  <c r="P2" i="2"/>
  <c r="O2" i="2"/>
  <c r="N2" i="2"/>
  <c r="S1" i="2"/>
  <c r="R1" i="2"/>
  <c r="Q1" i="2"/>
  <c r="P1" i="2"/>
  <c r="O1" i="2"/>
  <c r="N1" i="2"/>
  <c r="L2" i="8"/>
  <c r="K2" i="8"/>
  <c r="J2" i="8"/>
  <c r="I2" i="8"/>
  <c r="H2" i="8"/>
  <c r="G2" i="8"/>
  <c r="L1" i="8"/>
  <c r="K1" i="8"/>
  <c r="J1" i="8"/>
  <c r="I1" i="8"/>
  <c r="H1" i="8"/>
  <c r="G1" i="8"/>
  <c r="F5" i="29"/>
  <c r="F6" i="29"/>
  <c r="F7" i="29"/>
  <c r="F12" i="29"/>
  <c r="F13" i="29"/>
  <c r="F14" i="29"/>
  <c r="F4" i="29"/>
  <c r="B7" i="16"/>
  <c r="B5" i="16"/>
  <c r="B6" i="16"/>
  <c r="I18" i="11"/>
  <c r="I17" i="11"/>
  <c r="I18" i="17"/>
  <c r="I17" i="17"/>
  <c r="B6" i="18"/>
  <c r="I18" i="19"/>
  <c r="I18" i="20"/>
  <c r="I17" i="20"/>
  <c r="I17" i="21"/>
  <c r="B6" i="21"/>
  <c r="I17" i="22"/>
  <c r="I18" i="23"/>
  <c r="I17" i="23"/>
  <c r="I18" i="24"/>
  <c r="I18" i="25"/>
  <c r="I17" i="25"/>
  <c r="B5" i="26"/>
  <c r="I17" i="27"/>
  <c r="I17" i="28"/>
  <c r="I18" i="5"/>
  <c r="I17" i="5"/>
  <c r="B7" i="6"/>
  <c r="I18" i="6"/>
  <c r="I17" i="6"/>
  <c r="B6" i="15"/>
  <c r="I18" i="15"/>
  <c r="I17" i="15"/>
  <c r="I18" i="14"/>
  <c r="I17" i="14"/>
  <c r="B5" i="10"/>
  <c r="I18" i="10"/>
  <c r="I17" i="10"/>
  <c r="B6" i="28"/>
  <c r="B5" i="28"/>
  <c r="B7" i="28"/>
  <c r="B7" i="27"/>
  <c r="B5" i="27"/>
  <c r="B6" i="27"/>
  <c r="B7" i="26"/>
  <c r="B7" i="25"/>
  <c r="B5" i="25"/>
  <c r="B7" i="24"/>
  <c r="B5" i="24"/>
  <c r="B6" i="23"/>
  <c r="B7" i="23"/>
  <c r="B5" i="23"/>
  <c r="B7" i="22"/>
  <c r="B7" i="21"/>
  <c r="B7" i="20"/>
  <c r="B5" i="20"/>
  <c r="B6" i="20"/>
  <c r="B6" i="19"/>
  <c r="B7" i="19"/>
  <c r="B5" i="18"/>
  <c r="B6" i="17"/>
  <c r="B7" i="17"/>
  <c r="B5" i="15"/>
  <c r="B7" i="15"/>
  <c r="B7" i="14"/>
  <c r="B5" i="14"/>
  <c r="B6" i="14"/>
  <c r="B5" i="13"/>
  <c r="B6" i="13"/>
  <c r="B7" i="13"/>
  <c r="B5" i="12"/>
  <c r="B7" i="12"/>
  <c r="B6" i="12"/>
  <c r="B7" i="11"/>
  <c r="B5" i="11"/>
  <c r="B6" i="11"/>
  <c r="B7" i="10"/>
  <c r="B5" i="6"/>
  <c r="B7" i="5"/>
  <c r="B5" i="5"/>
  <c r="B6" i="5"/>
  <c r="B6" i="10"/>
  <c r="B6" i="6"/>
  <c r="B6" i="26"/>
  <c r="B6" i="25"/>
  <c r="B6" i="24"/>
  <c r="B5" i="22"/>
  <c r="B6" i="22"/>
  <c r="B5" i="19"/>
  <c r="B5" i="17"/>
  <c r="B13" i="1" a="1"/>
  <c r="B3" i="1" a="1"/>
  <c r="B4" i="1" a="1"/>
  <c r="B5" i="1" a="1"/>
  <c r="X21" i="9" a="1"/>
  <c r="B61" i="29" a="1"/>
  <c r="V6" i="9" a="1"/>
  <c r="G78" i="29" a="1"/>
  <c r="W17" i="9" a="1"/>
  <c r="U3" i="9" a="1"/>
  <c r="U8" i="9" a="1"/>
  <c r="D63" i="29" a="1"/>
  <c r="V9" i="9" a="1"/>
  <c r="G71" i="29" a="1"/>
  <c r="X7" i="9" a="1"/>
  <c r="T11" i="9" a="1"/>
  <c r="V17" i="9" a="1"/>
  <c r="V22" i="9" a="1"/>
  <c r="C64" i="29" a="1"/>
  <c r="D65" i="29" a="1"/>
  <c r="H65" i="29" a="1"/>
  <c r="G74" i="29" a="1"/>
  <c r="D61" i="29" a="1"/>
  <c r="J65" i="29"/>
  <c r="B68" i="29" a="1"/>
  <c r="X10" i="9" a="1"/>
  <c r="R19" i="9" a="1"/>
  <c r="B18" i="9" a="1"/>
  <c r="R21" i="9" a="1"/>
  <c r="X5" i="9" a="1"/>
  <c r="B70" i="29" a="1"/>
  <c r="K63" i="29" a="1"/>
  <c r="K41" i="29" a="1"/>
  <c r="R20" i="9" a="1"/>
  <c r="C4" i="9" a="1"/>
  <c r="B63" i="29" a="1"/>
  <c r="K21" i="9" a="1"/>
  <c r="B19" i="9" a="1"/>
  <c r="V15" i="9" a="1"/>
  <c r="D20" i="9" a="1"/>
  <c r="C7" i="9" a="1"/>
  <c r="C60" i="29" a="1"/>
  <c r="K48" i="29" a="1"/>
  <c r="K19" i="9" a="1"/>
  <c r="S10" i="9" a="1"/>
  <c r="E71" i="29" a="1"/>
  <c r="X8" i="9" a="1"/>
  <c r="K39" i="29" a="1"/>
  <c r="J64" i="29"/>
  <c r="V2" i="9" a="1"/>
  <c r="C65" i="29" a="1"/>
  <c r="D72" i="29" a="1"/>
  <c r="W2" i="9" a="1"/>
  <c r="V19" i="9" a="1"/>
  <c r="B72" i="29" a="1"/>
  <c r="V18" i="9" a="1"/>
  <c r="C61" i="29" a="1"/>
  <c r="W21" i="9" a="1"/>
  <c r="T20" i="9" a="1"/>
  <c r="W3" i="9" a="1"/>
  <c r="W14" i="9" a="1"/>
  <c r="K37" i="29" a="1"/>
  <c r="F61" i="29" a="1"/>
  <c r="J66" i="29"/>
  <c r="K55" i="29" a="1"/>
  <c r="K20" i="29" a="1"/>
  <c r="K19" i="29" a="1"/>
  <c r="C74" i="29" a="1"/>
  <c r="H71" i="29" a="1"/>
  <c r="H76" i="29" a="1"/>
  <c r="G67" i="29" a="1"/>
  <c r="K33" i="29" a="1"/>
  <c r="K58" i="29" a="1"/>
  <c r="K18" i="9" a="1"/>
  <c r="C76" i="29" a="1"/>
  <c r="F77" i="29" a="1"/>
  <c r="C21" i="8" a="1"/>
  <c r="F71" i="29" a="1"/>
  <c r="J18" i="9" a="1"/>
  <c r="I21" i="9" a="1"/>
  <c r="P4" i="9" a="1"/>
  <c r="B66" i="29" a="1"/>
  <c r="J62" i="29"/>
  <c r="H62" i="29" a="1"/>
  <c r="K67" i="29" a="1"/>
  <c r="H16" i="9" a="1"/>
  <c r="J5" i="9" a="1"/>
  <c r="G21" i="9" a="1"/>
  <c r="N19" i="9" a="1"/>
  <c r="U18" i="9" a="1"/>
  <c r="J15" i="9" a="1"/>
  <c r="T10" i="9" a="1"/>
  <c r="C14" i="9" a="1"/>
  <c r="F76" i="29" a="1"/>
  <c r="R7" i="9" a="1"/>
  <c r="U16" i="9" a="1"/>
  <c r="O16" i="9" a="1"/>
  <c r="Q20" i="9" a="1"/>
  <c r="Q10" i="9" a="1"/>
  <c r="J76" i="29"/>
  <c r="L20" i="9" a="1"/>
  <c r="W20" i="9" a="1"/>
  <c r="G15" i="29"/>
  <c r="K24" i="29" a="1"/>
  <c r="D77" i="29" a="1"/>
  <c r="W19" i="9" a="1"/>
  <c r="C78" i="29" a="1"/>
  <c r="C72" i="29" a="1"/>
  <c r="X22" i="9" a="1"/>
  <c r="K71" i="29" a="1"/>
  <c r="D69" i="29" a="1"/>
  <c r="V14" i="9" a="1"/>
  <c r="G69" i="29" a="1"/>
  <c r="U12" i="9" a="1"/>
  <c r="T16" i="9" a="1"/>
  <c r="X15" i="9" a="1"/>
  <c r="C68" i="29" a="1"/>
  <c r="H73" i="29" a="1"/>
  <c r="K64" i="29" a="1"/>
  <c r="U5" i="9" a="1"/>
  <c r="V3" i="9" a="1"/>
  <c r="G76" i="29" a="1"/>
  <c r="J72" i="29"/>
  <c r="W6" i="9" a="1"/>
  <c r="S19" i="9" a="1"/>
  <c r="J74" i="29"/>
  <c r="U13" i="9" a="1"/>
  <c r="W13" i="9" a="1"/>
  <c r="U10" i="9" a="1"/>
  <c r="E68" i="29" a="1"/>
  <c r="K73" i="29" a="1"/>
  <c r="E19" i="9" a="1"/>
  <c r="K51" i="29" a="1"/>
  <c r="J21" i="9" a="1"/>
  <c r="E69" i="29" a="1"/>
  <c r="E16" i="9" a="1"/>
  <c r="Q19" i="9" a="1"/>
  <c r="L18" i="9" a="1"/>
  <c r="D17" i="9" a="1"/>
  <c r="B75" i="29" a="1"/>
  <c r="E9" i="9" a="1"/>
  <c r="R9" i="9" a="1"/>
  <c r="K47" i="29" a="1"/>
  <c r="F15" i="9" a="1"/>
  <c r="V12" i="9" a="1"/>
  <c r="I19" i="9" a="1"/>
  <c r="D9" i="9" a="1"/>
  <c r="U4" i="9" a="1"/>
  <c r="T14" i="9" a="1"/>
  <c r="K46" i="29" a="1"/>
  <c r="F67" i="29" a="1"/>
  <c r="X18" i="9" a="1"/>
  <c r="D67" i="29" a="1"/>
  <c r="J69" i="29"/>
  <c r="W7" i="9" a="1"/>
  <c r="K56" i="29" a="1"/>
  <c r="B60" i="29" a="1"/>
  <c r="X9" i="9" a="1"/>
  <c r="F65" i="29" a="1"/>
  <c r="H77" i="29" a="1"/>
  <c r="W10" i="9" a="1"/>
  <c r="K32" i="29" a="1"/>
  <c r="X13" i="9" a="1"/>
  <c r="B67" i="29" a="1"/>
  <c r="U22" i="9" a="1"/>
  <c r="K57" i="29" a="1"/>
  <c r="G61" i="29" a="1"/>
  <c r="V4" i="9" a="1"/>
  <c r="V21" i="9" a="1"/>
  <c r="K21" i="29" a="1"/>
  <c r="F59" i="29" a="1"/>
  <c r="G65" i="29" a="1"/>
  <c r="K30" i="29" a="1"/>
  <c r="C62" i="29" a="1"/>
  <c r="T3" i="9" a="1"/>
  <c r="B12" i="2" a="1"/>
  <c r="K59" i="29" a="1"/>
  <c r="G19" i="9" a="1"/>
  <c r="E10" i="9" a="1"/>
  <c r="C75" i="29" a="1"/>
  <c r="U14" i="9" a="1"/>
  <c r="K77" i="29" a="1"/>
  <c r="H74" i="29" a="1"/>
  <c r="K43" i="29" a="1"/>
  <c r="D78" i="29" a="1"/>
  <c r="X2" i="9" a="1"/>
  <c r="X3" i="9" a="1"/>
  <c r="K45" i="29" a="1"/>
  <c r="D64" i="29" a="1"/>
  <c r="V20" i="9" a="1"/>
  <c r="B73" i="29" a="1"/>
  <c r="H63" i="29" a="1"/>
  <c r="D59" i="29" a="1"/>
  <c r="K23" i="29" a="1"/>
  <c r="K44" i="29" a="1"/>
  <c r="J67" i="29"/>
  <c r="W18" i="9" a="1"/>
  <c r="B65" i="29" a="1"/>
  <c r="B74" i="29" a="1"/>
  <c r="V10" i="9" a="1"/>
  <c r="C63" i="29" a="1"/>
  <c r="K31" i="29" a="1"/>
  <c r="B59" i="29" a="1"/>
  <c r="B64" i="29" a="1"/>
  <c r="G66" i="29" a="1"/>
  <c r="U20" i="9" a="1"/>
  <c r="P18" i="9" a="1"/>
  <c r="T19" i="9" a="1"/>
  <c r="F68" i="29" a="1"/>
  <c r="J60" i="29"/>
  <c r="G73" i="29" a="1"/>
  <c r="B19" i="1" a="1"/>
  <c r="J11" i="9" a="1"/>
  <c r="K52" i="29" a="1"/>
  <c r="K50" i="29" a="1"/>
  <c r="F20" i="9" a="1"/>
  <c r="R17" i="9" a="1"/>
  <c r="E70" i="29" a="1"/>
  <c r="W4" i="9" a="1"/>
  <c r="L12" i="9" a="1"/>
  <c r="G18" i="9" a="1"/>
  <c r="N2" i="9" a="1"/>
  <c r="E67" i="29" a="1"/>
  <c r="J59" i="29"/>
  <c r="K53" i="29" a="1"/>
  <c r="J54" i="29"/>
  <c r="B9" i="2" a="1"/>
  <c r="T4" i="9" a="1"/>
  <c r="G77" i="29" a="1"/>
  <c r="T2" i="9" a="1"/>
  <c r="K28" i="29" a="1"/>
  <c r="F69" i="29" a="1"/>
  <c r="W15" i="9" a="1"/>
  <c r="T7" i="9" a="1"/>
  <c r="G70" i="29" a="1"/>
  <c r="J75" i="29"/>
  <c r="K75" i="29" a="1"/>
  <c r="D70" i="29" a="1"/>
  <c r="H78" i="29" a="1"/>
  <c r="H64" i="29" a="1"/>
  <c r="K61" i="29" a="1"/>
  <c r="C59" i="29" a="1"/>
  <c r="C66" i="29" a="1"/>
  <c r="H68" i="29" a="1"/>
  <c r="K54" i="29" a="1"/>
  <c r="X6" i="9" a="1"/>
  <c r="B77" i="29" a="1"/>
  <c r="D62" i="29" a="1"/>
  <c r="J73" i="29"/>
  <c r="U7" i="9" a="1"/>
  <c r="U11" i="9" a="1"/>
  <c r="E74" i="29" a="1"/>
  <c r="C71" i="29" a="1"/>
  <c r="H72" i="29" a="1"/>
  <c r="G20" i="9" a="1"/>
  <c r="C23" i="8" a="1"/>
  <c r="M7" i="9" a="1"/>
  <c r="D19" i="9" a="1"/>
  <c r="N18" i="9" a="1"/>
  <c r="G72" i="29" a="1"/>
  <c r="O15" i="9" a="1"/>
  <c r="F70" i="29" a="1"/>
  <c r="V16" i="9" a="1"/>
  <c r="H3" i="9" a="1"/>
  <c r="B17" i="1" a="1"/>
  <c r="D16" i="9" a="1"/>
  <c r="W22" i="9" a="1"/>
  <c r="C19" i="9" a="1"/>
  <c r="R4" i="9" a="1"/>
  <c r="C22" i="8" a="1"/>
  <c r="B18" i="1" a="1"/>
  <c r="C18" i="9" a="1"/>
  <c r="F62" i="29" a="1"/>
  <c r="G14" i="9" a="1"/>
  <c r="K25" i="29" a="1"/>
  <c r="K17" i="9" a="1"/>
  <c r="Q5" i="9" a="1"/>
  <c r="E72" i="29" a="1"/>
  <c r="D57" i="29" a="1"/>
  <c r="B17" i="9" a="1"/>
  <c r="T22" i="9" a="1"/>
  <c r="G64" i="29" a="1"/>
  <c r="X14" i="9" a="1"/>
  <c r="K74" i="29" a="1"/>
  <c r="H75" i="29" a="1"/>
  <c r="W16" i="9" a="1"/>
  <c r="X16" i="9" a="1"/>
  <c r="G60" i="29" a="1"/>
  <c r="V8" i="9" a="1"/>
  <c r="K60" i="29" a="1"/>
  <c r="H61" i="29" a="1"/>
  <c r="U9" i="9" a="1"/>
  <c r="F72" i="29" a="1"/>
  <c r="B69" i="29" a="1"/>
  <c r="H69" i="29" a="1"/>
  <c r="X17" i="9" a="1"/>
  <c r="X4" i="9" a="1"/>
  <c r="K69" i="29" a="1"/>
  <c r="W11" i="9" a="1"/>
  <c r="D75" i="29" a="1"/>
  <c r="U19" i="9" a="1"/>
  <c r="U17" i="9" a="1"/>
  <c r="K22" i="29" a="1"/>
  <c r="J71" i="29"/>
  <c r="K27" i="29" a="1"/>
  <c r="F78" i="29" a="1"/>
  <c r="B4" i="9" a="1"/>
  <c r="U21" i="9" a="1"/>
  <c r="F19" i="9" a="1"/>
  <c r="F16" i="9" a="1"/>
  <c r="U2" i="9" a="1"/>
  <c r="D8" i="9" a="1"/>
  <c r="T21" i="9" a="1"/>
  <c r="C77" i="29" a="1"/>
  <c r="T15" i="9" a="1"/>
  <c r="K42" i="29" a="1"/>
  <c r="V13" i="9" a="1"/>
  <c r="T8" i="9" a="1"/>
  <c r="X12" i="9" a="1"/>
  <c r="C69" i="29" a="1"/>
  <c r="V5" i="9" a="1"/>
  <c r="K49" i="29" a="1"/>
  <c r="H67" i="29" a="1"/>
  <c r="U6" i="9" a="1"/>
  <c r="W9" i="9" a="1"/>
  <c r="H70" i="29" a="1"/>
  <c r="J77" i="29"/>
  <c r="X11" i="9" a="1"/>
  <c r="K78" i="29" a="1"/>
  <c r="T9" i="9" a="1"/>
  <c r="V11" i="9" a="1"/>
  <c r="K76" i="29" a="1"/>
  <c r="T12" i="9" a="1"/>
  <c r="K36" i="29" a="1"/>
  <c r="D68" i="29" a="1"/>
  <c r="D76" i="29" a="1"/>
  <c r="T17" i="9" a="1"/>
  <c r="H19" i="9" a="1"/>
  <c r="B11" i="2" a="1"/>
  <c r="O18" i="9" a="1"/>
  <c r="G16" i="9" a="1"/>
  <c r="E61" i="29" a="1"/>
  <c r="L16" i="9" a="1"/>
  <c r="J68" i="29"/>
  <c r="B62" i="29" a="1"/>
  <c r="M10" i="9" a="1"/>
  <c r="D66" i="29" a="1"/>
  <c r="G22" i="9" a="1"/>
  <c r="H18" i="9" a="1"/>
  <c r="W5" i="9" a="1"/>
  <c r="Q22" i="9" a="1"/>
  <c r="H60" i="29" a="1"/>
  <c r="E65" i="29" a="1"/>
  <c r="O7" i="9" a="1"/>
  <c r="F74" i="29" a="1"/>
  <c r="H13" i="9" a="1"/>
  <c r="B76" i="29" a="1"/>
  <c r="B2" i="9" a="1"/>
  <c r="N10" i="9" a="1"/>
  <c r="K68" i="29" a="1"/>
  <c r="G5" i="9" a="1"/>
  <c r="K34" i="29" a="1"/>
  <c r="P17" i="9" a="1"/>
  <c r="K26" i="29" a="1"/>
  <c r="L14" i="9" a="1"/>
  <c r="R18" i="9" a="1"/>
  <c r="E77" i="29" a="1"/>
  <c r="E78" i="29" a="1"/>
  <c r="P19" i="9" a="1"/>
  <c r="E64" i="29" a="1"/>
  <c r="C55" i="29" a="1"/>
  <c r="H5" i="9" a="1"/>
  <c r="F4" i="9" a="1"/>
  <c r="T6" i="9" a="1"/>
  <c r="F18" i="9" a="1"/>
  <c r="D4" i="9" a="1"/>
  <c r="O19" i="9" a="1"/>
  <c r="D2" i="9" a="1"/>
  <c r="F73" i="29" a="1"/>
  <c r="N11" i="9" a="1"/>
  <c r="K35" i="29" a="1"/>
  <c r="L19" i="9" a="1"/>
  <c r="J61" i="29"/>
  <c r="E18" i="9" a="1"/>
  <c r="G59" i="29" a="1"/>
  <c r="W8" i="9" a="1"/>
  <c r="E20" i="9" a="1"/>
  <c r="B8" i="9" a="1"/>
  <c r="D10" i="9" a="1"/>
  <c r="S20" i="9" a="1"/>
  <c r="G13" i="9" a="1"/>
  <c r="O6" i="9" a="1"/>
  <c r="C20" i="8" a="1"/>
  <c r="P8" i="9" a="1"/>
  <c r="E75" i="29" a="1"/>
  <c r="B11" i="9" a="1"/>
  <c r="H6" i="9" a="1"/>
  <c r="L5" i="9" a="1"/>
  <c r="E73" i="29" a="1"/>
  <c r="C6" i="9" a="1"/>
  <c r="E59" i="29" a="1"/>
  <c r="B10" i="2" a="1"/>
  <c r="D74" i="29" a="1"/>
  <c r="U15" i="9" a="1"/>
  <c r="D60" i="29" a="1"/>
  <c r="G57" i="29" a="1"/>
  <c r="R6" i="9" a="1"/>
  <c r="P22" i="9" a="1"/>
  <c r="E12" i="9" a="1"/>
  <c r="N6" i="9" a="1"/>
  <c r="H57" i="29" a="1"/>
  <c r="R10" i="9" a="1"/>
  <c r="R12" i="9" a="1"/>
  <c r="S5" i="9" a="1"/>
  <c r="W12" i="9" a="1"/>
  <c r="T13" i="9" a="1"/>
  <c r="G62" i="29" a="1"/>
  <c r="X20" i="9" a="1"/>
  <c r="E60" i="29" a="1"/>
  <c r="F22" i="9" a="1"/>
  <c r="Q11" i="9" a="1"/>
  <c r="G55" i="29" a="1"/>
  <c r="C15" i="9" a="1"/>
  <c r="O17" i="9" a="1"/>
  <c r="J10" i="9" a="1"/>
  <c r="J70" i="29"/>
  <c r="I20" i="9" a="1"/>
  <c r="G58" i="29" a="1"/>
  <c r="H11" i="9" a="1"/>
  <c r="N13" i="9" a="1"/>
  <c r="K14" i="9" a="1"/>
  <c r="B21" i="9" a="1"/>
  <c r="H2" i="9" a="1"/>
  <c r="I2" i="9" a="1"/>
  <c r="D53" i="29" a="1"/>
  <c r="H59" i="29" a="1"/>
  <c r="S18" i="9" a="1"/>
  <c r="N5" i="9" a="1"/>
  <c r="P11" i="9" a="1"/>
  <c r="K3" i="9" a="1"/>
  <c r="N3" i="9" a="1"/>
  <c r="E4" i="9" a="1"/>
  <c r="K66" i="29" a="1"/>
  <c r="E66" i="29" a="1"/>
  <c r="G12" i="9" a="1"/>
  <c r="C24" i="8" a="1"/>
  <c r="O5" i="9" a="1"/>
  <c r="R15" i="9" a="1"/>
  <c r="J78" i="29"/>
  <c r="L7" i="9" a="1"/>
  <c r="B78" i="29" a="1"/>
  <c r="H7" i="9" a="1"/>
  <c r="D71" i="29" a="1"/>
  <c r="L15" i="9" a="1"/>
  <c r="B71" i="29" a="1"/>
  <c r="C67" i="29" a="1"/>
  <c r="H66" i="29" a="1"/>
  <c r="E76" i="29" a="1"/>
  <c r="D73" i="29" a="1"/>
  <c r="M21" i="9" a="1"/>
  <c r="G10" i="29"/>
  <c r="C70" i="29" a="1"/>
  <c r="S4" i="9" a="1"/>
  <c r="G75" i="29" a="1"/>
  <c r="S15" i="9" a="1"/>
  <c r="Q13" i="9" a="1"/>
  <c r="H58" i="29" a="1"/>
  <c r="Q4" i="9" a="1"/>
  <c r="O12" i="9" a="1"/>
  <c r="B5" i="9" a="1"/>
  <c r="S16" i="9" a="1"/>
  <c r="B9" i="9" a="1"/>
  <c r="J19" i="9" a="1"/>
  <c r="E62" i="29" a="1"/>
  <c r="F75" i="29" a="1"/>
  <c r="G11" i="29"/>
  <c r="S9" i="9" a="1"/>
  <c r="T18" i="9" a="1"/>
  <c r="G68" i="29" a="1"/>
  <c r="X19" i="9" a="1"/>
  <c r="M14" i="9" a="1"/>
  <c r="T5" i="9" a="1"/>
  <c r="V7" i="9" a="1"/>
  <c r="N9" i="9" a="1"/>
  <c r="C54" i="29" a="1"/>
  <c r="F12" i="9" a="1"/>
  <c r="B16" i="9" a="1"/>
  <c r="F64" i="29" a="1"/>
  <c r="F14" i="9" a="1"/>
  <c r="C73" i="29" a="1"/>
  <c r="M2" i="9" a="1"/>
  <c r="J20" i="9" a="1"/>
  <c r="M19" i="9" a="1"/>
  <c r="K29" i="29" a="1"/>
  <c r="F66" i="29" a="1"/>
  <c r="I18" i="9" a="1"/>
  <c r="J53" i="29"/>
  <c r="C2" i="9" a="1"/>
  <c r="F60" i="29" a="1"/>
  <c r="P16" i="9" a="1"/>
  <c r="K38" i="29" a="1"/>
  <c r="J7" i="9" a="1"/>
  <c r="J55" i="29"/>
  <c r="L13" i="9" a="1"/>
  <c r="O21" i="9" a="1"/>
  <c r="M17" i="9" a="1"/>
  <c r="Q18" i="9" a="1"/>
  <c r="D18" i="9" a="1"/>
  <c r="P6" i="9" a="1"/>
  <c r="S3" i="9" a="1"/>
  <c r="G4" i="9" a="1"/>
  <c r="M9" i="9" a="1"/>
  <c r="I3" i="9" a="1"/>
  <c r="G3" i="9" a="1"/>
  <c r="F57" i="29" a="1"/>
  <c r="F42" i="29" a="1"/>
  <c r="D24" i="29" a="1"/>
  <c r="I12" i="2" a="1"/>
  <c r="D31" i="29" a="1"/>
  <c r="D50" i="29" a="1"/>
  <c r="I5" i="2" a="1"/>
  <c r="M4" i="9" a="1"/>
  <c r="B10" i="9" a="1"/>
  <c r="D40" i="29" a="1"/>
  <c r="L11" i="9" a="1"/>
  <c r="D26" i="29" a="1"/>
  <c r="J16" i="9" a="1"/>
  <c r="J35" i="29"/>
  <c r="E22" i="29" a="1"/>
  <c r="Q17" i="9" a="1"/>
  <c r="Q16" i="9" a="1"/>
  <c r="B20" i="9" a="1"/>
  <c r="O8" i="9" a="1"/>
  <c r="B36" i="29" a="1"/>
  <c r="C33" i="29" a="1"/>
  <c r="G8" i="9" a="1"/>
  <c r="B51" i="29" a="1"/>
  <c r="I17" i="9" a="1"/>
  <c r="C53" i="29" a="1"/>
  <c r="H51" i="29" a="1"/>
  <c r="K13" i="9" a="1"/>
  <c r="B28" i="29" a="1"/>
  <c r="E47" i="29" a="1"/>
  <c r="K16" i="9" a="1"/>
  <c r="E33" i="29" a="1"/>
  <c r="E32" i="29" a="1"/>
  <c r="N17" i="9" a="1"/>
  <c r="F33" i="29" a="1"/>
  <c r="D47" i="29" a="1"/>
  <c r="E52" i="29" a="1"/>
  <c r="E27" i="29" a="1"/>
  <c r="C45" i="29" a="1"/>
  <c r="E8" i="9" a="1"/>
  <c r="B12" i="9" a="1"/>
  <c r="C26" i="29" a="1"/>
  <c r="C51" i="29" a="1"/>
  <c r="H28" i="29" a="1"/>
  <c r="B33" i="29" a="1"/>
  <c r="E6" i="9" a="1"/>
  <c r="F31" i="29" a="1"/>
  <c r="J50" i="29"/>
  <c r="M6" i="9" a="1"/>
  <c r="H20" i="9" a="1"/>
  <c r="N8" i="9" a="1"/>
  <c r="M15" i="9" a="1"/>
  <c r="B54" i="29" a="1"/>
  <c r="O10" i="9" a="1"/>
  <c r="K8" i="9" a="1"/>
  <c r="J44" i="29"/>
  <c r="H30" i="29" a="1"/>
  <c r="G7" i="29"/>
  <c r="G25" i="29" a="1"/>
  <c r="S7" i="9" a="1"/>
  <c r="F19" i="29" a="1"/>
  <c r="D36" i="29" a="1"/>
  <c r="D43" i="29" a="1"/>
  <c r="G13" i="29"/>
  <c r="C17" i="9" a="1"/>
  <c r="G45" i="29" a="1"/>
  <c r="D52" i="29" a="1"/>
  <c r="J43" i="29"/>
  <c r="B5" i="53" a="1"/>
  <c r="K7" i="9" a="1"/>
  <c r="C2" i="8" a="1"/>
  <c r="E11" i="9" a="1"/>
  <c r="E2" i="9" a="1"/>
  <c r="C39" i="29" a="1"/>
  <c r="D21" i="29" a="1"/>
  <c r="C29" i="29" a="1"/>
  <c r="B25" i="29" a="1"/>
  <c r="B10" i="1" a="1"/>
  <c r="E20" i="29" a="1"/>
  <c r="H50" i="29" a="1"/>
  <c r="O11" i="9" a="1"/>
  <c r="E29" i="29" a="1"/>
  <c r="B45" i="29" a="1"/>
  <c r="D12" i="9" a="1"/>
  <c r="C17" i="8" a="1"/>
  <c r="O3" i="9" a="1"/>
  <c r="N4" i="9" a="1"/>
  <c r="G31" i="29" a="1"/>
  <c r="J22" i="29"/>
  <c r="F22" i="29" a="1"/>
  <c r="K65" i="29" a="1"/>
  <c r="C22" i="9" a="1"/>
  <c r="F17" i="9" a="1"/>
  <c r="L4" i="9" a="1"/>
  <c r="J17" i="9" a="1"/>
  <c r="E36" i="29" a="1"/>
  <c r="F56" i="29" a="1"/>
  <c r="Q21" i="9" a="1"/>
  <c r="B48" i="29" a="1"/>
  <c r="D56" i="29" a="1"/>
  <c r="G15" i="9" a="1"/>
  <c r="M5" i="9" a="1"/>
  <c r="C16" i="9" a="1"/>
  <c r="G27" i="29" a="1"/>
  <c r="D23" i="29" a="1"/>
  <c r="H36" i="29" a="1"/>
  <c r="F20" i="29" a="1"/>
  <c r="Q12" i="9" a="1"/>
  <c r="B52" i="29" a="1"/>
  <c r="F32" i="29" a="1"/>
  <c r="H21" i="9" a="1"/>
  <c r="I22" i="9" a="1"/>
  <c r="D46" i="29" a="1"/>
  <c r="J29" i="29"/>
  <c r="L2" i="9" a="1"/>
  <c r="J40" i="29"/>
  <c r="B44" i="29" a="1"/>
  <c r="B7" i="9" a="1"/>
  <c r="J33" i="29"/>
  <c r="F9" i="9" a="1"/>
  <c r="D5" i="9" a="1"/>
  <c r="F2" i="2" a="1"/>
  <c r="S17" i="9" a="1"/>
  <c r="B6" i="2" a="1"/>
  <c r="M8" i="9" a="1"/>
  <c r="C38" i="29" a="1"/>
  <c r="C48" i="29" a="1"/>
  <c r="D30" i="29" a="1"/>
  <c r="D22" i="9" a="1"/>
  <c r="F48" i="29" a="1"/>
  <c r="H20" i="29" a="1"/>
  <c r="M18" i="9" a="1"/>
  <c r="K72" i="29" a="1"/>
  <c r="J6" i="9" a="1"/>
  <c r="D14" i="9" a="1"/>
  <c r="J57" i="29"/>
  <c r="P9" i="9" a="1"/>
  <c r="E21" i="9" a="1"/>
  <c r="H4" i="9" a="1"/>
  <c r="G2" i="9" a="1"/>
  <c r="C56" i="29" a="1"/>
  <c r="B55" i="29" a="1"/>
  <c r="E43" i="29" a="1"/>
  <c r="F29" i="29" a="1"/>
  <c r="E35" i="29" a="1"/>
  <c r="C58" i="29" a="1"/>
  <c r="B7" i="1" a="1"/>
  <c r="E46" i="29" a="1"/>
  <c r="C9" i="9" a="1"/>
  <c r="R14" i="9" a="1"/>
  <c r="I2" i="2" a="1"/>
  <c r="D32" i="29" a="1"/>
  <c r="C16" i="8" a="1"/>
  <c r="H56" i="29" a="1"/>
  <c r="H40" i="29" a="1"/>
  <c r="C44" i="29" a="1"/>
  <c r="L9" i="9" a="1"/>
  <c r="G9" i="9" a="1"/>
  <c r="B42" i="29" a="1"/>
  <c r="H44" i="29" a="1"/>
  <c r="E30" i="29" a="1"/>
  <c r="R5" i="9" a="1"/>
  <c r="Q14" i="9" a="1"/>
  <c r="C30" i="29" a="1"/>
  <c r="B2" i="53" a="1"/>
  <c r="C4" i="8" a="1"/>
  <c r="B22" i="9" a="1"/>
  <c r="E51" i="29" a="1"/>
  <c r="F44" i="29" a="1"/>
  <c r="H34" i="29" a="1"/>
  <c r="S14" i="9" a="1"/>
  <c r="H15" i="9" a="1"/>
  <c r="H33" i="29" a="1"/>
  <c r="F37" i="29" a="1"/>
  <c r="H23" i="29" a="1"/>
  <c r="F21" i="9" a="1"/>
  <c r="G37" i="29" a="1"/>
  <c r="J63" i="29"/>
  <c r="R22" i="9" a="1"/>
  <c r="N21" i="9" a="1"/>
  <c r="S12" i="9" a="1"/>
  <c r="P10" i="9" a="1"/>
  <c r="F50" i="29" a="1"/>
  <c r="H42" i="29" a="1"/>
  <c r="E17" i="9" a="1"/>
  <c r="G53" i="29" a="1"/>
  <c r="J47" i="29"/>
  <c r="H45" i="29" a="1"/>
  <c r="G23" i="29" a="1"/>
  <c r="B3" i="9" a="1"/>
  <c r="J2" i="9" a="1"/>
  <c r="S22" i="9" a="1"/>
  <c r="D45" i="29" a="1"/>
  <c r="D20" i="29" a="1"/>
  <c r="H32" i="29" a="1"/>
  <c r="B34" i="29" a="1"/>
  <c r="B22" i="1" a="1"/>
  <c r="E19" i="29" a="1"/>
  <c r="C50" i="29" a="1"/>
  <c r="N16" i="9" a="1"/>
  <c r="G28" i="29" a="1"/>
  <c r="H8" i="9" a="1"/>
  <c r="P3" i="9" a="1"/>
  <c r="G41" i="29" a="1"/>
  <c r="L17" i="9" a="1"/>
  <c r="E39" i="29" a="1"/>
  <c r="G29" i="29" a="1"/>
  <c r="E37" i="29" a="1"/>
  <c r="H55" i="29" a="1"/>
  <c r="B29" i="29" a="1"/>
  <c r="C11" i="8" a="1"/>
  <c r="I11" i="9" a="1"/>
  <c r="J26" i="29"/>
  <c r="M16" i="9" a="1"/>
  <c r="R3" i="9" a="1"/>
  <c r="B46" i="29" a="1"/>
  <c r="F39" i="29" a="1"/>
  <c r="B16" i="1" a="1"/>
  <c r="C3" i="53" a="1"/>
  <c r="H19" i="29" a="1"/>
  <c r="F40" i="29" a="1"/>
  <c r="F13" i="9" a="1"/>
  <c r="O14" i="9" a="1"/>
  <c r="M12" i="9" a="1"/>
  <c r="L6" i="9" a="1"/>
  <c r="J13" i="9" a="1"/>
  <c r="H12" i="9" a="1"/>
  <c r="E56" i="29" a="1"/>
  <c r="I7" i="2" a="1"/>
  <c r="C21" i="29" a="1"/>
  <c r="I3" i="2" a="1"/>
  <c r="B50" i="29" a="1"/>
  <c r="D35" i="29" a="1"/>
  <c r="H29" i="29" a="1"/>
  <c r="M22" i="9" a="1"/>
  <c r="R16" i="9" a="1"/>
  <c r="C23" i="29" a="1"/>
  <c r="R2" i="9" a="1"/>
  <c r="E45" i="29" a="1"/>
  <c r="G17" i="9" a="1"/>
  <c r="G5" i="29"/>
  <c r="P21" i="9" a="1"/>
  <c r="G19" i="29" a="1"/>
  <c r="K10" i="9" a="1"/>
  <c r="J30" i="29"/>
  <c r="D28" i="29" a="1"/>
  <c r="D29" i="29" a="1"/>
  <c r="E38" i="29" a="1"/>
  <c r="G40" i="29" a="1"/>
  <c r="L21" i="9" a="1"/>
  <c r="J39" i="29"/>
  <c r="J41" i="29"/>
  <c r="G9" i="29"/>
  <c r="G32" i="29" a="1"/>
  <c r="M20" i="9" a="1"/>
  <c r="K70" i="29" a="1"/>
  <c r="K40" i="29" a="1"/>
  <c r="C3" i="9" a="1"/>
  <c r="C21" i="9" a="1"/>
  <c r="G21" i="29" a="1"/>
  <c r="I7" i="9" a="1"/>
  <c r="K2" i="9" a="1"/>
  <c r="P14" i="9" a="1"/>
  <c r="R13" i="9" a="1"/>
  <c r="F3" i="9" a="1"/>
  <c r="E7" i="9" a="1"/>
  <c r="H49" i="29" a="1"/>
  <c r="D54" i="29" a="1"/>
  <c r="C6" i="8" a="1"/>
  <c r="B12" i="1" a="1"/>
  <c r="P15" i="9" a="1"/>
  <c r="P7" i="9" a="1"/>
  <c r="F51" i="29" a="1"/>
  <c r="H22" i="29" a="1"/>
  <c r="H17" i="9" a="1"/>
  <c r="C32" i="29" a="1"/>
  <c r="F26" i="29" a="1"/>
  <c r="Q8" i="9" a="1"/>
  <c r="C36" i="29" a="1"/>
  <c r="D33" i="29" a="1"/>
  <c r="B22" i="29" a="1"/>
  <c r="J25" i="29"/>
  <c r="C10" i="8" a="1"/>
  <c r="C24" i="29" a="1"/>
  <c r="G34" i="29" a="1"/>
  <c r="C25" i="29" a="1"/>
  <c r="F36" i="29" a="1"/>
  <c r="Q3" i="9" a="1"/>
  <c r="G20" i="29" a="1"/>
  <c r="C47" i="29" a="1"/>
  <c r="C5" i="9" a="1"/>
  <c r="I6" i="2" a="1"/>
  <c r="D27" i="29" a="1"/>
  <c r="I9" i="9" a="1"/>
  <c r="K62" i="29" a="1"/>
  <c r="B21" i="29" a="1"/>
  <c r="S8" i="9" a="1"/>
  <c r="B40" i="29" a="1"/>
  <c r="N14" i="9" a="1"/>
  <c r="G46" i="29" a="1"/>
  <c r="H22" i="9" a="1"/>
  <c r="I16" i="9" a="1"/>
  <c r="F46" i="29" a="1"/>
  <c r="H31" i="29" a="1"/>
  <c r="H10" i="9" a="1"/>
  <c r="O13" i="9" a="1"/>
  <c r="B53" i="29" a="1"/>
  <c r="N12" i="9" a="1"/>
  <c r="B6" i="1" a="1"/>
  <c r="C8" i="8" a="1"/>
  <c r="B4" i="2" a="1"/>
  <c r="B32" i="29" a="1"/>
  <c r="J34" i="29"/>
  <c r="B13" i="9" a="1"/>
  <c r="L10" i="9" a="1"/>
  <c r="E5" i="9" a="1"/>
  <c r="B20" i="29" a="1"/>
  <c r="C18" i="8" a="1"/>
  <c r="I6" i="9" a="1"/>
  <c r="J22" i="9" a="1"/>
  <c r="K12" i="9" a="1"/>
  <c r="J21" i="29"/>
  <c r="D39" i="29" a="1"/>
  <c r="P5" i="9" a="1"/>
  <c r="B26" i="29" a="1"/>
  <c r="G4" i="29"/>
  <c r="G42" i="29" a="1"/>
  <c r="P13" i="9" a="1"/>
  <c r="H47" i="29" a="1"/>
  <c r="F28" i="29" a="1"/>
  <c r="B30" i="29" a="1"/>
  <c r="G47" i="29" a="1"/>
  <c r="B24" i="29" a="1"/>
  <c r="H48" i="29" a="1"/>
  <c r="B8" i="2" a="1"/>
  <c r="D7" i="9" a="1"/>
  <c r="F4" i="2" a="1"/>
  <c r="G52" i="29" a="1"/>
  <c r="C43" i="29" a="1"/>
  <c r="Q15" i="9" a="1"/>
  <c r="E22" i="9" a="1"/>
  <c r="G26" i="29" a="1"/>
  <c r="C46" i="29" a="1"/>
  <c r="C52" i="29" a="1"/>
  <c r="J51" i="29"/>
  <c r="I11" i="2" a="1"/>
  <c r="B37" i="29" a="1"/>
  <c r="P12" i="9" a="1"/>
  <c r="G10" i="9" a="1"/>
  <c r="K15" i="9" a="1"/>
  <c r="C11" i="9" a="1"/>
  <c r="F58" i="29" a="1"/>
  <c r="E42" i="29" a="1"/>
  <c r="B39" i="29" a="1"/>
  <c r="L8" i="9" a="1"/>
  <c r="E13" i="9" a="1"/>
  <c r="F30" i="29" a="1"/>
  <c r="J27" i="29"/>
  <c r="J56" i="29"/>
  <c r="J23" i="29"/>
  <c r="B20" i="1" a="1"/>
  <c r="F45" i="29" a="1"/>
  <c r="I10" i="9" a="1"/>
  <c r="G6" i="29"/>
  <c r="B2" i="1" a="1"/>
  <c r="M13" i="9" a="1"/>
  <c r="B57" i="29" a="1"/>
  <c r="F53" i="29" a="1"/>
  <c r="B14" i="9" a="1"/>
  <c r="S21" i="9" a="1"/>
  <c r="D41" i="29" a="1"/>
  <c r="N20" i="9" a="1"/>
  <c r="E31" i="29" a="1"/>
  <c r="C35" i="29" a="1"/>
  <c r="J42" i="29"/>
  <c r="F25" i="29" a="1"/>
  <c r="C14" i="8" a="1"/>
  <c r="D15" i="9" a="1"/>
  <c r="C49" i="29" a="1"/>
  <c r="K20" i="9" a="1"/>
  <c r="G35" i="29" a="1"/>
  <c r="E58" i="29" a="1"/>
  <c r="B38" i="29" a="1"/>
  <c r="E26" i="29" a="1"/>
  <c r="C40" i="29" a="1"/>
  <c r="D51" i="29" a="1"/>
  <c r="K11" i="9" a="1"/>
  <c r="C34" i="29" a="1"/>
  <c r="J45" i="29"/>
  <c r="N7" i="9" a="1"/>
  <c r="C12" i="8" a="1"/>
  <c r="B3" i="2" a="1"/>
  <c r="C5" i="8" a="1"/>
  <c r="C22" i="29" a="1"/>
  <c r="E34" i="29" a="1"/>
  <c r="J58" i="29"/>
  <c r="H52" i="29" a="1"/>
  <c r="J38" i="29"/>
  <c r="P2" i="9" a="1"/>
  <c r="F38" i="29" a="1"/>
  <c r="O20" i="9" a="1"/>
  <c r="B7" i="2" a="1"/>
  <c r="K4" i="9" a="1"/>
  <c r="J3" i="9" a="1"/>
  <c r="F34" i="29" a="1"/>
  <c r="E23" i="29" a="1"/>
  <c r="K22" i="9" a="1"/>
  <c r="P20" i="9" a="1"/>
  <c r="D25" i="29" a="1"/>
  <c r="G30" i="29" a="1"/>
  <c r="E40" i="29" a="1"/>
  <c r="D37" i="29" a="1"/>
  <c r="J36" i="29"/>
  <c r="D6" i="9" a="1"/>
  <c r="B2" i="2" a="1"/>
  <c r="B6" i="9" a="1"/>
  <c r="H21" i="29" a="1"/>
  <c r="G33" i="29" a="1"/>
  <c r="C20" i="29" a="1"/>
  <c r="N15" i="9" a="1"/>
  <c r="D11" i="9" a="1"/>
  <c r="G22" i="29" a="1"/>
  <c r="H39" i="29" a="1"/>
  <c r="H35" i="29" a="1"/>
  <c r="B56" i="29" a="1"/>
  <c r="J37" i="29"/>
  <c r="E21" i="29" a="1"/>
  <c r="F5" i="9" a="1"/>
  <c r="B35" i="29" a="1"/>
  <c r="S13" i="9" a="1"/>
  <c r="G56" i="29" a="1"/>
  <c r="E24" i="29" a="1"/>
  <c r="E28" i="29" a="1"/>
  <c r="D42" i="29" a="1"/>
  <c r="R11" i="9" a="1"/>
  <c r="D22" i="29" a="1"/>
  <c r="K6" i="9" a="1"/>
  <c r="H24" i="29" a="1"/>
  <c r="E49" i="29" a="1"/>
  <c r="J28" i="29"/>
  <c r="L22" i="9" a="1"/>
  <c r="H41" i="29" a="1"/>
  <c r="G12" i="29"/>
  <c r="B27" i="29" a="1"/>
  <c r="F8" i="9" a="1"/>
  <c r="M3" i="9" a="1"/>
  <c r="F23" i="29" a="1"/>
  <c r="B4" i="53" a="1"/>
  <c r="B47" i="29" a="1"/>
  <c r="J4" i="9" a="1"/>
  <c r="J19" i="29"/>
  <c r="Q2" i="9" a="1"/>
  <c r="B21" i="1" a="1"/>
  <c r="E41" i="29" a="1"/>
  <c r="D58" i="29" a="1"/>
  <c r="D34" i="29" a="1"/>
  <c r="F2" i="9" a="1"/>
  <c r="C9" i="8" a="1"/>
  <c r="F35" i="29" a="1"/>
  <c r="K9" i="9" a="1"/>
  <c r="B58" i="29" a="1"/>
  <c r="H25" i="29" a="1"/>
  <c r="F55" i="29" a="1"/>
  <c r="C37" i="29" a="1"/>
  <c r="F7" i="9" a="1"/>
  <c r="G6" i="9" a="1"/>
  <c r="Q7" i="9" a="1"/>
  <c r="Q6" i="9" a="1"/>
  <c r="I9" i="2" a="1"/>
  <c r="S11" i="9" a="1"/>
  <c r="O4" i="9" a="1"/>
  <c r="B31" i="29" a="1"/>
  <c r="D19" i="29" a="1"/>
  <c r="C15" i="8" a="1"/>
  <c r="J31" i="29"/>
  <c r="E3" i="9" a="1"/>
  <c r="E25" i="29" a="1"/>
  <c r="I10" i="2" a="1"/>
  <c r="G39" i="29" a="1"/>
  <c r="G7" i="9" a="1"/>
  <c r="S6" i="9" a="1"/>
  <c r="C57" i="29" a="1"/>
  <c r="B15" i="1" a="1"/>
  <c r="N22" i="9" a="1"/>
  <c r="I8" i="9" a="1"/>
  <c r="H26" i="29" a="1"/>
  <c r="Q9" i="9" a="1"/>
  <c r="B3" i="53" a="1"/>
  <c r="G48" i="29" a="1"/>
  <c r="B49" i="29" a="1"/>
  <c r="J46" i="29"/>
  <c r="C13" i="8" a="1"/>
  <c r="C7" i="8" a="1"/>
  <c r="D44" i="29" a="1"/>
  <c r="H54" i="29" a="1"/>
  <c r="C42" i="29" a="1"/>
  <c r="J12" i="9" a="1"/>
  <c r="I12" i="9" a="1"/>
  <c r="C41" i="29" a="1"/>
  <c r="C13" i="9" a="1"/>
  <c r="J52" i="29"/>
  <c r="B8" i="1" a="1"/>
  <c r="D3" i="9" a="1"/>
  <c r="H14" i="9" a="1"/>
  <c r="F54" i="29" a="1"/>
  <c r="I8" i="2" a="1"/>
  <c r="G43" i="29" a="1"/>
  <c r="H53" i="29" a="1"/>
  <c r="F3" i="2" a="1"/>
  <c r="B15" i="9" a="1"/>
  <c r="J14" i="9" a="1"/>
  <c r="C28" i="29" a="1"/>
  <c r="J48" i="29"/>
  <c r="G11" i="9" a="1"/>
  <c r="C3" i="8" a="1"/>
  <c r="I13" i="9" a="1"/>
  <c r="I14" i="9" a="1"/>
  <c r="F10" i="9" a="1"/>
  <c r="F6" i="9" a="1"/>
  <c r="B23" i="29" a="1"/>
  <c r="F43" i="29" a="1"/>
  <c r="C12" i="9" a="1"/>
  <c r="C27" i="29" a="1"/>
  <c r="E14" i="9" a="1"/>
  <c r="D49" i="29" a="1"/>
  <c r="C8" i="9" a="1"/>
  <c r="G50" i="29" a="1"/>
  <c r="I5" i="9" a="1"/>
  <c r="F21" i="29" a="1"/>
  <c r="R8" i="9" a="1"/>
  <c r="H38" i="29" a="1"/>
  <c r="E57" i="29" a="1"/>
  <c r="O9" i="9" a="1"/>
  <c r="B14" i="1" a="1"/>
  <c r="I15" i="9" a="1"/>
  <c r="B43" i="29" a="1"/>
  <c r="C19" i="8" a="1"/>
  <c r="F52" i="29" a="1"/>
  <c r="D38" i="29" a="1"/>
  <c r="C31" i="29" a="1"/>
  <c r="E44" i="29" a="1"/>
  <c r="B41" i="29" a="1"/>
  <c r="B5" i="2" a="1"/>
  <c r="F41" i="29" a="1"/>
  <c r="I4" i="9" a="1"/>
  <c r="O22" i="9" a="1"/>
  <c r="F27" i="29" a="1"/>
  <c r="G54" i="29" a="1"/>
  <c r="F24" i="29" a="1"/>
  <c r="J8" i="9" a="1"/>
  <c r="D21" i="9" a="1"/>
  <c r="E50" i="29" a="1"/>
  <c r="B19" i="29" a="1"/>
  <c r="M11" i="9" a="1"/>
  <c r="E55" i="29" a="1"/>
  <c r="H9" i="9" a="1"/>
  <c r="C20" i="9" a="1"/>
  <c r="G44" i="29" a="1"/>
  <c r="D48" i="29" a="1"/>
  <c r="D13" i="9" a="1"/>
  <c r="G8" i="29"/>
  <c r="G36" i="29" a="1"/>
  <c r="F47" i="29" a="1"/>
  <c r="H37" i="29" a="1"/>
  <c r="G51" i="29" a="1"/>
  <c r="H27" i="29" a="1"/>
  <c r="F11" i="9" a="1"/>
  <c r="D55" i="29" a="1"/>
  <c r="G38" i="29" a="1"/>
  <c r="C19" i="29" a="1"/>
  <c r="J20" i="29"/>
  <c r="G14" i="29"/>
  <c r="E48" i="29" a="1"/>
  <c r="L3" i="9" a="1"/>
  <c r="S2" i="9" a="1"/>
  <c r="G49" i="29" a="1"/>
  <c r="J24" i="29"/>
  <c r="O2" i="9" a="1"/>
  <c r="H46" i="29" a="1"/>
  <c r="K5" i="9" a="1"/>
  <c r="H43" i="29" a="1"/>
  <c r="B6" i="53" a="1"/>
  <c r="F49" i="29" a="1"/>
  <c r="E54" i="29" a="1"/>
  <c r="B11" i="1" a="1"/>
  <c r="J49" i="29"/>
  <c r="J32" i="29"/>
  <c r="C10" i="9" a="1"/>
  <c r="E15" i="9" a="1"/>
  <c r="C2" i="53" a="1"/>
  <c r="J9" i="9" a="1"/>
  <c r="E53" i="29" a="1"/>
  <c r="G24" i="29" a="1"/>
  <c r="B9" i="1" a="1"/>
  <c r="I4" i="2" a="1"/>
  <c r="B5" i="59" l="1"/>
  <c r="B6" i="59"/>
  <c r="B7" i="59"/>
  <c r="I17" i="59"/>
  <c r="I18" i="50"/>
  <c r="I17" i="32"/>
  <c r="I17" i="39"/>
  <c r="I17" i="45"/>
  <c r="I17" i="26"/>
  <c r="I18" i="34"/>
  <c r="I17" i="58"/>
  <c r="I17" i="12"/>
  <c r="I18" i="44"/>
  <c r="I17" i="46"/>
  <c r="B13" i="1"/>
  <c r="B5" i="1"/>
  <c r="B4" i="1"/>
  <c r="B3" i="1"/>
  <c r="I18" i="40"/>
  <c r="I17" i="57"/>
  <c r="I17" i="54"/>
  <c r="I17" i="13"/>
  <c r="I18" i="59"/>
  <c r="I17" i="18"/>
  <c r="I17" i="55"/>
  <c r="I4" i="2"/>
  <c r="B9" i="1"/>
  <c r="G24" i="29"/>
  <c r="E53" i="29"/>
  <c r="J9" i="9"/>
  <c r="J9" i="43" s="1"/>
  <c r="C2" i="53"/>
  <c r="E15" i="9"/>
  <c r="E15" i="43" s="1"/>
  <c r="C10" i="9"/>
  <c r="C10" i="43" s="1"/>
  <c r="B11" i="1"/>
  <c r="E54" i="29"/>
  <c r="F49" i="29"/>
  <c r="B6" i="53"/>
  <c r="H43" i="29"/>
  <c r="K5" i="9"/>
  <c r="H46" i="29"/>
  <c r="O2" i="9"/>
  <c r="G49" i="29"/>
  <c r="S2" i="9"/>
  <c r="L3" i="9"/>
  <c r="L3" i="43" s="1"/>
  <c r="E48" i="29"/>
  <c r="C19" i="29"/>
  <c r="G38" i="29"/>
  <c r="D55" i="29"/>
  <c r="F11" i="9"/>
  <c r="F11" i="43" s="1"/>
  <c r="H27" i="29"/>
  <c r="G51" i="29"/>
  <c r="H37" i="29"/>
  <c r="F47" i="29"/>
  <c r="G36" i="29"/>
  <c r="D13" i="9"/>
  <c r="D13" i="43" s="1"/>
  <c r="D48" i="29"/>
  <c r="G44" i="29"/>
  <c r="C20" i="9"/>
  <c r="C20" i="43" s="1"/>
  <c r="H9" i="9"/>
  <c r="H9" i="43" s="1"/>
  <c r="E55" i="29"/>
  <c r="M11" i="9"/>
  <c r="M11" i="43" s="1"/>
  <c r="B19" i="29"/>
  <c r="E50" i="29"/>
  <c r="D21" i="9"/>
  <c r="D21" i="43" s="1"/>
  <c r="J8" i="9"/>
  <c r="J8" i="43" s="1"/>
  <c r="F24" i="29"/>
  <c r="G54" i="29"/>
  <c r="F27" i="29"/>
  <c r="O22" i="9"/>
  <c r="O22" i="43" s="1"/>
  <c r="I4" i="9"/>
  <c r="I4" i="43" s="1"/>
  <c r="F41" i="29"/>
  <c r="B5" i="2"/>
  <c r="B41" i="29"/>
  <c r="E44" i="29"/>
  <c r="C31" i="29"/>
  <c r="D38" i="29"/>
  <c r="F52" i="29"/>
  <c r="C19" i="8"/>
  <c r="B43" i="29"/>
  <c r="I15" i="9"/>
  <c r="I15" i="43" s="1"/>
  <c r="B14" i="1"/>
  <c r="O9" i="9"/>
  <c r="O9" i="43" s="1"/>
  <c r="E57" i="29"/>
  <c r="H38" i="29"/>
  <c r="R8" i="9"/>
  <c r="R8" i="43" s="1"/>
  <c r="F21" i="29"/>
  <c r="I5" i="9"/>
  <c r="G50" i="29"/>
  <c r="C8" i="9"/>
  <c r="C8" i="43" s="1"/>
  <c r="D49" i="29"/>
  <c r="E14" i="9"/>
  <c r="E14" i="43" s="1"/>
  <c r="C27" i="29"/>
  <c r="C12" i="9"/>
  <c r="F43" i="29"/>
  <c r="B23" i="29"/>
  <c r="F6" i="9"/>
  <c r="F6" i="43" s="1"/>
  <c r="F10" i="9"/>
  <c r="F10" i="43" s="1"/>
  <c r="I14" i="9"/>
  <c r="I13" i="9"/>
  <c r="I13" i="43" s="1"/>
  <c r="C3" i="8"/>
  <c r="G11" i="9"/>
  <c r="G11" i="43" s="1"/>
  <c r="C28" i="29"/>
  <c r="J14" i="9"/>
  <c r="J14" i="43" s="1"/>
  <c r="B15" i="9"/>
  <c r="F3" i="2"/>
  <c r="H53" i="29"/>
  <c r="G43" i="29"/>
  <c r="I8" i="2"/>
  <c r="F54" i="29"/>
  <c r="H14" i="9"/>
  <c r="D3" i="9"/>
  <c r="D3" i="43" s="1"/>
  <c r="B8" i="1"/>
  <c r="C13" i="9"/>
  <c r="C13" i="43" s="1"/>
  <c r="C41" i="29"/>
  <c r="I12" i="9"/>
  <c r="J12" i="9"/>
  <c r="J12" i="43" s="1"/>
  <c r="C42" i="29"/>
  <c r="H54" i="29"/>
  <c r="D44" i="29"/>
  <c r="C7" i="8"/>
  <c r="C13" i="8"/>
  <c r="B49" i="29"/>
  <c r="G48" i="29"/>
  <c r="B3" i="53"/>
  <c r="Q9" i="9"/>
  <c r="Q9" i="43" s="1"/>
  <c r="H26" i="29"/>
  <c r="I8" i="9"/>
  <c r="I8" i="43" s="1"/>
  <c r="N22" i="9"/>
  <c r="N22" i="43" s="1"/>
  <c r="B15" i="1"/>
  <c r="C57" i="29"/>
  <c r="S6" i="9"/>
  <c r="S6" i="43" s="1"/>
  <c r="G7" i="9"/>
  <c r="G7" i="43" s="1"/>
  <c r="G39" i="29"/>
  <c r="I10" i="2"/>
  <c r="E25" i="29"/>
  <c r="E3" i="9"/>
  <c r="C15" i="8"/>
  <c r="D19" i="29"/>
  <c r="B31" i="29"/>
  <c r="O4" i="9"/>
  <c r="S11" i="9"/>
  <c r="I9" i="2"/>
  <c r="Q6" i="9"/>
  <c r="Q7" i="9"/>
  <c r="Q7" i="43" s="1"/>
  <c r="G6" i="9"/>
  <c r="G6" i="43" s="1"/>
  <c r="F7" i="9"/>
  <c r="C37" i="29"/>
  <c r="F55" i="29"/>
  <c r="H25" i="29"/>
  <c r="B58" i="29"/>
  <c r="K9" i="9"/>
  <c r="K9" i="43" s="1"/>
  <c r="F35" i="29"/>
  <c r="C9" i="8"/>
  <c r="F2" i="9"/>
  <c r="D34" i="29"/>
  <c r="D58" i="29"/>
  <c r="E41" i="29"/>
  <c r="B21" i="1"/>
  <c r="Q2" i="9"/>
  <c r="J4" i="9"/>
  <c r="B47" i="29"/>
  <c r="B4" i="53"/>
  <c r="F23" i="29"/>
  <c r="M3" i="9"/>
  <c r="M3" i="43" s="1"/>
  <c r="F8" i="9"/>
  <c r="F8" i="43" s="1"/>
  <c r="B27" i="29"/>
  <c r="H41" i="29"/>
  <c r="L22" i="9"/>
  <c r="L22" i="43" s="1"/>
  <c r="E49" i="29"/>
  <c r="H24" i="29"/>
  <c r="K6" i="9"/>
  <c r="K6" i="43" s="1"/>
  <c r="D22" i="29"/>
  <c r="R11" i="9"/>
  <c r="R11" i="43" s="1"/>
  <c r="D42" i="29"/>
  <c r="E28" i="29"/>
  <c r="E24" i="29"/>
  <c r="G56" i="29"/>
  <c r="S13" i="9"/>
  <c r="S13" i="43" s="1"/>
  <c r="B35" i="29"/>
  <c r="F5" i="9"/>
  <c r="F5" i="43" s="1"/>
  <c r="E21" i="29"/>
  <c r="B56" i="29"/>
  <c r="H35" i="29"/>
  <c r="H39" i="29"/>
  <c r="G22" i="29"/>
  <c r="D11" i="9"/>
  <c r="D11" i="43" s="1"/>
  <c r="N15" i="9"/>
  <c r="N15" i="43" s="1"/>
  <c r="C20" i="29"/>
  <c r="G33" i="29"/>
  <c r="H21" i="29"/>
  <c r="B6" i="9"/>
  <c r="B2" i="2"/>
  <c r="D6" i="9"/>
  <c r="D37" i="29"/>
  <c r="E40" i="29"/>
  <c r="G30" i="29"/>
  <c r="D25" i="29"/>
  <c r="P20" i="9"/>
  <c r="P20" i="43" s="1"/>
  <c r="K22" i="9"/>
  <c r="K22" i="43" s="1"/>
  <c r="E23" i="29"/>
  <c r="F34" i="29"/>
  <c r="J3" i="9"/>
  <c r="J3" i="43" s="1"/>
  <c r="K4" i="9"/>
  <c r="B7" i="2"/>
  <c r="O20" i="9"/>
  <c r="O20" i="43" s="1"/>
  <c r="F38" i="29"/>
  <c r="P2" i="9"/>
  <c r="H52" i="29"/>
  <c r="E34" i="29"/>
  <c r="C22" i="29"/>
  <c r="C5" i="8"/>
  <c r="B3" i="2"/>
  <c r="C12" i="8"/>
  <c r="N7" i="9"/>
  <c r="N7" i="43" s="1"/>
  <c r="C34" i="29"/>
  <c r="K11" i="9"/>
  <c r="K11" i="43" s="1"/>
  <c r="D51" i="29"/>
  <c r="C40" i="29"/>
  <c r="E26" i="29"/>
  <c r="B38" i="29"/>
  <c r="E58" i="29"/>
  <c r="G35" i="29"/>
  <c r="K20" i="9"/>
  <c r="K20" i="43" s="1"/>
  <c r="C49" i="29"/>
  <c r="D15" i="9"/>
  <c r="D15" i="43" s="1"/>
  <c r="C14" i="8"/>
  <c r="F25" i="29"/>
  <c r="C35" i="29"/>
  <c r="E31" i="29"/>
  <c r="N20" i="9"/>
  <c r="N20" i="43" s="1"/>
  <c r="D41" i="29"/>
  <c r="S21" i="9"/>
  <c r="S21" i="43" s="1"/>
  <c r="B14" i="9"/>
  <c r="F53" i="29"/>
  <c r="B57" i="29"/>
  <c r="M13" i="9"/>
  <c r="M13" i="43" s="1"/>
  <c r="B2" i="1"/>
  <c r="I10" i="9"/>
  <c r="I10" i="43" s="1"/>
  <c r="F45" i="29"/>
  <c r="B20" i="1"/>
  <c r="F30" i="29"/>
  <c r="E13" i="9"/>
  <c r="E13" i="43" s="1"/>
  <c r="L8" i="9"/>
  <c r="L8" i="43" s="1"/>
  <c r="B39" i="29"/>
  <c r="E42" i="29"/>
  <c r="F58" i="29"/>
  <c r="C11" i="9"/>
  <c r="C11" i="43" s="1"/>
  <c r="K15" i="9"/>
  <c r="K15" i="43" s="1"/>
  <c r="G10" i="9"/>
  <c r="G10" i="43" s="1"/>
  <c r="P12" i="9"/>
  <c r="B37" i="29"/>
  <c r="I11" i="2"/>
  <c r="C52" i="29"/>
  <c r="C46" i="29"/>
  <c r="G26" i="29"/>
  <c r="E22" i="9"/>
  <c r="Q15" i="9"/>
  <c r="Q15" i="43" s="1"/>
  <c r="C43" i="29"/>
  <c r="G52" i="29"/>
  <c r="F4" i="2"/>
  <c r="D7" i="9"/>
  <c r="D7" i="43" s="1"/>
  <c r="B8" i="2"/>
  <c r="H48" i="29"/>
  <c r="B24" i="29"/>
  <c r="G47" i="29"/>
  <c r="B30" i="29"/>
  <c r="F28" i="29"/>
  <c r="H47" i="29"/>
  <c r="P13" i="9"/>
  <c r="P13" i="43" s="1"/>
  <c r="G42" i="29"/>
  <c r="B26" i="29"/>
  <c r="P5" i="9"/>
  <c r="P5" i="43" s="1"/>
  <c r="D39" i="29"/>
  <c r="K12" i="9"/>
  <c r="K12" i="43" s="1"/>
  <c r="J22" i="9"/>
  <c r="J22" i="43" s="1"/>
  <c r="I6" i="9"/>
  <c r="I6" i="43" s="1"/>
  <c r="C18" i="8"/>
  <c r="B20" i="29"/>
  <c r="E5" i="9"/>
  <c r="L10" i="9"/>
  <c r="L10" i="43" s="1"/>
  <c r="B13" i="9"/>
  <c r="B32" i="29"/>
  <c r="B4" i="2"/>
  <c r="C8" i="8"/>
  <c r="B6" i="1"/>
  <c r="N12" i="9"/>
  <c r="N12" i="43" s="1"/>
  <c r="B53" i="29"/>
  <c r="O13" i="9"/>
  <c r="O13" i="43" s="1"/>
  <c r="H10" i="9"/>
  <c r="H10" i="43" s="1"/>
  <c r="H31" i="29"/>
  <c r="F46" i="29"/>
  <c r="I16" i="9"/>
  <c r="I16" i="43" s="1"/>
  <c r="H22" i="9"/>
  <c r="H22" i="43" s="1"/>
  <c r="G46" i="29"/>
  <c r="N14" i="9"/>
  <c r="N14" i="43" s="1"/>
  <c r="B40" i="29"/>
  <c r="S8" i="9"/>
  <c r="S8" i="43" s="1"/>
  <c r="B21" i="29"/>
  <c r="K62" i="29"/>
  <c r="I9" i="9"/>
  <c r="I9" i="43" s="1"/>
  <c r="D27" i="29"/>
  <c r="I6" i="2"/>
  <c r="C5" i="9"/>
  <c r="C47" i="29"/>
  <c r="G20" i="29"/>
  <c r="Q3" i="9"/>
  <c r="Q3" i="43" s="1"/>
  <c r="F36" i="29"/>
  <c r="C25" i="29"/>
  <c r="G34" i="29"/>
  <c r="C24" i="29"/>
  <c r="C10" i="8"/>
  <c r="B22" i="29"/>
  <c r="D33" i="29"/>
  <c r="C36" i="29"/>
  <c r="Q8" i="9"/>
  <c r="Q8" i="43" s="1"/>
  <c r="F26" i="29"/>
  <c r="C32" i="29"/>
  <c r="H17" i="9"/>
  <c r="H17" i="43" s="1"/>
  <c r="H22" i="29"/>
  <c r="F51" i="29"/>
  <c r="P7" i="9"/>
  <c r="P7" i="43" s="1"/>
  <c r="P15" i="9"/>
  <c r="P15" i="43" s="1"/>
  <c r="B12" i="1"/>
  <c r="C6" i="8"/>
  <c r="D54" i="29"/>
  <c r="H49" i="29"/>
  <c r="E7" i="9"/>
  <c r="E7" i="43" s="1"/>
  <c r="F3" i="9"/>
  <c r="F3" i="43" s="1"/>
  <c r="R13" i="9"/>
  <c r="R13" i="43" s="1"/>
  <c r="P14" i="9"/>
  <c r="K2" i="9"/>
  <c r="I7" i="9"/>
  <c r="I7" i="43" s="1"/>
  <c r="G21" i="29"/>
  <c r="C21" i="9"/>
  <c r="C21" i="43" s="1"/>
  <c r="C3" i="9"/>
  <c r="K40" i="29"/>
  <c r="K70" i="29"/>
  <c r="M20" i="9"/>
  <c r="G32" i="29"/>
  <c r="L21" i="9"/>
  <c r="L21" i="43" s="1"/>
  <c r="G40" i="29"/>
  <c r="E38" i="29"/>
  <c r="D29" i="29"/>
  <c r="D28" i="29"/>
  <c r="K10" i="9"/>
  <c r="K10" i="43" s="1"/>
  <c r="G19" i="29"/>
  <c r="P21" i="9"/>
  <c r="P21" i="43" s="1"/>
  <c r="G17" i="9"/>
  <c r="G17" i="43" s="1"/>
  <c r="E45" i="29"/>
  <c r="R2" i="9"/>
  <c r="C23" i="29"/>
  <c r="R16" i="9"/>
  <c r="M22" i="9"/>
  <c r="M22" i="43" s="1"/>
  <c r="H29" i="29"/>
  <c r="D35" i="29"/>
  <c r="B50" i="29"/>
  <c r="I3" i="2"/>
  <c r="C21" i="29"/>
  <c r="I7" i="2"/>
  <c r="E56" i="29"/>
  <c r="H12" i="9"/>
  <c r="H12" i="43" s="1"/>
  <c r="J13" i="9"/>
  <c r="J13" i="43" s="1"/>
  <c r="L6" i="9"/>
  <c r="L6" i="43" s="1"/>
  <c r="M12" i="9"/>
  <c r="O14" i="9"/>
  <c r="O14" i="43" s="1"/>
  <c r="F13" i="9"/>
  <c r="F13" i="43" s="1"/>
  <c r="F40" i="29"/>
  <c r="H19" i="29"/>
  <c r="C3" i="53"/>
  <c r="B16" i="1"/>
  <c r="F39" i="29"/>
  <c r="B46" i="29"/>
  <c r="R3" i="9"/>
  <c r="R3" i="43" s="1"/>
  <c r="M16" i="9"/>
  <c r="M16" i="43" s="1"/>
  <c r="I11" i="9"/>
  <c r="I11" i="43" s="1"/>
  <c r="C11" i="8"/>
  <c r="B29" i="29"/>
  <c r="H55" i="29"/>
  <c r="E37" i="29"/>
  <c r="G29" i="29"/>
  <c r="E39" i="29"/>
  <c r="L17" i="9"/>
  <c r="L17" i="43" s="1"/>
  <c r="G41" i="29"/>
  <c r="P3" i="9"/>
  <c r="P3" i="43" s="1"/>
  <c r="H8" i="9"/>
  <c r="H8" i="43" s="1"/>
  <c r="G28" i="29"/>
  <c r="N16" i="9"/>
  <c r="N16" i="43" s="1"/>
  <c r="C50" i="29"/>
  <c r="E19" i="29"/>
  <c r="B22" i="1"/>
  <c r="B34" i="29"/>
  <c r="H32" i="29"/>
  <c r="D20" i="29"/>
  <c r="D45" i="29"/>
  <c r="S22" i="9"/>
  <c r="S22" i="43" s="1"/>
  <c r="J2" i="9"/>
  <c r="B3" i="9"/>
  <c r="G23" i="29"/>
  <c r="H45" i="29"/>
  <c r="G53" i="29"/>
  <c r="E17" i="9"/>
  <c r="E17" i="43" s="1"/>
  <c r="H42" i="29"/>
  <c r="F50" i="29"/>
  <c r="P10" i="9"/>
  <c r="P10" i="43" s="1"/>
  <c r="S12" i="9"/>
  <c r="N21" i="9"/>
  <c r="N21" i="43" s="1"/>
  <c r="R22" i="9"/>
  <c r="R22" i="43" s="1"/>
  <c r="G37" i="29"/>
  <c r="F21" i="9"/>
  <c r="F21" i="43" s="1"/>
  <c r="H23" i="29"/>
  <c r="F37" i="29"/>
  <c r="H33" i="29"/>
  <c r="H15" i="9"/>
  <c r="H15" i="43" s="1"/>
  <c r="S14" i="9"/>
  <c r="H34" i="29"/>
  <c r="F44" i="29"/>
  <c r="E51" i="29"/>
  <c r="B22" i="9"/>
  <c r="B22" i="43" s="1"/>
  <c r="C4" i="8"/>
  <c r="B2" i="53"/>
  <c r="C30" i="29"/>
  <c r="Q14" i="9"/>
  <c r="R5" i="9"/>
  <c r="R5" i="43" s="1"/>
  <c r="E30" i="29"/>
  <c r="H44" i="29"/>
  <c r="B42" i="29"/>
  <c r="G9" i="9"/>
  <c r="G9" i="43" s="1"/>
  <c r="L9" i="9"/>
  <c r="L9" i="43" s="1"/>
  <c r="C44" i="29"/>
  <c r="H40" i="29"/>
  <c r="H56" i="29"/>
  <c r="C16" i="8"/>
  <c r="D32" i="29"/>
  <c r="I2" i="2"/>
  <c r="R14" i="9"/>
  <c r="R14" i="43" s="1"/>
  <c r="C9" i="9"/>
  <c r="C9" i="43" s="1"/>
  <c r="E46" i="29"/>
  <c r="B7" i="1"/>
  <c r="C58" i="29"/>
  <c r="E35" i="29"/>
  <c r="F29" i="29"/>
  <c r="E43" i="29"/>
  <c r="B55" i="29"/>
  <c r="C56" i="29"/>
  <c r="G2" i="9"/>
  <c r="H4" i="9"/>
  <c r="E21" i="9"/>
  <c r="E21" i="43" s="1"/>
  <c r="P9" i="9"/>
  <c r="P9" i="43" s="1"/>
  <c r="D14" i="9"/>
  <c r="J6" i="9"/>
  <c r="J6" i="43" s="1"/>
  <c r="K72" i="29"/>
  <c r="M18" i="9"/>
  <c r="H20" i="29"/>
  <c r="F48" i="29"/>
  <c r="D22" i="9"/>
  <c r="D22" i="43" s="1"/>
  <c r="D30" i="29"/>
  <c r="C48" i="29"/>
  <c r="C38" i="29"/>
  <c r="M8" i="9"/>
  <c r="M8" i="43" s="1"/>
  <c r="B6" i="2"/>
  <c r="S17" i="9"/>
  <c r="S17" i="43" s="1"/>
  <c r="F2" i="2"/>
  <c r="D5" i="9"/>
  <c r="D5" i="43" s="1"/>
  <c r="F9" i="9"/>
  <c r="F9" i="43" s="1"/>
  <c r="B7" i="9"/>
  <c r="B44" i="29"/>
  <c r="L2" i="9"/>
  <c r="D46" i="29"/>
  <c r="I22" i="9"/>
  <c r="I22" i="43" s="1"/>
  <c r="H21" i="9"/>
  <c r="H21" i="43" s="1"/>
  <c r="F32" i="29"/>
  <c r="B52" i="29"/>
  <c r="Q12" i="9"/>
  <c r="F20" i="29"/>
  <c r="H36" i="29"/>
  <c r="D23" i="29"/>
  <c r="G27" i="29"/>
  <c r="C16" i="9"/>
  <c r="C16" i="43" s="1"/>
  <c r="M5" i="9"/>
  <c r="M5" i="43" s="1"/>
  <c r="G15" i="9"/>
  <c r="D56" i="29"/>
  <c r="B48" i="29"/>
  <c r="Q21" i="9"/>
  <c r="Q21" i="43" s="1"/>
  <c r="F56" i="29"/>
  <c r="E36" i="29"/>
  <c r="J17" i="9"/>
  <c r="L4" i="9"/>
  <c r="F17" i="9"/>
  <c r="F17" i="43" s="1"/>
  <c r="C22" i="9"/>
  <c r="C22" i="43" s="1"/>
  <c r="K65" i="29"/>
  <c r="F22" i="29"/>
  <c r="G31" i="29"/>
  <c r="N4" i="9"/>
  <c r="O3" i="9"/>
  <c r="O3" i="43" s="1"/>
  <c r="C17" i="8"/>
  <c r="D12" i="9"/>
  <c r="D12" i="43" s="1"/>
  <c r="B45" i="29"/>
  <c r="E29" i="29"/>
  <c r="O11" i="9"/>
  <c r="O11" i="43" s="1"/>
  <c r="H50" i="29"/>
  <c r="E20" i="29"/>
  <c r="B10" i="1"/>
  <c r="B25" i="29"/>
  <c r="C29" i="29"/>
  <c r="D21" i="29"/>
  <c r="C39" i="29"/>
  <c r="E2" i="9"/>
  <c r="E11" i="9"/>
  <c r="E11" i="43" s="1"/>
  <c r="C2" i="8"/>
  <c r="K7" i="9"/>
  <c r="K7" i="43" s="1"/>
  <c r="B5" i="53"/>
  <c r="D52" i="29"/>
  <c r="G45" i="29"/>
  <c r="C17" i="9"/>
  <c r="C17" i="43" s="1"/>
  <c r="D43" i="29"/>
  <c r="D36" i="29"/>
  <c r="F19" i="29"/>
  <c r="S7" i="9"/>
  <c r="S7" i="43" s="1"/>
  <c r="G25" i="29"/>
  <c r="H30" i="29"/>
  <c r="K8" i="9"/>
  <c r="K8" i="43" s="1"/>
  <c r="O10" i="9"/>
  <c r="O10" i="43" s="1"/>
  <c r="B54" i="29"/>
  <c r="M15" i="9"/>
  <c r="M15" i="43" s="1"/>
  <c r="N8" i="9"/>
  <c r="N8" i="43" s="1"/>
  <c r="H20" i="9"/>
  <c r="H20" i="43" s="1"/>
  <c r="M6" i="9"/>
  <c r="M6" i="43" s="1"/>
  <c r="F31" i="29"/>
  <c r="E6" i="9"/>
  <c r="E6" i="43" s="1"/>
  <c r="B33" i="29"/>
  <c r="H28" i="29"/>
  <c r="C51" i="29"/>
  <c r="C26" i="29"/>
  <c r="B12" i="9"/>
  <c r="E8" i="9"/>
  <c r="E8" i="43" s="1"/>
  <c r="C45" i="29"/>
  <c r="E27" i="29"/>
  <c r="E52" i="29"/>
  <c r="D47" i="29"/>
  <c r="F33" i="29"/>
  <c r="N17" i="9"/>
  <c r="N17" i="43" s="1"/>
  <c r="E32" i="29"/>
  <c r="E33" i="29"/>
  <c r="K16" i="9"/>
  <c r="K16" i="43" s="1"/>
  <c r="E47" i="29"/>
  <c r="B28" i="29"/>
  <c r="K13" i="9"/>
  <c r="K13" i="43" s="1"/>
  <c r="H51" i="29"/>
  <c r="C53" i="29"/>
  <c r="I17" i="9"/>
  <c r="I17" i="43" s="1"/>
  <c r="B51" i="29"/>
  <c r="G8" i="9"/>
  <c r="G8" i="43" s="1"/>
  <c r="C33" i="29"/>
  <c r="B36" i="29"/>
  <c r="O8" i="9"/>
  <c r="O8" i="43" s="1"/>
  <c r="B20" i="9"/>
  <c r="B20" i="43" s="1"/>
  <c r="Q16" i="9"/>
  <c r="Q16" i="43" s="1"/>
  <c r="Q17" i="9"/>
  <c r="Q17" i="43" s="1"/>
  <c r="E22" i="29"/>
  <c r="J16" i="9"/>
  <c r="J16" i="43" s="1"/>
  <c r="D26" i="29"/>
  <c r="L11" i="9"/>
  <c r="L11" i="43" s="1"/>
  <c r="D40" i="29"/>
  <c r="B10" i="9"/>
  <c r="M4" i="9"/>
  <c r="I5" i="2"/>
  <c r="D50" i="29"/>
  <c r="D31" i="29"/>
  <c r="I12" i="2"/>
  <c r="D24" i="29"/>
  <c r="F42" i="29"/>
  <c r="F57" i="29"/>
  <c r="G3" i="9"/>
  <c r="I3" i="9"/>
  <c r="M9" i="9"/>
  <c r="M9" i="43" s="1"/>
  <c r="G4" i="9"/>
  <c r="G4" i="43" s="1"/>
  <c r="S3" i="9"/>
  <c r="S3" i="43" s="1"/>
  <c r="P6" i="9"/>
  <c r="P6" i="43" s="1"/>
  <c r="D18" i="9"/>
  <c r="D18" i="43" s="1"/>
  <c r="Q18" i="9"/>
  <c r="Q18" i="43" s="1"/>
  <c r="M17" i="9"/>
  <c r="M17" i="43" s="1"/>
  <c r="O21" i="9"/>
  <c r="L13" i="9"/>
  <c r="L13" i="43" s="1"/>
  <c r="J7" i="9"/>
  <c r="J7" i="43" s="1"/>
  <c r="K38" i="29"/>
  <c r="P16" i="9"/>
  <c r="P16" i="43" s="1"/>
  <c r="F60" i="29"/>
  <c r="C2" i="9"/>
  <c r="I18" i="9"/>
  <c r="I18" i="43" s="1"/>
  <c r="F66" i="29"/>
  <c r="K29" i="29"/>
  <c r="M19" i="9"/>
  <c r="J20" i="9"/>
  <c r="J20" i="43" s="1"/>
  <c r="M2" i="9"/>
  <c r="C73" i="29"/>
  <c r="F14" i="9"/>
  <c r="F14" i="43" s="1"/>
  <c r="F64" i="29"/>
  <c r="B16" i="9"/>
  <c r="F12" i="9"/>
  <c r="F12" i="43" s="1"/>
  <c r="C54" i="29"/>
  <c r="N9" i="9"/>
  <c r="N9" i="43" s="1"/>
  <c r="V7" i="9"/>
  <c r="V7" i="43" s="1"/>
  <c r="T5" i="9"/>
  <c r="M14" i="9"/>
  <c r="X19" i="9"/>
  <c r="X19" i="43" s="1"/>
  <c r="G68" i="29"/>
  <c r="T18" i="9"/>
  <c r="T18" i="43" s="1"/>
  <c r="S9" i="9"/>
  <c r="S9" i="43" s="1"/>
  <c r="F75" i="29"/>
  <c r="E62" i="29"/>
  <c r="J19" i="9"/>
  <c r="B9" i="9"/>
  <c r="S16" i="9"/>
  <c r="S16" i="43" s="1"/>
  <c r="B5" i="9"/>
  <c r="O12" i="9"/>
  <c r="O12" i="43" s="1"/>
  <c r="Q4" i="9"/>
  <c r="Q4" i="43" s="1"/>
  <c r="H58" i="29"/>
  <c r="Q13" i="9"/>
  <c r="Q13" i="43" s="1"/>
  <c r="S15" i="9"/>
  <c r="G75" i="29"/>
  <c r="S4" i="9"/>
  <c r="C70" i="29"/>
  <c r="M21" i="9"/>
  <c r="M21" i="43" s="1"/>
  <c r="D73" i="29"/>
  <c r="E76" i="29"/>
  <c r="H66" i="29"/>
  <c r="C67" i="29"/>
  <c r="B71" i="29"/>
  <c r="L15" i="9"/>
  <c r="L15" i="43" s="1"/>
  <c r="D71" i="29"/>
  <c r="H7" i="9"/>
  <c r="H7" i="43" s="1"/>
  <c r="B78" i="29"/>
  <c r="L7" i="9"/>
  <c r="L7" i="43" s="1"/>
  <c r="R15" i="9"/>
  <c r="R15" i="43" s="1"/>
  <c r="O5" i="9"/>
  <c r="C24" i="8"/>
  <c r="G12" i="9"/>
  <c r="E66" i="29"/>
  <c r="K66" i="29"/>
  <c r="E4" i="9"/>
  <c r="N3" i="9"/>
  <c r="N3" i="43" s="1"/>
  <c r="K3" i="9"/>
  <c r="K3" i="43" s="1"/>
  <c r="P11" i="9"/>
  <c r="P11" i="43" s="1"/>
  <c r="N5" i="9"/>
  <c r="S18" i="9"/>
  <c r="S18" i="43" s="1"/>
  <c r="H59" i="29"/>
  <c r="D53" i="29"/>
  <c r="I2" i="9"/>
  <c r="H2" i="9"/>
  <c r="B21" i="9"/>
  <c r="B21" i="43" s="1"/>
  <c r="K14" i="9"/>
  <c r="K14" i="43" s="1"/>
  <c r="N13" i="9"/>
  <c r="N13" i="43" s="1"/>
  <c r="H11" i="9"/>
  <c r="H11" i="43" s="1"/>
  <c r="G58" i="29"/>
  <c r="I20" i="9"/>
  <c r="I20" i="43" s="1"/>
  <c r="J10" i="9"/>
  <c r="J10" i="43" s="1"/>
  <c r="O17" i="9"/>
  <c r="O17" i="43" s="1"/>
  <c r="C15" i="9"/>
  <c r="C15" i="43" s="1"/>
  <c r="G55" i="29"/>
  <c r="Q11" i="9"/>
  <c r="Q11" i="43" s="1"/>
  <c r="F22" i="9"/>
  <c r="F22" i="43" s="1"/>
  <c r="E60" i="29"/>
  <c r="X20" i="9"/>
  <c r="X20" i="43" s="1"/>
  <c r="G62" i="29"/>
  <c r="T13" i="9"/>
  <c r="T13" i="43" s="1"/>
  <c r="W12" i="9"/>
  <c r="W12" i="43" s="1"/>
  <c r="S5" i="9"/>
  <c r="R12" i="9"/>
  <c r="R10" i="9"/>
  <c r="R10" i="43" s="1"/>
  <c r="H57" i="29"/>
  <c r="N6" i="9"/>
  <c r="E12" i="9"/>
  <c r="E12" i="43" s="1"/>
  <c r="P22" i="9"/>
  <c r="P22" i="43" s="1"/>
  <c r="R6" i="9"/>
  <c r="R6" i="43" s="1"/>
  <c r="G57" i="29"/>
  <c r="D60" i="29"/>
  <c r="U15" i="9"/>
  <c r="U15" i="43" s="1"/>
  <c r="D74" i="29"/>
  <c r="B10" i="2"/>
  <c r="E59" i="29"/>
  <c r="C6" i="9"/>
  <c r="E73" i="29"/>
  <c r="L5" i="9"/>
  <c r="H6" i="9"/>
  <c r="H6" i="43" s="1"/>
  <c r="B11" i="9"/>
  <c r="E75" i="29"/>
  <c r="P8" i="9"/>
  <c r="P8" i="43" s="1"/>
  <c r="C20" i="8"/>
  <c r="O6" i="9"/>
  <c r="G13" i="9"/>
  <c r="G13" i="43" s="1"/>
  <c r="S20" i="9"/>
  <c r="S20" i="43" s="1"/>
  <c r="D10" i="9"/>
  <c r="D10" i="43" s="1"/>
  <c r="B8" i="9"/>
  <c r="E20" i="9"/>
  <c r="E20" i="43" s="1"/>
  <c r="W8" i="9"/>
  <c r="W8" i="43" s="1"/>
  <c r="G59" i="29"/>
  <c r="E18" i="9"/>
  <c r="E18" i="43" s="1"/>
  <c r="L19" i="9"/>
  <c r="L19" i="43" s="1"/>
  <c r="K35" i="29"/>
  <c r="N11" i="9"/>
  <c r="N11" i="43" s="1"/>
  <c r="F73" i="29"/>
  <c r="D2" i="9"/>
  <c r="O19" i="9"/>
  <c r="O19" i="43" s="1"/>
  <c r="D4" i="9"/>
  <c r="F18" i="9"/>
  <c r="F18" i="43" s="1"/>
  <c r="T6" i="9"/>
  <c r="T6" i="43" s="1"/>
  <c r="F4" i="9"/>
  <c r="F4" i="43" s="1"/>
  <c r="H5" i="9"/>
  <c r="C55" i="29"/>
  <c r="E64" i="29"/>
  <c r="P19" i="9"/>
  <c r="P19" i="43" s="1"/>
  <c r="E78" i="29"/>
  <c r="E77" i="29"/>
  <c r="R18" i="9"/>
  <c r="R18" i="43" s="1"/>
  <c r="L14" i="9"/>
  <c r="K26" i="29"/>
  <c r="P17" i="9"/>
  <c r="P17" i="43" s="1"/>
  <c r="K34" i="29"/>
  <c r="G5" i="9"/>
  <c r="K68" i="29"/>
  <c r="N10" i="9"/>
  <c r="N10" i="43" s="1"/>
  <c r="B2" i="9"/>
  <c r="B76" i="29"/>
  <c r="H13" i="9"/>
  <c r="H13" i="43" s="1"/>
  <c r="F74" i="29"/>
  <c r="O7" i="9"/>
  <c r="O7" i="43" s="1"/>
  <c r="E65" i="29"/>
  <c r="H60" i="29"/>
  <c r="Q22" i="9"/>
  <c r="Q22" i="43" s="1"/>
  <c r="W5" i="9"/>
  <c r="W5" i="43" s="1"/>
  <c r="H18" i="9"/>
  <c r="H18" i="43" s="1"/>
  <c r="G22" i="9"/>
  <c r="G22" i="43" s="1"/>
  <c r="D66" i="29"/>
  <c r="M10" i="9"/>
  <c r="M10" i="43" s="1"/>
  <c r="B62" i="29"/>
  <c r="L16" i="9"/>
  <c r="L16" i="43" s="1"/>
  <c r="E61" i="29"/>
  <c r="G16" i="9"/>
  <c r="G16" i="43" s="1"/>
  <c r="O18" i="9"/>
  <c r="O18" i="43" s="1"/>
  <c r="B11" i="2"/>
  <c r="H19" i="9"/>
  <c r="H19" i="43" s="1"/>
  <c r="T17" i="9"/>
  <c r="T17" i="43" s="1"/>
  <c r="D76" i="29"/>
  <c r="D68" i="29"/>
  <c r="K36" i="29"/>
  <c r="T12" i="9"/>
  <c r="K76" i="29"/>
  <c r="V11" i="9"/>
  <c r="V11" i="43" s="1"/>
  <c r="T9" i="9"/>
  <c r="T9" i="43" s="1"/>
  <c r="K78" i="29"/>
  <c r="X11" i="9"/>
  <c r="X11" i="43" s="1"/>
  <c r="H70" i="29"/>
  <c r="W9" i="9"/>
  <c r="W9" i="43" s="1"/>
  <c r="U6" i="9"/>
  <c r="U6" i="43" s="1"/>
  <c r="H67" i="29"/>
  <c r="K49" i="29"/>
  <c r="V5" i="9"/>
  <c r="C69" i="29"/>
  <c r="X12" i="9"/>
  <c r="X12" i="43" s="1"/>
  <c r="T8" i="9"/>
  <c r="T8" i="43" s="1"/>
  <c r="V13" i="9"/>
  <c r="V13" i="43" s="1"/>
  <c r="K42" i="29"/>
  <c r="T15" i="9"/>
  <c r="T15" i="43" s="1"/>
  <c r="C77" i="29"/>
  <c r="T21" i="9"/>
  <c r="T21" i="43" s="1"/>
  <c r="D8" i="9"/>
  <c r="D8" i="43" s="1"/>
  <c r="U2" i="9"/>
  <c r="U2" i="43" s="1"/>
  <c r="F16" i="9"/>
  <c r="F19" i="9"/>
  <c r="F19" i="43" s="1"/>
  <c r="U21" i="9"/>
  <c r="U21" i="43" s="1"/>
  <c r="B4" i="9"/>
  <c r="F78" i="29"/>
  <c r="K27" i="29"/>
  <c r="K22" i="29"/>
  <c r="U17" i="9"/>
  <c r="U17" i="43" s="1"/>
  <c r="U19" i="9"/>
  <c r="U19" i="43" s="1"/>
  <c r="D75" i="29"/>
  <c r="W11" i="9"/>
  <c r="W11" i="43" s="1"/>
  <c r="K69" i="29"/>
  <c r="X4" i="9"/>
  <c r="X4" i="43" s="1"/>
  <c r="X17" i="9"/>
  <c r="X17" i="43" s="1"/>
  <c r="H69" i="29"/>
  <c r="B69" i="29"/>
  <c r="F72" i="29"/>
  <c r="U9" i="9"/>
  <c r="U9" i="43" s="1"/>
  <c r="H61" i="29"/>
  <c r="K60" i="29"/>
  <c r="V8" i="9"/>
  <c r="V8" i="43" s="1"/>
  <c r="G60" i="29"/>
  <c r="X16" i="9"/>
  <c r="X16" i="43" s="1"/>
  <c r="W16" i="9"/>
  <c r="W16" i="43" s="1"/>
  <c r="H75" i="29"/>
  <c r="K74" i="29"/>
  <c r="X14" i="9"/>
  <c r="X14" i="43" s="1"/>
  <c r="G64" i="29"/>
  <c r="T22" i="9"/>
  <c r="T22" i="43" s="1"/>
  <c r="B17" i="9"/>
  <c r="B17" i="43" s="1"/>
  <c r="D57" i="29"/>
  <c r="E72" i="29"/>
  <c r="Q5" i="9"/>
  <c r="Q5" i="43" s="1"/>
  <c r="K17" i="9"/>
  <c r="K17" i="43" s="1"/>
  <c r="K25" i="29"/>
  <c r="G14" i="9"/>
  <c r="G14" i="43" s="1"/>
  <c r="F62" i="29"/>
  <c r="C18" i="9"/>
  <c r="C18" i="43" s="1"/>
  <c r="B18" i="1"/>
  <c r="C22" i="8"/>
  <c r="R4" i="9"/>
  <c r="C19" i="9"/>
  <c r="C19" i="43" s="1"/>
  <c r="W22" i="9"/>
  <c r="W22" i="43" s="1"/>
  <c r="D16" i="9"/>
  <c r="D16" i="43" s="1"/>
  <c r="B17" i="1"/>
  <c r="H3" i="9"/>
  <c r="H3" i="43" s="1"/>
  <c r="V16" i="9"/>
  <c r="V16" i="43" s="1"/>
  <c r="F70" i="29"/>
  <c r="O15" i="9"/>
  <c r="O15" i="43" s="1"/>
  <c r="G72" i="29"/>
  <c r="N18" i="9"/>
  <c r="N18" i="43" s="1"/>
  <c r="D19" i="9"/>
  <c r="D19" i="43" s="1"/>
  <c r="M7" i="9"/>
  <c r="M7" i="43" s="1"/>
  <c r="C23" i="8"/>
  <c r="G20" i="9"/>
  <c r="G20" i="43" s="1"/>
  <c r="H72" i="29"/>
  <c r="C71" i="29"/>
  <c r="E74" i="29"/>
  <c r="U11" i="9"/>
  <c r="U11" i="43" s="1"/>
  <c r="U7" i="9"/>
  <c r="U7" i="43" s="1"/>
  <c r="D62" i="29"/>
  <c r="B77" i="29"/>
  <c r="X6" i="9"/>
  <c r="X6" i="43" s="1"/>
  <c r="K54" i="29"/>
  <c r="H68" i="29"/>
  <c r="C66" i="29"/>
  <c r="C59" i="29"/>
  <c r="K61" i="29"/>
  <c r="H64" i="29"/>
  <c r="H78" i="29"/>
  <c r="D70" i="29"/>
  <c r="K75" i="29"/>
  <c r="G70" i="29"/>
  <c r="T7" i="9"/>
  <c r="T7" i="43" s="1"/>
  <c r="W15" i="9"/>
  <c r="W15" i="43" s="1"/>
  <c r="F69" i="29"/>
  <c r="K28" i="29"/>
  <c r="T2" i="9"/>
  <c r="T2" i="43" s="1"/>
  <c r="G77" i="29"/>
  <c r="T4" i="9"/>
  <c r="B9" i="2"/>
  <c r="K53" i="29"/>
  <c r="E67" i="29"/>
  <c r="N2" i="9"/>
  <c r="G18" i="9"/>
  <c r="G18" i="43" s="1"/>
  <c r="L12" i="9"/>
  <c r="W4" i="9"/>
  <c r="E70" i="29"/>
  <c r="R17" i="9"/>
  <c r="R17" i="43" s="1"/>
  <c r="F20" i="9"/>
  <c r="F20" i="43" s="1"/>
  <c r="K50" i="29"/>
  <c r="K52" i="29"/>
  <c r="J11" i="9"/>
  <c r="J11" i="43" s="1"/>
  <c r="B19" i="1"/>
  <c r="G73" i="29"/>
  <c r="F68" i="29"/>
  <c r="T19" i="9"/>
  <c r="T19" i="43" s="1"/>
  <c r="P18" i="9"/>
  <c r="P18" i="43" s="1"/>
  <c r="U20" i="9"/>
  <c r="U20" i="43" s="1"/>
  <c r="G66" i="29"/>
  <c r="B64" i="29"/>
  <c r="B59" i="29"/>
  <c r="K31" i="29"/>
  <c r="C63" i="29"/>
  <c r="V10" i="9"/>
  <c r="V10" i="43" s="1"/>
  <c r="B74" i="29"/>
  <c r="B65" i="29"/>
  <c r="W18" i="9"/>
  <c r="W18" i="43" s="1"/>
  <c r="K44" i="29"/>
  <c r="K23" i="29"/>
  <c r="D59" i="29"/>
  <c r="H63" i="29"/>
  <c r="B73" i="29"/>
  <c r="V20" i="9"/>
  <c r="V20" i="43" s="1"/>
  <c r="D64" i="29"/>
  <c r="K45" i="29"/>
  <c r="X3" i="9"/>
  <c r="X3" i="43" s="1"/>
  <c r="X2" i="9"/>
  <c r="X2" i="43" s="1"/>
  <c r="D78" i="29"/>
  <c r="K43" i="29"/>
  <c r="H74" i="29"/>
  <c r="K77" i="29"/>
  <c r="U14" i="9"/>
  <c r="U14" i="43" s="1"/>
  <c r="C75" i="29"/>
  <c r="E10" i="9"/>
  <c r="E10" i="43" s="1"/>
  <c r="G19" i="9"/>
  <c r="G19" i="43" s="1"/>
  <c r="K59" i="29"/>
  <c r="B12" i="2"/>
  <c r="T3" i="9"/>
  <c r="T3" i="43" s="1"/>
  <c r="C62" i="29"/>
  <c r="K30" i="29"/>
  <c r="G65" i="29"/>
  <c r="F59" i="29"/>
  <c r="K21" i="29"/>
  <c r="V21" i="9"/>
  <c r="V21" i="43" s="1"/>
  <c r="V4" i="9"/>
  <c r="G61" i="29"/>
  <c r="K57" i="29"/>
  <c r="U22" i="9"/>
  <c r="U22" i="43" s="1"/>
  <c r="B67" i="29"/>
  <c r="X13" i="9"/>
  <c r="X13" i="43" s="1"/>
  <c r="K32" i="29"/>
  <c r="W10" i="9"/>
  <c r="W10" i="43" s="1"/>
  <c r="H77" i="29"/>
  <c r="F65" i="29"/>
  <c r="X9" i="9"/>
  <c r="X9" i="43" s="1"/>
  <c r="B60" i="29"/>
  <c r="K56" i="29"/>
  <c r="W7" i="9"/>
  <c r="W7" i="43" s="1"/>
  <c r="D67" i="29"/>
  <c r="X18" i="9"/>
  <c r="X18" i="43" s="1"/>
  <c r="F67" i="29"/>
  <c r="K46" i="29"/>
  <c r="T14" i="9"/>
  <c r="T14" i="43" s="1"/>
  <c r="U4" i="9"/>
  <c r="D9" i="9"/>
  <c r="D9" i="43" s="1"/>
  <c r="I19" i="9"/>
  <c r="I19" i="43" s="1"/>
  <c r="V12" i="9"/>
  <c r="F15" i="9"/>
  <c r="F15" i="43" s="1"/>
  <c r="K47" i="29"/>
  <c r="R9" i="9"/>
  <c r="R9" i="43" s="1"/>
  <c r="E9" i="9"/>
  <c r="E9" i="43" s="1"/>
  <c r="B75" i="29"/>
  <c r="D17" i="9"/>
  <c r="D17" i="43" s="1"/>
  <c r="L18" i="9"/>
  <c r="L18" i="43" s="1"/>
  <c r="Q19" i="9"/>
  <c r="Q19" i="43" s="1"/>
  <c r="E16" i="9"/>
  <c r="E16" i="43" s="1"/>
  <c r="E69" i="29"/>
  <c r="J21" i="9"/>
  <c r="J21" i="43" s="1"/>
  <c r="K51" i="29"/>
  <c r="E19" i="9"/>
  <c r="E19" i="43" s="1"/>
  <c r="K73" i="29"/>
  <c r="E68" i="29"/>
  <c r="U10" i="9"/>
  <c r="U10" i="43" s="1"/>
  <c r="W13" i="9"/>
  <c r="W13" i="43" s="1"/>
  <c r="U13" i="9"/>
  <c r="U13" i="43" s="1"/>
  <c r="S19" i="9"/>
  <c r="S19" i="43" s="1"/>
  <c r="W6" i="9"/>
  <c r="W6" i="43" s="1"/>
  <c r="G76" i="29"/>
  <c r="V3" i="9"/>
  <c r="V3" i="43" s="1"/>
  <c r="U5" i="9"/>
  <c r="K64" i="29"/>
  <c r="H73" i="29"/>
  <c r="C68" i="29"/>
  <c r="X15" i="9"/>
  <c r="X15" i="43" s="1"/>
  <c r="T16" i="9"/>
  <c r="T16" i="43" s="1"/>
  <c r="U12" i="9"/>
  <c r="U12" i="43" s="1"/>
  <c r="G69" i="29"/>
  <c r="V14" i="9"/>
  <c r="V14" i="43" s="1"/>
  <c r="D69" i="29"/>
  <c r="K71" i="29"/>
  <c r="X22" i="9"/>
  <c r="X22" i="43" s="1"/>
  <c r="C72" i="29"/>
  <c r="C78" i="29"/>
  <c r="W19" i="9"/>
  <c r="W19" i="43" s="1"/>
  <c r="D77" i="29"/>
  <c r="K24" i="29"/>
  <c r="W20" i="9"/>
  <c r="W20" i="43" s="1"/>
  <c r="L20" i="9"/>
  <c r="L20" i="43" s="1"/>
  <c r="Q10" i="9"/>
  <c r="Q10" i="43" s="1"/>
  <c r="Q20" i="9"/>
  <c r="Q20" i="43" s="1"/>
  <c r="O16" i="9"/>
  <c r="O16" i="43" s="1"/>
  <c r="U16" i="9"/>
  <c r="U16" i="43" s="1"/>
  <c r="R7" i="9"/>
  <c r="R7" i="43" s="1"/>
  <c r="F76" i="29"/>
  <c r="C14" i="9"/>
  <c r="C14" i="43" s="1"/>
  <c r="T10" i="9"/>
  <c r="T10" i="43" s="1"/>
  <c r="J15" i="9"/>
  <c r="J15" i="43" s="1"/>
  <c r="U18" i="9"/>
  <c r="U18" i="43" s="1"/>
  <c r="N19" i="9"/>
  <c r="N19" i="43" s="1"/>
  <c r="G21" i="9"/>
  <c r="G21" i="43" s="1"/>
  <c r="J5" i="9"/>
  <c r="H16" i="9"/>
  <c r="H16" i="43" s="1"/>
  <c r="K67" i="29"/>
  <c r="H62" i="29"/>
  <c r="B66" i="29"/>
  <c r="P4" i="9"/>
  <c r="I21" i="9"/>
  <c r="I21" i="43" s="1"/>
  <c r="J18" i="9"/>
  <c r="J18" i="43" s="1"/>
  <c r="F71" i="29"/>
  <c r="C21" i="8"/>
  <c r="F77" i="29"/>
  <c r="C76" i="29"/>
  <c r="K18" i="9"/>
  <c r="K18" i="43" s="1"/>
  <c r="K58" i="29"/>
  <c r="K33" i="29"/>
  <c r="G67" i="29"/>
  <c r="H76" i="29"/>
  <c r="H71" i="29"/>
  <c r="C74" i="29"/>
  <c r="K19" i="29"/>
  <c r="K20" i="29"/>
  <c r="K55" i="29"/>
  <c r="F61" i="29"/>
  <c r="K37" i="29"/>
  <c r="W14" i="9"/>
  <c r="W3" i="9"/>
  <c r="W3" i="43" s="1"/>
  <c r="T20" i="9"/>
  <c r="T20" i="43" s="1"/>
  <c r="W21" i="9"/>
  <c r="W21" i="43" s="1"/>
  <c r="C61" i="29"/>
  <c r="V18" i="9"/>
  <c r="V18" i="43" s="1"/>
  <c r="B72" i="29"/>
  <c r="V19" i="9"/>
  <c r="W2" i="9"/>
  <c r="D72" i="29"/>
  <c r="C65" i="29"/>
  <c r="V2" i="9"/>
  <c r="V2" i="43" s="1"/>
  <c r="K39" i="29"/>
  <c r="X8" i="9"/>
  <c r="X8" i="43" s="1"/>
  <c r="E71" i="29"/>
  <c r="S10" i="9"/>
  <c r="S10" i="43" s="1"/>
  <c r="K19" i="9"/>
  <c r="K19" i="43" s="1"/>
  <c r="K48" i="29"/>
  <c r="C60" i="29"/>
  <c r="C7" i="9"/>
  <c r="D20" i="9"/>
  <c r="D20" i="43" s="1"/>
  <c r="V15" i="9"/>
  <c r="V15" i="43" s="1"/>
  <c r="B19" i="9"/>
  <c r="B19" i="43" s="1"/>
  <c r="K21" i="9"/>
  <c r="K21" i="43" s="1"/>
  <c r="B63" i="29"/>
  <c r="C4" i="9"/>
  <c r="C4" i="43" s="1"/>
  <c r="R20" i="9"/>
  <c r="K41" i="29"/>
  <c r="K63" i="29"/>
  <c r="B70" i="29"/>
  <c r="X5" i="9"/>
  <c r="X5" i="43" s="1"/>
  <c r="R21" i="9"/>
  <c r="B18" i="9"/>
  <c r="B18" i="43" s="1"/>
  <c r="R19" i="9"/>
  <c r="R19" i="43" s="1"/>
  <c r="X10" i="9"/>
  <c r="X10" i="43" s="1"/>
  <c r="B68" i="29"/>
  <c r="D61" i="29"/>
  <c r="G74" i="29"/>
  <c r="H65" i="29"/>
  <c r="D65" i="29"/>
  <c r="C64" i="29"/>
  <c r="V22" i="9"/>
  <c r="V22" i="43" s="1"/>
  <c r="V17" i="9"/>
  <c r="V17" i="43" s="1"/>
  <c r="T11" i="9"/>
  <c r="T11" i="43" s="1"/>
  <c r="X7" i="9"/>
  <c r="X7" i="43" s="1"/>
  <c r="G71" i="29"/>
  <c r="V9" i="9"/>
  <c r="V9" i="43" s="1"/>
  <c r="D63" i="29"/>
  <c r="U8" i="9"/>
  <c r="U8" i="43" s="1"/>
  <c r="U3" i="9"/>
  <c r="U3" i="43" s="1"/>
  <c r="W17" i="9"/>
  <c r="W17" i="43" s="1"/>
  <c r="G78" i="29"/>
  <c r="V6" i="9"/>
  <c r="V6" i="43" s="1"/>
  <c r="B61" i="29"/>
  <c r="X21" i="9"/>
  <c r="X21" i="43" s="1"/>
  <c r="J9" i="42" a="1"/>
  <c r="L9" i="42" a="1"/>
  <c r="E3" i="42" a="1"/>
  <c r="M10" i="42" a="1"/>
  <c r="I15" i="42" a="1"/>
  <c r="F2" i="42" a="1"/>
  <c r="M11" i="42" a="1"/>
  <c r="S14" i="42" a="1"/>
  <c r="J16" i="42" a="1"/>
  <c r="R20" i="42" a="1"/>
  <c r="E17" i="42" a="1"/>
  <c r="K14" i="42" a="1"/>
  <c r="F9" i="42" a="1"/>
  <c r="F11" i="42" a="1"/>
  <c r="S17" i="42" a="1"/>
  <c r="S2" i="42" a="1"/>
  <c r="K3" i="42" a="1"/>
  <c r="L12" i="42" a="1"/>
  <c r="P7" i="42" a="1"/>
  <c r="H17" i="42" a="1"/>
  <c r="M6" i="42" a="1"/>
  <c r="G6" i="42" a="1"/>
  <c r="E9" i="42" a="1"/>
  <c r="P8" i="42" a="1"/>
  <c r="M3" i="42" a="1"/>
  <c r="M22" i="42" a="1"/>
  <c r="Q16" i="42" a="1"/>
  <c r="C20" i="1" a="1"/>
  <c r="E21" i="42" a="1"/>
  <c r="B6" i="42" a="1"/>
  <c r="H12" i="42" a="1"/>
  <c r="K6" i="42" a="1"/>
  <c r="F8" i="42" a="1"/>
  <c r="P3" i="42" a="1"/>
  <c r="R8" i="42" a="1"/>
  <c r="S8" i="42" a="1"/>
  <c r="G7" i="42" a="1"/>
  <c r="D8" i="42" a="1"/>
  <c r="J11" i="42" a="1"/>
  <c r="Q12" i="42" a="1"/>
  <c r="E16" i="42" a="1"/>
  <c r="L15" i="42" a="1"/>
  <c r="C13" i="42" a="1"/>
  <c r="C19" i="1" a="1"/>
  <c r="I10" i="42" a="1"/>
  <c r="Q22" i="42" a="1"/>
  <c r="P17" i="42" a="1"/>
  <c r="P14" i="42" a="1"/>
  <c r="O10" i="42" a="1"/>
  <c r="H7" i="42" a="1"/>
  <c r="C16" i="42" a="1"/>
  <c r="H11" i="42" a="1"/>
  <c r="F6" i="42" a="1"/>
  <c r="N12" i="42" a="1"/>
  <c r="G2" i="42" a="1"/>
  <c r="R12" i="42" a="1"/>
  <c r="H20" i="42" a="1"/>
  <c r="G11" i="42" a="1"/>
  <c r="S13" i="42" a="1"/>
  <c r="I17" i="42" a="1"/>
  <c r="G3" i="42" a="1"/>
  <c r="C9" i="42" a="1"/>
  <c r="Q14" i="42" a="1"/>
  <c r="M20" i="42" a="1"/>
  <c r="Q13" i="42" a="1"/>
  <c r="J17" i="42" a="1"/>
  <c r="Q8" i="42" a="1"/>
  <c r="M14" i="42" a="1"/>
  <c r="I21" i="42" a="1"/>
  <c r="N8" i="42" a="1"/>
  <c r="F20" i="42" a="1"/>
  <c r="D12" i="42" a="1"/>
  <c r="N9" i="42" a="1"/>
  <c r="J12" i="42" a="1"/>
  <c r="B14" i="42" a="1"/>
  <c r="S15" i="42" a="1"/>
  <c r="G20" i="42" a="1"/>
  <c r="Q3" i="42" a="1"/>
  <c r="B17" i="42" a="1"/>
  <c r="S12" i="42" a="1"/>
  <c r="M12" i="42" a="1"/>
  <c r="K16" i="42" a="1"/>
  <c r="D14" i="42" a="1"/>
  <c r="S22" i="42" a="1"/>
  <c r="I9" i="42" a="1"/>
  <c r="C15" i="1" a="1"/>
  <c r="D10" i="42" a="1"/>
  <c r="H9" i="42" a="1"/>
  <c r="B16" i="42" a="1"/>
  <c r="F17" i="42" a="1"/>
  <c r="N22" i="42" a="1"/>
  <c r="L16" i="42" a="1"/>
  <c r="D17" i="42" a="1"/>
  <c r="Q2" i="42" a="1"/>
  <c r="N13" i="42" a="1"/>
  <c r="H14" i="42" a="1"/>
  <c r="B21" i="42" a="1"/>
  <c r="E7" i="42" a="1"/>
  <c r="C14" i="1" a="1"/>
  <c r="J15" i="42" a="1"/>
  <c r="O22" i="42" a="1"/>
  <c r="B22" i="42" a="1"/>
  <c r="N17" i="42" a="1"/>
  <c r="H15" i="42" a="1"/>
  <c r="J7" i="42" a="1"/>
  <c r="F12" i="42" a="1"/>
  <c r="R13" i="42" a="1"/>
  <c r="L13" i="42" a="1"/>
  <c r="P12" i="42" a="1"/>
  <c r="K12" i="42" a="1"/>
  <c r="O7" i="42" a="1"/>
  <c r="E8" i="42" a="1"/>
  <c r="O15" i="42" a="1"/>
  <c r="Q6" i="42" a="1"/>
  <c r="J2" i="42" a="1"/>
  <c r="L11" i="42" a="1"/>
  <c r="J8" i="42" a="1"/>
  <c r="O14" i="42" a="1"/>
  <c r="Q21" i="42" a="1"/>
  <c r="C18" i="1" a="1"/>
  <c r="K21" i="42" a="1"/>
  <c r="K9" i="42" a="1"/>
  <c r="R11" i="42" a="1"/>
  <c r="G8" i="42" a="1"/>
  <c r="G16" i="42" a="1"/>
  <c r="C8" i="1" a="1"/>
  <c r="P16" i="42" a="1"/>
  <c r="S20" i="42" a="1"/>
  <c r="S6" i="42" a="1"/>
  <c r="N20" i="42" a="1"/>
  <c r="P2" i="42" a="1"/>
  <c r="P4" i="42" a="1"/>
  <c r="R4" i="42" a="1"/>
  <c r="M4" i="42" a="1"/>
  <c r="L4" i="42" a="1"/>
  <c r="S4" i="42" a="1"/>
  <c r="D4" i="42" a="1"/>
  <c r="F4" i="42" a="1"/>
  <c r="I4" i="42" a="1"/>
  <c r="J4" i="42" a="1"/>
  <c r="K4" i="42" a="1"/>
  <c r="Q4" i="42" a="1"/>
  <c r="G4" i="42" a="1"/>
  <c r="O4" i="42" a="1"/>
  <c r="C4" i="42" a="1"/>
  <c r="H4" i="42" a="1"/>
  <c r="N4" i="42" a="1"/>
  <c r="E4" i="42" a="1"/>
  <c r="B4" i="42" a="1"/>
  <c r="W4" i="42" a="1"/>
  <c r="T4" i="42" a="1"/>
  <c r="X4" i="42" a="1"/>
  <c r="U4" i="42" a="1"/>
  <c r="V4" i="42" a="1"/>
  <c r="I5" i="42" a="1"/>
  <c r="D3" i="8" a="1"/>
  <c r="D7" i="8" a="1"/>
  <c r="D9" i="8" a="1"/>
  <c r="D5" i="8" a="1"/>
  <c r="D8" i="8" a="1"/>
  <c r="D21" i="8" a="1"/>
  <c r="S5" i="42" a="1"/>
  <c r="D23" i="8" a="1"/>
  <c r="R5" i="42" a="1"/>
  <c r="D17" i="8" a="1"/>
  <c r="C5" i="42" a="1"/>
  <c r="D11" i="8" a="1"/>
  <c r="J5" i="42" a="1"/>
  <c r="M5" i="42" a="1"/>
  <c r="G5" i="42" a="1"/>
  <c r="D15" i="8" a="1"/>
  <c r="D14" i="8" a="1"/>
  <c r="D10" i="8" a="1"/>
  <c r="D22" i="8" a="1"/>
  <c r="D4" i="8" a="1"/>
  <c r="D19" i="8" a="1"/>
  <c r="K5" i="42" a="1"/>
  <c r="D18" i="8" a="1"/>
  <c r="D12" i="8" a="1"/>
  <c r="D6" i="8" a="1"/>
  <c r="P5" i="42" a="1"/>
  <c r="D24" i="8" a="1"/>
  <c r="Q5" i="42" a="1"/>
  <c r="O5" i="42" a="1"/>
  <c r="E5" i="42" a="1"/>
  <c r="D2" i="8" a="1"/>
  <c r="D13" i="8" a="1"/>
  <c r="D20" i="8" a="1"/>
  <c r="D5" i="42" a="1"/>
  <c r="H5" i="42" a="1"/>
  <c r="F5" i="42" a="1"/>
  <c r="D16" i="8" a="1"/>
  <c r="B5" i="42" a="1"/>
  <c r="V5" i="42" a="1"/>
  <c r="L5" i="42" a="1"/>
  <c r="T5" i="42" a="1"/>
  <c r="N5" i="42" a="1"/>
  <c r="W5" i="42" a="1"/>
  <c r="X5" i="42" a="1"/>
  <c r="F63" i="29" a="1"/>
  <c r="U5" i="42" a="1"/>
  <c r="G63" i="29" a="1"/>
  <c r="C4" i="53" a="1"/>
  <c r="C5" i="53" a="1"/>
  <c r="C6" i="53" a="1"/>
  <c r="E19" i="42" a="1"/>
  <c r="C11" i="1" a="1"/>
  <c r="S16" i="42" a="1"/>
  <c r="M17" i="42" a="1"/>
  <c r="K7" i="42" a="1"/>
  <c r="F13" i="42" a="1"/>
  <c r="H6" i="42" a="1"/>
  <c r="M2" i="42" a="1"/>
  <c r="F7" i="42" a="1"/>
  <c r="R2" i="42" a="1"/>
  <c r="B3" i="42" a="1"/>
  <c r="C22" i="1" a="1"/>
  <c r="I13" i="42" a="1"/>
  <c r="I16" i="42" a="1"/>
  <c r="C11" i="42" a="1"/>
  <c r="O21" i="42" a="1"/>
  <c r="H13" i="42" a="1"/>
  <c r="P22" i="42" a="1"/>
  <c r="O8" i="42" a="1"/>
  <c r="L2" i="42" a="1"/>
  <c r="H16" i="42" a="1"/>
  <c r="C12" i="1" a="1"/>
  <c r="P11" i="42" a="1"/>
  <c r="F22" i="42" a="1"/>
  <c r="G21" i="42" a="1"/>
  <c r="D7" i="42" a="1"/>
  <c r="H10" i="42" a="1"/>
  <c r="F16" i="42" a="1"/>
  <c r="O13" i="42" a="1"/>
  <c r="K13" i="42" a="1"/>
  <c r="K15" i="42" a="1"/>
  <c r="P6" i="42" a="1"/>
  <c r="I14" i="42" a="1"/>
  <c r="O20" i="42" a="1"/>
  <c r="F3" i="42" a="1"/>
  <c r="D20" i="42" a="1"/>
  <c r="P15" i="42" a="1"/>
  <c r="B2" i="42" a="1"/>
  <c r="K8" i="42" a="1"/>
  <c r="K17" i="42" a="1"/>
  <c r="R22" i="42" a="1"/>
  <c r="M9" i="42" a="1"/>
  <c r="D16" i="42" a="1"/>
  <c r="B15" i="42" a="1"/>
  <c r="M7" i="42" a="1"/>
  <c r="C3" i="42" a="1"/>
  <c r="B10" i="42" a="1"/>
  <c r="C2" i="42" a="1"/>
  <c r="R9" i="42" a="1"/>
  <c r="G17" i="42" a="1"/>
  <c r="P9" i="42" a="1"/>
  <c r="J20" i="42" a="1"/>
  <c r="E13" i="42" a="1"/>
  <c r="L6" i="42" a="1"/>
  <c r="S11" i="42" a="1"/>
  <c r="D2" i="42" a="1"/>
  <c r="E2" i="42" a="1"/>
  <c r="H8" i="42" a="1"/>
  <c r="N6" i="42" a="1"/>
  <c r="C10" i="42" a="1"/>
  <c r="H22" i="42" a="1"/>
  <c r="D22" i="42" a="1"/>
  <c r="G12" i="42" a="1"/>
  <c r="R18" i="42" a="1"/>
  <c r="F19" i="42" a="1"/>
  <c r="K18" i="42" a="1"/>
  <c r="H19" i="42" a="1"/>
  <c r="N15" i="42" a="1"/>
  <c r="B7" i="42" a="1"/>
  <c r="L17" i="42" a="1"/>
  <c r="M16" i="42" a="1"/>
  <c r="M15" i="42" a="1"/>
  <c r="H3" i="42" a="1"/>
  <c r="B13" i="42" a="1"/>
  <c r="O17" i="42" a="1"/>
  <c r="N2" i="42" a="1"/>
  <c r="C20" i="42" a="1"/>
  <c r="Q9" i="42" a="1"/>
  <c r="R7" i="42" a="1"/>
  <c r="F14" i="42" a="1"/>
  <c r="I3" i="42" a="1"/>
  <c r="E22" i="42" a="1"/>
  <c r="D21" i="42" a="1"/>
  <c r="J6" i="42" a="1"/>
  <c r="N16" i="42" a="1"/>
  <c r="J19" i="42" a="1"/>
  <c r="E18" i="42" a="1"/>
  <c r="K19" i="42" a="1"/>
  <c r="S19" i="42" a="1"/>
  <c r="I22" i="42" a="1"/>
  <c r="L22" i="42" a="1"/>
  <c r="E20" i="42" a="1"/>
  <c r="D13" i="42" a="1"/>
  <c r="P10" i="42" a="1"/>
  <c r="K2" i="42" a="1"/>
  <c r="L14" i="42" a="1"/>
  <c r="P20" i="42" a="1"/>
  <c r="O9" i="42" a="1"/>
  <c r="H2" i="42" a="1"/>
  <c r="I12" i="42" a="1"/>
  <c r="J13" i="42" a="1"/>
  <c r="R6" i="42" a="1"/>
  <c r="O3" i="42" a="1"/>
  <c r="C17" i="1" a="1"/>
  <c r="C8" i="42" a="1"/>
  <c r="I6" i="42" a="1"/>
  <c r="C6" i="1" a="1"/>
  <c r="Q7" i="42" a="1"/>
  <c r="R17" i="42" a="1"/>
  <c r="R3" i="42" a="1"/>
  <c r="G22" i="42" a="1"/>
  <c r="H18" i="42" a="1"/>
  <c r="S18" i="42" a="1"/>
  <c r="R19" i="42" a="1"/>
  <c r="O18" i="42" a="1"/>
  <c r="T19" i="42" a="1"/>
  <c r="D15" i="42" a="1"/>
  <c r="L8" i="42" a="1"/>
  <c r="J10" i="42" a="1"/>
  <c r="M21" i="42" a="1"/>
  <c r="C6" i="42" a="1"/>
  <c r="L7" i="42" a="1"/>
  <c r="R16" i="42" a="1"/>
  <c r="N11" i="42" a="1"/>
  <c r="N10" i="42" a="1"/>
  <c r="N7" i="42" a="1"/>
  <c r="O16" i="42" a="1"/>
  <c r="J21" i="42" a="1"/>
  <c r="J22" i="42" a="1"/>
  <c r="R21" i="42" a="1"/>
  <c r="R10" i="42" a="1"/>
  <c r="G9" i="42" a="1"/>
  <c r="E15" i="42" a="1"/>
  <c r="Q11" i="42" a="1"/>
  <c r="O11" i="42" a="1"/>
  <c r="G19" i="42" a="1"/>
  <c r="M18" i="42" a="1"/>
  <c r="C19" i="42" a="1"/>
  <c r="C21" i="1" a="1"/>
  <c r="E10" i="42" a="1"/>
  <c r="I11" i="42" a="1"/>
  <c r="L21" i="42" a="1"/>
  <c r="P21" i="42" a="1"/>
  <c r="C15" i="42" a="1"/>
  <c r="N21" i="42" a="1"/>
  <c r="E11" i="42" a="1"/>
  <c r="I20" i="42" a="1"/>
  <c r="S10" i="42" a="1"/>
  <c r="I2" i="42" a="1"/>
  <c r="B8" i="42" a="1"/>
  <c r="I7" i="42" a="1"/>
  <c r="O2" i="42" a="1"/>
  <c r="O12" i="42" a="1"/>
  <c r="G10" i="42" a="1"/>
  <c r="C16" i="1" a="1"/>
  <c r="C7" i="42" a="1"/>
  <c r="J3" i="42" a="1"/>
  <c r="E12" i="42" a="1"/>
  <c r="Q10" i="42" a="1"/>
  <c r="Q17" i="42" a="1"/>
  <c r="C10" i="1" a="1"/>
  <c r="C17" i="42" a="1"/>
  <c r="N14" i="42" a="1"/>
  <c r="J18" i="42" a="1"/>
  <c r="L19" i="42" a="1"/>
  <c r="C18" i="42" a="1"/>
  <c r="I18" i="42" a="1"/>
  <c r="C21" i="42" a="1"/>
  <c r="M13" i="42" a="1"/>
  <c r="C2" i="1" a="1"/>
  <c r="E6" i="42" a="1"/>
  <c r="S21" i="42" a="1"/>
  <c r="F21" i="42" a="1"/>
  <c r="L20" i="42" a="1"/>
  <c r="D11" i="42" a="1"/>
  <c r="Q20" i="42" a="1"/>
  <c r="B9" i="42" a="1"/>
  <c r="S7" i="42" a="1"/>
  <c r="Q15" i="42" a="1"/>
  <c r="L3" i="42" a="1"/>
  <c r="R14" i="42" a="1"/>
  <c r="F10" i="42" a="1"/>
  <c r="H21" i="42" a="1"/>
  <c r="S3" i="42" a="1"/>
  <c r="B11" i="42" a="1"/>
  <c r="B12" i="42" a="1"/>
  <c r="N3" i="42" a="1"/>
  <c r="K22" i="42" a="1"/>
  <c r="F15" i="42" a="1"/>
  <c r="C9" i="1" a="1"/>
  <c r="M8" i="42" a="1"/>
  <c r="L10" i="42" a="1"/>
  <c r="K11" i="42" a="1"/>
  <c r="S9" i="42" a="1"/>
  <c r="J14" i="42" a="1"/>
  <c r="N18" i="42" a="1"/>
  <c r="I19" i="42" a="1"/>
  <c r="C14" i="42" a="1"/>
  <c r="B20" i="42" a="1"/>
  <c r="G15" i="42" a="1"/>
  <c r="C7" i="1" a="1"/>
  <c r="K20" i="42" a="1"/>
  <c r="O6" i="42" a="1"/>
  <c r="E14" i="42" a="1"/>
  <c r="K10" i="42" a="1"/>
  <c r="D9" i="42" a="1"/>
  <c r="D3" i="42" a="1"/>
  <c r="C12" i="42" a="1"/>
  <c r="D6" i="42" a="1"/>
  <c r="C22" i="42" a="1"/>
  <c r="G13" i="42" a="1"/>
  <c r="R15" i="42" a="1"/>
  <c r="G14" i="42" a="1"/>
  <c r="P13" i="42" a="1"/>
  <c r="I8" i="42" a="1"/>
  <c r="F18" i="42" a="1"/>
  <c r="P18" i="42" a="1"/>
  <c r="Q19" i="42" a="1"/>
  <c r="D19" i="42" a="1"/>
  <c r="N19" i="42" a="1"/>
  <c r="U12" i="42" a="1"/>
  <c r="U13" i="42" a="1"/>
  <c r="V12" i="42" a="1"/>
  <c r="X16" i="42" a="1"/>
  <c r="X13" i="42" a="1"/>
  <c r="O19" i="42" a="1"/>
  <c r="D18" i="42" a="1"/>
  <c r="M19" i="42" a="1"/>
  <c r="W19" i="42" a="1"/>
  <c r="W13" i="42" a="1"/>
  <c r="X22" i="42" a="1"/>
  <c r="V19" i="42" a="1"/>
  <c r="L18" i="42" a="1"/>
  <c r="Q18" i="42" a="1"/>
  <c r="X21" i="42" a="1"/>
  <c r="W7" i="42" a="1"/>
  <c r="U6" i="42" a="1"/>
  <c r="B19" i="42" a="1"/>
  <c r="B18" i="42" a="1"/>
  <c r="P19" i="42" a="1"/>
  <c r="G18" i="42" a="1"/>
  <c r="X7" i="42" a="1"/>
  <c r="U16" i="42" a="1"/>
  <c r="T15" i="42" a="1"/>
  <c r="W14" i="42" a="1"/>
  <c r="X9" i="42" a="1"/>
  <c r="X3" i="42" a="1"/>
  <c r="U11" i="42" a="1"/>
  <c r="X15" i="42" a="1"/>
  <c r="U2" i="42" a="1"/>
  <c r="T21" i="42" a="1"/>
  <c r="W15" i="42" a="1"/>
  <c r="T12" i="42" a="1"/>
  <c r="T14" i="42" a="1"/>
  <c r="V11" i="42" a="1"/>
  <c r="V22" i="42" a="1"/>
  <c r="X17" i="42" a="1"/>
  <c r="T18" i="42" a="1"/>
  <c r="X11" i="42" a="1"/>
  <c r="V20" i="42" a="1"/>
  <c r="W3" i="42" a="1"/>
  <c r="T16" i="42" a="1"/>
  <c r="E63" i="29" a="1"/>
  <c r="U3" i="42" a="1"/>
  <c r="U9" i="42" a="1"/>
  <c r="U7" i="42" a="1"/>
  <c r="X19" i="42" a="1"/>
  <c r="X2" i="42" a="1"/>
  <c r="W10" i="42" a="1"/>
  <c r="V2" i="42" a="1"/>
  <c r="W22" i="42" a="1"/>
  <c r="V16" i="42" a="1"/>
  <c r="T17" i="42" a="1"/>
  <c r="W20" i="42" a="1"/>
  <c r="W8" i="42" a="1"/>
  <c r="T13" i="42" a="1"/>
  <c r="V13" i="42" a="1"/>
  <c r="T3" i="42" a="1"/>
  <c r="T20" i="42" a="1"/>
  <c r="T22" i="42" a="1"/>
  <c r="T8" i="42" a="1"/>
  <c r="V17" i="42" a="1"/>
  <c r="X8" i="42" a="1"/>
  <c r="X14" i="42" a="1"/>
  <c r="U15" i="42" a="1"/>
  <c r="U17" i="42" a="1"/>
  <c r="V21" i="42" a="1"/>
  <c r="X20" i="42" a="1"/>
  <c r="V7" i="42" a="1"/>
  <c r="W18" i="42" a="1"/>
  <c r="X6" i="42" a="1"/>
  <c r="U18" i="42" a="1"/>
  <c r="V8" i="42" a="1"/>
  <c r="W11" i="42" a="1"/>
  <c r="U20" i="42" a="1"/>
  <c r="W16" i="42" a="1"/>
  <c r="V3" i="42" a="1"/>
  <c r="U19" i="42" a="1"/>
  <c r="T6" i="42" a="1"/>
  <c r="U10" i="42" a="1"/>
  <c r="U22" i="42" a="1"/>
  <c r="V18" i="42" a="1"/>
  <c r="X12" i="42" a="1"/>
  <c r="W17" i="42" a="1"/>
  <c r="T10" i="42" a="1"/>
  <c r="U8" i="42" a="1"/>
  <c r="V14" i="42" a="1"/>
  <c r="W12" i="42" a="1"/>
  <c r="T9" i="42" a="1"/>
  <c r="V9" i="42" a="1"/>
  <c r="W9" i="42" a="1"/>
  <c r="W2" i="42" a="1"/>
  <c r="T2" i="42" a="1"/>
  <c r="V15" i="42" a="1"/>
  <c r="X10" i="42" a="1"/>
  <c r="V6" i="42" a="1"/>
  <c r="W6" i="42" a="1"/>
  <c r="U21" i="42" a="1"/>
  <c r="U14" i="42" a="1"/>
  <c r="T7" i="42" a="1"/>
  <c r="V10" i="42" a="1"/>
  <c r="T11" i="42" a="1"/>
  <c r="X18" i="42" a="1"/>
  <c r="W21" i="42" a="1"/>
  <c r="C5" i="1" a="1"/>
  <c r="C3" i="1" a="1"/>
  <c r="C4" i="1" a="1"/>
  <c r="C13" i="1" a="1"/>
  <c r="C13" i="1" l="1"/>
  <c r="C4" i="1"/>
  <c r="C3" i="1"/>
  <c r="D3" i="1" s="1"/>
  <c r="C5" i="1"/>
  <c r="W21" i="42"/>
  <c r="X18" i="42"/>
  <c r="T11" i="42"/>
  <c r="V10" i="42"/>
  <c r="T7" i="42"/>
  <c r="U14" i="42"/>
  <c r="U21" i="42"/>
  <c r="W6" i="42"/>
  <c r="V6" i="42"/>
  <c r="X10" i="42"/>
  <c r="V15" i="42"/>
  <c r="T2" i="42"/>
  <c r="W2" i="42"/>
  <c r="W9" i="42"/>
  <c r="V9" i="42"/>
  <c r="T9" i="42"/>
  <c r="W12" i="42"/>
  <c r="V14" i="42"/>
  <c r="U8" i="42"/>
  <c r="T10" i="42"/>
  <c r="W17" i="42"/>
  <c r="X12" i="42"/>
  <c r="V18" i="42"/>
  <c r="U22" i="42"/>
  <c r="U10" i="42"/>
  <c r="T6" i="42"/>
  <c r="U19" i="42"/>
  <c r="V3" i="42"/>
  <c r="W16" i="42"/>
  <c r="U20" i="42"/>
  <c r="W11" i="42"/>
  <c r="V8" i="42"/>
  <c r="U18" i="42"/>
  <c r="X6" i="42"/>
  <c r="W18" i="42"/>
  <c r="V7" i="42"/>
  <c r="X20" i="42"/>
  <c r="V21" i="42"/>
  <c r="U17" i="42"/>
  <c r="U15" i="42"/>
  <c r="X14" i="42"/>
  <c r="X8" i="42"/>
  <c r="V17" i="42"/>
  <c r="T8" i="42"/>
  <c r="T22" i="42"/>
  <c r="T20" i="42"/>
  <c r="T3" i="42"/>
  <c r="V13" i="42"/>
  <c r="T13" i="42"/>
  <c r="W8" i="42"/>
  <c r="W20" i="42"/>
  <c r="T17" i="42"/>
  <c r="V16" i="42"/>
  <c r="W22" i="42"/>
  <c r="V2" i="42"/>
  <c r="W10" i="42"/>
  <c r="X2" i="42"/>
  <c r="X19" i="42"/>
  <c r="U7" i="42"/>
  <c r="U9" i="42"/>
  <c r="U3" i="42"/>
  <c r="E63" i="29"/>
  <c r="T16" i="42"/>
  <c r="W3" i="42"/>
  <c r="V20" i="42"/>
  <c r="X11" i="42"/>
  <c r="T18" i="42"/>
  <c r="X17" i="42"/>
  <c r="V22" i="42"/>
  <c r="V11" i="42"/>
  <c r="T14" i="42"/>
  <c r="T12" i="42"/>
  <c r="W15" i="42"/>
  <c r="T21" i="42"/>
  <c r="U2" i="42"/>
  <c r="X15" i="42"/>
  <c r="U11" i="42"/>
  <c r="X3" i="42"/>
  <c r="X9" i="42"/>
  <c r="W14" i="42"/>
  <c r="T15" i="42"/>
  <c r="U16" i="42"/>
  <c r="X7" i="42"/>
  <c r="G18" i="42"/>
  <c r="P19" i="42"/>
  <c r="B18" i="42"/>
  <c r="B19" i="42"/>
  <c r="U6" i="42"/>
  <c r="W7" i="42"/>
  <c r="X21" i="42"/>
  <c r="Q18" i="42"/>
  <c r="L18" i="42"/>
  <c r="V19" i="42"/>
  <c r="V19" i="43" s="1"/>
  <c r="X22" i="42"/>
  <c r="W13" i="42"/>
  <c r="W19" i="42"/>
  <c r="M19" i="42"/>
  <c r="M19" i="43" s="1"/>
  <c r="D18" i="42"/>
  <c r="O19" i="42"/>
  <c r="X13" i="42"/>
  <c r="X16" i="42"/>
  <c r="V12" i="42"/>
  <c r="V12" i="43" s="1"/>
  <c r="U13" i="42"/>
  <c r="U12" i="42"/>
  <c r="N19" i="42"/>
  <c r="D19" i="42"/>
  <c r="Q19" i="42"/>
  <c r="P18" i="42"/>
  <c r="F18" i="42"/>
  <c r="I8" i="42"/>
  <c r="P13" i="42"/>
  <c r="G14" i="42"/>
  <c r="R15" i="42"/>
  <c r="G13" i="42"/>
  <c r="C22" i="42"/>
  <c r="D6" i="42"/>
  <c r="D6" i="43" s="1"/>
  <c r="C12" i="42"/>
  <c r="D3" i="42"/>
  <c r="D9" i="42"/>
  <c r="K10" i="42"/>
  <c r="E14" i="42"/>
  <c r="O6" i="42"/>
  <c r="O6" i="43" s="1"/>
  <c r="K20" i="42"/>
  <c r="C7" i="1"/>
  <c r="D7" i="1" s="1"/>
  <c r="G15" i="42"/>
  <c r="B20" i="42"/>
  <c r="C14" i="42"/>
  <c r="I19" i="42"/>
  <c r="N18" i="42"/>
  <c r="J14" i="42"/>
  <c r="S9" i="42"/>
  <c r="K11" i="42"/>
  <c r="L10" i="42"/>
  <c r="M8" i="42"/>
  <c r="C9" i="1"/>
  <c r="D9" i="1" s="1"/>
  <c r="F15" i="42"/>
  <c r="K22" i="42"/>
  <c r="N3" i="42"/>
  <c r="B12" i="42"/>
  <c r="B11" i="42"/>
  <c r="B11" i="43" s="1"/>
  <c r="S3" i="42"/>
  <c r="H21" i="42"/>
  <c r="F10" i="42"/>
  <c r="R14" i="42"/>
  <c r="L3" i="42"/>
  <c r="Q15" i="42"/>
  <c r="S7" i="42"/>
  <c r="B9" i="42"/>
  <c r="B9" i="43" s="1"/>
  <c r="Q20" i="42"/>
  <c r="D11" i="42"/>
  <c r="L20" i="42"/>
  <c r="F21" i="42"/>
  <c r="S21" i="42"/>
  <c r="E6" i="42"/>
  <c r="C2" i="1"/>
  <c r="D2" i="1" s="1"/>
  <c r="M13" i="42"/>
  <c r="C21" i="42"/>
  <c r="I18" i="42"/>
  <c r="C18" i="42"/>
  <c r="L19" i="42"/>
  <c r="J18" i="42"/>
  <c r="N14" i="42"/>
  <c r="C17" i="42"/>
  <c r="C10" i="1"/>
  <c r="D10" i="1" s="1"/>
  <c r="Q17" i="42"/>
  <c r="Q10" i="42"/>
  <c r="E12" i="42"/>
  <c r="J3" i="42"/>
  <c r="C7" i="42"/>
  <c r="C7" i="43" s="1"/>
  <c r="C16" i="1"/>
  <c r="D16" i="1" s="1"/>
  <c r="G10" i="42"/>
  <c r="O12" i="42"/>
  <c r="O2" i="42"/>
  <c r="I7" i="42"/>
  <c r="B8" i="42"/>
  <c r="B8" i="43" s="1"/>
  <c r="I2" i="42"/>
  <c r="S10" i="42"/>
  <c r="I20" i="42"/>
  <c r="E11" i="42"/>
  <c r="N21" i="42"/>
  <c r="C15" i="42"/>
  <c r="P21" i="42"/>
  <c r="L21" i="42"/>
  <c r="I11" i="42"/>
  <c r="E10" i="42"/>
  <c r="C21" i="1"/>
  <c r="D21" i="1" s="1"/>
  <c r="C19" i="42"/>
  <c r="M18" i="42"/>
  <c r="M18" i="43" s="1"/>
  <c r="G19" i="42"/>
  <c r="O11" i="42"/>
  <c r="Q11" i="42"/>
  <c r="E15" i="42"/>
  <c r="G9" i="42"/>
  <c r="R10" i="42"/>
  <c r="R21" i="42"/>
  <c r="R21" i="43" s="1"/>
  <c r="J22" i="42"/>
  <c r="J21" i="42"/>
  <c r="O16" i="42"/>
  <c r="N7" i="42"/>
  <c r="N10" i="42"/>
  <c r="N11" i="42"/>
  <c r="R16" i="42"/>
  <c r="R16" i="43" s="1"/>
  <c r="L7" i="42"/>
  <c r="C6" i="42"/>
  <c r="C6" i="43" s="1"/>
  <c r="M21" i="42"/>
  <c r="J10" i="42"/>
  <c r="L8" i="42"/>
  <c r="D15" i="42"/>
  <c r="T19" i="42"/>
  <c r="O18" i="42"/>
  <c r="R19" i="42"/>
  <c r="S18" i="42"/>
  <c r="H18" i="42"/>
  <c r="G22" i="42"/>
  <c r="R3" i="42"/>
  <c r="R17" i="42"/>
  <c r="Q7" i="42"/>
  <c r="C6" i="1"/>
  <c r="D6" i="1" s="1"/>
  <c r="I6" i="42"/>
  <c r="C8" i="42"/>
  <c r="C17" i="1"/>
  <c r="O3" i="42"/>
  <c r="R6" i="42"/>
  <c r="J13" i="42"/>
  <c r="I12" i="42"/>
  <c r="I12" i="43" s="1"/>
  <c r="H2" i="42"/>
  <c r="H2" i="43" s="1"/>
  <c r="O9" i="42"/>
  <c r="P20" i="42"/>
  <c r="L14" i="42"/>
  <c r="K2" i="42"/>
  <c r="P10" i="42"/>
  <c r="D13" i="42"/>
  <c r="E20" i="42"/>
  <c r="L22" i="42"/>
  <c r="I22" i="42"/>
  <c r="S19" i="42"/>
  <c r="K19" i="42"/>
  <c r="E18" i="42"/>
  <c r="J19" i="42"/>
  <c r="J19" i="43" s="1"/>
  <c r="N16" i="42"/>
  <c r="J6" i="42"/>
  <c r="D21" i="42"/>
  <c r="E22" i="42"/>
  <c r="E22" i="43" s="1"/>
  <c r="I3" i="42"/>
  <c r="I3" i="43" s="1"/>
  <c r="F14" i="42"/>
  <c r="R7" i="42"/>
  <c r="Q9" i="42"/>
  <c r="C20" i="42"/>
  <c r="N2" i="42"/>
  <c r="O17" i="42"/>
  <c r="B13" i="42"/>
  <c r="H3" i="42"/>
  <c r="M15" i="42"/>
  <c r="M16" i="42"/>
  <c r="L17" i="42"/>
  <c r="B7" i="42"/>
  <c r="N15" i="42"/>
  <c r="H19" i="42"/>
  <c r="K18" i="42"/>
  <c r="F19" i="42"/>
  <c r="R18" i="42"/>
  <c r="G12" i="42"/>
  <c r="G12" i="43" s="1"/>
  <c r="D22" i="42"/>
  <c r="H22" i="42"/>
  <c r="C10" i="42"/>
  <c r="N6" i="42"/>
  <c r="H8" i="42"/>
  <c r="E2" i="42"/>
  <c r="E2" i="43" s="1"/>
  <c r="D2" i="42"/>
  <c r="S11" i="42"/>
  <c r="S11" i="43" s="1"/>
  <c r="L6" i="42"/>
  <c r="E13" i="42"/>
  <c r="J20" i="42"/>
  <c r="P9" i="42"/>
  <c r="G17" i="42"/>
  <c r="R9" i="42"/>
  <c r="C2" i="42"/>
  <c r="B10" i="42"/>
  <c r="C3" i="42"/>
  <c r="C3" i="43" s="1"/>
  <c r="M7" i="42"/>
  <c r="B15" i="42"/>
  <c r="D16" i="42"/>
  <c r="M9" i="42"/>
  <c r="R22" i="42"/>
  <c r="K17" i="42"/>
  <c r="K8" i="42"/>
  <c r="B2" i="42"/>
  <c r="B2" i="43" s="1"/>
  <c r="P15" i="42"/>
  <c r="D20" i="42"/>
  <c r="F3" i="42"/>
  <c r="O20" i="42"/>
  <c r="I14" i="42"/>
  <c r="I14" i="43" s="1"/>
  <c r="P6" i="42"/>
  <c r="K15" i="42"/>
  <c r="K13" i="42"/>
  <c r="O13" i="42"/>
  <c r="F16" i="42"/>
  <c r="H10" i="42"/>
  <c r="D7" i="42"/>
  <c r="G21" i="42"/>
  <c r="F22" i="42"/>
  <c r="P11" i="42"/>
  <c r="C12" i="1"/>
  <c r="D12" i="1" s="1"/>
  <c r="H16" i="42"/>
  <c r="L2" i="42"/>
  <c r="O8" i="42"/>
  <c r="P22" i="42"/>
  <c r="H13" i="42"/>
  <c r="O21" i="42"/>
  <c r="O21" i="43" s="1"/>
  <c r="C11" i="42"/>
  <c r="I16" i="42"/>
  <c r="I13" i="42"/>
  <c r="C22" i="1"/>
  <c r="D22" i="1" s="1"/>
  <c r="B3" i="42"/>
  <c r="B3" i="43" s="1"/>
  <c r="R2" i="42"/>
  <c r="R2" i="43" s="1"/>
  <c r="F7" i="42"/>
  <c r="F7" i="43" s="1"/>
  <c r="M2" i="42"/>
  <c r="H6" i="42"/>
  <c r="F13" i="42"/>
  <c r="K7" i="42"/>
  <c r="M17" i="42"/>
  <c r="S16" i="42"/>
  <c r="C11" i="1"/>
  <c r="D11" i="1" s="1"/>
  <c r="E19" i="42"/>
  <c r="P2" i="42"/>
  <c r="N20" i="42"/>
  <c r="S6" i="42"/>
  <c r="S20" i="42"/>
  <c r="P16" i="42"/>
  <c r="C8" i="1"/>
  <c r="D8" i="1" s="1"/>
  <c r="G16" i="42"/>
  <c r="G8" i="42"/>
  <c r="R11" i="42"/>
  <c r="K9" i="42"/>
  <c r="K21" i="42"/>
  <c r="C18" i="1"/>
  <c r="Q21" i="42"/>
  <c r="O14" i="42"/>
  <c r="J8" i="42"/>
  <c r="L11" i="42"/>
  <c r="J2" i="42"/>
  <c r="Q6" i="42"/>
  <c r="Q6" i="43" s="1"/>
  <c r="O15" i="42"/>
  <c r="E8" i="42"/>
  <c r="O7" i="42"/>
  <c r="K12" i="42"/>
  <c r="P12" i="42"/>
  <c r="P12" i="43" s="1"/>
  <c r="L13" i="42"/>
  <c r="R13" i="42"/>
  <c r="F12" i="42"/>
  <c r="J7" i="42"/>
  <c r="H15" i="42"/>
  <c r="N17" i="42"/>
  <c r="B22" i="42"/>
  <c r="O22" i="42"/>
  <c r="J15" i="42"/>
  <c r="C14" i="1"/>
  <c r="D14" i="1" s="1"/>
  <c r="E7" i="42"/>
  <c r="B21" i="42"/>
  <c r="H14" i="42"/>
  <c r="N13" i="42"/>
  <c r="Q2" i="42"/>
  <c r="Q2" i="43" s="1"/>
  <c r="D17" i="42"/>
  <c r="L16" i="42"/>
  <c r="N22" i="42"/>
  <c r="F17" i="42"/>
  <c r="B16" i="42"/>
  <c r="H9" i="42"/>
  <c r="D10" i="42"/>
  <c r="C15" i="1"/>
  <c r="D15" i="1" s="1"/>
  <c r="I9" i="42"/>
  <c r="S22" i="42"/>
  <c r="D14" i="42"/>
  <c r="D14" i="43" s="1"/>
  <c r="K16" i="42"/>
  <c r="M12" i="42"/>
  <c r="M12" i="43" s="1"/>
  <c r="S12" i="42"/>
  <c r="S12" i="43" s="1"/>
  <c r="B17" i="42"/>
  <c r="Q3" i="42"/>
  <c r="G20" i="42"/>
  <c r="S15" i="42"/>
  <c r="S15" i="43" s="1"/>
  <c r="B14" i="42"/>
  <c r="J12" i="42"/>
  <c r="N9" i="42"/>
  <c r="D12" i="42"/>
  <c r="F20" i="42"/>
  <c r="N8" i="42"/>
  <c r="I21" i="42"/>
  <c r="M14" i="42"/>
  <c r="M14" i="43" s="1"/>
  <c r="Q8" i="42"/>
  <c r="J17" i="42"/>
  <c r="J17" i="43" s="1"/>
  <c r="Q13" i="42"/>
  <c r="M20" i="42"/>
  <c r="M20" i="43" s="1"/>
  <c r="Q14" i="42"/>
  <c r="Q14" i="43" s="1"/>
  <c r="C9" i="42"/>
  <c r="G3" i="42"/>
  <c r="G3" i="43" s="1"/>
  <c r="I17" i="42"/>
  <c r="S13" i="42"/>
  <c r="G11" i="42"/>
  <c r="H20" i="42"/>
  <c r="R12" i="42"/>
  <c r="R12" i="43" s="1"/>
  <c r="G2" i="42"/>
  <c r="G2" i="43" s="1"/>
  <c r="N12" i="42"/>
  <c r="F6" i="42"/>
  <c r="H11" i="42"/>
  <c r="C16" i="42"/>
  <c r="H7" i="42"/>
  <c r="O10" i="42"/>
  <c r="P14" i="42"/>
  <c r="P17" i="42"/>
  <c r="Q22" i="42"/>
  <c r="I10" i="42"/>
  <c r="C19" i="1"/>
  <c r="D19" i="1" s="1"/>
  <c r="C13" i="42"/>
  <c r="L15" i="42"/>
  <c r="E16" i="42"/>
  <c r="Q12" i="42"/>
  <c r="Q12" i="43" s="1"/>
  <c r="J11" i="42"/>
  <c r="D8" i="42"/>
  <c r="G7" i="42"/>
  <c r="S8" i="42"/>
  <c r="R8" i="42"/>
  <c r="P3" i="42"/>
  <c r="F8" i="42"/>
  <c r="K6" i="42"/>
  <c r="H12" i="42"/>
  <c r="B6" i="42"/>
  <c r="B6" i="43" s="1"/>
  <c r="E21" i="42"/>
  <c r="C20" i="1"/>
  <c r="D20" i="1" s="1"/>
  <c r="Q16" i="42"/>
  <c r="M22" i="42"/>
  <c r="M3" i="42"/>
  <c r="P8" i="42"/>
  <c r="E9" i="42"/>
  <c r="G6" i="42"/>
  <c r="M6" i="42"/>
  <c r="H17" i="42"/>
  <c r="P7" i="42"/>
  <c r="L12" i="42"/>
  <c r="L12" i="43" s="1"/>
  <c r="K3" i="42"/>
  <c r="S2" i="42"/>
  <c r="S2" i="43" s="1"/>
  <c r="S17" i="42"/>
  <c r="F11" i="42"/>
  <c r="F9" i="42"/>
  <c r="K14" i="42"/>
  <c r="E17" i="42"/>
  <c r="R20" i="42"/>
  <c r="R20" i="43" s="1"/>
  <c r="J16" i="42"/>
  <c r="S14" i="42"/>
  <c r="S14" i="43" s="1"/>
  <c r="M11" i="42"/>
  <c r="F2" i="42"/>
  <c r="F2" i="43" s="1"/>
  <c r="I15" i="42"/>
  <c r="M10" i="42"/>
  <c r="E3" i="42"/>
  <c r="E3" i="43" s="1"/>
  <c r="L9" i="42"/>
  <c r="J9" i="42"/>
  <c r="V4" i="42"/>
  <c r="V4" i="43" s="1"/>
  <c r="U4" i="42"/>
  <c r="U4" i="43" s="1"/>
  <c r="X4" i="42"/>
  <c r="T4" i="42"/>
  <c r="T4" i="43" s="1"/>
  <c r="W4" i="42"/>
  <c r="W4" i="43" s="1"/>
  <c r="B4" i="42"/>
  <c r="B4" i="43" s="1"/>
  <c r="E4" i="42"/>
  <c r="E4" i="43" s="1"/>
  <c r="N4" i="42"/>
  <c r="N4" i="43" s="1"/>
  <c r="H4" i="42"/>
  <c r="H4" i="43" s="1"/>
  <c r="C4" i="42"/>
  <c r="O4" i="42"/>
  <c r="O4" i="43" s="1"/>
  <c r="G4" i="42"/>
  <c r="Q4" i="42"/>
  <c r="K4" i="42"/>
  <c r="K4" i="43" s="1"/>
  <c r="J4" i="42"/>
  <c r="J4" i="43" s="1"/>
  <c r="I4" i="42"/>
  <c r="F4" i="42"/>
  <c r="D4" i="42"/>
  <c r="D4" i="43" s="1"/>
  <c r="S4" i="42"/>
  <c r="S4" i="43" s="1"/>
  <c r="L4" i="42"/>
  <c r="L4" i="43" s="1"/>
  <c r="M4" i="42"/>
  <c r="M4" i="43" s="1"/>
  <c r="R4" i="42"/>
  <c r="R4" i="43" s="1"/>
  <c r="P4" i="42"/>
  <c r="P4" i="43" s="1"/>
  <c r="G63" i="29"/>
  <c r="U5" i="42"/>
  <c r="U5" i="43" s="1"/>
  <c r="F63" i="29"/>
  <c r="X5" i="42"/>
  <c r="W5" i="42"/>
  <c r="N5" i="42"/>
  <c r="N5" i="43" s="1"/>
  <c r="T5" i="42"/>
  <c r="T5" i="43" s="1"/>
  <c r="L5" i="42"/>
  <c r="V5" i="42"/>
  <c r="V5" i="43" s="1"/>
  <c r="B5" i="42"/>
  <c r="B5" i="43" s="1"/>
  <c r="D16" i="8"/>
  <c r="E16" i="8" s="1"/>
  <c r="F5" i="42"/>
  <c r="H5" i="42"/>
  <c r="H5" i="43" s="1"/>
  <c r="D5" i="42"/>
  <c r="D20" i="8"/>
  <c r="E20" i="8" s="1"/>
  <c r="D13" i="8"/>
  <c r="E13" i="8" s="1"/>
  <c r="D2" i="8"/>
  <c r="E2" i="8" s="1"/>
  <c r="E5" i="42"/>
  <c r="E5" i="43" s="1"/>
  <c r="O5" i="42"/>
  <c r="O5" i="43" s="1"/>
  <c r="Q5" i="42"/>
  <c r="D24" i="8"/>
  <c r="E24" i="8" s="1"/>
  <c r="P5" i="42"/>
  <c r="D6" i="8"/>
  <c r="E6" i="8" s="1"/>
  <c r="D12" i="8"/>
  <c r="E12" i="8" s="1"/>
  <c r="D18" i="8"/>
  <c r="E18" i="8" s="1"/>
  <c r="K5" i="42"/>
  <c r="K5" i="43" s="1"/>
  <c r="D19" i="8"/>
  <c r="E19" i="8" s="1"/>
  <c r="D4" i="8"/>
  <c r="E4" i="8" s="1"/>
  <c r="D22" i="8"/>
  <c r="E22" i="8" s="1"/>
  <c r="D10" i="8"/>
  <c r="E10" i="8" s="1"/>
  <c r="D14" i="8"/>
  <c r="E14" i="8" s="1"/>
  <c r="D15" i="8"/>
  <c r="E15" i="8" s="1"/>
  <c r="G5" i="42"/>
  <c r="G5" i="43" s="1"/>
  <c r="M5" i="42"/>
  <c r="J5" i="42"/>
  <c r="D11" i="8"/>
  <c r="E11" i="8" s="1"/>
  <c r="C5" i="42"/>
  <c r="C5" i="43" s="1"/>
  <c r="D17" i="8"/>
  <c r="E17" i="8" s="1"/>
  <c r="R5" i="42"/>
  <c r="D23" i="8"/>
  <c r="E23" i="8" s="1"/>
  <c r="S5" i="42"/>
  <c r="S5" i="43" s="1"/>
  <c r="D21" i="8"/>
  <c r="E21" i="8" s="1"/>
  <c r="D8" i="8"/>
  <c r="E8" i="8" s="1"/>
  <c r="D5" i="8"/>
  <c r="E5" i="8" s="1"/>
  <c r="D9" i="8"/>
  <c r="E9" i="8" s="1"/>
  <c r="D7" i="8"/>
  <c r="E7" i="8" s="1"/>
  <c r="D3" i="8"/>
  <c r="E3" i="8" s="1"/>
  <c r="I5" i="42"/>
  <c r="I5" i="43" s="1"/>
  <c r="O2" i="43"/>
  <c r="C4" i="53"/>
  <c r="D4" i="53" s="1"/>
  <c r="F16" i="43"/>
  <c r="D4" i="1"/>
  <c r="D3" i="53"/>
  <c r="W14" i="43"/>
  <c r="D5" i="1"/>
  <c r="L14" i="43"/>
  <c r="D13" i="1"/>
  <c r="T12" i="43"/>
  <c r="C6" i="53"/>
  <c r="D6" i="53" s="1"/>
  <c r="C5" i="53"/>
  <c r="D5" i="53" s="1"/>
  <c r="P14" i="43"/>
  <c r="O27" i="9"/>
  <c r="D17" i="1"/>
  <c r="C12" i="43"/>
  <c r="S27" i="9"/>
  <c r="Y19" i="9"/>
  <c r="D18" i="1"/>
  <c r="H14" i="43"/>
  <c r="G15" i="43"/>
  <c r="W2" i="43"/>
  <c r="D2" i="53"/>
  <c r="Y18" i="9"/>
  <c r="N2" i="43"/>
  <c r="N27" i="9"/>
  <c r="Y17" i="9"/>
  <c r="Y4" i="9"/>
  <c r="Y2" i="9"/>
  <c r="B27" i="9"/>
  <c r="D2" i="43"/>
  <c r="D27" i="9"/>
  <c r="Y8" i="9"/>
  <c r="Y11" i="9"/>
  <c r="Y21" i="9"/>
  <c r="H27" i="9"/>
  <c r="I2" i="43"/>
  <c r="I27" i="9"/>
  <c r="Y5" i="9"/>
  <c r="Y9" i="9"/>
  <c r="B16" i="43"/>
  <c r="Y16" i="9"/>
  <c r="M2" i="43"/>
  <c r="M27" i="9"/>
  <c r="C2" i="43"/>
  <c r="C27" i="9"/>
  <c r="Y10" i="9"/>
  <c r="B10" i="43"/>
  <c r="Y20" i="9"/>
  <c r="B12" i="43"/>
  <c r="Y12" i="9"/>
  <c r="E27" i="9"/>
  <c r="L2" i="43"/>
  <c r="L27" i="9"/>
  <c r="B7" i="43"/>
  <c r="Y7" i="9"/>
  <c r="G27" i="9"/>
  <c r="Y22" i="9"/>
  <c r="Y3" i="9"/>
  <c r="J2" i="43"/>
  <c r="J27" i="9"/>
  <c r="R27" i="9"/>
  <c r="K2" i="43"/>
  <c r="K27" i="9"/>
  <c r="B13" i="43"/>
  <c r="Y13" i="9"/>
  <c r="B14" i="43"/>
  <c r="Y14" i="9"/>
  <c r="P2" i="43"/>
  <c r="P27" i="9"/>
  <c r="Y6" i="9"/>
  <c r="Q27" i="9"/>
  <c r="F27" i="9"/>
  <c r="B15" i="43"/>
  <c r="Y15" i="9"/>
  <c r="B27" i="42" l="1"/>
  <c r="Y3" i="42"/>
  <c r="Y11" i="42"/>
  <c r="I27" i="42"/>
  <c r="Y8" i="42"/>
  <c r="Y20" i="42"/>
  <c r="Y2" i="42"/>
  <c r="Y16" i="42"/>
  <c r="Y14" i="42"/>
  <c r="Y13" i="42"/>
  <c r="G27" i="42"/>
  <c r="P27" i="42"/>
  <c r="E27" i="42"/>
  <c r="O27" i="42"/>
  <c r="Y18" i="42"/>
  <c r="Y15" i="42"/>
  <c r="L27" i="42"/>
  <c r="F27" i="42"/>
  <c r="Y6" i="42"/>
  <c r="Y9" i="42"/>
  <c r="Q27" i="42"/>
  <c r="Y22" i="42"/>
  <c r="N27" i="42"/>
  <c r="Y21" i="42"/>
  <c r="N6" i="43"/>
  <c r="Y5" i="42"/>
  <c r="Y17" i="42"/>
  <c r="Y7" i="42"/>
  <c r="Y12" i="42"/>
  <c r="Y10" i="42"/>
  <c r="M27" i="42"/>
  <c r="K27" i="42"/>
  <c r="D27" i="42"/>
  <c r="S27" i="42"/>
  <c r="L5" i="43"/>
  <c r="C27" i="42"/>
  <c r="Y4" i="42"/>
  <c r="R27" i="42"/>
  <c r="H27" i="42"/>
  <c r="J27" i="42"/>
  <c r="J5" i="4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<sst xmlns="http://schemas.openxmlformats.org/spreadsheetml/2006/main" count="2250" uniqueCount="230">
  <si>
    <t>TOC</t>
  </si>
  <si>
    <t>Name</t>
  </si>
  <si>
    <t>Hyperlink</t>
  </si>
  <si>
    <t>List No</t>
  </si>
  <si>
    <t>Players</t>
  </si>
  <si>
    <t>Corporations</t>
  </si>
  <si>
    <t>Variables</t>
  </si>
  <si>
    <t>PlayedPC</t>
  </si>
  <si>
    <t>WinPC</t>
  </si>
  <si>
    <t>WinRate</t>
  </si>
  <si>
    <t>FunFacts</t>
  </si>
  <si>
    <t>GameTemplate</t>
  </si>
  <si>
    <t>START</t>
  </si>
  <si>
    <t>END</t>
  </si>
  <si>
    <t>CHANGELOG</t>
  </si>
  <si>
    <t>Date</t>
  </si>
  <si>
    <t>Mode</t>
  </si>
  <si>
    <t>Map</t>
  </si>
  <si>
    <t>Winner</t>
  </si>
  <si>
    <t>Win Corp</t>
  </si>
  <si>
    <t>Win Score</t>
  </si>
  <si>
    <t>No Players</t>
  </si>
  <si>
    <t>Generation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</si>
  <si>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</si>
  <si>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</si>
  <si>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</si>
  <si>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</si>
  <si>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</si>
  <si>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</si>
  <si>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</si>
  <si>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</si>
  <si>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</si>
  <si>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</si>
  <si>
    <t>Game11</t>
  </si>
  <si>
    <t>Game12</t>
  </si>
  <si>
    <t>Game13</t>
  </si>
  <si>
    <t>Game14</t>
  </si>
  <si>
    <t>Game15</t>
  </si>
  <si>
    <t>Game16</t>
  </si>
  <si>
    <t>Game17</t>
  </si>
  <si>
    <t>Game18</t>
  </si>
  <si>
    <t>Game19</t>
  </si>
  <si>
    <t>Game20</t>
  </si>
  <si>
    <t>Game21</t>
  </si>
  <si>
    <t>Game22</t>
  </si>
  <si>
    <t>Game23</t>
  </si>
  <si>
    <t>Game24</t>
  </si>
  <si>
    <t>Game25</t>
  </si>
  <si>
    <t>Game26</t>
  </si>
  <si>
    <t>Game27</t>
  </si>
  <si>
    <t>Game28</t>
  </si>
  <si>
    <t>Game29</t>
  </si>
  <si>
    <t>Game30</t>
  </si>
  <si>
    <t>Game31</t>
  </si>
  <si>
    <t>Game32</t>
  </si>
  <si>
    <t>Game33</t>
  </si>
  <si>
    <t>Game34</t>
  </si>
  <si>
    <t>Game35</t>
  </si>
  <si>
    <t>Game36</t>
  </si>
  <si>
    <t>Game37</t>
  </si>
  <si>
    <t>Game38</t>
  </si>
  <si>
    <t>Game39</t>
  </si>
  <si>
    <t>Game40</t>
  </si>
  <si>
    <t>Game41</t>
  </si>
  <si>
    <t>Game42</t>
  </si>
  <si>
    <t>Game43</t>
  </si>
  <si>
    <t>Game44</t>
  </si>
  <si>
    <t>Game45</t>
  </si>
  <si>
    <t>Game46</t>
  </si>
  <si>
    <t>Game47</t>
  </si>
  <si>
    <t>Game48</t>
  </si>
  <si>
    <t>Game49</t>
  </si>
  <si>
    <t>Game50</t>
  </si>
  <si>
    <t>Game51</t>
  </si>
  <si>
    <t>Game52</t>
  </si>
  <si>
    <t>Game53</t>
  </si>
  <si>
    <t>Game54</t>
  </si>
  <si>
    <t>Game55</t>
  </si>
  <si>
    <t>Game56</t>
  </si>
  <si>
    <t>Game57</t>
  </si>
  <si>
    <t>Game58</t>
  </si>
  <si>
    <t>Game59</t>
  </si>
  <si>
    <t>Game60</t>
  </si>
  <si>
    <t>Full Name</t>
  </si>
  <si>
    <t>No Games</t>
  </si>
  <si>
    <t>No Wins</t>
  </si>
  <si>
    <t>Win Rate</t>
  </si>
  <si>
    <t>Corporation</t>
  </si>
  <si>
    <t>Expansion</t>
  </si>
  <si>
    <t>No Played</t>
  </si>
  <si>
    <t>Beginner</t>
  </si>
  <si>
    <t>Standard</t>
  </si>
  <si>
    <t>Credicor</t>
  </si>
  <si>
    <t>Ecoline</t>
  </si>
  <si>
    <t>Helion</t>
  </si>
  <si>
    <t>Interplanetary Cinematics</t>
  </si>
  <si>
    <t>Inventrix</t>
  </si>
  <si>
    <t>Mining Guild</t>
  </si>
  <si>
    <t>Phobolog</t>
  </si>
  <si>
    <t>Tharsis Republic</t>
  </si>
  <si>
    <t>Thorgate</t>
  </si>
  <si>
    <t>UNMI</t>
  </si>
  <si>
    <t>Saturn Systems</t>
  </si>
  <si>
    <t>Corporate Era</t>
  </si>
  <si>
    <t>Teractor</t>
  </si>
  <si>
    <t>Aridor</t>
  </si>
  <si>
    <t>Colonies</t>
  </si>
  <si>
    <t>Arklight</t>
  </si>
  <si>
    <t>Polyphemos</t>
  </si>
  <si>
    <t>Poseidon</t>
  </si>
  <si>
    <t>BANNED</t>
  </si>
  <si>
    <t>Stormcraft Incorporated</t>
  </si>
  <si>
    <t>Cheung Shing Mars</t>
  </si>
  <si>
    <t>Prelude</t>
  </si>
  <si>
    <t>Point Luna</t>
  </si>
  <si>
    <t>Robinson Industries</t>
  </si>
  <si>
    <t>Valley Trust</t>
  </si>
  <si>
    <t>Vitor</t>
  </si>
  <si>
    <t>PLAYED</t>
  </si>
  <si>
    <t>Total</t>
  </si>
  <si>
    <t>WIN</t>
  </si>
  <si>
    <t>WINRATE</t>
  </si>
  <si>
    <t>Sum Games</t>
  </si>
  <si>
    <t>Average Per Player</t>
  </si>
  <si>
    <t>Modes</t>
  </si>
  <si>
    <t>Counter</t>
  </si>
  <si>
    <t>Note</t>
  </si>
  <si>
    <t>Moons/Asteroids</t>
  </si>
  <si>
    <t>Sum colonies</t>
  </si>
  <si>
    <t>Tharsis</t>
  </si>
  <si>
    <t>Calisto (Energy)</t>
  </si>
  <si>
    <t>includes standard</t>
  </si>
  <si>
    <t>Hellas</t>
  </si>
  <si>
    <t>Ceres (Steel)</t>
  </si>
  <si>
    <t>Elysium</t>
  </si>
  <si>
    <t>Enceladus (Microbes)</t>
  </si>
  <si>
    <t>Draft</t>
  </si>
  <si>
    <t>Europa (Oceans)</t>
  </si>
  <si>
    <t>CE+Draft</t>
  </si>
  <si>
    <t>Ganymede (Plant)</t>
  </si>
  <si>
    <t>CE+Colonies</t>
  </si>
  <si>
    <t>Io (Heat)</t>
  </si>
  <si>
    <t>CE+Colonies+Draft</t>
  </si>
  <si>
    <t>Luna (MC)</t>
  </si>
  <si>
    <t>CE+PR+Col+Draft</t>
  </si>
  <si>
    <t>Miranda (Animals)</t>
  </si>
  <si>
    <t>CE+PR</t>
  </si>
  <si>
    <t>Pluto (Cards)</t>
  </si>
  <si>
    <t>CE+PR+Draft</t>
  </si>
  <si>
    <t>Titan (Floaters)</t>
  </si>
  <si>
    <t>Triton (Titanium)</t>
  </si>
  <si>
    <t>Igraci se unose po redu sjedenja!</t>
  </si>
  <si>
    <t>TR</t>
  </si>
  <si>
    <t>Award</t>
  </si>
  <si>
    <t>Milestone</t>
  </si>
  <si>
    <t>Greenery</t>
  </si>
  <si>
    <t>Cities</t>
  </si>
  <si>
    <t>Cards</t>
  </si>
  <si>
    <t>Sum</t>
  </si>
  <si>
    <t>Average</t>
  </si>
  <si>
    <t>Moon/Asteroid</t>
  </si>
  <si>
    <t>No Colonies</t>
  </si>
  <si>
    <t>Igrači se unose po redu sjedenja!</t>
  </si>
  <si>
    <t>gold win</t>
  </si>
  <si>
    <t>gold lead</t>
  </si>
  <si>
    <t>TODO</t>
  </si>
  <si>
    <t>## Change</t>
  </si>
  <si>
    <t>## v01-01</t>
  </si>
  <si>
    <t>### Added</t>
  </si>
  <si>
    <t>20 new GameXX sheets</t>
  </si>
  <si>
    <t>Generation cell (B18)</t>
  </si>
  <si>
    <t>prelude companies in PlayedPC, WinPC and WinRate</t>
  </si>
  <si>
    <t>changelog sheet</t>
  </si>
  <si>
    <t>### Changed</t>
  </si>
  <si>
    <t>TOC sheet, column for end generation</t>
  </si>
  <si>
    <t>## v01-00</t>
  </si>
  <si>
    <t>Organization of data</t>
  </si>
  <si>
    <t>Data processing sheets</t>
  </si>
  <si>
    <t>## v00-01</t>
  </si>
  <si>
    <t>Initial implementation</t>
  </si>
  <si>
    <t>Initial implementation of data tables</t>
  </si>
  <si>
    <t>suiryu15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</si>
  <si>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</si>
  <si>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</si>
  <si>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</si>
  <si>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</si>
  <si>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</si>
  <si>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</si>
  <si>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</si>
  <si>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</si>
  <si>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</si>
  <si>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</si>
  <si>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</si>
  <si>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</si>
  <si>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</si>
  <si>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</si>
  <si>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</si>
  <si>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</si>
  <si>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</si>
  <si>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Players player16, player17, player18 corp functions</t>
  </si>
  <si>
    <t>player19</t>
  </si>
  <si>
    <t>player20</t>
  </si>
  <si>
    <t>player21</t>
  </si>
  <si>
    <t>Game1:Game4 not sure if exact numbers</t>
  </si>
  <si>
    <t xml:space="preserve"> </t>
  </si>
  <si>
    <t>Venus</t>
  </si>
  <si>
    <t>PR</t>
  </si>
  <si>
    <t>V+PR</t>
  </si>
  <si>
    <t>V+Col</t>
  </si>
  <si>
    <t>V+Draft</t>
  </si>
  <si>
    <t>V+PR+Col</t>
  </si>
  <si>
    <t>V, includes CE</t>
  </si>
  <si>
    <t>V+PR+Col+Draft</t>
  </si>
  <si>
    <t>V+Col+Draft</t>
  </si>
  <si>
    <t>V+PR+Draft</t>
  </si>
  <si>
    <t>NOTE: If playing Venus, CE is in play
NOTE: If playing Turmoil, CE is in play</t>
  </si>
  <si>
    <t>TODO: Implement sum colonies (which colonies are more popular than others?)
TODO: Buy Hellas and Elysium lol, idk, maybe even turmoil</t>
  </si>
  <si>
    <t>Turmoil</t>
  </si>
  <si>
    <t>Tu, includes CE</t>
  </si>
  <si>
    <t>Tu+Draft</t>
  </si>
  <si>
    <t>Tu+PR</t>
  </si>
  <si>
    <t>Tu+Col</t>
  </si>
  <si>
    <t>Tu+V</t>
  </si>
  <si>
    <t>Tu+PR+Draft</t>
  </si>
  <si>
    <t>Tu+Col+Draft</t>
  </si>
  <si>
    <t>Tu+V+Draft</t>
  </si>
  <si>
    <t>Tu+PR+Col+Draft</t>
  </si>
  <si>
    <t>Tu+PR+V+Draft</t>
  </si>
  <si>
    <t>Tu+Col+V+Draft</t>
  </si>
  <si>
    <t>Tu+V+PR+Col+Draft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</si>
</sst>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0"/>
      <color indexed="8"/>
      <name val="Arial"/>
    </font>
    <font>
      <sz val="11"/>
      <color indexed="8"/>
      <name val="Calibri"/>
    </font>
    <font>
      <sz val="12"/>
      <color rgb="FFD7D4CE"/>
      <name val="Segoe UI"/>
      <family val="2"/>
    </font>
    <font>
      <sz val="11"/>
      <color indexed="8"/>
      <name val="Calibri"/>
      <family val="2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6"/>
      <color theme="1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20"/>
      <color rgb="FF3F3F3F"/>
      <name val="Calibri"/>
      <family val="2"/>
      <charset val="238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1"/>
      <name val="Calibri"/>
      <family val="2"/>
    </font>
    <font>
      <sz val="10"/>
      <name val="Segoe UI"/>
      <family val="2"/>
    </font>
    <font>
      <sz val="10"/>
      <color rgb="FFD7D4CE"/>
      <name val="Segoe UI"/>
      <family val="2"/>
    </font>
    <font>
      <b/>
      <sz val="15"/>
      <color theme="3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3" fillId="0" borderId="1" applyNumberFormat="0" applyFill="0" applyAlignment="0" applyProtection="0"/>
    <xf numFmtId="0" fontId="4" fillId="2" borderId="2" applyNumberFormat="0" applyAlignment="0" applyProtection="0"/>
    <xf numFmtId="0" fontId="2" fillId="3" borderId="0" applyNumberFormat="0" applyBorder="0" applyAlignment="0" applyProtection="0"/>
    <xf numFmtId="0" fontId="5" fillId="0" borderId="0"/>
    <xf numFmtId="0" fontId="5" fillId="0" borderId="0"/>
    <xf numFmtId="0" fontId="10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0" borderId="20" applyNumberFormat="0" applyFill="0" applyAlignment="0" applyProtection="0"/>
  </cellStyleXfs>
  <cellXfs count="87">
    <xf numFmtId="0" fontId="0" fillId="0" borderId="0" xfId="0"/>
    <xf numFmtId="0" fontId="6" fillId="0" borderId="4" xfId="4" applyFont="1" applyFill="1" applyBorder="1" applyAlignment="1">
      <alignment wrapText="1"/>
    </xf>
    <xf numFmtId="0" fontId="6" fillId="4" borderId="3" xfId="4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4" xfId="4" applyFont="1" applyFill="1" applyBorder="1" applyAlignment="1">
      <alignment vertical="center" wrapText="1"/>
    </xf>
    <xf numFmtId="0" fontId="5" fillId="0" borderId="0" xfId="5"/>
    <xf numFmtId="0" fontId="7" fillId="0" borderId="0" xfId="0" applyFont="1"/>
    <xf numFmtId="0" fontId="8" fillId="4" borderId="3" xfId="4" applyFont="1" applyFill="1" applyBorder="1" applyAlignment="1">
      <alignment horizontal="center"/>
    </xf>
    <xf numFmtId="0" fontId="0" fillId="5" borderId="0" xfId="0" applyFill="1"/>
    <xf numFmtId="0" fontId="10" fillId="0" borderId="0" xfId="6"/>
    <xf numFmtId="0" fontId="13" fillId="3" borderId="1" xfId="1" applyFont="1" applyFill="1"/>
    <xf numFmtId="0" fontId="0" fillId="0" borderId="5" xfId="0" applyBorder="1" applyAlignment="1">
      <alignment horizontal="right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2" fillId="3" borderId="0" xfId="3" applyBorder="1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5" xfId="0" applyBorder="1" applyAlignment="1">
      <alignment horizontal="right"/>
    </xf>
    <xf numFmtId="14" fontId="0" fillId="0" borderId="0" xfId="0" applyNumberFormat="1"/>
    <xf numFmtId="0" fontId="0" fillId="0" borderId="0" xfId="0" applyNumberFormat="1"/>
    <xf numFmtId="0" fontId="8" fillId="0" borderId="0" xfId="5" applyFont="1" applyFill="1" applyBorder="1" applyAlignment="1">
      <alignment wrapText="1"/>
    </xf>
    <xf numFmtId="0" fontId="0" fillId="0" borderId="5" xfId="0" applyFill="1" applyBorder="1" applyAlignment="1">
      <alignment horizontal="right" vertical="center"/>
    </xf>
    <xf numFmtId="164" fontId="5" fillId="0" borderId="0" xfId="5" applyNumberFormat="1"/>
    <xf numFmtId="0" fontId="0" fillId="0" borderId="0" xfId="0" applyFill="1"/>
    <xf numFmtId="0" fontId="8" fillId="4" borderId="8" xfId="5" applyFont="1" applyFill="1" applyBorder="1" applyAlignment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wrapText="1"/>
    </xf>
    <xf numFmtId="0" fontId="12" fillId="0" borderId="0" xfId="0" applyFont="1" applyAlignment="1">
      <alignment vertical="center" textRotation="150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7" xfId="0" applyFont="1" applyBorder="1" applyAlignment="1">
      <alignment horizontal="left" vertical="center"/>
    </xf>
    <xf numFmtId="0" fontId="0" fillId="6" borderId="0" xfId="0" applyFill="1"/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center"/>
    </xf>
    <xf numFmtId="0" fontId="16" fillId="7" borderId="7" xfId="0" applyFont="1" applyFill="1" applyBorder="1" applyAlignment="1">
      <alignment horizontal="center" textRotation="90"/>
    </xf>
    <xf numFmtId="0" fontId="16" fillId="8" borderId="7" xfId="0" applyFont="1" applyFill="1" applyBorder="1" applyAlignment="1">
      <alignment horizontal="center" textRotation="90"/>
    </xf>
    <xf numFmtId="0" fontId="16" fillId="9" borderId="7" xfId="0" applyFont="1" applyFill="1" applyBorder="1" applyAlignment="1">
      <alignment horizontal="left" vertical="center"/>
    </xf>
    <xf numFmtId="0" fontId="16" fillId="0" borderId="0" xfId="0" applyFont="1" applyFill="1" applyAlignment="1">
      <alignment textRotation="90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/>
    </xf>
    <xf numFmtId="0" fontId="17" fillId="5" borderId="5" xfId="5" applyFont="1" applyFill="1" applyBorder="1" applyAlignment="1">
      <alignment horizontal="center"/>
    </xf>
    <xf numFmtId="0" fontId="8" fillId="4" borderId="5" xfId="5" applyFont="1" applyFill="1" applyBorder="1" applyAlignment="1">
      <alignment horizontal="center"/>
    </xf>
    <xf numFmtId="0" fontId="0" fillId="10" borderId="5" xfId="0" applyFill="1" applyBorder="1"/>
    <xf numFmtId="0" fontId="6" fillId="0" borderId="15" xfId="5" applyFont="1" applyFill="1" applyBorder="1" applyAlignment="1">
      <alignment wrapText="1"/>
    </xf>
    <xf numFmtId="0" fontId="0" fillId="0" borderId="15" xfId="0" applyBorder="1"/>
    <xf numFmtId="0" fontId="8" fillId="4" borderId="16" xfId="5" applyFont="1" applyFill="1" applyBorder="1" applyAlignment="1">
      <alignment horizontal="center"/>
    </xf>
    <xf numFmtId="0" fontId="8" fillId="4" borderId="17" xfId="5" applyFont="1" applyFill="1" applyBorder="1" applyAlignment="1">
      <alignment horizontal="center"/>
    </xf>
    <xf numFmtId="0" fontId="6" fillId="0" borderId="5" xfId="5" applyFont="1" applyFill="1" applyBorder="1" applyAlignment="1">
      <alignment wrapText="1"/>
    </xf>
    <xf numFmtId="0" fontId="5" fillId="0" borderId="5" xfId="5" applyBorder="1"/>
    <xf numFmtId="0" fontId="8" fillId="0" borderId="5" xfId="5" applyFont="1" applyFill="1" applyBorder="1" applyAlignment="1">
      <alignment wrapText="1"/>
    </xf>
    <xf numFmtId="0" fontId="6" fillId="0" borderId="4" xfId="4" applyFont="1" applyFill="1" applyBorder="1" applyAlignment="1">
      <alignment vertical="center"/>
    </xf>
    <xf numFmtId="0" fontId="5" fillId="0" borderId="0" xfId="5" applyBorder="1"/>
    <xf numFmtId="0" fontId="6" fillId="0" borderId="18" xfId="4" applyFont="1" applyFill="1" applyBorder="1" applyAlignment="1">
      <alignment vertical="center" wrapText="1"/>
    </xf>
    <xf numFmtId="0" fontId="6" fillId="0" borderId="18" xfId="4" applyFont="1" applyFill="1" applyBorder="1" applyAlignment="1">
      <alignment vertical="center"/>
    </xf>
    <xf numFmtId="0" fontId="0" fillId="0" borderId="0" xfId="0" applyAlignment="1"/>
    <xf numFmtId="0" fontId="1" fillId="12" borderId="7" xfId="8" applyBorder="1" applyAlignment="1">
      <alignment horizontal="left" vertical="center"/>
    </xf>
    <xf numFmtId="0" fontId="1" fillId="11" borderId="18" xfId="7" applyBorder="1" applyAlignment="1">
      <alignment horizontal="center" textRotation="90"/>
    </xf>
    <xf numFmtId="0" fontId="2" fillId="3" borderId="18" xfId="3" applyBorder="1" applyAlignment="1">
      <alignment horizontal="center" textRotation="90"/>
    </xf>
    <xf numFmtId="0" fontId="1" fillId="11" borderId="19" xfId="7" applyBorder="1" applyAlignment="1">
      <alignment horizontal="center" textRotation="90"/>
    </xf>
    <xf numFmtId="0" fontId="16" fillId="6" borderId="15" xfId="0" applyFont="1" applyFill="1" applyBorder="1" applyAlignment="1">
      <alignment textRotation="90"/>
    </xf>
    <xf numFmtId="0" fontId="0" fillId="6" borderId="15" xfId="0" applyFill="1" applyBorder="1"/>
    <xf numFmtId="0" fontId="12" fillId="0" borderId="0" xfId="0" applyFont="1" applyAlignment="1">
      <alignment vertical="center"/>
    </xf>
    <xf numFmtId="0" fontId="20" fillId="0" borderId="20" xfId="9"/>
    <xf numFmtId="14" fontId="20" fillId="0" borderId="20" xfId="9" applyNumberFormat="1"/>
    <xf numFmtId="14" fontId="22" fillId="0" borderId="5" xfId="0" applyNumberFormat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7" xfId="0" applyFont="1" applyBorder="1"/>
    <xf numFmtId="0" fontId="15" fillId="0" borderId="0" xfId="0" applyFont="1" applyAlignment="1">
      <alignment horizontal="center" vertical="center"/>
    </xf>
    <xf numFmtId="0" fontId="11" fillId="0" borderId="0" xfId="6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14" fillId="2" borderId="2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2" borderId="9" xfId="2" applyFont="1" applyBorder="1" applyAlignment="1">
      <alignment horizontal="center" vertical="center"/>
    </xf>
    <xf numFmtId="0" fontId="14" fillId="2" borderId="10" xfId="2" applyFont="1" applyBorder="1" applyAlignment="1">
      <alignment horizontal="center" vertical="center"/>
    </xf>
    <xf numFmtId="0" fontId="14" fillId="2" borderId="11" xfId="2" applyFont="1" applyBorder="1" applyAlignment="1">
      <alignment horizontal="center" vertical="center"/>
    </xf>
    <xf numFmtId="0" fontId="14" fillId="2" borderId="12" xfId="2" applyFont="1" applyBorder="1" applyAlignment="1">
      <alignment horizontal="center" vertical="center"/>
    </xf>
    <xf numFmtId="0" fontId="14" fillId="2" borderId="13" xfId="2" applyFont="1" applyBorder="1" applyAlignment="1">
      <alignment horizontal="center" vertical="center"/>
    </xf>
    <xf numFmtId="0" fontId="14" fillId="2" borderId="14" xfId="2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0">
    <cellStyle name="20% - Isticanje5" xfId="3" builtinId="46"/>
    <cellStyle name="40% - Isticanje6" xfId="8" builtinId="51"/>
    <cellStyle name="60% - Isticanje5" xfId="7" builtinId="48"/>
    <cellStyle name="Hiperveza" xfId="6" builtinId="8"/>
    <cellStyle name="Izlaz" xfId="2" builtinId="21"/>
    <cellStyle name="Naslov 1" xfId="9" builtinId="16"/>
    <cellStyle name="Naslov 3" xfId="1" builtinId="18"/>
    <cellStyle name="Normalno" xfId="0" builtinId="0"/>
    <cellStyle name="Normalno_Corp" xfId="4" xr:uid="{B731FC3E-1E38-4AB2-9CF6-F247458489AF}"/>
    <cellStyle name="Normalno_Players" xfId="5" xr:uid="{1C58B5C8-93A3-4A65-AD02-AF09E4C69B80}"/>
  </cellStyles>
  <dxfs count="113">
    <dxf>
      <font>
        <color auto="1"/>
      </font>
      <fill>
        <patternFill>
          <bgColor theme="1" tint="0.499984740745262"/>
        </patternFill>
      </fill>
    </dxf>
    <dxf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ont>
        <color auto="1"/>
      </font>
      <fill>
        <patternFill>
          <bgColor theme="1" tint="0.499984740745262"/>
        </patternFill>
      </fill>
    </dxf>
    <dxf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ont>
        <color auto="1"/>
      </font>
      <fill>
        <patternFill>
          <bgColor theme="1" tint="0.499984740745262"/>
        </patternFill>
      </fill>
    </dxf>
    <dxf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ont>
        <color auto="1"/>
      </font>
      <fill>
        <patternFill>
          <bgColor theme="1" tint="0.499984740745262"/>
        </patternFill>
      </fill>
    </dxf>
    <dxf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ont>
        <color auto="1"/>
      </font>
      <fill>
        <patternFill>
          <bgColor theme="1" tint="0.499984740745262"/>
        </patternFill>
      </fill>
    </dxf>
    <dxf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ont>
        <color auto="1"/>
      </font>
      <fill>
        <patternFill>
          <bgColor theme="1" tint="0.499984740745262"/>
        </patternFill>
      </fill>
    </dxf>
    <dxf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font>
        <color auto="1"/>
      </font>
      <fill>
        <patternFill>
          <bgColor theme="1" tint="0.499984740745262"/>
        </patternFill>
      </fill>
    </dxf>
    <dxf>
      <fill>
        <patternFill>
          <bgColor rgb="FFFFC7CE"/>
        </patternFill>
      </fill>
    </dxf>
    <dxf>
      <fill>
        <patternFill>
          <bgColor theme="8" tint="0.59996337778862885"/>
        </patternFill>
      </fill>
    </dxf>
    <dxf>
      <fill>
        <patternFill>
          <bgColor rgb="FFFFFF99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rgb="FFFF9999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</dxfs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eetMetadata" Target="metadata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AA5B5F2-9B03-49D9-A51B-0976F44FA7E2}" name="Tablica47" displayName="Tablica47" ref="A18:K78" totalsRowShown="0">
  <autoFilter ref="A18:K78" xr:uid="{E9BC98DB-F698-4F49-B173-7DDB4E93059E}"/>
  <tableColumns count="11">
    <tableColumn id="1" xr3:uid="{9F3119B8-E68C-4AFD-A65C-468C2099CBB2}" name="Name"/>
    <tableColumn id="2" xr3:uid="{74CCD50E-A82A-4AB2-8A73-951A56C7F2DD}" name="Date" dataDxfId="112">
      <calculatedColumnFormula array="1">IF(INDIRECT($A19&amp;"!$B$1")&lt;&gt;"",INDIRECT($A19&amp;"!$B$1"),"")</calculatedColumnFormula>
    </tableColumn>
    <tableColumn id="3" xr3:uid="{FBACE12C-58D8-4B0C-83B8-5B2BD65A4E0D}" name="Mode" dataDxfId="111">
      <calculatedColumnFormula array="1">IF(INDIRECT($A19&amp;"!$B$2")&lt;&gt;"",INDIRECT($A19&amp;"!$B$2"),"")</calculatedColumnFormula>
    </tableColumn>
    <tableColumn id="9" xr3:uid="{E478E5E4-A5CC-4635-9EB3-15ED2B9314ED}" name="Map" dataDxfId="110">
      <calculatedColumnFormula array="1">IF(INDIRECT($A19&amp;"!$B$3")&lt;&gt;"",INDIRECT($A19&amp;"!$B$3"),"")</calculatedColumnFormula>
    </tableColumn>
    <tableColumn id="4" xr3:uid="{444FAB29-3FB5-4B85-A654-62C697A2CFBB}" name="Winner" dataDxfId="109">
      <calculatedColumnFormula array="1">IF(INDIRECT($A19&amp;"!$B$5")&lt;&gt;0,INDIRECT($A19&amp;"!$B$5"),"")</calculatedColumnFormula>
    </tableColumn>
    <tableColumn id="5" xr3:uid="{2B01EA44-4F7F-4F48-A489-670836564D38}" name="Win Corp" dataDxfId="108">
      <calculatedColumnFormula array="1">IF(INDIRECT($A19&amp;"!$B$6")&lt;&gt;0,INDIRECT($A19&amp;"!$B$6"),"")</calculatedColumnFormula>
    </tableColumn>
    <tableColumn id="6" xr3:uid="{58A499DC-8E86-4C7F-82E7-EF1AAA1BFEAD}" name="Win Score" dataDxfId="107">
      <calculatedColumnFormula array="1">IF(INDIRECT($A19&amp;"!$B$7")&lt;&gt;0,INDIRECT($A19&amp;"!$B$7"),"")</calculatedColumnFormula>
    </tableColumn>
    <tableColumn id="12" xr3:uid="{6FFEB2E3-6CA7-4FC0-BDA9-EB63C3BF3DB7}" name="No Players" dataDxfId="106">
      <calculatedColumnFormula array="1">IF(INDIRECT($A19&amp;"!$B$8")&lt;&gt;0,INDIRECT($A19&amp;"!$B$8"),"")</calculatedColumnFormula>
    </tableColumn>
    <tableColumn id="7" xr3:uid="{47B86203-C60A-4323-AD38-AED51FB45D8B}" name="Hyperlink">
      <calculatedColumnFormula>HYPERLINK("[.\]"&amp;A19&amp;"!A1",A19)</calculatedColumnFormula>
    </tableColumn>
    <tableColumn id="8" xr3:uid="{916C4CF3-7879-4AE1-9D47-1BED3F0D62E0}" name="List No">
      <calculatedColumnFormula>_xlfn.SHEET(INDIRECT(A19&amp;"!A1"))</calculatedColumnFormula>
    </tableColumn>
    <tableColumn id="10" xr3:uid="{61469129-EB35-4C40-AFA0-485ECE2345E2}" name="Generation" dataDxfId="105">
      <calculatedColumnFormula array="1">IF(INDIRECT($A19&amp;"!$B$18")&lt;&gt;0,INDIRECT($A19&amp;"!$B$18"),"")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C8DE91A7-AB56-4347-A5B7-DEC2B4A3F02E}" name="Tablica48" displayName="Tablica48" ref="E3:G15" totalsRowShown="0">
  <autoFilter ref="E3:G15" xr:uid="{F8F59450-906B-48EC-8A61-9F35F222A5E3}"/>
  <tableColumns count="3">
    <tableColumn id="1" xr3:uid="{A358471B-8D7B-4EA8-9AB4-CE167FC85D3A}" name="Name"/>
    <tableColumn id="2" xr3:uid="{7F884298-ACEE-4288-8351-BDF21BF919DB}" name="Hyperlink">
      <calculatedColumnFormula>HYPERLINK("[.\]"&amp;E4&amp;"!A1",E4)</calculatedColumnFormula>
    </tableColumn>
    <tableColumn id="3" xr3:uid="{9C0A4609-3FDA-45DD-A0C6-A79C89824639}" name="List No">
      <calculatedColumnFormula>_xlfn.SHEET(INDIRECT(E4&amp;"!A1"))</calculatedColumnFormula>
    </tableColumn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D783C-7D70-41AE-B0C4-7C2E5415D26C}" name="Tablica1" displayName="Tablica1" ref="A1:D32" totalsRowShown="0" headerRowDxfId="104" headerRowCellStyle="Normalno_Players">
  <autoFilter ref="A1:D32" xr:uid="{7B32667D-2A1C-4ED3-B83E-6F3E80C261A2}"/>
  <tableColumns count="4">
    <tableColumn id="1" xr3:uid="{D78DA29F-789A-4BBF-9A62-0A9F8B98177A}" name="Full Name"/>
    <tableColumn id="2" xr3:uid="{D4FFD2D1-AEFC-4D7F-924F-8D1B3918160F}" name="No Games"/>
    <tableColumn id="3" xr3:uid="{51BE791D-31AC-491A-8EC7-43F603F4BAF1}" name="No Wins"/>
    <tableColumn id="4" xr3:uid="{16B44DC7-401E-4659-B26C-CB2EF12D3918}" name="Win Rat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80FF45-A7FA-410B-BE18-4C8178A80229}" name="Tablica7" displayName="Tablica7" ref="A10:I15" totalsRowShown="0" headerRowDxfId="103">
  <autoFilter ref="A10:I15" xr:uid="{B0D5C236-73A4-49A3-914F-0B92E0362EAC}"/>
  <tableColumns count="9">
    <tableColumn id="1" xr3:uid="{0448CBCB-2CCD-4176-B07C-AD88949F173C}" name="Players"/>
    <tableColumn id="2" xr3:uid="{732A7F80-4005-49D2-8B67-CF14D5AA26B8}" name="Corporation"/>
    <tableColumn id="3" xr3:uid="{BEA43360-83CF-44F2-B004-23FCB3137D89}" name="TR"/>
    <tableColumn id="4" xr3:uid="{F7EE0F7E-0E7D-4E63-9ECE-EB76048C82A7}" name="Award"/>
    <tableColumn id="5" xr3:uid="{C96C8B89-9D5A-4153-ABCE-00B8451BF237}" name="Milestone"/>
    <tableColumn id="6" xr3:uid="{0529221F-51BF-409B-8F28-2887A14D4800}" name="Greenery"/>
    <tableColumn id="7" xr3:uid="{8F3B2105-5353-4240-8C50-7A72550C1591}" name="Cities"/>
    <tableColumn id="8" xr3:uid="{AEE2D5A2-B6C4-46BE-B9A1-CCE32419D223}" name="Cards"/>
    <tableColumn id="9" xr3:uid="{A38A8166-A635-4C66-83FE-97C0A3F0072F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E0DF51-5260-4A16-A3F0-72B12DB93407}" name="Tablica10" displayName="Tablica10" ref="A20:B28" totalsRowShown="0">
  <autoFilter ref="A20:B28" xr:uid="{F372C6A4-44D1-47A7-AB6D-56382C44D422}"/>
  <tableColumns count="2">
    <tableColumn id="1" xr3:uid="{0F4BF0ED-15E1-446D-B5B3-41ADCA845624}" name="Moon/Asteroid"/>
    <tableColumn id="2" xr3:uid="{7A68F618-F965-485A-BDCD-B1F4C65A30CE}" name="No Colonies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FA271-81D8-40B4-82FF-A090717491C3}" name="Tablica2" displayName="Tablica2" ref="A10:I15" totalsRowShown="0" headerRowDxfId="102">
  <autoFilter ref="A10:I15" xr:uid="{1448357C-9552-495F-8839-8C4F4799CCB7}"/>
  <tableColumns count="9">
    <tableColumn id="1" xr3:uid="{4A74CA60-5416-4753-8FD4-BB0ADB7D2DE8}" name="Players"/>
    <tableColumn id="2" xr3:uid="{07E8B025-2638-4C96-AE24-ABCEEEA7774B}" name="Corporation"/>
    <tableColumn id="3" xr3:uid="{425348A0-C244-497D-B8F3-72213073DFCD}" name="TR"/>
    <tableColumn id="4" xr3:uid="{1B1FF979-C9F0-474A-B9C0-CE46B228446D}" name="Award"/>
    <tableColumn id="5" xr3:uid="{E40C3A9E-7291-4191-8750-656DFF36EB74}" name="Milestone"/>
    <tableColumn id="6" xr3:uid="{7BBF85A4-31C1-4C1D-9510-18B07FA3B2C9}" name="Greenery"/>
    <tableColumn id="7" xr3:uid="{C9375066-BD34-41F1-A317-F6FE0C04FC8F}" name="Cities"/>
    <tableColumn id="8" xr3:uid="{D90787BD-6787-4C9F-9539-304AD1B01526}" name="Cards"/>
    <tableColumn id="9" xr3:uid="{FA37F8B5-3756-4B36-AEBB-796376CA8AC4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0694BC-59DE-4A3D-97C4-F9B9AD12ED1E}" name="Tablica6" displayName="Tablica6" ref="A20:B28" totalsRowShown="0" headerRowDxfId="101" headerRowBorderDxfId="100">
  <autoFilter ref="A20:B28" xr:uid="{770A34DF-404D-4113-82F9-0973E02ACA4A}"/>
  <tableColumns count="2">
    <tableColumn id="1" xr3:uid="{7226AC78-869F-4098-BF29-AA4BB7CF485E}" name="Moon/Asteroid"/>
    <tableColumn id="2" xr3:uid="{A06D3BCE-75E6-4436-BE51-25BED9432069}" name="No Colonies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08EEBAA-E6E8-4EF9-AB7F-A4BD5944389D}" name="Tablica7121442" displayName="Tablica7121442" ref="A10:I15" totalsRowShown="0" headerRowDxfId="99">
  <autoFilter ref="A10:I15" xr:uid="{79170E21-42B4-4A0E-934F-20AFFA926923}"/>
  <tableColumns count="9">
    <tableColumn id="1" xr3:uid="{DD9EC7C4-A0A7-4876-B90B-C9DE727A436F}" name="Players"/>
    <tableColumn id="2" xr3:uid="{48C4CF19-17E7-4231-965F-21EC94218D5F}" name="Corporation"/>
    <tableColumn id="3" xr3:uid="{F534A720-C8F6-459C-A8CC-BAB2AA6DBB61}" name="TR"/>
    <tableColumn id="4" xr3:uid="{09462880-01F2-473D-A9D0-B438857C7188}" name="Award"/>
    <tableColumn id="5" xr3:uid="{984C91B2-FC98-4A8E-8173-7FD44D9A9692}" name="Milestone"/>
    <tableColumn id="6" xr3:uid="{4A4300B7-BD3A-4DF4-AF13-B5AE8DF9CEDD}" name="Greenery"/>
    <tableColumn id="7" xr3:uid="{24C1D2E4-D0CD-4323-95AD-922DA50DA131}" name="Cities"/>
    <tableColumn id="8" xr3:uid="{DAF62742-46CA-4A55-ABED-679A6AE8403D}" name="Cards"/>
    <tableColumn id="9" xr3:uid="{90DA7D06-585C-4935-9746-878195B62112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E0DDE5B2-2911-47C2-8B23-01F8D0FD56E2}" name="Tablica10131543" displayName="Tablica10131543" ref="A20:B28" totalsRowShown="0">
  <autoFilter ref="A20:B28" xr:uid="{EE4B5CBF-F7E2-4427-BDCC-43524BFA9121}"/>
  <tableColumns count="2">
    <tableColumn id="1" xr3:uid="{97C9A5B2-EE34-4CE7-B105-043D8AF9F7E5}" name="Moon/Asteroid"/>
    <tableColumn id="2" xr3:uid="{23BCB52D-E36D-47DE-A85C-ED8DB03F1BA8}" name="No Colonies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935755AF-9C42-43E7-AB92-B7E4C5A15047}" name="Tablica7121444" displayName="Tablica7121444" ref="A10:I15" totalsRowShown="0" headerRowDxfId="98">
  <autoFilter ref="A10:I15" xr:uid="{0F5C774C-EBFA-4BF5-B785-5F56A20E8453}"/>
  <tableColumns count="9">
    <tableColumn id="1" xr3:uid="{30A21D3C-D5AB-41A1-9780-2C58B3933B92}" name="Players"/>
    <tableColumn id="2" xr3:uid="{94603349-DE23-4329-8714-8C5AF72DF017}" name="Corporation"/>
    <tableColumn id="3" xr3:uid="{578DB9AC-940E-4EE4-9F84-0A2E06ABC0D0}" name="TR"/>
    <tableColumn id="4" xr3:uid="{91FFFD0D-A245-4AEC-A6A7-F9D659C76DBE}" name="Award"/>
    <tableColumn id="5" xr3:uid="{8D7446FF-3D8E-434E-B370-9C45F3CC2BB3}" name="Milestone"/>
    <tableColumn id="6" xr3:uid="{3DF51BB0-E37D-418B-81A9-C474E9D889F0}" name="Greenery"/>
    <tableColumn id="7" xr3:uid="{4473ABBE-CE0D-4627-8A83-FE7B2C61AC47}" name="Cities"/>
    <tableColumn id="8" xr3:uid="{F81A7322-5416-4D74-B06F-0FCBA4E13910}" name="Cards"/>
    <tableColumn id="9" xr3:uid="{24293F67-E2D9-4DE7-B061-672252B34D5D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3823563-681E-4448-8B9C-9A07200290AD}" name="Tablica10131545" displayName="Tablica10131545" ref="A20:B28" totalsRowShown="0">
  <autoFilter ref="A20:B28" xr:uid="{4580F707-D896-4F3A-9EE2-3F5E43757CE6}"/>
  <tableColumns count="2">
    <tableColumn id="1" xr3:uid="{6096BD6A-7A9D-455D-A060-21AEBC13D987}" name="Moon/Asteroid"/>
    <tableColumn id="2" xr3:uid="{F5CA782D-2015-4AA7-8879-75EA986AEADC}" name="No Colonies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4481580A-92E1-4963-A2F4-F65713ECB8B4}" name="Tablica7121446" displayName="Tablica7121446" ref="A10:I15" totalsRowShown="0" headerRowDxfId="97">
  <autoFilter ref="A10:I15" xr:uid="{2C66B492-5684-401C-A93E-5CB421125D09}"/>
  <tableColumns count="9">
    <tableColumn id="1" xr3:uid="{C34EBCD8-4B97-4982-A941-FE6420B53AB5}" name="Players"/>
    <tableColumn id="2" xr3:uid="{CFC34D48-B904-4437-A06C-1D84695768AE}" name="Corporation"/>
    <tableColumn id="3" xr3:uid="{439972D1-F931-486F-9870-883491681331}" name="TR"/>
    <tableColumn id="4" xr3:uid="{AAA73430-F0FF-4A5F-BA8B-122B72CFAEB7}" name="Award"/>
    <tableColumn id="5" xr3:uid="{E10850B9-56E1-497A-A217-D4E2147FC02B}" name="Milestone"/>
    <tableColumn id="6" xr3:uid="{E35B066E-CDD2-4972-9553-EC54DF888FCD}" name="Greenery"/>
    <tableColumn id="7" xr3:uid="{167CC661-A854-48D8-9166-24122AEEC890}" name="Cities"/>
    <tableColumn id="8" xr3:uid="{AC3CDFBA-D399-4730-8DB9-D4C6179884B2}" name="Cards"/>
    <tableColumn id="9" xr3:uid="{CBDAE95A-C545-459B-838C-C8EB10DFF832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EBAF0154-F19C-480E-8B6B-979BFECBCE45}" name="Tablica10131547" displayName="Tablica10131547" ref="A20:B28" totalsRowShown="0">
  <autoFilter ref="A20:B28" xr:uid="{B7F1B644-9EFD-4604-B9C9-A045C0EF7278}"/>
  <tableColumns count="2">
    <tableColumn id="1" xr3:uid="{9E7C126F-06FD-4A66-8901-E1BE87059875}" name="Moon/Asteroid"/>
    <tableColumn id="2" xr3:uid="{9B176545-27CA-4F9F-B9B1-ADEC957B71AE}" name="No Colonies"/>
  </tableColumns>
  <tableStyleInfo name="TableStyleLight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02AF66E-5CD9-44C1-9264-386D1C5E4566}" name="Tablica712" displayName="Tablica712" ref="A10:I15" totalsRowShown="0" headerRowDxfId="96">
  <autoFilter ref="A10:I15" xr:uid="{99C9694D-B5C9-4591-9CBA-440BC325E8DA}"/>
  <tableColumns count="9">
    <tableColumn id="1" xr3:uid="{4AE620A4-40B4-481E-ACC4-B9C5AC3EE9CA}" name="Players"/>
    <tableColumn id="2" xr3:uid="{85F84CF9-9473-4936-8C69-3A182886ACA9}" name="Corporation"/>
    <tableColumn id="3" xr3:uid="{EF2A7A47-3BB3-4954-834D-6820424D62F4}" name="TR"/>
    <tableColumn id="4" xr3:uid="{BE0BE2D5-8769-40F5-A95E-3B7E9B8D1066}" name="Award"/>
    <tableColumn id="5" xr3:uid="{82E02F3F-2A79-4AF2-A003-FAF5A63A4D38}" name="Milestone"/>
    <tableColumn id="6" xr3:uid="{3CFD1D26-6785-4342-B08D-4A13221D26A9}" name="Greenery"/>
    <tableColumn id="7" xr3:uid="{7B55B530-3F9D-4AB5-9097-19F663F5BB56}" name="Cities"/>
    <tableColumn id="8" xr3:uid="{B28AA1DD-C7D4-40B0-88AF-BF54A53F7604}" name="Cards"/>
    <tableColumn id="9" xr3:uid="{3607A992-AAC7-494D-B065-614023F4E451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7E3B438-9F68-4C74-AA51-06B9B5ED7E7E}" name="Tablica1013" displayName="Tablica1013" ref="A20:B28" totalsRowShown="0">
  <autoFilter ref="A20:B28" xr:uid="{F44E8927-0832-4BCA-9D50-6F84D5AB0CF5}"/>
  <tableColumns count="2">
    <tableColumn id="1" xr3:uid="{9C0C7E23-C927-40B3-AAE5-F125FF1244C7}" name="Moon/Asteroid"/>
    <tableColumn id="2" xr3:uid="{0B0E4B27-DA3A-4EFE-A23C-E45BC9EDDF75}" name="No Colonies"/>
  </tableColumns>
  <tableStyleInfo name="TableStyleLight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212A088-C899-4143-B457-F307D66463B5}" name="Tablica71214" displayName="Tablica71214" ref="A10:I15" totalsRowShown="0" headerRowDxfId="95">
  <autoFilter ref="A10:I15" xr:uid="{F3BFBE89-6C00-4477-A0FC-A602EF74EAC7}"/>
  <tableColumns count="9">
    <tableColumn id="1" xr3:uid="{A1377DF3-9854-45FC-A5AA-BD5E46A6B1EE}" name="Players"/>
    <tableColumn id="2" xr3:uid="{63CE7830-2855-47AF-8F56-FA376E5BD71C}" name="Corporation"/>
    <tableColumn id="3" xr3:uid="{92C6A795-2904-402E-9A73-14906B4CD622}" name="TR"/>
    <tableColumn id="4" xr3:uid="{49B7A51A-9FF6-4DB9-BC3B-85A32E289A2A}" name="Award"/>
    <tableColumn id="5" xr3:uid="{89EC038A-AECD-4033-90E4-666B8F73AA17}" name="Milestone"/>
    <tableColumn id="6" xr3:uid="{7FCB338B-D27A-47C5-B433-1D66796E0090}" name="Greenery"/>
    <tableColumn id="7" xr3:uid="{D52B7058-0065-471A-94CF-6304DCAE53E7}" name="Cities"/>
    <tableColumn id="8" xr3:uid="{C5EE4143-8D6C-4EB3-B7B9-24B6BBFAC39C}" name="Cards"/>
    <tableColumn id="9" xr3:uid="{2B84CF46-73E4-4E66-8304-CA226AD58521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6369DAE-F60A-4357-852A-2F12F91B187A}" name="Tablica101315" displayName="Tablica101315" ref="A20:B28" totalsRowShown="0">
  <autoFilter ref="A20:B28" xr:uid="{2DBE4583-157E-4103-A0F1-41CBD5B38FEB}"/>
  <tableColumns count="2">
    <tableColumn id="1" xr3:uid="{34E051A8-C5C9-4B1D-BEB8-D7CAFCFFCC67}" name="Moon/Asteroid"/>
    <tableColumn id="2" xr3:uid="{8A1144A2-DD05-4F11-A9B1-44FC6F039525}" name="No Colonies"/>
  </tableColumns>
  <tableStyleInfo name="TableStyleLight1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F262021-6955-4413-9B9E-510F3FAC7A43}" name="Tablica7121416" displayName="Tablica7121416" ref="A10:I15" totalsRowShown="0" headerRowDxfId="94">
  <autoFilter ref="A10:I15" xr:uid="{E14A7CC8-4AAA-4C5D-983D-FEBD176CFD32}"/>
  <tableColumns count="9">
    <tableColumn id="1" xr3:uid="{42FA621E-7F8D-4C49-A497-0AB3135A686D}" name="Players"/>
    <tableColumn id="2" xr3:uid="{E76E2456-F20A-4B5E-83FC-BB9D9850F99F}" name="Corporation"/>
    <tableColumn id="3" xr3:uid="{F0357869-4085-4A0F-B253-C4BD8F061C36}" name="TR"/>
    <tableColumn id="4" xr3:uid="{E92AF1C6-4660-45ED-808B-A3865BBA0629}" name="Award"/>
    <tableColumn id="5" xr3:uid="{49FFA4EF-FAE1-4280-83F3-1CC85684A588}" name="Milestone"/>
    <tableColumn id="6" xr3:uid="{5AF1B171-A5FB-4BD1-9D61-5EA9B8D97056}" name="Greenery"/>
    <tableColumn id="7" xr3:uid="{F3922E02-8E71-4238-BB04-5F35BFBF1255}" name="Cities"/>
    <tableColumn id="8" xr3:uid="{7938DF59-EFE8-4017-9A7B-1420F229D3A5}" name="Cards"/>
    <tableColumn id="9" xr3:uid="{C656825C-E2D3-4EEA-A3F6-5E84EF5922A5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0E44168-3D92-46C4-96F2-56C535CCE0A9}" name="Tablica10131517" displayName="Tablica10131517" ref="A20:B28" totalsRowShown="0">
  <autoFilter ref="A20:B28" xr:uid="{F4CD102E-A241-4A56-B38B-8D20A0691333}"/>
  <tableColumns count="2">
    <tableColumn id="1" xr3:uid="{5F395B27-B199-4A5C-8315-892FA8529DDA}" name="Moon/Asteroid"/>
    <tableColumn id="2" xr3:uid="{FFA66B92-7FBF-494B-A86F-0254AE89B0E4}" name="No Colonies"/>
  </tableColumns>
  <tableStyleInfo name="TableStyleLight16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E74ADDF-1221-486E-80D0-DAA27C6A02DF}" name="Tablica712141852" displayName="Tablica712141852" ref="A10:I15" totalsRowShown="0" headerRowDxfId="93">
  <autoFilter ref="A10:I15" xr:uid="{F9FA8DE6-D023-4137-AB88-51B84CEC9548}"/>
  <tableColumns count="9">
    <tableColumn id="1" xr3:uid="{DF463D45-F7DF-481E-91EC-34D9392003CB}" name="Players"/>
    <tableColumn id="2" xr3:uid="{6D65F6B4-4C93-451D-BB94-3C30A3DF27A7}" name="Corporation"/>
    <tableColumn id="3" xr3:uid="{BA5CB51F-7911-4E47-BBA8-FD910F9965E6}" name="TR"/>
    <tableColumn id="4" xr3:uid="{72A6C866-8EA9-46F8-ADBB-D5FF5ECB054A}" name="Award"/>
    <tableColumn id="5" xr3:uid="{CEE5A9CC-81DD-4DD1-9A19-6C2CB17F1E20}" name="Milestone"/>
    <tableColumn id="6" xr3:uid="{7FB76586-4C77-41EB-A597-7104B8C8C1CF}" name="Greenery"/>
    <tableColumn id="7" xr3:uid="{A6666951-F9DF-4882-B57D-43B701CB39D9}" name="Cities"/>
    <tableColumn id="8" xr3:uid="{34B6605E-E46F-45DE-8EB5-4D0087F65E4E}" name="Cards"/>
    <tableColumn id="9" xr3:uid="{40B5C609-9D9B-4B5E-B71C-25E132F1E9D2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415A28F4-DE58-45F5-BD47-D833C0C1BE7F}" name="Tablica1013151953" displayName="Tablica1013151953" ref="A20:B28" totalsRowShown="0">
  <autoFilter ref="A20:B28" xr:uid="{C762118B-05B5-4E8D-BEDD-5175049DA80B}"/>
  <tableColumns count="2">
    <tableColumn id="1" xr3:uid="{07024B03-FEDD-4A62-91D5-765BB9CB4CBD}" name="Moon/Asteroid"/>
    <tableColumn id="2" xr3:uid="{F5F22E85-C42D-4739-9FC5-82F6741104E9}" name="No Colonies"/>
  </tableColumns>
  <tableStyleInfo name="TableStyleLight16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542D376-6274-4A64-BBEC-D3C5AF2D7F2B}" name="Tablica712141850" displayName="Tablica712141850" ref="A10:I15" totalsRowShown="0" headerRowDxfId="92">
  <autoFilter ref="A10:I15" xr:uid="{6E985C62-2E97-462B-A741-F4217C5B594A}"/>
  <tableColumns count="9">
    <tableColumn id="1" xr3:uid="{3CFDA844-CCCA-44F1-ADF1-54DF25A8005E}" name="Players"/>
    <tableColumn id="2" xr3:uid="{9C367721-2343-42FA-95F8-A3F3CFE4D88A}" name="Corporation"/>
    <tableColumn id="3" xr3:uid="{7E3A31CC-B52C-4345-BBB6-2B8837298A8F}" name="TR"/>
    <tableColumn id="4" xr3:uid="{A5F7111C-8B6E-42CB-9E74-68D176143D1D}" name="Award"/>
    <tableColumn id="5" xr3:uid="{D93F162E-0376-4CBC-8C81-32A9DE3707C4}" name="Milestone"/>
    <tableColumn id="6" xr3:uid="{97C73A2B-71DD-4DAA-BDAA-9AF6C4E61223}" name="Greenery"/>
    <tableColumn id="7" xr3:uid="{0B54AC43-E8B9-4E91-A3A6-F22863886F42}" name="Cities"/>
    <tableColumn id="8" xr3:uid="{9106E55B-81F7-40B3-96D4-B33190074379}" name="Cards"/>
    <tableColumn id="9" xr3:uid="{DF3AFFBF-005D-4063-995E-072F1DA690EF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74BF7371-1D82-4C16-9858-046B1E5EE380}" name="Tablica1013151951" displayName="Tablica1013151951" ref="A20:B28" totalsRowShown="0">
  <autoFilter ref="A20:B28" xr:uid="{5C9E6B2A-2F35-4623-BF97-A4F01226135A}"/>
  <tableColumns count="2">
    <tableColumn id="1" xr3:uid="{A967E510-1F1D-4E8B-8C45-9FA271F21B04}" name="Moon/Asteroid"/>
    <tableColumn id="2" xr3:uid="{A577B5A8-020E-4B9D-A30E-0434EA1B0AF1}" name="No Colonies"/>
  </tableColumns>
  <tableStyleInfo name="TableStyleLight16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C26F927-8334-4CA7-83AC-46FDD0496B25}" name="Tablica7121418" displayName="Tablica7121418" ref="A10:I15" totalsRowShown="0" headerRowDxfId="91">
  <autoFilter ref="A10:I15" xr:uid="{38E18B60-0701-4BE6-BB2D-03A378567005}"/>
  <tableColumns count="9">
    <tableColumn id="1" xr3:uid="{C4767A39-3E3C-4AAC-8ABC-0D08C559831D}" name="Players"/>
    <tableColumn id="2" xr3:uid="{3C154E01-1318-4E05-9274-71943A2969D1}" name="Corporation"/>
    <tableColumn id="3" xr3:uid="{B5EA4266-12B7-40BF-9FCC-E199C357BB5F}" name="TR"/>
    <tableColumn id="4" xr3:uid="{B3D0042F-4439-48C5-B7E9-B93C2AE034CC}" name="Award"/>
    <tableColumn id="5" xr3:uid="{9CA0584A-F461-4E4A-8701-2AD81131CD60}" name="Milestone"/>
    <tableColumn id="6" xr3:uid="{82C8B326-0092-4B30-A478-5A824BEF778F}" name="Greenery"/>
    <tableColumn id="7" xr3:uid="{8B46EF43-F4A3-4C01-9FE5-653EEA3BF845}" name="Cities"/>
    <tableColumn id="8" xr3:uid="{6F2C7FF8-2057-4D21-ABE3-FAEA74C6858D}" name="Cards"/>
    <tableColumn id="9" xr3:uid="{4C682CEF-EF6F-45E4-A671-ADF50E4F3A2D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DA3D805-923E-4161-8578-2C91C29023EF}" name="Tablica10131519" displayName="Tablica10131519" ref="A20:B28" totalsRowShown="0">
  <autoFilter ref="A20:B28" xr:uid="{4D78AF34-C9F5-4867-86FE-21F0A6252BC4}"/>
  <tableColumns count="2">
    <tableColumn id="1" xr3:uid="{E242241C-32C1-4205-995C-95722ACD2659}" name="Moon/Asteroid"/>
    <tableColumn id="2" xr3:uid="{5D63B96E-9EFE-427D-BE74-20195442F508}" name="No Colonies"/>
  </tableColumns>
  <tableStyleInfo name="TableStyleLight16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0693C1D-4534-4D51-8761-00E87FAAB5F5}" name="Tablica7121420" displayName="Tablica7121420" ref="A10:I15" totalsRowShown="0" headerRowDxfId="90">
  <autoFilter ref="A10:I15" xr:uid="{433631F2-7725-4656-9367-6A5267DBCC82}"/>
  <tableColumns count="9">
    <tableColumn id="1" xr3:uid="{1A8976A7-175A-490E-9D0B-7E2F99B8AACD}" name="Players"/>
    <tableColumn id="2" xr3:uid="{E674AEBE-4AA8-45EF-860F-07DCDF533A06}" name="Corporation"/>
    <tableColumn id="3" xr3:uid="{E515EA1D-D6F3-4E77-83BE-8CF9643B5A17}" name="TR"/>
    <tableColumn id="4" xr3:uid="{FBFA3E04-CBF2-46AB-8087-875180421353}" name="Award"/>
    <tableColumn id="5" xr3:uid="{F99D03E7-1823-49C6-BE0F-8DC0FBA45E31}" name="Milestone"/>
    <tableColumn id="6" xr3:uid="{E70B7AAA-7CCC-46A8-804F-6BB60DEB5F81}" name="Greenery"/>
    <tableColumn id="7" xr3:uid="{32228E2A-2586-474C-87DA-D712AB4CFBA5}" name="Cities"/>
    <tableColumn id="8" xr3:uid="{2301F302-DE45-4932-8802-813BC60005C7}" name="Cards"/>
    <tableColumn id="9" xr3:uid="{EFDEA1EC-5866-4162-ADD3-67949005FDFB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1D2EF2D-E80C-411C-BD2B-72639A0CA334}" name="Tablica10131521" displayName="Tablica10131521" ref="A20:B28" totalsRowShown="0">
  <autoFilter ref="A20:B28" xr:uid="{98FAFE56-9959-4282-8F06-173026B1D420}"/>
  <tableColumns count="2">
    <tableColumn id="1" xr3:uid="{6FFEA1DA-A863-44AE-8606-5E67917987E7}" name="Moon/Asteroid"/>
    <tableColumn id="2" xr3:uid="{11ADD820-C75E-49AC-9EB3-23CD978913E2}" name="No Colonies"/>
  </tableColumns>
  <tableStyleInfo name="TableStyleLight16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11BD8B32-782F-4562-8BEC-5EABD9AB7C2E}" name="Tablica7121422" displayName="Tablica7121422" ref="A10:I15" totalsRowShown="0" headerRowDxfId="89">
  <autoFilter ref="A10:I15" xr:uid="{E8482C80-DE39-4E4C-B5B3-03C43E5674D8}"/>
  <tableColumns count="9">
    <tableColumn id="1" xr3:uid="{1A164EA6-348B-44AB-82F9-FC258012AAC8}" name="Players"/>
    <tableColumn id="2" xr3:uid="{3EC425A1-6851-4468-B781-1A6A20AA9B9B}" name="Corporation"/>
    <tableColumn id="3" xr3:uid="{10903A95-CF39-4445-B9A2-6430E345CD4B}" name="TR"/>
    <tableColumn id="4" xr3:uid="{7B8FEC7C-D3D3-453D-801E-F925E041311E}" name="Award"/>
    <tableColumn id="5" xr3:uid="{CD3D9445-7147-4FF6-A081-FAE2D3EEA94A}" name="Milestone"/>
    <tableColumn id="6" xr3:uid="{A1326057-C855-46E3-B3B9-4BFC77771B84}" name="Greenery"/>
    <tableColumn id="7" xr3:uid="{0EDCADE0-1FD8-46D2-81DE-3A1EEB382F19}" name="Cities"/>
    <tableColumn id="8" xr3:uid="{6E341BCE-3D09-4533-927B-2803577D9D47}" name="Cards"/>
    <tableColumn id="9" xr3:uid="{DFFD64C0-3A87-4A68-A3D7-B34F0DE42CFC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283AAD8-B808-42F9-9776-E44522C5F380}" name="Tablica10131523" displayName="Tablica10131523" ref="A20:B28" totalsRowShown="0">
  <autoFilter ref="A20:B28" xr:uid="{6AA6D619-2333-4BB4-95C7-C927F6DEB3F7}"/>
  <tableColumns count="2">
    <tableColumn id="1" xr3:uid="{AE48AFC9-42A0-4264-9AE1-A4AE335C9BB4}" name="Moon/Asteroid"/>
    <tableColumn id="2" xr3:uid="{E66102FF-6DD0-4E88-8CC7-1E5BF3FB8947}" name="No Colonies"/>
  </tableColumns>
  <tableStyleInfo name="TableStyleLight16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2D9B75-2A6D-423E-B2B3-59A760D6A69D}" name="Tablica7121424" displayName="Tablica7121424" ref="A10:I15" totalsRowShown="0" headerRowDxfId="88">
  <autoFilter ref="A10:I15" xr:uid="{6FAB34C7-2BB1-43A1-AF8F-FEAE796DBE89}"/>
  <tableColumns count="9">
    <tableColumn id="1" xr3:uid="{96EBA1A9-694D-4A94-AFDF-0399A878B6EC}" name="Players"/>
    <tableColumn id="2" xr3:uid="{2558C9D7-0260-423F-89C0-4B58FF60C40A}" name="Corporation"/>
    <tableColumn id="3" xr3:uid="{A8D729CD-5FCB-4914-808F-DFD654127E85}" name="TR"/>
    <tableColumn id="4" xr3:uid="{7C30A552-38C5-4CE8-B453-873A01B41395}" name="Award"/>
    <tableColumn id="5" xr3:uid="{383820D2-489C-4183-AFCB-8BE331BEEB0F}" name="Milestone"/>
    <tableColumn id="6" xr3:uid="{1FC01587-E549-4DF7-8095-B7CB5FE7B2EB}" name="Greenery"/>
    <tableColumn id="7" xr3:uid="{54C7DD3D-BF99-442B-8422-CDBBAC62DF98}" name="Cities"/>
    <tableColumn id="8" xr3:uid="{332F2152-B5EB-4716-9632-7EDC46662235}" name="Cards"/>
    <tableColumn id="9" xr3:uid="{79E52999-5007-422C-92A7-E124B89FC0E4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BA14574-EEF4-42C5-832A-845371B0DADA}" name="Tablica10131525" displayName="Tablica10131525" ref="A20:B28" totalsRowShown="0">
  <autoFilter ref="A20:B28" xr:uid="{5189723A-AE86-4B17-ADC3-C78D45D35F45}"/>
  <tableColumns count="2">
    <tableColumn id="1" xr3:uid="{A3B55469-6E8F-4D89-A66D-E869AE751A3A}" name="Moon/Asteroid"/>
    <tableColumn id="2" xr3:uid="{20E0F526-71E4-492F-9A0D-A8AA74CCF73A}" name="No Colonies"/>
  </tableColumns>
  <tableStyleInfo name="TableStyleLight16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22BD22F-A9C1-439D-ADAC-64408DE7D04E}" name="Tablica7121426" displayName="Tablica7121426" ref="A10:I15" totalsRowShown="0" headerRowDxfId="87">
  <autoFilter ref="A10:I15" xr:uid="{7B7F8ADC-9DA8-4039-AA0C-4FC06EC4F1B0}"/>
  <tableColumns count="9">
    <tableColumn id="1" xr3:uid="{FB737B31-53AA-4518-ABEE-FBB6983248AF}" name="Players"/>
    <tableColumn id="2" xr3:uid="{3EE7A685-68C9-47FA-9A1C-C52B35948F17}" name="Corporation"/>
    <tableColumn id="3" xr3:uid="{C182EB0A-86C7-4E59-9773-2ED7C111B36D}" name="TR"/>
    <tableColumn id="4" xr3:uid="{C6A40CA6-7B80-4E2D-96CE-E171D2B6BCD2}" name="Award"/>
    <tableColumn id="5" xr3:uid="{26A34C00-3723-4DB9-A5E8-F233C4051690}" name="Milestone"/>
    <tableColumn id="6" xr3:uid="{CB06A92C-7360-4271-A0AF-9F8BEF54AEAF}" name="Greenery"/>
    <tableColumn id="7" xr3:uid="{795FA3A3-641D-4949-B2E8-AE70ECCB09B5}" name="Cities"/>
    <tableColumn id="8" xr3:uid="{A8FB274D-15E2-4B4D-8E1B-80FBB1B58057}" name="Cards"/>
    <tableColumn id="9" xr3:uid="{7CDE9409-B562-4325-9219-A979E8CA00C3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792593F-CBFF-46C2-8D92-AB5A18B53BA6}" name="Tablica10131527" displayName="Tablica10131527" ref="A20:B28" totalsRowShown="0">
  <autoFilter ref="A20:B28" xr:uid="{E6172A37-4AAF-4C1A-9D12-BD124C8C5984}"/>
  <tableColumns count="2">
    <tableColumn id="1" xr3:uid="{CDB32C6F-B0C2-4DDC-B5EC-438C645A622A}" name="Moon/Asteroid"/>
    <tableColumn id="2" xr3:uid="{37CDC378-7B2E-432D-A554-71B9E10BCA92}" name="No Colonies"/>
  </tableColumns>
  <tableStyleInfo name="TableStyleLight16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07C1634-1294-46DD-A525-CAD2C6F708B1}" name="Tablica7121428" displayName="Tablica7121428" ref="A10:I15" totalsRowShown="0" headerRowDxfId="86">
  <autoFilter ref="A10:I15" xr:uid="{94927953-134C-4E70-81BD-14BB1DC0DAC0}"/>
  <tableColumns count="9">
    <tableColumn id="1" xr3:uid="{491FE58D-6B09-41C3-95F9-DD746AF43C6A}" name="Players"/>
    <tableColumn id="2" xr3:uid="{5EEC96B3-997A-4761-B65D-24E7DD79AF8A}" name="Corporation"/>
    <tableColumn id="3" xr3:uid="{5FA121F0-7DC5-4801-8736-3D34FC7E5C03}" name="TR"/>
    <tableColumn id="4" xr3:uid="{EA664702-0D21-42EB-AEEE-5401C132B1B6}" name="Award"/>
    <tableColumn id="5" xr3:uid="{EE58CA60-7B72-42A2-93F2-94BAF7B1BDB2}" name="Milestone"/>
    <tableColumn id="6" xr3:uid="{A9935A34-940E-4187-9AFB-6CBAD56F371E}" name="Greenery"/>
    <tableColumn id="7" xr3:uid="{1A4ACD45-4A61-4022-995E-097246081B2F}" name="Cities"/>
    <tableColumn id="8" xr3:uid="{770920B6-3802-476C-80DA-ECE28E616FBE}" name="Cards"/>
    <tableColumn id="9" xr3:uid="{8E1CEC3D-8D8B-478A-BA58-C0059742B091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E938055-7754-4512-BEEF-FC15BC64BB5C}" name="Tablica10131529" displayName="Tablica10131529" ref="A20:B28" totalsRowShown="0">
  <autoFilter ref="A20:B28" xr:uid="{279E78A9-71BB-41DC-8701-04A4A22D11CD}"/>
  <tableColumns count="2">
    <tableColumn id="1" xr3:uid="{FFF5B563-C933-45C5-8D54-745C7641AA29}" name="Moon/Asteroid"/>
    <tableColumn id="2" xr3:uid="{CDDBFE37-C324-481B-8406-CD45C5E50044}" name="No Colonies"/>
  </tableColumns>
  <tableStyleInfo name="TableStyleLight16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25781D29-F3AF-41F9-AF03-3F43B86CFD4C}" name="Tablica7121430" displayName="Tablica7121430" ref="A10:I15" totalsRowShown="0" headerRowDxfId="85">
  <autoFilter ref="A10:I15" xr:uid="{41A0204D-8991-4057-AF09-F01947FFDEFB}"/>
  <tableColumns count="9">
    <tableColumn id="1" xr3:uid="{07F06AF6-EAA0-4E4A-820B-5576FF9B2581}" name="Players"/>
    <tableColumn id="2" xr3:uid="{08965245-5F72-49F5-87D1-161E9854CFA0}" name="Corporation"/>
    <tableColumn id="3" xr3:uid="{443B5351-A134-4977-B4F3-0559ED3558CF}" name="TR"/>
    <tableColumn id="4" xr3:uid="{B808712A-0877-495B-B376-2A4DA30E5EAF}" name="Award"/>
    <tableColumn id="5" xr3:uid="{6CAF5343-C10A-43D1-A0EF-415DB4C31328}" name="Milestone"/>
    <tableColumn id="6" xr3:uid="{6A15B8BC-A63A-4876-907C-599B55019BE6}" name="Greenery"/>
    <tableColumn id="7" xr3:uid="{080F63BF-0B0E-412E-B55F-108D732E5DF6}" name="Cities"/>
    <tableColumn id="8" xr3:uid="{16DF15B9-53EC-432D-823B-26B33A4418BB}" name="Cards"/>
    <tableColumn id="9" xr3:uid="{6E7B6FCE-AFA5-41E7-8B3F-49CF1B094E42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30F9184-7E0F-4077-87DC-783B0C362794}" name="Tablica10131531" displayName="Tablica10131531" ref="A20:B28" totalsRowShown="0">
  <autoFilter ref="A20:B28" xr:uid="{F6E6060D-19D5-4C12-BBEB-45B0C9A30F12}"/>
  <tableColumns count="2">
    <tableColumn id="1" xr3:uid="{7EFE824A-759B-48AC-AE38-B53EF672637E}" name="Moon/Asteroid"/>
    <tableColumn id="2" xr3:uid="{E1793833-B12D-4243-91CF-F27F73EA5BD2}" name="No Colonies"/>
  </tableColumns>
  <tableStyleInfo name="TableStyleLight16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64514A36-21CE-42ED-8317-45475042682C}" name="Tablica772" displayName="Tablica772" ref="A10:I15" totalsRowShown="0" headerRowDxfId="84">
  <autoFilter ref="A10:I15" xr:uid="{601783CF-8A91-416D-8A90-3F6B260ABBD1}"/>
  <tableColumns count="9">
    <tableColumn id="1" xr3:uid="{2815CB75-071D-4B8B-875F-40703565B7C5}" name="Players"/>
    <tableColumn id="2" xr3:uid="{FA986A0C-6C2B-41B1-B13E-98FA4BF78337}" name="Corporation"/>
    <tableColumn id="3" xr3:uid="{BC758C3B-424F-4B21-B329-93D454913159}" name="TR"/>
    <tableColumn id="4" xr3:uid="{0CC80E46-F3D8-4220-BC29-7A1C64A6C9F1}" name="Award"/>
    <tableColumn id="5" xr3:uid="{5FE6F03E-8651-4526-AC3E-B305938C0D87}" name="Milestone"/>
    <tableColumn id="6" xr3:uid="{4F5C516F-4723-4FA3-B5DD-1459C666E5F2}" name="Greenery"/>
    <tableColumn id="7" xr3:uid="{96E6C24A-4B74-4B33-99F4-29B10CA79B9A}" name="Cities"/>
    <tableColumn id="8" xr3:uid="{69551AE8-1BD4-46AA-BB27-87C9F7208008}" name="Cards"/>
    <tableColumn id="9" xr3:uid="{FD5AAA5B-D99E-4638-9E57-DEA401395DB5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977E0A95-ACD1-438D-A6FF-D72BB1BAFBC3}" name="Tablica1073" displayName="Tablica1073" ref="A20:B28" totalsRowShown="0">
  <autoFilter ref="A20:B28" xr:uid="{A0D64496-06CA-4B38-8EA3-644AAD4B7FDC}"/>
  <tableColumns count="2">
    <tableColumn id="1" xr3:uid="{714762D9-7EA8-42CD-B950-492E9654C950}" name="Moon/Asteroid"/>
    <tableColumn id="2" xr3:uid="{89C84107-543D-43F8-8A3E-4476B8C732A8}" name="No Colonies"/>
  </tableColumns>
  <tableStyleInfo name="TableStyleLight16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95EB985-9603-4A13-91F1-BF68C6A85A21}" name="Tablica7121432" displayName="Tablica7121432" ref="A10:I15" totalsRowShown="0" headerRowDxfId="83">
  <autoFilter ref="A10:I15" xr:uid="{5A515358-3FFF-46EC-BEA7-DF2F96BD4825}"/>
  <tableColumns count="9">
    <tableColumn id="1" xr3:uid="{FCB47556-41AE-4346-9F67-EA70FA514893}" name="Players"/>
    <tableColumn id="2" xr3:uid="{CF4384E6-3F01-4F45-B3D9-480FBBFC29D9}" name="Corporation"/>
    <tableColumn id="3" xr3:uid="{72957EE5-2679-4858-86E4-256467480A76}" name="TR"/>
    <tableColumn id="4" xr3:uid="{EF7956AC-B1C5-40B5-9C0C-C69A94F2965F}" name="Award"/>
    <tableColumn id="5" xr3:uid="{FBEE742A-5823-4EDD-BC74-F416A931983D}" name="Milestone"/>
    <tableColumn id="6" xr3:uid="{B4BC047F-502F-49D7-9F70-89A49332612F}" name="Greenery"/>
    <tableColumn id="7" xr3:uid="{84294FA8-321A-4606-9205-78DBDC6F4709}" name="Cities"/>
    <tableColumn id="8" xr3:uid="{8C43CF87-3806-475B-A720-97B8C9323EFF}" name="Cards"/>
    <tableColumn id="9" xr3:uid="{0EB21D8C-03A0-4B0D-8C8E-ED6451FD1981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428FD20-F7F4-49E1-9943-A0EAE1215C2C}" name="Tablica10131533" displayName="Tablica10131533" ref="A20:B28" totalsRowShown="0">
  <autoFilter ref="A20:B28" xr:uid="{43EDAEEA-083F-47D9-8416-CFD46AC67640}"/>
  <tableColumns count="2">
    <tableColumn id="1" xr3:uid="{7CE91271-6A77-4195-B5DA-9F7EF4DF22F5}" name="Moon/Asteroid"/>
    <tableColumn id="2" xr3:uid="{7F356E20-6893-4C4D-B48D-EC901A349290}" name="No Colonies"/>
  </tableColumns>
  <tableStyleInfo name="TableStyleLight16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C611801-0CD3-480B-8A0E-F6A97FD06344}" name="Tablica7121434" displayName="Tablica7121434" ref="A10:I15" totalsRowShown="0" headerRowDxfId="82">
  <autoFilter ref="A10:I15" xr:uid="{F8C1D3BE-32F6-49E5-AF30-1B262966AFC8}"/>
  <tableColumns count="9">
    <tableColumn id="1" xr3:uid="{F5B2F0E7-5ACA-4338-AD1B-41918A8C963B}" name="Players"/>
    <tableColumn id="2" xr3:uid="{9FA9A365-18F0-480E-AA63-E45B9B3B23D5}" name="Corporation"/>
    <tableColumn id="3" xr3:uid="{03D49100-46E7-4B94-ABA3-32E3972CD8AE}" name="TR"/>
    <tableColumn id="4" xr3:uid="{7AD7C79A-9CE1-409C-85C3-3E38165F1698}" name="Award"/>
    <tableColumn id="5" xr3:uid="{DF2BE1D2-3C52-4A79-B53C-EAC3093CE56E}" name="Milestone"/>
    <tableColumn id="6" xr3:uid="{47397623-AA3F-4D89-9055-38544D9FEC8E}" name="Greenery"/>
    <tableColumn id="7" xr3:uid="{33CF9687-65C6-434B-BE37-E04F5C46348F}" name="Cities"/>
    <tableColumn id="8" xr3:uid="{9FD4B07A-5E10-4F60-8F81-22BA7C8D96F4}" name="Cards"/>
    <tableColumn id="9" xr3:uid="{F995A489-569B-439B-8026-854CB55FA416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E1912D6-D96D-4A53-AE40-618E9326B9BD}" name="Tablica10131535" displayName="Tablica10131535" ref="A20:B28" totalsRowShown="0">
  <autoFilter ref="A20:B28" xr:uid="{24B378C6-4F1F-4C88-A426-06D450FE1D86}"/>
  <tableColumns count="2">
    <tableColumn id="1" xr3:uid="{C1CB88B3-AB28-4DEB-B1D9-1B0C77551928}" name="Moon/Asteroid"/>
    <tableColumn id="2" xr3:uid="{F87CCF94-2FC4-4244-9A76-CD7798636715}" name="No Colonies"/>
  </tableColumns>
  <tableStyleInfo name="TableStyleLight16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1A02264-FF26-445C-87B9-C4BDEF195EF0}" name="Tablica7121436" displayName="Tablica7121436" ref="A10:I15" totalsRowShown="0" headerRowDxfId="81">
  <autoFilter ref="A10:I15" xr:uid="{4EDAE300-8124-46D2-8419-383D26A66A31}"/>
  <tableColumns count="9">
    <tableColumn id="1" xr3:uid="{19807365-230F-452D-9EB6-C580279FCABF}" name="Players"/>
    <tableColumn id="2" xr3:uid="{EE55C228-1D06-4993-BAE1-3607F586D584}" name="Corporation"/>
    <tableColumn id="3" xr3:uid="{7E363896-41F8-4A42-92BC-DE947635F555}" name="TR"/>
    <tableColumn id="4" xr3:uid="{107461C9-61B7-4619-8856-AE71102F7D2C}" name="Award"/>
    <tableColumn id="5" xr3:uid="{2E5BA8C6-6F2B-4F37-A97E-3ECA856A22ED}" name="Milestone"/>
    <tableColumn id="6" xr3:uid="{BF902E31-5FFF-4D82-B04A-FB984CFC8C9B}" name="Greenery"/>
    <tableColumn id="7" xr3:uid="{2AE1A4F2-9FDE-4B9F-9ED7-F1896872B9CA}" name="Cities"/>
    <tableColumn id="8" xr3:uid="{29152CA5-BBF1-497C-83F3-09A36247F59B}" name="Cards"/>
    <tableColumn id="9" xr3:uid="{1A940824-E115-456E-B1C9-853428C627EE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96B7A2F-2797-49E3-822B-3700DC680E2B}" name="Tablica10131537" displayName="Tablica10131537" ref="A20:B28" totalsRowShown="0">
  <autoFilter ref="A20:B28" xr:uid="{E3198199-66B6-4104-B845-ABD299F24525}"/>
  <tableColumns count="2">
    <tableColumn id="1" xr3:uid="{12600EAB-B1DD-44F2-9EEA-1E92B066170E}" name="Moon/Asteroid"/>
    <tableColumn id="2" xr3:uid="{77E33823-E0F3-48B9-B8FD-9BD291988BE3}" name="No Colonies"/>
  </tableColumns>
  <tableStyleInfo name="TableStyleLight16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C63603B-FB7D-417B-B380-4EB9EC89A59E}" name="Tablica7121438" displayName="Tablica7121438" ref="A10:I15" totalsRowShown="0" headerRowDxfId="80">
  <autoFilter ref="A10:I15" xr:uid="{EE569443-D3C3-4F3F-B8D3-A409D12D412E}"/>
  <tableColumns count="9">
    <tableColumn id="1" xr3:uid="{07BF115E-AD7A-48BA-9061-89BD8B82849B}" name="Players"/>
    <tableColumn id="2" xr3:uid="{2C78ED72-D235-4744-946F-D128E80A1C9C}" name="Corporation"/>
    <tableColumn id="3" xr3:uid="{6F6EFCA5-EB85-4637-B0B5-2CABF8689A66}" name="TR"/>
    <tableColumn id="4" xr3:uid="{83509205-7F0B-47D8-88B8-4666DCB7D59D}" name="Award"/>
    <tableColumn id="5" xr3:uid="{51AA154B-6DF5-424A-85FD-2A37AC8CC031}" name="Milestone"/>
    <tableColumn id="6" xr3:uid="{E55488D5-8B58-4974-A018-33E16A8A4C06}" name="Greenery"/>
    <tableColumn id="7" xr3:uid="{6506077A-A30A-4596-86EC-88A8C1F2C9F5}" name="Cities"/>
    <tableColumn id="8" xr3:uid="{8502FFE5-40F3-4754-9C1E-9BC0515BF902}" name="Cards"/>
    <tableColumn id="9" xr3:uid="{3669FEE4-4E87-4BDE-8908-81E5EEE23E54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A7B203FD-1852-4298-A656-C2883B09B765}" name="Tablica10131539" displayName="Tablica10131539" ref="A20:B28" totalsRowShown="0">
  <autoFilter ref="A20:B28" xr:uid="{EE4322C3-3CE1-4821-9DE2-AD45F1285302}"/>
  <tableColumns count="2">
    <tableColumn id="1" xr3:uid="{C1B60A41-2186-419A-80BD-504C66CB3569}" name="Moon/Asteroid"/>
    <tableColumn id="2" xr3:uid="{C15D6CD1-32F4-488F-820A-56014C24BA08}" name="No Colonies"/>
  </tableColumns>
  <tableStyleInfo name="TableStyleLight16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77BC7A39-6847-40A8-B944-6052CE15B168}" name="Tablica7121440" displayName="Tablica7121440" ref="A10:I15" totalsRowShown="0" headerRowDxfId="79">
  <autoFilter ref="A10:I15" xr:uid="{EB101909-9496-4A41-A0EA-B676EC30B01C}"/>
  <tableColumns count="9">
    <tableColumn id="1" xr3:uid="{E7203CCC-BD83-43A9-99A3-3E5A16321A40}" name="Players"/>
    <tableColumn id="2" xr3:uid="{FFD1C81B-E8E3-44B3-8961-5990057BAC38}" name="Corporation"/>
    <tableColumn id="3" xr3:uid="{F7608942-9361-4DCE-BCD7-AF1BD87EAA8A}" name="TR"/>
    <tableColumn id="4" xr3:uid="{1BCE36E1-2231-46B7-8668-86E281D1AA96}" name="Award"/>
    <tableColumn id="5" xr3:uid="{8021A935-B0B2-4E1D-A976-A33759F31D94}" name="Milestone"/>
    <tableColumn id="6" xr3:uid="{CA9FB11C-7A12-4117-AD31-EADCDB9FC314}" name="Greenery"/>
    <tableColumn id="7" xr3:uid="{8477C170-B272-4B00-AD4F-8688CF831391}" name="Cities"/>
    <tableColumn id="8" xr3:uid="{DE7A5B68-E177-4B8C-A3C2-E9B8A432828F}" name="Cards"/>
    <tableColumn id="9" xr3:uid="{680A740A-0F0E-4B28-9068-F89EC1A38C87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765939F-42EE-42C4-9FD5-8C9D83222197}" name="Tablica10131541" displayName="Tablica10131541" ref="A20:B28" totalsRowShown="0">
  <autoFilter ref="A20:B28" xr:uid="{F51A8585-75DA-4BBD-A154-8E1D92A84902}"/>
  <tableColumns count="2">
    <tableColumn id="1" xr3:uid="{9CF84D35-0DB6-4647-BFDC-A81C33BE67C7}" name="Moon/Asteroid"/>
    <tableColumn id="2" xr3:uid="{176D87B5-EE62-4680-8799-7874EA2829D3}" name="No Colonies"/>
  </tableColumns>
  <tableStyleInfo name="TableStyleLight16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154EEB1A-6086-4023-95C3-18FF3B2EF9D3}" name="Tablica754" displayName="Tablica754" ref="A10:I15" totalsRowShown="0" headerRowDxfId="78">
  <autoFilter ref="A10:I15" xr:uid="{3F18FFF2-0405-448B-821D-114B7E3EC3F3}"/>
  <tableColumns count="9">
    <tableColumn id="1" xr3:uid="{29EB88AB-9A78-486F-921C-3294D350B76C}" name="Players"/>
    <tableColumn id="2" xr3:uid="{3B834349-B033-4577-8167-82CDFCDAD118}" name="Corporation"/>
    <tableColumn id="3" xr3:uid="{B7A2BDFE-14B2-4399-96DC-EAFAB6F8E19E}" name="TR"/>
    <tableColumn id="4" xr3:uid="{E48FEAB6-2EF2-4C13-BF57-004FE0E314F3}" name="Award"/>
    <tableColumn id="5" xr3:uid="{2786B9FB-19DD-4B96-8861-82C0DC9955A5}" name="Milestone"/>
    <tableColumn id="6" xr3:uid="{CCEB2ABE-A486-4536-9A1D-48FCFD63F201}" name="Greenery"/>
    <tableColumn id="7" xr3:uid="{DE16402E-B892-462D-8D89-F41FB5439324}" name="Cities"/>
    <tableColumn id="8" xr3:uid="{32E97493-954D-4CEB-914D-BE0C7D77CE88}" name="Cards"/>
    <tableColumn id="9" xr3:uid="{B7E9197E-A9D7-4697-8623-D77AFDD3ED3E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90470844-02B2-4BD0-B01F-174496A7D78B}" name="Tablica1055" displayName="Tablica1055" ref="A20:B28" totalsRowShown="0">
  <autoFilter ref="A20:B28" xr:uid="{B20ED650-7633-41ED-BE78-3E07500B4633}"/>
  <tableColumns count="2">
    <tableColumn id="1" xr3:uid="{12A955DD-E49F-4A7C-B0D7-4EA1D01E366B}" name="Moon/Asteroid"/>
    <tableColumn id="2" xr3:uid="{944862C2-4886-432C-871F-E6EE34015320}" name="No Colonies"/>
  </tableColumns>
  <tableStyleInfo name="TableStyleLight16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6BD170EB-52F5-4929-BAA3-1A149BC2E49C}" name="Tablica756" displayName="Tablica756" ref="A10:I15" totalsRowShown="0" headerRowDxfId="77">
  <autoFilter ref="A10:I15" xr:uid="{8A2B0070-AE56-433B-B413-E244E1935A80}"/>
  <tableColumns count="9">
    <tableColumn id="1" xr3:uid="{327F5D04-ECA7-49F6-98E4-E8DF87F38898}" name="Players"/>
    <tableColumn id="2" xr3:uid="{0E33D002-DF82-4AAC-A291-2B5B5D74391C}" name="Corporation"/>
    <tableColumn id="3" xr3:uid="{6FD8BEEA-4039-4382-A2B0-ABDD939CF779}" name="TR"/>
    <tableColumn id="4" xr3:uid="{5EBAEEB0-0E76-43B9-B0FF-D69324069B69}" name="Award"/>
    <tableColumn id="5" xr3:uid="{73891D2D-BAD7-49CF-AADB-D87F8CF2959D}" name="Milestone"/>
    <tableColumn id="6" xr3:uid="{4E2609B7-1186-44A9-90F8-587B6A801DFC}" name="Greenery"/>
    <tableColumn id="7" xr3:uid="{7D788DDF-74CD-4FB9-9ACB-DA700F7F0476}" name="Cities"/>
    <tableColumn id="8" xr3:uid="{1AC116E3-5F37-4720-A390-92F7F8EA0876}" name="Cards"/>
    <tableColumn id="9" xr3:uid="{415F5FBF-BE44-4020-A270-761711DF57CB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029F9AD-4B71-4214-B4EB-5484BEE8AB69}" name="Tablica1057" displayName="Tablica1057" ref="A20:B28" totalsRowShown="0">
  <autoFilter ref="A20:B28" xr:uid="{B0D31AD4-1222-4E49-B8B0-2005F234A1B1}"/>
  <tableColumns count="2">
    <tableColumn id="1" xr3:uid="{ECF1756B-3234-4F7E-A72D-356FBAB53B11}" name="Moon/Asteroid"/>
    <tableColumn id="2" xr3:uid="{8D61D451-D93E-43D8-81FB-D0C4A563E44E}" name="No Colonies"/>
  </tableColumns>
  <tableStyleInfo name="TableStyleLight16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8414C4BB-A239-4A4A-BEB7-0188C4254818}" name="Tablica758" displayName="Tablica758" ref="A10:I15" totalsRowShown="0" headerRowDxfId="76">
  <autoFilter ref="A10:I15" xr:uid="{A1F61078-6A04-46C4-BC3B-CD350EB3EC0B}"/>
  <tableColumns count="9">
    <tableColumn id="1" xr3:uid="{E858C130-A1AC-4081-BA3E-11DC6E513DC7}" name="Players"/>
    <tableColumn id="2" xr3:uid="{0A2E0269-FEFB-4415-9841-6C8A0831AAFB}" name="Corporation"/>
    <tableColumn id="3" xr3:uid="{3DA3B271-F8F1-4ADE-8EC3-E212BEB5BA6A}" name="TR"/>
    <tableColumn id="4" xr3:uid="{C84E9B11-B96B-4115-ADB8-58EAC75C3781}" name="Award"/>
    <tableColumn id="5" xr3:uid="{83B9EC4C-5966-48A8-B5D0-E7A9AB89B943}" name="Milestone"/>
    <tableColumn id="6" xr3:uid="{9D685ADA-E14E-4CCA-955C-B99E9C4006B0}" name="Greenery"/>
    <tableColumn id="7" xr3:uid="{A6C7D489-589F-482C-B7CD-85475BC87261}" name="Cities"/>
    <tableColumn id="8" xr3:uid="{43E683D6-32AD-4752-AFEE-CDA8327A3F94}" name="Cards"/>
    <tableColumn id="9" xr3:uid="{F91032A0-446F-445B-9D9F-605EEAAC7B2D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9753F9CE-44D1-45DD-B0B6-15A35E611B9E}" name="Tablica1059" displayName="Tablica1059" ref="A20:B28" totalsRowShown="0">
  <autoFilter ref="A20:B28" xr:uid="{14574F1A-07F2-4078-878B-C4EA81FC290F}"/>
  <tableColumns count="2">
    <tableColumn id="1" xr3:uid="{805F4F34-254A-4CBC-9BC5-6A849D695160}" name="Moon/Asteroid"/>
    <tableColumn id="2" xr3:uid="{7A60E5D8-F5E3-4DCF-9F27-A5AEABA3FC11}" name="No Colonies"/>
  </tableColumns>
  <tableStyleInfo name="TableStyleLight16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E7C9B8D4-7CB1-4C74-9C49-21004DE4640A}" name="Tablica760" displayName="Tablica760" ref="A10:I15" totalsRowShown="0" headerRowDxfId="75">
  <autoFilter ref="A10:I15" xr:uid="{491A53F2-1F47-4AC6-8C44-781C3CFFD719}"/>
  <tableColumns count="9">
    <tableColumn id="1" xr3:uid="{F44F747C-1DA0-4907-9B19-CF1AF5C79673}" name="Players"/>
    <tableColumn id="2" xr3:uid="{DC484C5A-68C1-44F5-A982-369014485B73}" name="Corporation"/>
    <tableColumn id="3" xr3:uid="{5A7DA0EB-E745-4819-9D60-0E198A9CA348}" name="TR"/>
    <tableColumn id="4" xr3:uid="{B62282A8-DEB2-4BA9-A729-4F87984E67A3}" name="Award" dataDxfId="74"/>
    <tableColumn id="5" xr3:uid="{47568365-5EFB-43B5-A3AA-B093A9111B23}" name="Milestone"/>
    <tableColumn id="6" xr3:uid="{9AEF9746-BD5A-412A-839A-A672077BC8EF}" name="Greenery"/>
    <tableColumn id="7" xr3:uid="{6DB0B3C7-EC9D-4B6A-A229-C5A314D6F6AC}" name="Cities"/>
    <tableColumn id="8" xr3:uid="{FC96B85D-E98B-4853-AB51-D54AEEB2F7EA}" name="Cards"/>
    <tableColumn id="9" xr3:uid="{3E0D9208-E50A-4D04-813D-D8299586A992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849C6158-5A7D-494E-AA67-5EF379719E88}" name="Tablica1061" displayName="Tablica1061" ref="A20:B28" totalsRowShown="0">
  <autoFilter ref="A20:B28" xr:uid="{75EF3082-6E2B-4972-B397-CC76719392AD}"/>
  <tableColumns count="2">
    <tableColumn id="1" xr3:uid="{A61187A4-D03B-493D-980D-DB2F69AB11E8}" name="Moon/Asteroid"/>
    <tableColumn id="2" xr3:uid="{6BBB6E9C-513D-4C7D-9ED7-D2CEED66A926}" name="No Colonies"/>
  </tableColumns>
  <tableStyleInfo name="TableStyleLight16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C7C2A0D4-3685-40E9-8C28-7D6D040A5267}" name="Tablica762" displayName="Tablica762" ref="A10:I15" totalsRowShown="0" headerRowDxfId="73">
  <autoFilter ref="A10:I15" xr:uid="{FBBB8234-B77E-42B0-AF73-B87A2B6B00E2}"/>
  <tableColumns count="9">
    <tableColumn id="1" xr3:uid="{34EAB957-5DC8-41AD-ACBB-3A2767DB468F}" name="Players"/>
    <tableColumn id="2" xr3:uid="{9F13C6B1-3072-4F5D-9DBC-8A89EF404CA1}" name="Corporation"/>
    <tableColumn id="3" xr3:uid="{BB98A845-F97E-486D-A440-6A9C94F1C93B}" name="TR"/>
    <tableColumn id="4" xr3:uid="{35ADF245-07CF-4695-8FDD-AB8090F6ED89}" name="Award"/>
    <tableColumn id="5" xr3:uid="{78FFE09A-366D-456E-90AE-9B4508575BD8}" name="Milestone"/>
    <tableColumn id="6" xr3:uid="{6961663F-86F6-4372-AEBE-BA0D57D03A29}" name="Greenery"/>
    <tableColumn id="7" xr3:uid="{F7CBAFF9-540A-439D-9292-15B9ABB3458E}" name="Cities"/>
    <tableColumn id="8" xr3:uid="{DEAEE595-7076-4B5F-9143-E89503E23089}" name="Cards"/>
    <tableColumn id="9" xr3:uid="{D9BAA1C8-EB1F-4FF3-BA3E-EC5AEC5A91D4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C6AA1CF7-6A1C-4734-AD20-E3DA8F99954A}" name="Tablica1063" displayName="Tablica1063" ref="A20:B28" totalsRowShown="0">
  <autoFilter ref="A20:B28" xr:uid="{FC6FF41D-D35F-4A5A-B9C5-8134D38723EE}"/>
  <tableColumns count="2">
    <tableColumn id="1" xr3:uid="{04242448-8C58-4928-8723-1E4ADEB3FF76}" name="Moon/Asteroid"/>
    <tableColumn id="2" xr3:uid="{50461DAD-E6ED-49ED-A6B1-67D1F5D7FE35}" name="No Colonies"/>
  </tableColumns>
  <tableStyleInfo name="TableStyleLight16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B7D5EB75-F103-475B-98CA-66662572C833}" name="Tablica764" displayName="Tablica764" ref="A10:I15" totalsRowShown="0" headerRowDxfId="72">
  <autoFilter ref="A10:I15" xr:uid="{D393F5F6-5BE3-4E61-8A97-1A2DAEBC5B80}"/>
  <tableColumns count="9">
    <tableColumn id="1" xr3:uid="{BB833B6E-B8AF-4961-9592-83FBC46EC11A}" name="Players"/>
    <tableColumn id="2" xr3:uid="{B567CFF0-6FDE-43C1-B5C5-5443035FF506}" name="Corporation"/>
    <tableColumn id="3" xr3:uid="{56A2010D-0A7F-4A59-97AF-A438BBCBF524}" name="TR"/>
    <tableColumn id="4" xr3:uid="{517E7E99-869C-41EC-A981-176C0E6EA0AC}" name="Award"/>
    <tableColumn id="5" xr3:uid="{28882875-EBA9-4A41-B9FD-9D2D6A4368AD}" name="Milestone"/>
    <tableColumn id="6" xr3:uid="{4B945D66-B895-4469-9419-D71078F3DD95}" name="Greenery"/>
    <tableColumn id="7" xr3:uid="{8CC6D85B-591E-4341-A607-2401AEB521EE}" name="Cities"/>
    <tableColumn id="8" xr3:uid="{9FFABDD0-C361-42D9-BDBD-C92FA3A9AB30}" name="Cards"/>
    <tableColumn id="9" xr3:uid="{22316E68-130D-49F0-84E8-B5068C9D714E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777E89D6-2BB6-4D15-A10A-5437C493D632}" name="Tablica1065" displayName="Tablica1065" ref="A20:B28" totalsRowShown="0">
  <autoFilter ref="A20:B28" xr:uid="{EDC28ABC-3BC8-4C2C-92EA-C4B36FABB5F7}"/>
  <tableColumns count="2">
    <tableColumn id="1" xr3:uid="{A77B030E-8364-46E3-9266-0E89B23FA5EB}" name="Moon/Asteroid"/>
    <tableColumn id="2" xr3:uid="{8198E9AD-7186-499B-B066-8CF0CFAEA503}" name="No Colonies"/>
  </tableColumns>
  <tableStyleInfo name="TableStyleLight16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DE9FCD7E-09EA-464D-B369-E1A3646FBAE3}" name="Tablica766" displayName="Tablica766" ref="A10:I15" totalsRowShown="0" headerRowDxfId="71">
  <autoFilter ref="A10:I15" xr:uid="{B788E532-97CD-4C87-B7E4-1305C6EEBB46}"/>
  <tableColumns count="9">
    <tableColumn id="1" xr3:uid="{D1F945AF-67D3-4BC1-99A7-CC1D97BB2A06}" name="Players"/>
    <tableColumn id="2" xr3:uid="{B745E70E-BBC9-4C62-BD27-AD1EAF366B34}" name="Corporation"/>
    <tableColumn id="3" xr3:uid="{493DC44F-C918-4234-9C91-DB9D0366F4C8}" name="TR"/>
    <tableColumn id="4" xr3:uid="{F80D74F5-FDD5-456F-900B-31445F8B8D2B}" name="Award"/>
    <tableColumn id="5" xr3:uid="{7181F478-36FC-4C8C-BC7E-7F66A92CE892}" name="Milestone"/>
    <tableColumn id="6" xr3:uid="{967E2CAD-DDF3-45D0-8A4C-13B0C07F0814}" name="Greenery"/>
    <tableColumn id="7" xr3:uid="{63260EAA-9DDE-4372-B3D4-5D305839C72B}" name="Cities"/>
    <tableColumn id="8" xr3:uid="{9A968C87-C6A2-4AC3-B6E3-8FE753AB5F17}" name="Cards"/>
    <tableColumn id="9" xr3:uid="{B34D2AA7-4D40-4A1B-8086-0945F8D84439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1EBF8819-AE9D-446B-88D2-C6DB60E9F934}" name="Tablica1067" displayName="Tablica1067" ref="A20:B28" totalsRowShown="0">
  <autoFilter ref="A20:B28" xr:uid="{80C9F9BE-DC75-40A5-96A7-118A9D2ABB6E}"/>
  <tableColumns count="2">
    <tableColumn id="1" xr3:uid="{7B12CAF1-F8E9-4923-BB59-479A22ED4CBE}" name="Moon/Asteroid"/>
    <tableColumn id="2" xr3:uid="{53893404-6535-405E-A129-BCBF15E8D6C7}" name="No Colonies"/>
  </tableColumns>
  <tableStyleInfo name="TableStyleLight16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97994AC5-4C46-49A4-9A9B-E2286FF3C5E6}" name="Tablica768" displayName="Tablica768" ref="A10:I15" totalsRowShown="0" headerRowDxfId="70">
  <autoFilter ref="A10:I15" xr:uid="{35A1A9A4-B4C0-45F6-92DD-730031B82D7D}"/>
  <tableColumns count="9">
    <tableColumn id="1" xr3:uid="{A0BF333C-6F1D-402C-B5B4-D47C30390B41}" name="Players"/>
    <tableColumn id="2" xr3:uid="{EA560303-18F5-4746-8B10-A4CEB97B42CE}" name="Corporation"/>
    <tableColumn id="3" xr3:uid="{8901DB77-193D-4EEE-9238-568D4339FEDD}" name="TR"/>
    <tableColumn id="4" xr3:uid="{62EF879C-6821-43A1-A0DA-1E28B4B8C5C9}" name="Award"/>
    <tableColumn id="5" xr3:uid="{4A067135-8C42-418A-98AA-6CCE87B24532}" name="Milestone"/>
    <tableColumn id="6" xr3:uid="{9272C3CC-199D-4A8D-AA8E-0DFF3784CB21}" name="Greenery"/>
    <tableColumn id="7" xr3:uid="{ECC631BA-5E4C-4237-94E5-65C467419E72}" name="Cities"/>
    <tableColumn id="8" xr3:uid="{EFAEBABB-E1FF-497C-BACC-C27079BAD5AF}" name="Cards"/>
    <tableColumn id="9" xr3:uid="{E912D272-5583-47A9-920C-9EB945645A9E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78124054-9764-49B6-A59E-5F3C967EBE12}" name="Tablica1069" displayName="Tablica1069" ref="A20:B28" totalsRowShown="0">
  <autoFilter ref="A20:B28" xr:uid="{45B80FC7-EAD9-489B-845F-AD547FA0542D}"/>
  <tableColumns count="2">
    <tableColumn id="1" xr3:uid="{492B917F-3A0F-443A-B00F-0D9A89F491D3}" name="Moon/Asteroid"/>
    <tableColumn id="2" xr3:uid="{7871F6C0-54AA-4CF1-8AB2-29CDF439ADBC}" name="No Colonies"/>
  </tableColumns>
  <tableStyleInfo name="TableStyleLight16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457244C9-3DA5-4BD1-96CB-CD0A8BA6A093}" name="Tablica770" displayName="Tablica770" ref="A10:I15" totalsRowShown="0" headerRowDxfId="69">
  <autoFilter ref="A10:I15" xr:uid="{52A18C5B-8DB4-4BF4-BE93-6A36F0B9A5EF}"/>
  <tableColumns count="9">
    <tableColumn id="1" xr3:uid="{75E3197B-A00B-4849-B7F2-9F81EE1A2BB1}" name="Players"/>
    <tableColumn id="2" xr3:uid="{9638FE5A-3F59-4714-BB18-E213F007C91C}" name="Corporation"/>
    <tableColumn id="3" xr3:uid="{B461D8BD-492B-4010-AD61-69A7A3B6CB1E}" name="TR"/>
    <tableColumn id="4" xr3:uid="{23953D2F-D4CB-41E0-A161-66DA6C3455F6}" name="Award"/>
    <tableColumn id="5" xr3:uid="{6F9F79B1-233C-42AB-BCF9-D16AEBB235E4}" name="Milestone"/>
    <tableColumn id="6" xr3:uid="{23D69B85-538D-4B8F-9EAF-F2AB7335A3DF}" name="Greenery"/>
    <tableColumn id="7" xr3:uid="{84F860CA-7C3B-4DE9-94EF-589AF8E12E9F}" name="Cities"/>
    <tableColumn id="8" xr3:uid="{872FBB31-A25C-4A18-8F83-483460EA8E29}" name="Cards"/>
    <tableColumn id="9" xr3:uid="{46663283-37AF-4B5C-BD2C-F47ED091E695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54644E5B-0133-4F62-8D07-E00B42F63FC9}" name="Tablica1071" displayName="Tablica1071" ref="A20:B28" totalsRowShown="0">
  <autoFilter ref="A20:B28" xr:uid="{082C7751-DD1D-40D1-8B39-09DEE0A0AA53}"/>
  <tableColumns count="2">
    <tableColumn id="1" xr3:uid="{1D3B65F7-B3E5-4729-9839-66491E23D237}" name="Moon/Asteroid"/>
    <tableColumn id="2" xr3:uid="{16A034FB-FEA6-4B74-A59E-A4F4BBFD5D23}" name="No Colonies"/>
  </tableColumns>
  <tableStyleInfo name="TableStyleLight16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EA6111-D330-4659-BDB9-C619AA09ADB5}" name="Tablica7684" displayName="Tablica7684" ref="A10:I15" totalsRowShown="0" headerRowDxfId="68">
  <autoFilter ref="A10:I15" xr:uid="{47F7F342-33DE-47F3-AC5F-C54D4F237F30}"/>
  <tableColumns count="9">
    <tableColumn id="1" xr3:uid="{192B665C-60F7-43A1-8352-056E395E38D3}" name="Players"/>
    <tableColumn id="2" xr3:uid="{3DA37522-EEF7-4D31-8012-6797F67DE456}" name="Corporation"/>
    <tableColumn id="3" xr3:uid="{889386C8-B79A-4C32-ABE3-0319A3ABEC3F}" name="TR"/>
    <tableColumn id="4" xr3:uid="{2645A3F8-ED76-492C-B843-56A446A2772B}" name="Award"/>
    <tableColumn id="5" xr3:uid="{5FF07648-4A75-4F06-BAD7-5C2FD6F77017}" name="Milestone"/>
    <tableColumn id="6" xr3:uid="{CFBC132D-3C30-47FF-965E-1EFEB980C399}" name="Greenery"/>
    <tableColumn id="7" xr3:uid="{A04DB235-4EFA-4B4B-8A7B-F75D574C22B9}" name="Cities"/>
    <tableColumn id="8" xr3:uid="{C5C3DE07-8A3F-4FBA-8B36-8CA4228E620D}" name="Cards"/>
    <tableColumn id="9" xr3:uid="{2984FD02-5620-41F7-9776-76FF87329BB4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274C8F-9038-4B25-82E2-5B8DF2CEE21B}" name="Tablica10695" displayName="Tablica10695" ref="A20:B28" totalsRowShown="0">
  <autoFilter ref="A20:B28" xr:uid="{31B592E9-5D8C-401A-BC26-123A263089D6}"/>
  <tableColumns count="2">
    <tableColumn id="1" xr3:uid="{F1BCAB82-66C9-4167-8BB7-300280785238}" name="Moon/Asteroid"/>
    <tableColumn id="2" xr3:uid="{2B27ABB9-84A4-4039-BE6C-34874B8B3AFE}" name="No Colonies"/>
  </tableColumns>
  <tableStyleInfo name="TableStyleLight16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4CA19C-64EE-42B5-94EE-44D89069C86E}" name="Tablica7686" displayName="Tablica7686" ref="A10:I15" totalsRowShown="0" headerRowDxfId="67">
  <autoFilter ref="A10:I15" xr:uid="{73359DB4-1DCE-4683-B59A-528611E24F5E}"/>
  <tableColumns count="9">
    <tableColumn id="1" xr3:uid="{CBACB371-9854-4A23-ABEE-ECEAFC95124B}" name="Players"/>
    <tableColumn id="2" xr3:uid="{DA677DB8-759A-47BF-9BC0-393B2D7778BD}" name="Corporation"/>
    <tableColumn id="3" xr3:uid="{1B332F1C-F5C9-4492-BFFE-B0047C69510A}" name="TR"/>
    <tableColumn id="4" xr3:uid="{E837FF17-94DD-4716-A543-DE81FED1D56E}" name="Award"/>
    <tableColumn id="5" xr3:uid="{B62F11E4-FC43-4751-8B9E-63D4764F4C34}" name="Milestone"/>
    <tableColumn id="6" xr3:uid="{C41F3779-E6D6-454B-9EDE-22D59A0FD4DD}" name="Greenery"/>
    <tableColumn id="7" xr3:uid="{33C7D9C8-AA41-4291-8CB0-AD6EDD9916E6}" name="Cities"/>
    <tableColumn id="8" xr3:uid="{B919B367-3FB5-4DD2-B54D-B4B0DEF2D252}" name="Cards"/>
    <tableColumn id="9" xr3:uid="{4D44C02F-E262-41B4-A8AD-7A361EA54FB4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4FD39B-5530-42F5-A3F8-981BFFFABB6A}" name="Tablica10699" displayName="Tablica10699" ref="A20:B28" totalsRowShown="0">
  <autoFilter ref="A20:B28" xr:uid="{E8472D2F-AAAF-4AFB-9B3C-6D4C41E8EA79}"/>
  <tableColumns count="2">
    <tableColumn id="1" xr3:uid="{320647E4-015D-48AD-AE49-ACD2C961CA1D}" name="Moon/Asteroid"/>
    <tableColumn id="2" xr3:uid="{74485E19-7FE3-4DC0-BA90-C8384DA36781}" name="No Colonies"/>
  </tableColumns>
  <tableStyleInfo name="TableStyleLight16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C60920-752B-44BA-A67F-D06C38BC05DF}" name="Tablica76810" displayName="Tablica76810" ref="A10:I15" totalsRowShown="0" headerRowDxfId="66">
  <autoFilter ref="A10:I15" xr:uid="{A0083050-9196-4297-A6DB-51FD1AF23409}"/>
  <tableColumns count="9">
    <tableColumn id="1" xr3:uid="{BBFB150C-E7A0-4484-80DA-93C1B1FF6642}" name="Players"/>
    <tableColumn id="2" xr3:uid="{715B6EFA-69D9-4551-A85B-5FF9C0631AD7}" name="Corporation"/>
    <tableColumn id="3" xr3:uid="{63B40423-01B4-4B67-9820-6FC71E8BB1A5}" name="TR"/>
    <tableColumn id="4" xr3:uid="{D656E782-D5C5-4D99-9CFD-E24E605F5AA3}" name="Award"/>
    <tableColumn id="5" xr3:uid="{FCFFEA84-403B-47ED-9803-6C004849315E}" name="Milestone"/>
    <tableColumn id="6" xr3:uid="{42298A67-A678-4D83-BC98-EE92B1D3FAF9}" name="Greenery"/>
    <tableColumn id="7" xr3:uid="{793FA410-DB7A-4B1B-A14E-C7EAAAE264CD}" name="Cities"/>
    <tableColumn id="8" xr3:uid="{B1D1F334-FCF1-43AD-91B6-4D63F08952C8}" name="Cards"/>
    <tableColumn id="9" xr3:uid="{B034C62C-05AC-461A-8180-475DD1D10AF4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D8F473E3-B8E2-49D3-881D-76C434010707}" name="Tablica106974" displayName="Tablica106974" ref="A20:B28" totalsRowShown="0">
  <autoFilter ref="A20:B28" xr:uid="{18FFFC7A-74CE-440A-8970-8C983A5308DC}"/>
  <tableColumns count="2">
    <tableColumn id="1" xr3:uid="{B3AEE3CE-14B3-4490-B5FD-4B8DB455466E}" name="Moon/Asteroid"/>
    <tableColumn id="2" xr3:uid="{1021A724-1A3E-415B-9C0B-96CF2D0A81DC}" name="No Colonies"/>
  </tableColumns>
  <tableStyleInfo name="TableStyleLight16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76174205-2223-4DBF-84F4-C20B81CBFD89}" name="Tablica76875" displayName="Tablica76875" ref="A10:I15" totalsRowShown="0" headerRowDxfId="65">
  <autoFilter ref="A10:I15" xr:uid="{D9E1A597-36EE-4E92-98D4-9EBEC92CE853}"/>
  <tableColumns count="9">
    <tableColumn id="1" xr3:uid="{EA0B475B-3D53-4B86-825A-BB544E28E463}" name="Players"/>
    <tableColumn id="2" xr3:uid="{93D441BC-1524-4AD6-9B89-E775E19C348F}" name="Corporation"/>
    <tableColumn id="3" xr3:uid="{D4B15D1F-F437-4777-B149-59C87447A244}" name="TR"/>
    <tableColumn id="4" xr3:uid="{E8BCADF7-CF1E-47FF-81BE-80D5D8D5EE4B}" name="Award"/>
    <tableColumn id="5" xr3:uid="{00D5B870-2B78-411E-AA51-CB5A14896463}" name="Milestone"/>
    <tableColumn id="6" xr3:uid="{C31CFF65-2216-4FB7-BCA0-94FBA7B4D811}" name="Greenery"/>
    <tableColumn id="7" xr3:uid="{FF524137-D8F4-4203-90C3-D695EE6560AA}" name="Cities"/>
    <tableColumn id="8" xr3:uid="{0FC2A28C-2E4A-448B-AD7C-515C1406FAA8}" name="Cards"/>
    <tableColumn id="9" xr3:uid="{2393B726-1AB1-4932-9C7D-C6D8C9D0B361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4CCCEA1E-138F-4B1B-BB6C-D0E3414AAA8B}" name="Tablica106976" displayName="Tablica106976" ref="A20:B28" totalsRowShown="0">
  <autoFilter ref="A20:B28" xr:uid="{EB891AF8-535F-43F9-BA45-89719B96E6EF}"/>
  <tableColumns count="2">
    <tableColumn id="1" xr3:uid="{3F60F2D7-41ED-452D-9BF1-8ED67208B217}" name="Moon/Asteroid"/>
    <tableColumn id="2" xr3:uid="{C8A7D07B-9E48-4D26-873C-996AE173AEAE}" name="No Colonies"/>
  </tableColumns>
  <tableStyleInfo name="TableStyleLight16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72A1A02C-A9C6-4CD6-A9AF-4B1907413F76}" name="Tablica76877" displayName="Tablica76877" ref="A10:I15" totalsRowShown="0" headerRowDxfId="64">
  <autoFilter ref="A10:I15" xr:uid="{43538E3B-29F4-46E0-8528-157AC75B6ED3}"/>
  <tableColumns count="9">
    <tableColumn id="1" xr3:uid="{39850E43-ADAD-4CD5-8DFD-4267C8F8EA05}" name="Players"/>
    <tableColumn id="2" xr3:uid="{062F989A-E5B2-4D45-918A-F565C3AE58FB}" name="Corporation"/>
    <tableColumn id="3" xr3:uid="{97856BBC-ABEB-41EA-9F78-9CAB0532A114}" name="TR"/>
    <tableColumn id="4" xr3:uid="{A9723640-31BE-46AE-B397-E2651AFA2422}" name="Award"/>
    <tableColumn id="5" xr3:uid="{507787E9-CA81-4C87-BA13-39436E919292}" name="Milestone"/>
    <tableColumn id="6" xr3:uid="{9FBC854C-2B7B-476C-B57A-1F95ADB22FE5}" name="Greenery"/>
    <tableColumn id="7" xr3:uid="{F84D86A2-F872-42DC-8331-5D1A54AF66BE}" name="Cities"/>
    <tableColumn id="8" xr3:uid="{C89C22E0-7A1A-4369-BA5D-EBC288D48006}" name="Cards"/>
    <tableColumn id="9" xr3:uid="{D215C041-B0D8-47F9-A782-91ECFD709678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BDA8282C-5D06-4EB5-A68D-F328F163AF29}" name="Tablica106978" displayName="Tablica106978" ref="A20:B28" totalsRowShown="0">
  <autoFilter ref="A20:B28" xr:uid="{E7409DC7-400F-491C-91D0-98A9D1E8FAE5}"/>
  <tableColumns count="2">
    <tableColumn id="1" xr3:uid="{9549B561-3924-4A56-B034-402854F85C8A}" name="Moon/Asteroid"/>
    <tableColumn id="2" xr3:uid="{E4E28C8D-93D7-4E85-ADA1-3E3470872F7F}" name="No Colonies"/>
  </tableColumns>
  <tableStyleInfo name="TableStyleLight16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57E2B82B-6376-4F5E-A14D-A7ACDCFA2F23}" name="Tablica76879" displayName="Tablica76879" ref="A10:I15" totalsRowShown="0" headerRowDxfId="63">
  <autoFilter ref="A10:I15" xr:uid="{65C286B8-D567-4C19-B138-7115057CA402}"/>
  <tableColumns count="9">
    <tableColumn id="1" xr3:uid="{891D61B0-2DF0-4053-8224-999997C9BF64}" name="Players"/>
    <tableColumn id="2" xr3:uid="{9ADED218-5080-4EAF-BEF8-898FB026AA9F}" name="Corporation"/>
    <tableColumn id="3" xr3:uid="{9C701C25-0C3F-4474-8A67-965C71073EA8}" name="TR"/>
    <tableColumn id="4" xr3:uid="{1F69BE0F-7FAA-4B65-8AB3-DB0CFCEB1994}" name="Award"/>
    <tableColumn id="5" xr3:uid="{9522D132-1194-45C1-9C0A-D52BA4927664}" name="Milestone"/>
    <tableColumn id="6" xr3:uid="{6A7A9BAE-CA87-4F7B-ACB3-DA6241E5A3DA}" name="Greenery"/>
    <tableColumn id="7" xr3:uid="{690C0DEF-61D7-45E3-A0DD-FF3FF7E7CF8D}" name="Cities"/>
    <tableColumn id="8" xr3:uid="{87EAE45D-B050-474C-9B15-E2E43763C607}" name="Cards"/>
    <tableColumn id="9" xr3:uid="{65B231A8-BC40-495C-90DE-36C43126644B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53F59E84-851B-40A9-A0F4-86F8DBAEDBED}" name="Tablica106980" displayName="Tablica106980" ref="A20:B28" totalsRowShown="0">
  <autoFilter ref="A20:B28" xr:uid="{C140D16B-0292-4AC7-917B-1332C059F7E1}"/>
  <tableColumns count="2">
    <tableColumn id="1" xr3:uid="{50D38615-361E-48C3-AC81-3E181EA2EB6E}" name="Moon/Asteroid"/>
    <tableColumn id="2" xr3:uid="{5759902E-9ACF-47E7-9798-A949B7209F35}" name="No Colonies"/>
  </tableColumns>
  <tableStyleInfo name="TableStyleLight16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AF7A8F5C-C1B9-4428-ADD3-6C5D6523871A}" name="Tablica76881" displayName="Tablica76881" ref="A10:I15" totalsRowShown="0" headerRowDxfId="62">
  <autoFilter ref="A10:I15" xr:uid="{9487A162-D6FF-4F5E-9E1A-3EE3F20B8C91}"/>
  <tableColumns count="9">
    <tableColumn id="1" xr3:uid="{B2BCBCAB-2DA8-44CC-AFF0-E52A39763ED2}" name="Players"/>
    <tableColumn id="2" xr3:uid="{B1142470-8CE2-4D82-BDE8-3E1952ACB62D}" name="Corporation"/>
    <tableColumn id="3" xr3:uid="{3B20C169-F3F0-4F91-B481-EF66E169DDB8}" name="TR"/>
    <tableColumn id="4" xr3:uid="{0F5874B9-16AF-4D05-B73A-55B1356D2606}" name="Award"/>
    <tableColumn id="5" xr3:uid="{88ECC672-7B16-4074-8495-7778E03F5AF8}" name="Milestone"/>
    <tableColumn id="6" xr3:uid="{664807E2-903B-47E0-A25F-0E837E165383}" name="Greenery"/>
    <tableColumn id="7" xr3:uid="{3FBCDE06-ED1E-4DA4-88C1-E51465657301}" name="Cities"/>
    <tableColumn id="8" xr3:uid="{8EAFDB00-83DB-4B11-9324-BE14B67D9298}" name="Cards"/>
    <tableColumn id="9" xr3:uid="{EA225947-8E39-4E7B-B31A-F12490E6991A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11BC1B92-B08B-453A-AE2E-CCA99D121D3D}" name="Tablica106982" displayName="Tablica106982" ref="A20:B28" totalsRowShown="0">
  <autoFilter ref="A20:B28" xr:uid="{9ACDF16E-6E1E-4C96-BBF2-B645DCC0421F}"/>
  <tableColumns count="2">
    <tableColumn id="1" xr3:uid="{9CB87850-2412-4624-9309-02126D5EE084}" name="Moon/Asteroid"/>
    <tableColumn id="2" xr3:uid="{D2F65824-DF78-41B1-AF2E-4147C9E6DE73}" name="No Colonies"/>
  </tableColumns>
  <tableStyleInfo name="TableStyleLight16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186E87D-CFE4-440C-A246-A988AD06D56E}" name="Tablica76883" displayName="Tablica76883" ref="A10:I15" totalsRowShown="0" headerRowDxfId="61">
  <autoFilter ref="A10:I15" xr:uid="{D4850F71-881F-43A5-9A41-1634482766B1}"/>
  <tableColumns count="9">
    <tableColumn id="1" xr3:uid="{92A09829-402F-4DE5-9CA8-C1449DC7DAE0}" name="Players"/>
    <tableColumn id="2" xr3:uid="{CCEB7157-A507-43A0-B356-67E8080DAA96}" name="Corporation"/>
    <tableColumn id="3" xr3:uid="{DCC6D5DB-9356-4826-9507-B90B185F8236}" name="TR"/>
    <tableColumn id="4" xr3:uid="{B6937837-B307-4F16-B294-EF487EB13D2E}" name="Award"/>
    <tableColumn id="5" xr3:uid="{4EF58D3B-5B5E-484F-B4A1-8E97347E9597}" name="Milestone"/>
    <tableColumn id="6" xr3:uid="{28582AEA-B7F1-45D0-84D3-23C1A3A6723B}" name="Greenery"/>
    <tableColumn id="7" xr3:uid="{2ABF0935-27AC-4067-A2CA-CE261A39600B}" name="Cities"/>
    <tableColumn id="8" xr3:uid="{15C48579-7C15-4694-B90C-07C8260A56A6}" name="Cards"/>
    <tableColumn id="9" xr3:uid="{61C2CDCF-2BE8-4A1D-8264-A263551F78EB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0045FA34-DA27-4158-9AE2-A7DAAEE6EF38}" name="Tablica106984" displayName="Tablica106984" ref="A20:B28" totalsRowShown="0">
  <autoFilter ref="A20:B28" xr:uid="{E59368A2-00C4-4255-BD91-3646CB0666A5}"/>
  <tableColumns count="2">
    <tableColumn id="1" xr3:uid="{C0805F3F-A6A1-4648-8549-B73DB6F0D22A}" name="Moon/Asteroid"/>
    <tableColumn id="2" xr3:uid="{B258E9E2-16A0-45D1-8243-5CFB3BDFBEF6}" name="No Colonies"/>
  </tableColumns>
  <tableStyleInfo name="TableStyleLight16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56A7CE1F-C44F-442B-95F9-74A629DA9FF0}" name="Tablica793" displayName="Tablica793" ref="A10:I15" totalsRowShown="0" headerRowDxfId="60">
  <autoFilter ref="A10:I15" xr:uid="{D0F9B953-E90C-45C3-98FE-EAE868D48975}"/>
  <tableColumns count="9">
    <tableColumn id="1" xr3:uid="{123795EB-714B-487C-B3B8-764E31069F39}" name="Players"/>
    <tableColumn id="2" xr3:uid="{1FB0E9C6-495E-461E-82D7-1159E48654A9}" name="Corporation"/>
    <tableColumn id="3" xr3:uid="{EC3F8C8D-BDA3-4636-B47C-FCC2E57A78B1}" name="TR"/>
    <tableColumn id="4" xr3:uid="{BE035243-E22F-4E68-8D9B-8A1DFF722240}" name="Award"/>
    <tableColumn id="5" xr3:uid="{8FA1AE8A-E08E-42CF-8E4C-1D077864D1E0}" name="Milestone"/>
    <tableColumn id="6" xr3:uid="{E7367664-7EC8-469C-9C8F-95F5682E4BDF}" name="Greenery"/>
    <tableColumn id="7" xr3:uid="{EACD47F6-409C-4570-BA9A-24CA23F39374}" name="Cities"/>
    <tableColumn id="8" xr3:uid="{17184B6C-250B-4001-B650-DCBDCC8488DC}" name="Cards"/>
    <tableColumn id="9" xr3:uid="{0097D285-CDA7-48E8-A447-E903967C7162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16C2E2FD-3C59-408A-8109-703D76018413}" name="Tablica1094" displayName="Tablica1094" ref="A20:B28" totalsRowShown="0">
  <autoFilter ref="A20:B28" xr:uid="{C5C869F3-1EAB-460F-A758-A51880442E3E}"/>
  <tableColumns count="2">
    <tableColumn id="1" xr3:uid="{5A518855-FB5E-424B-98BB-2B9A1649242A}" name="Moon/Asteroid"/>
    <tableColumn id="2" xr3:uid="{F9B94B4E-97D1-4D2C-B642-6F3F3A1BFE61}" name="No Colonies"/>
  </tableColumns>
  <tableStyleInfo name="TableStyleLight16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0BE15D30-17E8-4DC3-88BD-BB53EDACA4DF}" name="Tablica795" displayName="Tablica795" ref="A10:I15" totalsRowShown="0" headerRowDxfId="59">
  <autoFilter ref="A10:I15" xr:uid="{A17ED509-C1D9-4045-B57A-730AD12CC680}"/>
  <tableColumns count="9">
    <tableColumn id="1" xr3:uid="{FE06C373-8D69-4410-AF60-6BEC4FAAF7B7}" name="Players"/>
    <tableColumn id="2" xr3:uid="{975C28AD-E9FD-403E-9760-40726941E16E}" name="Corporation"/>
    <tableColumn id="3" xr3:uid="{2EA59F15-C054-4806-9D0C-16ADE7AEF69A}" name="TR"/>
    <tableColumn id="4" xr3:uid="{91D17AB3-00EF-49E9-B1B7-2610DE7A39DD}" name="Award"/>
    <tableColumn id="5" xr3:uid="{7AF07366-2E1E-48F2-BCF0-EC198D0D9FF3}" name="Milestone"/>
    <tableColumn id="6" xr3:uid="{272BB007-A817-4AB3-9480-A40B54928D98}" name="Greenery"/>
    <tableColumn id="7" xr3:uid="{B873302E-5D05-4177-BDE7-C119BA481C2A}" name="Cities"/>
    <tableColumn id="8" xr3:uid="{AF42A718-095F-4720-B6CE-FB8FFB4922F5}" name="Cards"/>
    <tableColumn id="9" xr3:uid="{F68FE155-DF91-40DD-B5C5-68144ABDA137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2095ADF5-D2BF-49E4-B997-543F507FD2FA}" name="Tablica1096" displayName="Tablica1096" ref="A20:B28" totalsRowShown="0">
  <autoFilter ref="A20:B28" xr:uid="{9544AE94-8A90-4F45-8BE5-4677856EA3EB}"/>
  <tableColumns count="2">
    <tableColumn id="1" xr3:uid="{DE65C1B7-CC4B-449C-BBA6-1E3CEF2BD08E}" name="Moon/Asteroid"/>
    <tableColumn id="2" xr3:uid="{E19EC3B1-24EB-4217-804C-E04ABB080BC6}" name="No Colonies"/>
  </tableColumns>
  <tableStyleInfo name="TableStyleLight16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9C79A036-ADD2-4EC6-B365-93F978F5DFEF}" name="Tablica797" displayName="Tablica797" ref="A10:I15" totalsRowShown="0" headerRowDxfId="58">
  <autoFilter ref="A10:I15" xr:uid="{F80F1FF7-3C62-4774-9405-D09561E57CD0}"/>
  <tableColumns count="9">
    <tableColumn id="1" xr3:uid="{E5E20B9B-6049-4A01-A13D-48F56EACF07E}" name="Players"/>
    <tableColumn id="2" xr3:uid="{0C2C415E-36FE-46EA-8DE2-AE5E8BC3406C}" name="Corporation"/>
    <tableColumn id="3" xr3:uid="{B0E6FEA5-8605-4604-96DD-CD637039F433}" name="TR"/>
    <tableColumn id="4" xr3:uid="{4D5F375C-D93D-41B7-AB80-6E02A4FE9B5C}" name="Award"/>
    <tableColumn id="5" xr3:uid="{AD9F3FE5-AB17-42EA-AF4B-4AEE9A08153D}" name="Milestone"/>
    <tableColumn id="6" xr3:uid="{2C90D57A-51D8-4A2F-B813-9C4643EEEC50}" name="Greenery"/>
    <tableColumn id="7" xr3:uid="{416D210A-129E-4E41-B8B5-2C5ECBC524B0}" name="Cities"/>
    <tableColumn id="8" xr3:uid="{C9BE06D1-F622-4336-88F8-F426FCB8A8ED}" name="Cards"/>
    <tableColumn id="9" xr3:uid="{456C47DD-C02D-46F2-AE79-8AF410FE5A72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B5BD06DF-6606-409F-80B0-D851B13C4B98}" name="Tablica1098" displayName="Tablica1098" ref="A20:B28" totalsRowShown="0">
  <autoFilter ref="A20:B28" xr:uid="{73EDDD15-C50D-451A-B617-740F4972EDEA}"/>
  <tableColumns count="2">
    <tableColumn id="1" xr3:uid="{9DC34A32-8641-4CC6-9C34-40F69B15572A}" name="Moon/Asteroid"/>
    <tableColumn id="2" xr3:uid="{F082AD06-56E3-472F-8D1C-A5DC53F2C760}" name="No Colonies"/>
  </tableColumns>
  <tableStyleInfo name="TableStyleLight16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5AF46C83-AC49-47B7-9911-FEE62089C766}" name="Tablica799" displayName="Tablica799" ref="A10:I15" totalsRowShown="0" headerRowDxfId="57">
  <autoFilter ref="A10:I15" xr:uid="{612EDEA4-F9FC-445C-AE17-9F5D8E30FD01}"/>
  <tableColumns count="9">
    <tableColumn id="1" xr3:uid="{F7BA54B0-D4C3-4247-9B88-703A7CA49ECB}" name="Players"/>
    <tableColumn id="2" xr3:uid="{CA244A80-70BB-48DD-8E84-34D730242F51}" name="Corporation"/>
    <tableColumn id="3" xr3:uid="{54968922-1A50-4EAD-810F-66A08808A9DD}" name="TR"/>
    <tableColumn id="4" xr3:uid="{797364B9-2859-4B9D-890F-9CEEEC5F46A5}" name="Award"/>
    <tableColumn id="5" xr3:uid="{505D32C7-C9DA-4C7A-820E-FDC894B53EF6}" name="Milestone"/>
    <tableColumn id="6" xr3:uid="{935848FD-6118-45B4-B331-936760B128DF}" name="Greenery"/>
    <tableColumn id="7" xr3:uid="{7E543CAD-C8BB-40A3-98F1-6D34D91D1FD0}" name="Cities"/>
    <tableColumn id="8" xr3:uid="{7DB34860-D522-4200-94EB-852694FAE5D0}" name="Cards"/>
    <tableColumn id="9" xr3:uid="{A94D6387-1248-4259-B0ED-6F3BE9C5F6D1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A47EEEEF-87CF-406B-A873-11EF06436841}" name="Tablica10100" displayName="Tablica10100" ref="A20:B28" totalsRowShown="0">
  <autoFilter ref="A20:B28" xr:uid="{C7BE1799-6C35-4AFF-9B13-D816727EAF09}"/>
  <tableColumns count="2">
    <tableColumn id="1" xr3:uid="{EA6B7E39-8623-4CE2-871C-FF4C5B880BB6}" name="Moon/Asteroid"/>
    <tableColumn id="2" xr3:uid="{7728738E-E6C3-4F2B-B126-D30006F36202}" name="No Colonies"/>
  </tableColumns>
  <tableStyleInfo name="TableStyleLight16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B602CFA7-62B8-4C81-B176-6B9466170E88}" name="Tablica7101" displayName="Tablica7101" ref="A10:I15" totalsRowShown="0" headerRowDxfId="56">
  <autoFilter ref="A10:I15" xr:uid="{7F67217C-C6C5-416D-89C0-863645EB8251}"/>
  <tableColumns count="9">
    <tableColumn id="1" xr3:uid="{E20720C4-8ADF-4BB1-8017-9A2C161EDCC4}" name="Players"/>
    <tableColumn id="2" xr3:uid="{136F2FF8-E081-4A63-BDF3-052BEB06A2CA}" name="Corporation"/>
    <tableColumn id="3" xr3:uid="{98CCA464-6171-4FF4-96D5-78AB06BEE019}" name="TR"/>
    <tableColumn id="4" xr3:uid="{24F25EF3-4547-45D0-BFC3-C39E9798F55C}" name="Award"/>
    <tableColumn id="5" xr3:uid="{F6F06F08-27BA-428F-BC69-5779C0F8DCC7}" name="Milestone"/>
    <tableColumn id="6" xr3:uid="{FED6D15D-F56A-438D-A2D6-CDC7C812C8AB}" name="Greenery"/>
    <tableColumn id="7" xr3:uid="{A538EE13-C32E-4817-8B08-C26F1E421C97}" name="Cities"/>
    <tableColumn id="8" xr3:uid="{E9D112DA-2D1A-44C9-9514-8344DE47877C}" name="Cards"/>
    <tableColumn id="9" xr3:uid="{F068E7CD-771B-4A61-BD91-FBECF5EA9DD7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C4FD51B6-4293-4CF8-B071-954EF11841B3}" name="Tablica10102" displayName="Tablica10102" ref="A20:B28" totalsRowShown="0">
  <autoFilter ref="A20:B28" xr:uid="{BFF071D5-CBB6-4D70-9668-3A68641CBFB6}"/>
  <tableColumns count="2">
    <tableColumn id="1" xr3:uid="{06874EAD-498F-4DD9-BF27-EFA3445A8913}" name="Moon/Asteroid"/>
    <tableColumn id="2" xr3:uid="{06DCA538-64E5-47AB-B550-C6DEE98878E7}" name="No Colonies"/>
  </tableColumns>
  <tableStyleInfo name="TableStyleLight16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8901A8C9-507B-44D7-B8B1-2D46CB864023}" name="Tablica7103" displayName="Tablica7103" ref="A10:I15" totalsRowShown="0" headerRowDxfId="55">
  <autoFilter ref="A10:I15" xr:uid="{12346D49-0922-4419-8DB1-02DDCB043E83}"/>
  <tableColumns count="9">
    <tableColumn id="1" xr3:uid="{665CBCCB-9E46-4951-B637-5CCA23527840}" name="Players"/>
    <tableColumn id="2" xr3:uid="{A42855D4-151C-4328-ACFE-7E492CB90857}" name="Corporation"/>
    <tableColumn id="3" xr3:uid="{658CDA88-DB06-4AA9-927E-1D0A9CE9E446}" name="TR"/>
    <tableColumn id="4" xr3:uid="{5854F92C-CF09-413E-894B-195413F52105}" name="Award"/>
    <tableColumn id="5" xr3:uid="{238A047D-B531-409E-BE03-87F7F9FB1358}" name="Milestone"/>
    <tableColumn id="6" xr3:uid="{9E8C8E17-A909-49C8-83ED-BC45A1521913}" name="Greenery"/>
    <tableColumn id="7" xr3:uid="{4A8E2E3B-D34F-4BA2-A456-A2AA425E1284}" name="Cities"/>
    <tableColumn id="8" xr3:uid="{3313F4AB-40E6-4C04-83F8-E8B4A829F396}" name="Cards" dataDxfId="54">
      <calculatedColumnFormula>SUM(K11:O11)</calculatedColumnFormula>
    </tableColumn>
    <tableColumn id="9" xr3:uid="{63159FD0-95D0-4995-A695-F4E3C13A9C12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6022EF1B-9142-4DC7-B4BB-FFB22876D305}" name="Tablica10104" displayName="Tablica10104" ref="A20:B28" totalsRowShown="0">
  <autoFilter ref="A20:B28" xr:uid="{F95FB57D-ECF8-4082-B98D-94AE2D9F917C}"/>
  <tableColumns count="2">
    <tableColumn id="1" xr3:uid="{A4BCC80C-2FB8-47BD-A9A1-A5F9490E0000}" name="Moon/Asteroid"/>
    <tableColumn id="2" xr3:uid="{75CCFBBC-61B9-4947-9219-55E7C23DE56A}" name="No Colonies"/>
  </tableColumns>
  <tableStyleInfo name="TableStyleLight16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5B199CEF-52CC-4EB5-8AA6-71A054BE304C}" name="Tablica7105" displayName="Tablica7105" ref="A10:I15" totalsRowShown="0" headerRowDxfId="53">
  <autoFilter ref="A10:I15" xr:uid="{376F3DAA-63B4-4115-8D1A-6999B74954A3}"/>
  <tableColumns count="9">
    <tableColumn id="1" xr3:uid="{CA395D68-D8D1-4BEC-8112-CA1CD58DCA33}" name="Players"/>
    <tableColumn id="2" xr3:uid="{7F319E70-68BC-46DF-803E-2BD5F44072DD}" name="Corporation"/>
    <tableColumn id="3" xr3:uid="{AD063EA4-16C0-48C8-8FFA-E8C991FAEB14}" name="TR"/>
    <tableColumn id="4" xr3:uid="{3DDF2760-9B6F-483C-921B-9B909F497469}" name="Award"/>
    <tableColumn id="5" xr3:uid="{858C3DB6-7D8A-4AF0-B78E-BA3A556211BA}" name="Milestone"/>
    <tableColumn id="6" xr3:uid="{7231C2C4-2F47-4433-B4F0-851441662644}" name="Greenery"/>
    <tableColumn id="7" xr3:uid="{0737ECAC-95BE-43D2-89D0-A89F699DDC0A}" name="Cities"/>
    <tableColumn id="8" xr3:uid="{F15C9168-A3BE-43D8-9F51-3B319CF251E1}" name="Cards"/>
    <tableColumn id="9" xr3:uid="{8AE5F7C0-165A-4A57-A720-D5A2329160D0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AA8604D4-8ACF-4EAB-AD96-BEADE7088353}" name="Tablica10106" displayName="Tablica10106" ref="A20:B28" totalsRowShown="0">
  <autoFilter ref="A20:B28" xr:uid="{7BCF7167-098E-4F1E-8F84-B08C51B87B28}"/>
  <tableColumns count="2">
    <tableColumn id="1" xr3:uid="{DEFE531F-BC99-4D1E-AE83-82B4DECC363C}" name="Moon/Asteroid"/>
    <tableColumn id="2" xr3:uid="{E6381F16-B631-496A-A8A9-E568F39BA0C0}" name="No Colonies"/>
  </tableColumns>
  <tableStyleInfo name="TableStyleLight16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5E86538D-4E95-46D1-A1DC-3ABD51FD8C67}" name="Tablica7107" displayName="Tablica7107" ref="A10:I15" totalsRowShown="0" headerRowDxfId="52">
  <autoFilter ref="A10:I15" xr:uid="{9E61E77A-24B6-40B1-90BE-AFF174296D58}"/>
  <tableColumns count="9">
    <tableColumn id="1" xr3:uid="{0E558836-7D16-4E46-960A-EC3DA5C76398}" name="Players"/>
    <tableColumn id="2" xr3:uid="{B18C55A8-5631-4F3E-A50A-2DDAADF5689D}" name="Corporation"/>
    <tableColumn id="3" xr3:uid="{A0C76494-A9A6-4963-99B8-418FA75B271F}" name="TR"/>
    <tableColumn id="4" xr3:uid="{F8B00387-2069-4FB2-A1B8-C37184BC7543}" name="Award"/>
    <tableColumn id="5" xr3:uid="{0232E130-9354-4645-9E82-6B90EFF6E5B3}" name="Milestone"/>
    <tableColumn id="6" xr3:uid="{AEAD653C-3736-4C36-9619-61DE733E16FD}" name="Greenery"/>
    <tableColumn id="7" xr3:uid="{0278639D-BB40-4CA4-92D1-B53035571118}" name="Cities"/>
    <tableColumn id="8" xr3:uid="{6EB67CA1-DB50-45B0-8061-11C867B97889}" name="Cards"/>
    <tableColumn id="9" xr3:uid="{33B8905D-4EB3-4300-97FF-15F5E7F41F58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5EE16EFE-A0EF-4799-8416-E0A8F523B4CE}" name="Tablica10108" displayName="Tablica10108" ref="A20:B28" totalsRowShown="0">
  <autoFilter ref="A20:B28" xr:uid="{53528FAA-9798-47F3-B8A1-2316A50A34BC}"/>
  <tableColumns count="2">
    <tableColumn id="1" xr3:uid="{12D6AA49-D6DE-4F05-9ED8-DE0DCD6F34B6}" name="Moon/Asteroid"/>
    <tableColumn id="2" xr3:uid="{780C09CA-6F08-430B-93CE-ED0A2DAD4308}" name="No Colonies"/>
  </tableColumns>
  <tableStyleInfo name="TableStyleLight16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8ED7565C-9459-4A2E-8DE3-2D3893F303B0}" name="Tablica7109" displayName="Tablica7109" ref="A10:I15" totalsRowShown="0" headerRowDxfId="51">
  <autoFilter ref="A10:I15" xr:uid="{28995044-4FB8-4B8E-B9E8-BB5EB84FE848}"/>
  <tableColumns count="9">
    <tableColumn id="1" xr3:uid="{8E285A21-04BF-4128-AFC6-C9DF6DC959B2}" name="Players"/>
    <tableColumn id="2" xr3:uid="{EC67E698-F7F7-4A0F-8BF0-3BE1CDCE7A92}" name="Corporation"/>
    <tableColumn id="3" xr3:uid="{5F04E27E-BA92-43CF-B77A-A5B45B42F003}" name="TR"/>
    <tableColumn id="4" xr3:uid="{31D59808-C2EC-4198-B1E7-25AC6421B946}" name="Award"/>
    <tableColumn id="5" xr3:uid="{D260A3C3-8D63-4BAC-9E0C-AB9CE2FE6991}" name="Milestone"/>
    <tableColumn id="6" xr3:uid="{6C8BB2CF-C1C4-425E-BFDA-4D76F216973C}" name="Greenery"/>
    <tableColumn id="7" xr3:uid="{E455B584-563E-4607-A07D-7C7EF6AC2531}" name="Cities"/>
    <tableColumn id="8" xr3:uid="{AD4B0836-1FFF-4FF3-BD48-D55644B12AB2}" name="Cards"/>
    <tableColumn id="9" xr3:uid="{4AEABF4D-A739-4D80-A0AD-2E3B4492F7B5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38E85EB6-4826-4316-89A6-4570D3AEA932}" name="Tablica10110" displayName="Tablica10110" ref="A20:B28" totalsRowShown="0">
  <autoFilter ref="A20:B28" xr:uid="{A90E66E5-19B8-4520-9AD3-EFB58CC8B61E}"/>
  <tableColumns count="2">
    <tableColumn id="1" xr3:uid="{D9ADC7A2-6BB0-4FEE-A943-5FCEE2733E6A}" name="Moon/Asteroid"/>
    <tableColumn id="2" xr3:uid="{6E004515-DAA9-410C-A40B-A9CF63EF52BF}" name="No Colonies"/>
  </tableColumns>
  <tableStyleInfo name="TableStyleLight16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D9130950-23D3-4758-9E93-913957DE46DA}" name="Tablica7111" displayName="Tablica7111" ref="A10:I15" totalsRowShown="0" headerRowDxfId="50">
  <autoFilter ref="A10:I15" xr:uid="{E0FCD1E9-6FAB-4212-82B8-23117C623DC9}"/>
  <tableColumns count="9">
    <tableColumn id="1" xr3:uid="{71490422-2D41-4F36-B1A1-9A8AC0DC0C81}" name="Players"/>
    <tableColumn id="2" xr3:uid="{DDDAFEAD-A0BA-492A-9A74-F0670816239B}" name="Corporation"/>
    <tableColumn id="3" xr3:uid="{A8398936-D54C-4048-9A1E-15D623A36FC0}" name="TR"/>
    <tableColumn id="4" xr3:uid="{599902B1-FC26-4E16-94A5-D8247BF03C2A}" name="Award"/>
    <tableColumn id="5" xr3:uid="{7FDC8008-5A6F-466E-8ACF-286F21594059}" name="Milestone"/>
    <tableColumn id="6" xr3:uid="{83DBD30D-C1F5-46F4-8570-2399C68EE981}" name="Greenery"/>
    <tableColumn id="7" xr3:uid="{5874BAE1-66AB-4282-A3E2-A6768030C107}" name="Cities"/>
    <tableColumn id="8" xr3:uid="{3BBB8C38-133E-4961-9A6D-BB535C10280D}" name="Cards"/>
    <tableColumn id="9" xr3:uid="{AAB82374-B533-4608-BDC6-DD51EFC00978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D838E1CD-EDE7-4DA2-A30E-46D5CDF34D70}" name="Tablica10112" displayName="Tablica10112" ref="A20:B28" totalsRowShown="0">
  <autoFilter ref="A20:B28" xr:uid="{7D90AEAF-1DC9-421C-B619-0CAAC80925E5}"/>
  <tableColumns count="2">
    <tableColumn id="1" xr3:uid="{48AF3521-2585-42EE-A323-A6DC198D83E5}" name="Moon/Asteroid"/>
    <tableColumn id="2" xr3:uid="{D2AE622E-3FA1-4CF7-B25F-89F66D90E839}" name="No Colonies"/>
  </tableColumns>
  <tableStyleInfo name="TableStyleLight16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D21528AD-CCE1-42C2-BA02-51983F76C881}" name="Tablica7113" displayName="Tablica7113" ref="A10:I15" totalsRowShown="0" headerRowDxfId="49">
  <autoFilter ref="A10:I15" xr:uid="{BBC09229-26E8-4EDC-8663-12F24F401D1B}"/>
  <tableColumns count="9">
    <tableColumn id="1" xr3:uid="{459B36CA-C559-49C3-AD5D-FEE4504A7D82}" name="Players"/>
    <tableColumn id="2" xr3:uid="{7E189734-325C-4377-AB49-3A9082AE78FB}" name="Corporation"/>
    <tableColumn id="3" xr3:uid="{8469F094-C265-45FA-8C40-B573691A3DFE}" name="TR"/>
    <tableColumn id="4" xr3:uid="{0E099DD3-F54F-4939-851F-EDD19FC2950C}" name="Award"/>
    <tableColumn id="5" xr3:uid="{87375479-0794-463D-9860-A0805EF5250A}" name="Milestone"/>
    <tableColumn id="6" xr3:uid="{FD44B90F-6530-4FCC-89C2-BD4D57106CE5}" name="Greenery"/>
    <tableColumn id="7" xr3:uid="{1470F3F8-0EB4-4918-B3BF-6A088071E71E}" name="Cities"/>
    <tableColumn id="8" xr3:uid="{9403AF08-DA1E-4137-8612-9DE6BA178A46}" name="Cards"/>
    <tableColumn id="9" xr3:uid="{08A9F432-DEB6-42E6-8F31-3BAA02675E09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2B33C9DD-4DED-4886-AF3F-84837D4AE6FF}" name="Tablica10114" displayName="Tablica10114" ref="A20:B28" totalsRowShown="0">
  <autoFilter ref="A20:B28" xr:uid="{7F2711FA-AFD7-4F75-BBA7-BDE5C1310A2C}"/>
  <tableColumns count="2">
    <tableColumn id="1" xr3:uid="{C3B3073F-E4D1-463D-B9FB-2DC131BA4ABC}" name="Moon/Asteroid"/>
    <tableColumn id="2" xr3:uid="{A336A289-6BD3-4E38-B594-F84BD02904FA}" name="No Colonies"/>
  </tableColumns>
  <tableStyleInfo name="TableStyleLight16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F635286E-3C7F-4BBD-9132-B14D28383393}" name="Tablica7115" displayName="Tablica7115" ref="A10:I15" totalsRowShown="0" headerRowDxfId="48">
  <autoFilter ref="A10:I15" xr:uid="{8D0535B0-3F90-464C-BECE-243F9793AEA1}"/>
  <tableColumns count="9">
    <tableColumn id="1" xr3:uid="{20F1C6BD-6592-459F-B06F-87D1B4162D39}" name="Players"/>
    <tableColumn id="2" xr3:uid="{A4FE4E5C-E535-4B67-BD3C-1A8445A0109D}" name="Corporation"/>
    <tableColumn id="3" xr3:uid="{8BBF2C80-BEF0-4466-814F-F9821D85E111}" name="TR"/>
    <tableColumn id="4" xr3:uid="{CFC15875-03A8-478D-81C4-5EAD6118A169}" name="Award"/>
    <tableColumn id="5" xr3:uid="{C10E1B19-DBD4-452F-BCE7-35D9C9CA5A4E}" name="Milestone"/>
    <tableColumn id="6" xr3:uid="{EF8380D5-7A39-446C-AFB8-BCE542A093B7}" name="Greenery"/>
    <tableColumn id="7" xr3:uid="{BF6CAC03-0383-4B88-B04E-E0270186CD46}" name="Cities"/>
    <tableColumn id="8" xr3:uid="{B4902241-2132-4426-B9E6-67C2AE79F562}" name="Cards"/>
    <tableColumn id="9" xr3:uid="{6946F291-F6D9-4AF9-8220-0FB50BE61293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BF41DD74-C362-450F-9C29-F77BE796ED6B}" name="Tablica10116" displayName="Tablica10116" ref="A20:B28" totalsRowShown="0">
  <autoFilter ref="A20:B28" xr:uid="{5CC61062-52B1-4E7D-B69E-7917EE825F9E}"/>
  <tableColumns count="2">
    <tableColumn id="1" xr3:uid="{EFDE6F25-8902-41B5-804E-BB71122898B9}" name="Moon/Asteroid"/>
    <tableColumn id="2" xr3:uid="{C22FB167-2F90-48C5-B0E2-FFEEB2D70C02}" name="No Colonies"/>
  </tableColumns>
  <tableStyleInfo name="TableStyleLight16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A1C1473A-10C7-4C3B-B861-4F712469726F}" name="Tablica7117" displayName="Tablica7117" ref="A10:I15" totalsRowShown="0" headerRowDxfId="47">
  <autoFilter ref="A10:I15" xr:uid="{CE5E6839-AD58-4039-B19C-7BBB328B813C}"/>
  <tableColumns count="9">
    <tableColumn id="1" xr3:uid="{C46316C3-CEB7-477B-93B8-C6478816D3C7}" name="Players"/>
    <tableColumn id="2" xr3:uid="{A09B45BA-45B0-4255-BF6F-78254207F987}" name="Corporation"/>
    <tableColumn id="3" xr3:uid="{6F30B5C7-D511-484B-9761-D9E58FE89E1B}" name="TR"/>
    <tableColumn id="4" xr3:uid="{AB5B3B33-1679-4069-8B27-DCBC01BD898F}" name="Award"/>
    <tableColumn id="5" xr3:uid="{28865C79-54B1-4E4A-A44D-460D957F97A2}" name="Milestone"/>
    <tableColumn id="6" xr3:uid="{261E73B2-DBEF-4ACE-B8ED-5C48144EAEAB}" name="Greenery"/>
    <tableColumn id="7" xr3:uid="{2592213B-77B9-4EAB-8F86-7D790EBA6476}" name="Cities"/>
    <tableColumn id="8" xr3:uid="{11483362-26CD-4EDC-A04E-F2F21406CBB8}" name="Cards"/>
    <tableColumn id="9" xr3:uid="{A9EED385-33D3-4024-8B5F-80CA6529B318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0EC24739-C41E-4434-8BE0-19F11E703F72}" name="Tablica10118" displayName="Tablica10118" ref="A20:B28" totalsRowShown="0">
  <autoFilter ref="A20:B28" xr:uid="{A37DA803-ECF6-49E8-8BE5-D52EFA4FD037}"/>
  <tableColumns count="2">
    <tableColumn id="1" xr3:uid="{B7B58222-707A-487C-8F62-817B160A3EAC}" name="Moon/Asteroid"/>
    <tableColumn id="2" xr3:uid="{007B1CF9-B533-4C0E-9CA0-090973639CC9}" name="No Colonies"/>
  </tableColumns>
  <tableStyleInfo name="TableStyleLight16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D30C415A-CCA0-4543-B453-6C05795CA754}" name="Tablica7119" displayName="Tablica7119" ref="A10:I15" totalsRowShown="0" headerRowDxfId="46">
  <autoFilter ref="A10:I15" xr:uid="{2F400C91-3054-46EE-A2F0-7AA9AB812604}"/>
  <tableColumns count="9">
    <tableColumn id="1" xr3:uid="{21C002D3-5797-44E1-899F-56A7C17701E2}" name="Players"/>
    <tableColumn id="2" xr3:uid="{95E7A39A-D8BC-45C9-8FE7-2144DD1FD6E7}" name="Corporation"/>
    <tableColumn id="3" xr3:uid="{E9EA68AC-2C96-4DEC-8C98-D5A12830D149}" name="TR"/>
    <tableColumn id="4" xr3:uid="{C1FC12DC-B063-4281-B666-89668B87CE86}" name="Award"/>
    <tableColumn id="5" xr3:uid="{F5659E83-446B-449F-954D-F608DB274508}" name="Milestone"/>
    <tableColumn id="6" xr3:uid="{0C643304-0357-4DAE-A31A-4C6335F88275}" name="Greenery"/>
    <tableColumn id="7" xr3:uid="{D2655FA5-6873-4D14-BBD5-85671EE087CD}" name="Cities"/>
    <tableColumn id="8" xr3:uid="{E622D424-128A-486D-A563-25776FF8D6B6}" name="Cards"/>
    <tableColumn id="9" xr3:uid="{1401271F-8D56-4B25-82F9-922A4BB08DFF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7980D05E-53A0-4E37-B32B-B1BD73DD76F2}" name="Tablica10120" displayName="Tablica10120" ref="A20:B28" totalsRowShown="0">
  <autoFilter ref="A20:B28" xr:uid="{8841581C-F717-4E9D-9945-7CB37A422B9A}"/>
  <tableColumns count="2">
    <tableColumn id="1" xr3:uid="{3D495E03-8EF2-4F77-9A07-F3E82143E377}" name="Moon/Asteroid"/>
    <tableColumn id="2" xr3:uid="{8FB0DD9C-5C58-4CD4-B673-1C35E35CB9B4}" name="No Colonies"/>
  </tableColumns>
  <tableStyleInfo name="TableStyleLight16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580316D3-C422-421A-8A8D-2043ED403ED5}" name="Tablica7121" displayName="Tablica7121" ref="A10:I15" totalsRowShown="0" headerRowDxfId="45">
  <autoFilter ref="A10:I15" xr:uid="{9A5ABF3E-F30A-4B36-B47F-851886B60033}"/>
  <tableColumns count="9">
    <tableColumn id="1" xr3:uid="{3505A214-5005-43B2-BF7F-E463720CF4F7}" name="Players"/>
    <tableColumn id="2" xr3:uid="{6915F259-11B7-4034-8C70-25338E3E0AE7}" name="Corporation"/>
    <tableColumn id="3" xr3:uid="{F7F9F63B-2D0C-42B1-A948-E5C2C2FC5A14}" name="TR"/>
    <tableColumn id="4" xr3:uid="{324F4645-B70C-4393-AD9F-CF660AD69025}" name="Award"/>
    <tableColumn id="5" xr3:uid="{D50FF24A-41FB-4405-AA68-086E46B1F582}" name="Milestone"/>
    <tableColumn id="6" xr3:uid="{94206CC9-90B5-4F54-BCD2-ABC2BD4FFCBC}" name="Greenery"/>
    <tableColumn id="7" xr3:uid="{DFD1A28D-D631-4DE8-92EC-93FAC22572E7}" name="Cities"/>
    <tableColumn id="8" xr3:uid="{E7795B18-92CD-4596-8466-002A5FFD1774}" name="Cards"/>
    <tableColumn id="9" xr3:uid="{9F5EE374-4F1B-41D1-BD87-E1DD94A06E16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789D7382-38AB-4870-B375-9E734763019B}" name="Tablica10122" displayName="Tablica10122" ref="A20:B28" totalsRowShown="0">
  <autoFilter ref="A20:B28" xr:uid="{AC7D531D-2F4D-47D3-9DDA-55615186D853}"/>
  <tableColumns count="2">
    <tableColumn id="1" xr3:uid="{0465B7AB-58FB-4190-A4C7-F071B064AA3B}" name="Moon/Asteroid"/>
    <tableColumn id="2" xr3:uid="{01A97DEE-1874-4FA5-B55B-AC978AA986E6}" name="No Colonies"/>
  </tableColumns>
  <tableStyleInfo name="TableStyleLight16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F80FE953-4F6E-40D9-9103-4FADC719451F}" name="Tablica7123" displayName="Tablica7123" ref="A10:I15" totalsRowShown="0" headerRowDxfId="44">
  <autoFilter ref="A10:I15" xr:uid="{04204382-2C5C-4076-86A8-3B7C6AA5EB2F}"/>
  <tableColumns count="9">
    <tableColumn id="1" xr3:uid="{582035C8-5328-4366-A078-4AE39B6418D6}" name="Players"/>
    <tableColumn id="2" xr3:uid="{E6406773-EF10-4ECE-BB9A-95668DAD42D0}" name="Corporation"/>
    <tableColumn id="3" xr3:uid="{873C1139-4969-4CBB-8390-29D162D43A71}" name="TR"/>
    <tableColumn id="4" xr3:uid="{6B7C4499-777F-4677-8A1A-BFDDCBFB0F9A}" name="Award"/>
    <tableColumn id="5" xr3:uid="{6F784175-BC22-4924-A731-6292689258F9}" name="Milestone"/>
    <tableColumn id="6" xr3:uid="{19B37BA3-1790-4C9D-9732-2C84C471EB77}" name="Greenery"/>
    <tableColumn id="7" xr3:uid="{690CF935-4F4D-4642-BDA1-9DA751081D92}" name="Cities"/>
    <tableColumn id="8" xr3:uid="{568E698C-8D06-41AA-8A45-E385934B567E}" name="Cards"/>
    <tableColumn id="9" xr3:uid="{736DBE92-01E6-4611-845E-50EB044BBB03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90FCF40B-38F3-4AEB-938E-DEE492B3C8B4}" name="Tablica10124" displayName="Tablica10124" ref="A20:B28" totalsRowShown="0">
  <autoFilter ref="A20:B28" xr:uid="{5DD229B8-0FE8-46AD-8887-54A8ED32E31B}"/>
  <tableColumns count="2">
    <tableColumn id="1" xr3:uid="{E675D553-7E60-4859-B9EC-841D9BB5B152}" name="Moon/Asteroid"/>
    <tableColumn id="2" xr3:uid="{7F764E57-38AA-4FD3-AED1-61C67AD0A2D5}" name="No Colonies"/>
  </tableColumns>
  <tableStyleInfo name="TableStyleLight16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7DCA6CC7-94BC-4891-A1A0-5235B2D5F37D}" name="Tablica7125" displayName="Tablica7125" ref="A10:I15" totalsRowShown="0" headerRowDxfId="43">
  <autoFilter ref="A10:I15" xr:uid="{AD82EED1-CC45-419A-9751-FC9BF2189D08}"/>
  <tableColumns count="9">
    <tableColumn id="1" xr3:uid="{59224F47-610A-42DC-8ECC-CE4392913ED2}" name="Players"/>
    <tableColumn id="2" xr3:uid="{A222F826-6C81-428D-8A43-2D7A01273C16}" name="Corporation"/>
    <tableColumn id="3" xr3:uid="{C0EC4FEE-E00F-420C-BD75-FC9A9B9FADE5}" name="TR"/>
    <tableColumn id="4" xr3:uid="{5EB09011-5468-418F-9406-3028D4E3C00B}" name="Award"/>
    <tableColumn id="5" xr3:uid="{4245D7B9-B057-4F79-B01F-C381B8DC4952}" name="Milestone"/>
    <tableColumn id="6" xr3:uid="{0DB43365-874F-47E1-B99C-21932BD7C4DD}" name="Greenery"/>
    <tableColumn id="7" xr3:uid="{151CD5F6-A91D-4660-8468-6E13169D5310}" name="Cities"/>
    <tableColumn id="8" xr3:uid="{B118FDDD-B319-44FB-B1DF-7317331D4F77}" name="Cards"/>
    <tableColumn id="9" xr3:uid="{12F910D6-1732-4255-91B9-254A8E56660C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7260E7E0-7AA4-400C-A418-3E692C7D559A}" name="Tablica10126" displayName="Tablica10126" ref="A20:B28" totalsRowShown="0">
  <autoFilter ref="A20:B28" xr:uid="{6D543855-A496-4546-B8FA-4A81609B94DC}"/>
  <tableColumns count="2">
    <tableColumn id="1" xr3:uid="{9504626E-A1CD-4986-81D9-A2BF6425526F}" name="Moon/Asteroid"/>
    <tableColumn id="2" xr3:uid="{A6AA9189-32CF-4F39-A8F9-85046982AB28}" name="No Colonies"/>
  </tableColumns>
  <tableStyleInfo name="TableStyleLight16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A2D88037-4467-4AF6-AC9D-5E646DD3FA54}" name="Tablica7127" displayName="Tablica7127" ref="A10:I15" totalsRowShown="0" headerRowDxfId="42">
  <autoFilter ref="A10:I15" xr:uid="{874A9C49-1137-46BD-953B-58FB6E06D555}"/>
  <tableColumns count="9">
    <tableColumn id="1" xr3:uid="{6AEB35D3-926B-4257-8E2C-F8154810801C}" name="Players"/>
    <tableColumn id="2" xr3:uid="{5DD6E890-F01E-42D9-A04D-7DBCAC02B60D}" name="Corporation"/>
    <tableColumn id="3" xr3:uid="{1E90DC35-BAF5-403A-A58A-EF840785DB2D}" name="TR"/>
    <tableColumn id="4" xr3:uid="{49658E10-3CDA-43BC-BF60-C559AE92AC00}" name="Award"/>
    <tableColumn id="5" xr3:uid="{A8CAAA3B-8E66-4372-9BFE-1C53BDA85B83}" name="Milestone"/>
    <tableColumn id="6" xr3:uid="{5BFE57D6-78B7-4A2D-BBC2-4B1939CA4F62}" name="Greenery"/>
    <tableColumn id="7" xr3:uid="{89B36C5F-A5B9-4875-913C-6210D573796B}" name="Cities"/>
    <tableColumn id="8" xr3:uid="{C93B29C9-FC99-4FC3-9475-F41892097DC2}" name="Cards"/>
    <tableColumn id="9" xr3:uid="{A6B0264C-84DA-42E4-9691-C49CC590CB4C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60F0E762-3206-4571-93AE-02C159ECDDD8}" name="Tablica10128" displayName="Tablica10128" ref="A20:B28" totalsRowShown="0">
  <autoFilter ref="A20:B28" xr:uid="{466D09C1-998A-4D07-AA06-39FE6BE12C00}"/>
  <tableColumns count="2">
    <tableColumn id="1" xr3:uid="{D837A47D-CE51-4A03-9FB1-264A3C794E66}" name="Moon/Asteroid"/>
    <tableColumn id="2" xr3:uid="{CD72FCA3-DE9C-48E2-B3A3-88EB8BA06D5F}" name="No Colonies"/>
  </tableColumns>
  <tableStyleInfo name="TableStyleLight16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75149D44-5B5E-47DB-8C4C-75197962CF20}" name="Tablica7129" displayName="Tablica7129" ref="A10:I15" totalsRowShown="0" headerRowDxfId="41">
  <autoFilter ref="A10:I15" xr:uid="{AAFF3D4B-3873-4015-806F-BB2611E8DC4B}"/>
  <tableColumns count="9">
    <tableColumn id="1" xr3:uid="{7BA9F214-0EFE-4FC0-B8F5-F8AF28B156FB}" name="Players"/>
    <tableColumn id="2" xr3:uid="{B2E505E9-D7C6-4C8F-B636-A2FD4CA331AA}" name="Corporation"/>
    <tableColumn id="3" xr3:uid="{052C83B6-BE44-4228-8DA4-F9B36709605C}" name="TR"/>
    <tableColumn id="4" xr3:uid="{E79CBC58-7423-4965-8702-17E517822B94}" name="Award"/>
    <tableColumn id="5" xr3:uid="{00AB598D-21D1-4458-8A46-99385FE637BD}" name="Milestone"/>
    <tableColumn id="6" xr3:uid="{76AD77C9-2CE8-41E5-9B26-305CE3B2BA32}" name="Greenery"/>
    <tableColumn id="7" xr3:uid="{6E3C570F-30F8-4B95-8BB5-0FDE95AC1A1D}" name="Cities"/>
    <tableColumn id="8" xr3:uid="{4E9BF0DE-BD32-445D-BBD4-4D958F47FC6D}" name="Cards"/>
    <tableColumn id="9" xr3:uid="{E1DE35B5-1E8C-4A24-8F72-2A68934503D3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FBDD3B0F-749D-4DE9-88E4-A918D568B3B2}" name="Tablica10130" displayName="Tablica10130" ref="A20:B28" totalsRowShown="0">
  <autoFilter ref="A20:B28" xr:uid="{4B0D5A5C-87FB-4892-ACBC-BEFA74B41E2F}"/>
  <tableColumns count="2">
    <tableColumn id="1" xr3:uid="{6BC73D8B-39A6-4F24-8318-F17953A0D4D9}" name="Moon/Asteroid"/>
    <tableColumn id="2" xr3:uid="{726298FC-A484-4EAB-97F4-925DC9F51EC1}" name="No Colonies"/>
  </tableColumns>
  <tableStyleInfo name="TableStyleLight16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F6479C67-0100-4D81-9B92-3429183D3FD8}" name="Tablica7131" displayName="Tablica7131" ref="A10:I15" totalsRowShown="0" headerRowDxfId="40">
  <autoFilter ref="A10:I15" xr:uid="{4AA780BE-63FC-429D-86B5-5C26CEBC7AFB}"/>
  <tableColumns count="9">
    <tableColumn id="1" xr3:uid="{20BE6DC7-1E9C-4AFB-8DFC-FC8A9CDBB4D1}" name="Players"/>
    <tableColumn id="2" xr3:uid="{8F7907C6-3F5E-46F6-BF26-20F634805F48}" name="Corporation"/>
    <tableColumn id="3" xr3:uid="{0501EA2D-86AE-4140-A1A0-91AC2A168F77}" name="TR"/>
    <tableColumn id="4" xr3:uid="{43E5F49E-F46F-459A-9956-C71853F1B676}" name="Award"/>
    <tableColumn id="5" xr3:uid="{93ECF676-3A93-419D-B703-19E5DCD8DF6D}" name="Milestone"/>
    <tableColumn id="6" xr3:uid="{AAD1ECDE-5EA8-4F1F-97DB-4BB7FB859CBC}" name="Greenery"/>
    <tableColumn id="7" xr3:uid="{88181A92-664F-48F8-A1A2-A8FFA77A99EB}" name="Cities"/>
    <tableColumn id="8" xr3:uid="{6CAE5919-329D-4A90-99D4-B44EB4EE42FE}" name="Cards"/>
    <tableColumn id="9" xr3:uid="{AE99B7C1-7F34-4805-BBB2-2053BF93FF92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35FBDA36-598A-483A-B7C1-40500FB66722}" name="Tablica10132" displayName="Tablica10132" ref="A20:B28" totalsRowShown="0">
  <autoFilter ref="A20:B28" xr:uid="{9928323D-6FD6-469B-BD0B-7C7B3BB12D8B}"/>
  <tableColumns count="2">
    <tableColumn id="1" xr3:uid="{84F572AD-D8E4-4F6E-83A3-0A452E957590}" name="Moon/Asteroid"/>
    <tableColumn id="2" xr3:uid="{4760226A-2AE5-4A1A-91B5-C359695A9F70}" name="No Colonies"/>
  </tableColumns>
  <tableStyleInfo name="TableStyleLight16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3D33C47B-69AC-4E8E-B0DD-67A025A2C994}" name="Tablica7133" displayName="Tablica7133" ref="A10:I15" totalsRowShown="0" headerRowDxfId="39">
  <autoFilter ref="A10:I15" xr:uid="{8075F4AF-8D77-47B1-9D6F-4FA05025DBA9}"/>
  <tableColumns count="9">
    <tableColumn id="1" xr3:uid="{FE3978AA-0F4A-4B8E-963F-9DC80BFF9589}" name="Players"/>
    <tableColumn id="2" xr3:uid="{8104742B-3AE2-4D27-A37F-C9A80AF5589F}" name="Corporation"/>
    <tableColumn id="3" xr3:uid="{6A1860E7-A580-428C-900A-32C8EB237817}" name="TR"/>
    <tableColumn id="4" xr3:uid="{326F39FD-4EFF-48C6-A354-DBC2240DECC9}" name="Award"/>
    <tableColumn id="5" xr3:uid="{3BD0A29E-0188-4A78-AAD1-7F95DC03A19D}" name="Milestone"/>
    <tableColumn id="6" xr3:uid="{796FBA84-574F-47A5-BAF5-FC04B4C83031}" name="Greenery"/>
    <tableColumn id="7" xr3:uid="{907824D5-18E7-4F65-B79F-34ACFAE40EDD}" name="Cities"/>
    <tableColumn id="8" xr3:uid="{AB8F7D3B-9CBF-4602-A13C-0F3CF3B612AF}" name="Cards"/>
    <tableColumn id="9" xr3:uid="{E0D5B14F-E01D-42FD-B367-DB05E6E64E73}" name="Total">
      <calculatedColumnFormula>SUM(C11:H11)</calculatedColumnFormula>
    </tableColumn>
  </tableColumns>
  <tableStyleInfo name="TableStyleLight16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C8DFF893-04AB-4D32-9D8F-C0C44392FE54}" name="Tablica10134" displayName="Tablica10134" ref="A20:B28" totalsRowShown="0">
  <autoFilter ref="A20:B28" xr:uid="{3B455883-5D5B-4A81-9545-407043E99DE8}"/>
  <tableColumns count="2">
    <tableColumn id="1" xr3:uid="{8908126B-7477-4FAB-822B-99C0E444E648}" name="Moon/Asteroid"/>
    <tableColumn id="2" xr3:uid="{72FA5EAD-5476-410B-84C3-B778DAA75DCA}" name="No Colonie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table" Target="../tables/table3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table" Target="../tables/table3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table" Target="../tables/table38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table" Target="../tables/table40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table" Target="../tables/table42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table" Target="../tables/table44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table" Target="../tables/table46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table" Target="../tables/table48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table" Target="../tables/table50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table" Target="../tables/table52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table" Target="../tables/table54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table" Target="../tables/table5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table" Target="../tables/table58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table" Target="../tables/table60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printerSettings" Target="../printerSettings/printerSettings11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5.xml"/><Relationship Id="rId2" Type="http://schemas.openxmlformats.org/officeDocument/2006/relationships/table" Target="../tables/table64.xml"/><Relationship Id="rId1" Type="http://schemas.openxmlformats.org/officeDocument/2006/relationships/printerSettings" Target="../printerSettings/printerSettings12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7.xml"/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13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table" Target="../tables/table68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table" Target="../tables/table70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3.xml"/><Relationship Id="rId1" Type="http://schemas.openxmlformats.org/officeDocument/2006/relationships/table" Target="../tables/table72.x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table" Target="../tables/table74.xm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7.xml"/><Relationship Id="rId1" Type="http://schemas.openxmlformats.org/officeDocument/2006/relationships/table" Target="../tables/table76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9.xml"/><Relationship Id="rId1" Type="http://schemas.openxmlformats.org/officeDocument/2006/relationships/table" Target="../tables/table78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1.xml"/><Relationship Id="rId1" Type="http://schemas.openxmlformats.org/officeDocument/2006/relationships/table" Target="../tables/table80.x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3.xml"/><Relationship Id="rId1" Type="http://schemas.openxmlformats.org/officeDocument/2006/relationships/table" Target="../tables/table82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5.xml"/><Relationship Id="rId1" Type="http://schemas.openxmlformats.org/officeDocument/2006/relationships/table" Target="../tables/table84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7.xml"/><Relationship Id="rId1" Type="http://schemas.openxmlformats.org/officeDocument/2006/relationships/table" Target="../tables/table86.x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/><Relationship Id="rId1" Type="http://schemas.openxmlformats.org/officeDocument/2006/relationships/table" Target="../tables/table88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1.xml"/><Relationship Id="rId1" Type="http://schemas.openxmlformats.org/officeDocument/2006/relationships/table" Target="../tables/table90.xm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3.xml"/><Relationship Id="rId1" Type="http://schemas.openxmlformats.org/officeDocument/2006/relationships/table" Target="../tables/table92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5.xml"/><Relationship Id="rId1" Type="http://schemas.openxmlformats.org/officeDocument/2006/relationships/table" Target="../tables/table94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7.xml"/><Relationship Id="rId1" Type="http://schemas.openxmlformats.org/officeDocument/2006/relationships/table" Target="../tables/table96.x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9.xml"/><Relationship Id="rId1" Type="http://schemas.openxmlformats.org/officeDocument/2006/relationships/table" Target="../tables/table98.xm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1.xml"/><Relationship Id="rId1" Type="http://schemas.openxmlformats.org/officeDocument/2006/relationships/table" Target="../tables/table100.xml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3.xml"/><Relationship Id="rId1" Type="http://schemas.openxmlformats.org/officeDocument/2006/relationships/table" Target="../tables/table102.xm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5.xml"/><Relationship Id="rId1" Type="http://schemas.openxmlformats.org/officeDocument/2006/relationships/table" Target="../tables/table104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7.xml"/><Relationship Id="rId1" Type="http://schemas.openxmlformats.org/officeDocument/2006/relationships/table" Target="../tables/table106.xm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9.xml"/><Relationship Id="rId1" Type="http://schemas.openxmlformats.org/officeDocument/2006/relationships/table" Target="../tables/table108.xm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1.xml"/><Relationship Id="rId1" Type="http://schemas.openxmlformats.org/officeDocument/2006/relationships/table" Target="../tables/table110.xm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3.xml"/><Relationship Id="rId1" Type="http://schemas.openxmlformats.org/officeDocument/2006/relationships/table" Target="../tables/table112.xm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5.xml"/><Relationship Id="rId1" Type="http://schemas.openxmlformats.org/officeDocument/2006/relationships/table" Target="../tables/table114.xm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7.xml"/><Relationship Id="rId1" Type="http://schemas.openxmlformats.org/officeDocument/2006/relationships/table" Target="../tables/table116.xml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9.xml"/><Relationship Id="rId1" Type="http://schemas.openxmlformats.org/officeDocument/2006/relationships/table" Target="../tables/table118.xm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1.xml"/><Relationship Id="rId1" Type="http://schemas.openxmlformats.org/officeDocument/2006/relationships/table" Target="../tables/table120.xm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3.xml"/><Relationship Id="rId1" Type="http://schemas.openxmlformats.org/officeDocument/2006/relationships/table" Target="../tables/table122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5.xml"/><Relationship Id="rId1" Type="http://schemas.openxmlformats.org/officeDocument/2006/relationships/table" Target="../tables/table124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F349-15C9-4435-8128-C966DC343822}">
  <dimension ref="A1:K80"/>
  <sheetViews>
    <sheetView tabSelected="1" topLeftCell="A28" workbookViewId="0">
      <selection activeCell="L50" sqref="L50"/>
    </sheetView>
  </sheetViews>
  <sheetFormatPr defaultRowHeight="15" x14ac:dyDescent="0.25"/>
  <cols>
    <col min="1" max="1" width="9.140625" customWidth="1"/>
    <col min="2" max="2" width="11.28515625" style="19" customWidth="1"/>
    <col min="3" max="3" width="17.7109375" customWidth="1"/>
    <col min="4" max="4" width="11.5703125" customWidth="1"/>
    <col min="5" max="5" width="17.7109375" customWidth="1"/>
    <col min="6" max="6" width="18" customWidth="1"/>
    <col min="7" max="7" width="11" customWidth="1"/>
    <col min="8" max="8" width="8.140625" customWidth="1"/>
    <col min="9" max="9" width="9" customWidth="1"/>
    <col min="10" max="10" width="6.85546875" customWidth="1"/>
    <col min="11" max="11" width="6" customWidth="1"/>
    <col min="12" max="12" width="14.85546875" customWidth="1"/>
    <col min="13" max="13" width="15.42578125" customWidth="1"/>
    <col min="14" max="14" width="9.140625" customWidth="1"/>
  </cols>
  <sheetData>
    <row r="1" spans="1:11" ht="42" customHeight="1" x14ac:dyDescent="0.25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69"/>
    </row>
    <row r="3" spans="1:11" x14ac:dyDescent="0.25">
      <c r="E3" t="s">
        <v>1</v>
      </c>
      <c r="F3" t="s">
        <v>2</v>
      </c>
      <c r="G3" t="s">
        <v>3</v>
      </c>
    </row>
    <row r="4" spans="1:11" x14ac:dyDescent="0.25">
      <c r="E4" t="s">
        <v>4</v>
      </c>
      <c r="F4" s="9" t="str">
        <f>HYPERLINK("[.\]"&amp;E4&amp;"!A1",E4)</f>
        <v>Players</v>
      </c>
      <c r="G4">
        <f ca="1">_xlfn.SHEET(INDIRECT(E4&amp;"!A1"))</f>
        <v>2</v>
      </c>
    </row>
    <row r="5" spans="1:11" x14ac:dyDescent="0.25">
      <c r="E5" t="s">
        <v>5</v>
      </c>
      <c r="F5" s="9" t="str">
        <f t="shared" ref="F5:F14" si="0">HYPERLINK("[.\]"&amp;E5&amp;"!A1",E5)</f>
        <v>Corporations</v>
      </c>
      <c r="G5">
        <f t="shared" ref="G5:G14" ca="1" si="1">_xlfn.SHEET(INDIRECT(E5&amp;"!A1"))</f>
        <v>3</v>
      </c>
    </row>
    <row r="6" spans="1:11" x14ac:dyDescent="0.25">
      <c r="E6" t="s">
        <v>6</v>
      </c>
      <c r="F6" s="9" t="str">
        <f t="shared" si="0"/>
        <v>Variables</v>
      </c>
      <c r="G6">
        <f t="shared" ca="1" si="1"/>
        <v>8</v>
      </c>
    </row>
    <row r="7" spans="1:11" x14ac:dyDescent="0.25">
      <c r="E7" t="s">
        <v>7</v>
      </c>
      <c r="F7" s="9" t="str">
        <f t="shared" si="0"/>
        <v>PlayedPC</v>
      </c>
      <c r="G7">
        <f t="shared" ca="1" si="1"/>
        <v>4</v>
      </c>
    </row>
    <row r="8" spans="1:11" x14ac:dyDescent="0.25">
      <c r="E8" t="s">
        <v>8</v>
      </c>
      <c r="F8" s="9" t="str">
        <f>HYPERLINK("[.\]"&amp;E8&amp;"!A1",E8)</f>
        <v>WinPC</v>
      </c>
      <c r="G8">
        <f ca="1">_xlfn.SHEET(INDIRECT(E8&amp;"!A1"))</f>
        <v>5</v>
      </c>
    </row>
    <row r="9" spans="1:11" x14ac:dyDescent="0.25">
      <c r="E9" t="s">
        <v>9</v>
      </c>
      <c r="F9" s="9" t="str">
        <f>HYPERLINK("[.\]"&amp;E9&amp;"!A1",E9)</f>
        <v>WinRate</v>
      </c>
      <c r="G9">
        <f ca="1">_xlfn.SHEET(INDIRECT(E9&amp;"!A1"))</f>
        <v>6</v>
      </c>
    </row>
    <row r="10" spans="1:11" x14ac:dyDescent="0.25">
      <c r="E10" t="s">
        <v>10</v>
      </c>
      <c r="F10" s="9" t="str">
        <f>HYPERLINK("[.\]"&amp;E10&amp;"!A1",E10)</f>
        <v>FunFacts</v>
      </c>
      <c r="G10">
        <f ca="1">_xlfn.SHEET(INDIRECT(E10&amp;"!A1"))</f>
        <v>7</v>
      </c>
    </row>
    <row r="11" spans="1:11" x14ac:dyDescent="0.25">
      <c r="E11" t="s">
        <v>6</v>
      </c>
      <c r="F11" s="9" t="str">
        <f>HYPERLINK("[.\]"&amp;E11&amp;"!A1",E11)</f>
        <v>Variables</v>
      </c>
      <c r="G11">
        <f ca="1">_xlfn.SHEET(INDIRECT(E11&amp;"!A1"))</f>
        <v>8</v>
      </c>
    </row>
    <row r="12" spans="1:11" x14ac:dyDescent="0.25">
      <c r="E12" t="s">
        <v>11</v>
      </c>
      <c r="F12" s="9" t="str">
        <f t="shared" si="0"/>
        <v>GameTemplate</v>
      </c>
      <c r="G12">
        <f t="shared" ca="1" si="1"/>
        <v>9</v>
      </c>
    </row>
    <row r="13" spans="1:11" x14ac:dyDescent="0.25">
      <c r="E13" t="s">
        <v>12</v>
      </c>
      <c r="F13" s="9" t="str">
        <f t="shared" si="0"/>
        <v>START</v>
      </c>
      <c r="G13">
        <f t="shared" ca="1" si="1"/>
        <v>10</v>
      </c>
    </row>
    <row r="14" spans="1:11" x14ac:dyDescent="0.25">
      <c r="E14" t="s">
        <v>13</v>
      </c>
      <c r="F14" s="9" t="str">
        <f t="shared" si="0"/>
        <v>END</v>
      </c>
      <c r="G14">
        <f t="shared" ca="1" si="1"/>
        <v>71</v>
      </c>
    </row>
    <row r="15" spans="1:11" x14ac:dyDescent="0.25">
      <c r="E15" t="s">
        <v>14</v>
      </c>
      <c r="F15" s="9" t="str">
        <f t="shared" ref="F15" si="2">HYPERLINK("[.\]"&amp;E15&amp;"!A1",E15)</f>
        <v>CHANGELOG</v>
      </c>
      <c r="G15">
        <f t="shared" ref="G15" ca="1" si="3">_xlfn.SHEET(INDIRECT(E15&amp;"!A1"))</f>
        <v>72</v>
      </c>
    </row>
    <row r="17" spans="1:11" x14ac:dyDescent="0.25">
      <c r="B17"/>
    </row>
    <row r="18" spans="1:11" x14ac:dyDescent="0.25">
      <c r="A18" t="s">
        <v>1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</v>
      </c>
      <c r="J18" t="s">
        <v>3</v>
      </c>
      <c r="K18" t="s">
        <v>22</v>
      </c>
    </row>
    <row r="19" spans="1:11" x14ac:dyDescent="0.25">
      <c r="A19" t="s">
        <v>23</v>
      </c>
      <c r="B19" s="19" cm="1">
        <f t="array" aca="1" ref="B19" ca="1">IF(INDIRECT($A19&amp;"!$B$1")&lt;&gt;"",INDIRECT($A19&amp;"!$B$1"),"")</f>
        <v>43732</v>
      </c>
      <c r="C19" s="20" t="str" cm="1">
        <f t="array" aca="1" ref="C19" ca="1">IF(INDIRECT($A19&amp;"!$B$2")&lt;&gt;"",INDIRECT($A19&amp;"!$B$2"),"")</f>
        <v>Standard</v>
      </c>
      <c r="D19" s="20" t="str" cm="1">
        <f t="array" aca="1" ref="D19" ca="1">IF(INDIRECT($A19&amp;"!$B$3")&lt;&gt;"",INDIRECT($A19&amp;"!$B$3"),"")</f>
        <v>Tharsis</v>
      </c>
      <c r="E19" s="20" t="str" cm="1">
        <f t="array" aca="1" ref="E19" ca="1">IF(INDIRECT($A19&amp;"!$B$5")&lt;&gt;0,INDIRECT($A19&amp;"!$B$5"),"")</f>
        <v>player2</v>
      </c>
      <c r="F19" s="20" t="str" cm="1">
        <f t="array" aca="1" ref="F19" ca="1">IF(INDIRECT($A19&amp;"!$B$6")&lt;&gt;0,INDIRECT($A19&amp;"!$B$6"),"")</f>
        <v>Beginner</v>
      </c>
      <c r="G19" s="20" cm="1">
        <f t="array" aca="1" ref="G19" ca="1">IF(INDIRECT($A19&amp;"!$B$7")&lt;&gt;0,INDIRECT($A19&amp;"!$B$7"),"")</f>
        <v>75</v>
      </c>
      <c r="H19" s="20" cm="1">
        <f t="array" aca="1" ref="H19" ca="1">IF(INDIRECT($A19&amp;"!$B$8")&lt;&gt;0,INDIRECT($A19&amp;"!$B$8"),"")</f>
        <v>3</v>
      </c>
      <c r="I19" s="9" t="str">
        <f t="shared" ref="I19:I52" si="4">HYPERLINK("[.\]"&amp;A19&amp;"!A1",A19)</f>
        <v>Game1</v>
      </c>
      <c r="J19">
        <f t="shared" ref="J19:J52" ca="1" si="5">_xlfn.SHEET(INDIRECT(A19&amp;"!A1"))</f>
        <v>11</v>
      </c>
      <c r="K19" s="20" t="str" cm="1">
        <f t="array" aca="1" ref="K19" ca="1">IF(INDIRECT($A19&amp;"!$B$18")&lt;&gt;0,INDIRECT($A19&amp;"!$B$18"),"")</f>
        <v/>
      </c>
    </row>
    <row r="20" spans="1:11" x14ac:dyDescent="0.25">
      <c r="A20" t="s">
        <v>24</v>
      </c>
      <c r="B20" s="19" cm="1">
        <f t="array" aca="1" ref="B20" ca="1">IF(INDIRECT($A20&amp;"!$B$1")&lt;&gt;"",INDIRECT($A20&amp;"!$B$1"),"")</f>
        <v>43733</v>
      </c>
      <c r="C20" s="20" t="str" cm="1">
        <f t="array" aca="1" ref="C20" ca="1">IF(INDIRECT($A20&amp;"!$B$2")&lt;&gt;"",INDIRECT($A20&amp;"!$B$2"),"")</f>
        <v>Standard</v>
      </c>
      <c r="D20" s="20" t="str" cm="1">
        <f t="array" aca="1" ref="D20" ca="1">IF(INDIRECT($A20&amp;"!$B$3")&lt;&gt;"",INDIRECT($A20&amp;"!$B$3"),"")</f>
        <v>Tharsis</v>
      </c>
      <c r="E20" s="20" t="str" cm="1">
        <f t="array" aca="1" ref="E20" ca="1">IF(INDIRECT($A20&amp;"!$B$5")&lt;&gt;0,INDIRECT($A20&amp;"!$B$5"),"")</f>
        <v>player2</v>
      </c>
      <c r="F20" s="20" t="str" cm="1">
        <f t="array" aca="1" ref="F20" ca="1">IF(INDIRECT($A20&amp;"!$B$6")&lt;&gt;0,INDIRECT($A20&amp;"!$B$6"),"")</f>
        <v>Beginner</v>
      </c>
      <c r="G20" s="20" cm="1">
        <f t="array" aca="1" ref="G20" ca="1">IF(INDIRECT($A20&amp;"!$B$7")&lt;&gt;0,INDIRECT($A20&amp;"!$B$7"),"")</f>
        <v>81</v>
      </c>
      <c r="H20" s="20" cm="1">
        <f t="array" aca="1" ref="H20" ca="1">IF(INDIRECT($A20&amp;"!$B$8")&lt;&gt;0,INDIRECT($A20&amp;"!$B$8"),"")</f>
        <v>3</v>
      </c>
      <c r="I20" s="9" t="str">
        <f t="shared" si="4"/>
        <v>Game2</v>
      </c>
      <c r="J20">
        <f t="shared" ca="1" si="5"/>
        <v>12</v>
      </c>
      <c r="K20" s="20" t="str" cm="1">
        <f t="array" aca="1" ref="K20" ca="1">IF(INDIRECT($A20&amp;"!$B$18")&lt;&gt;0,INDIRECT($A20&amp;"!$B$18"),"")</f>
        <v/>
      </c>
    </row>
    <row r="21" spans="1:11" x14ac:dyDescent="0.25">
      <c r="A21" t="s">
        <v>25</v>
      </c>
      <c r="B21" s="19" cm="1">
        <f t="array" aca="1" ref="B21" ca="1">IF(INDIRECT($A21&amp;"!$B$1")&lt;&gt;"",INDIRECT($A21&amp;"!$B$1"),"")</f>
        <v>43734</v>
      </c>
      <c r="C21" s="20" t="str" cm="1">
        <f t="array" aca="1" ref="C21" ca="1">IF(INDIRECT($A21&amp;"!$B$2")&lt;&gt;"",INDIRECT($A21&amp;"!$B$2"),"")</f>
        <v>Standard</v>
      </c>
      <c r="D21" s="20" t="str" cm="1">
        <f t="array" aca="1" ref="D21" ca="1">IF(INDIRECT($A21&amp;"!$B$3")&lt;&gt;"",INDIRECT($A21&amp;"!$B$3"),"")</f>
        <v>Tharsis</v>
      </c>
      <c r="E21" s="20" t="str" cm="1">
        <f t="array" aca="1" ref="E21" ca="1">IF(INDIRECT($A21&amp;"!$B$5")&lt;&gt;0,INDIRECT($A21&amp;"!$B$5"),"")</f>
        <v>player2</v>
      </c>
      <c r="F21" s="20" t="str" cm="1">
        <f t="array" aca="1" ref="F21" ca="1">IF(INDIRECT($A21&amp;"!$B$6")&lt;&gt;0,INDIRECT($A21&amp;"!$B$6"),"")</f>
        <v>Inventrix</v>
      </c>
      <c r="G21" s="20" cm="1">
        <f t="array" aca="1" ref="G21" ca="1">IF(INDIRECT($A21&amp;"!$B$7")&lt;&gt;0,INDIRECT($A21&amp;"!$B$7"),"")</f>
        <v>86</v>
      </c>
      <c r="H21" s="20" cm="1">
        <f t="array" aca="1" ref="H21" ca="1">IF(INDIRECT($A21&amp;"!$B$8")&lt;&gt;0,INDIRECT($A21&amp;"!$B$8"),"")</f>
        <v>3</v>
      </c>
      <c r="I21" s="9" t="str">
        <f t="shared" si="4"/>
        <v>Game3</v>
      </c>
      <c r="J21">
        <f t="shared" ca="1" si="5"/>
        <v>13</v>
      </c>
      <c r="K21" s="20" t="str" cm="1">
        <f t="array" aca="1" ref="K21" ca="1">IF(INDIRECT($A21&amp;"!$B$18")&lt;&gt;0,INDIRECT($A21&amp;"!$B$18"),"")</f>
        <v/>
      </c>
    </row>
    <row r="22" spans="1:11" x14ac:dyDescent="0.25">
      <c r="A22" t="s">
        <v>26</v>
      </c>
      <c r="B22" s="19" cm="1">
        <f t="array" aca="1" ref="B22" ca="1">IF(INDIRECT($A22&amp;"!$B$1")&lt;&gt;"",INDIRECT($A22&amp;"!$B$1"),"")</f>
        <v>43735</v>
      </c>
      <c r="C22" s="20" t="str" cm="1">
        <f t="array" aca="1" ref="C22" ca="1">IF(INDIRECT($A22&amp;"!$B$2")&lt;&gt;"",INDIRECT($A22&amp;"!$B$2"),"")</f>
        <v>Standard</v>
      </c>
      <c r="D22" s="20" t="str" cm="1">
        <f t="array" aca="1" ref="D22" ca="1">IF(INDIRECT($A22&amp;"!$B$3")&lt;&gt;"",INDIRECT($A22&amp;"!$B$3"),"")</f>
        <v>Tharsis</v>
      </c>
      <c r="E22" s="20" t="str" cm="1">
        <f t="array" aca="1" ref="E22" ca="1">IF(INDIRECT($A22&amp;"!$B$5")&lt;&gt;0,INDIRECT($A22&amp;"!$B$5"),"")</f>
        <v>suiryu15</v>
      </c>
      <c r="F22" s="20" t="str" cm="1">
        <f t="array" aca="1" ref="F22" ca="1">IF(INDIRECT($A22&amp;"!$B$6")&lt;&gt;0,INDIRECT($A22&amp;"!$B$6"),"")</f>
        <v>Tharsis Republic</v>
      </c>
      <c r="G22" s="20" cm="1">
        <f t="array" aca="1" ref="G22" ca="1">IF(INDIRECT($A22&amp;"!$B$7")&lt;&gt;0,INDIRECT($A22&amp;"!$B$7"),"")</f>
        <v>95</v>
      </c>
      <c r="H22" s="20" cm="1">
        <f t="array" aca="1" ref="H22" ca="1">IF(INDIRECT($A22&amp;"!$B$8")&lt;&gt;0,INDIRECT($A22&amp;"!$B$8"),"")</f>
        <v>3</v>
      </c>
      <c r="I22" s="9" t="str">
        <f t="shared" si="4"/>
        <v>Game4</v>
      </c>
      <c r="J22">
        <f t="shared" ca="1" si="5"/>
        <v>14</v>
      </c>
      <c r="K22" s="20" t="str" cm="1">
        <f t="array" aca="1" ref="K22" ca="1">IF(INDIRECT($A22&amp;"!$B$18")&lt;&gt;0,INDIRECT($A22&amp;"!$B$18"),"")</f>
        <v/>
      </c>
    </row>
    <row r="23" spans="1:11" x14ac:dyDescent="0.25">
      <c r="A23" t="s">
        <v>27</v>
      </c>
      <c r="B23" s="19" cm="1">
        <f t="array" aca="1" ref="B23" ca="1">IF(INDIRECT($A23&amp;"!$B$1")&lt;&gt;"",INDIRECT($A23&amp;"!$B$1"),"")</f>
        <v>43747</v>
      </c>
      <c r="C23" s="20" t="str" cm="1">
        <f t="array" aca="1" ref="C23" ca="1">IF(INDIRECT($A23&amp;"!$B$2")&lt;&gt;"",INDIRECT($A23&amp;"!$B$2"),"")</f>
        <v>Standard</v>
      </c>
      <c r="D23" s="20" t="str" cm="1">
        <f t="array" aca="1" ref="D23" ca="1">IF(INDIRECT($A23&amp;"!$B$3")&lt;&gt;"",INDIRECT($A23&amp;"!$B$3"),"")</f>
        <v>Tharsis</v>
      </c>
      <c r="E23" s="20" t="str" cm="1">
        <f t="array" aca="1" ref="E23" ca="1">IF(INDIRECT($A23&amp;"!$B$5")&lt;&gt;0,INDIRECT($A23&amp;"!$B$5"),"")</f>
        <v>suiryu15</v>
      </c>
      <c r="F23" s="20" t="str" cm="1">
        <f t="array" aca="1" ref="F23" ca="1">IF(INDIRECT($A23&amp;"!$B$6")&lt;&gt;0,INDIRECT($A23&amp;"!$B$6"),"")</f>
        <v>Interplanetary Cinematics</v>
      </c>
      <c r="G23" s="20" cm="1">
        <f t="array" aca="1" ref="G23" ca="1">IF(INDIRECT($A23&amp;"!$B$7")&lt;&gt;0,INDIRECT($A23&amp;"!$B$7"),"")</f>
        <v>74</v>
      </c>
      <c r="H23" s="20" cm="1">
        <f t="array" aca="1" ref="H23" ca="1">IF(INDIRECT($A23&amp;"!$B$8")&lt;&gt;0,INDIRECT($A23&amp;"!$B$8"),"")</f>
        <v>4</v>
      </c>
      <c r="I23" s="9" t="str">
        <f t="shared" ref="I23:I41" si="6">HYPERLINK("[.\]"&amp;A23&amp;"!A1",A23)</f>
        <v>Game5</v>
      </c>
      <c r="J23">
        <f t="shared" ref="J23:J41" ca="1" si="7">_xlfn.SHEET(INDIRECT(A23&amp;"!A1"))</f>
        <v>15</v>
      </c>
      <c r="K23" s="20" t="str" cm="1">
        <f t="array" aca="1" ref="K23" ca="1">IF(INDIRECT($A23&amp;"!$B$18")&lt;&gt;0,INDIRECT($A23&amp;"!$B$18"),"")</f>
        <v/>
      </c>
    </row>
    <row r="24" spans="1:11" x14ac:dyDescent="0.25">
      <c r="A24" t="s">
        <v>28</v>
      </c>
      <c r="B24" s="19" cm="1">
        <f t="array" aca="1" ref="B24" ca="1">IF(INDIRECT($A24&amp;"!$B$1")&lt;&gt;"",INDIRECT($A24&amp;"!$B$1"),"")</f>
        <v>43748</v>
      </c>
      <c r="C24" s="20" t="str" cm="1">
        <f t="array" aca="1" ref="C24" ca="1">IF(INDIRECT($A24&amp;"!$B$2")&lt;&gt;"",INDIRECT($A24&amp;"!$B$2"),"")</f>
        <v>Standard</v>
      </c>
      <c r="D24" s="20" t="str" cm="1">
        <f t="array" aca="1" ref="D24" ca="1">IF(INDIRECT($A24&amp;"!$B$3")&lt;&gt;"",INDIRECT($A24&amp;"!$B$3"),"")</f>
        <v>Tharsis</v>
      </c>
      <c r="E24" s="20" t="str" cm="1">
        <f t="array" aca="1" ref="E24" ca="1">IF(INDIRECT($A24&amp;"!$B$5")&lt;&gt;0,INDIRECT($A24&amp;"!$B$5"),"")</f>
        <v>suiryu15</v>
      </c>
      <c r="F24" s="20" t="str" cm="1">
        <f t="array" aca="1" ref="F24" ca="1">IF(INDIRECT($A24&amp;"!$B$6")&lt;&gt;0,INDIRECT($A24&amp;"!$B$6"),"")</f>
        <v>Thorgate</v>
      </c>
      <c r="G24" s="20" cm="1">
        <f t="array" aca="1" ref="G24" ca="1">IF(INDIRECT($A24&amp;"!$B$7")&lt;&gt;0,INDIRECT($A24&amp;"!$B$7"),"")</f>
        <v>106</v>
      </c>
      <c r="H24" s="20" cm="1">
        <f t="array" aca="1" ref="H24" ca="1">IF(INDIRECT($A24&amp;"!$B$8")&lt;&gt;0,INDIRECT($A24&amp;"!$B$8"),"")</f>
        <v>3</v>
      </c>
      <c r="I24" s="9" t="str">
        <f t="shared" si="6"/>
        <v>Game6</v>
      </c>
      <c r="J24">
        <f t="shared" ca="1" si="7"/>
        <v>16</v>
      </c>
      <c r="K24" s="20" t="str" cm="1">
        <f t="array" aca="1" ref="K24" ca="1">IF(INDIRECT($A24&amp;"!$B$18")&lt;&gt;0,INDIRECT($A24&amp;"!$B$18"),"")</f>
        <v/>
      </c>
    </row>
    <row r="25" spans="1:11" x14ac:dyDescent="0.25">
      <c r="A25" t="s">
        <v>29</v>
      </c>
      <c r="B25" s="19" cm="1">
        <f t="array" aca="1" ref="B25" ca="1">IF(INDIRECT($A25&amp;"!$B$1")&lt;&gt;"",INDIRECT($A25&amp;"!$B$1"),"")</f>
        <v>43748</v>
      </c>
      <c r="C25" s="20" t="str" cm="1">
        <f t="array" aca="1" ref="C25" ca="1">IF(INDIRECT($A25&amp;"!$B$2")&lt;&gt;"",INDIRECT($A25&amp;"!$B$2"),"")</f>
        <v>Standard</v>
      </c>
      <c r="D25" s="20" t="str" cm="1">
        <f t="array" aca="1" ref="D25" ca="1">IF(INDIRECT($A25&amp;"!$B$3")&lt;&gt;"",INDIRECT($A25&amp;"!$B$3"),"")</f>
        <v>Tharsis</v>
      </c>
      <c r="E25" s="20" t="str" cm="1">
        <f t="array" aca="1" ref="E25" ca="1">IF(INDIRECT($A25&amp;"!$B$5")&lt;&gt;0,INDIRECT($A25&amp;"!$B$5"),"")</f>
        <v>suiryu15</v>
      </c>
      <c r="F25" s="20" t="str" cm="1">
        <f t="array" aca="1" ref="F25" ca="1">IF(INDIRECT($A25&amp;"!$B$6")&lt;&gt;0,INDIRECT($A25&amp;"!$B$6"),"")</f>
        <v>Tharsis Republic</v>
      </c>
      <c r="G25" s="20" cm="1">
        <f t="array" aca="1" ref="G25" ca="1">IF(INDIRECT($A25&amp;"!$B$7")&lt;&gt;0,INDIRECT($A25&amp;"!$B$7"),"")</f>
        <v>95</v>
      </c>
      <c r="H25" s="20" cm="1">
        <f t="array" aca="1" ref="H25" ca="1">IF(INDIRECT($A25&amp;"!$B$8")&lt;&gt;0,INDIRECT($A25&amp;"!$B$8"),"")</f>
        <v>4</v>
      </c>
      <c r="I25" s="9" t="str">
        <f t="shared" si="6"/>
        <v>Game7</v>
      </c>
      <c r="J25">
        <f t="shared" ca="1" si="7"/>
        <v>17</v>
      </c>
      <c r="K25" s="20" t="str" cm="1">
        <f t="array" aca="1" ref="K25" ca="1">IF(INDIRECT($A25&amp;"!$B$18")&lt;&gt;0,INDIRECT($A25&amp;"!$B$18"),"")</f>
        <v/>
      </c>
    </row>
    <row r="26" spans="1:11" x14ac:dyDescent="0.25">
      <c r="A26" t="s">
        <v>30</v>
      </c>
      <c r="B26" s="19" cm="1">
        <f t="array" aca="1" ref="B26" ca="1">IF(INDIRECT($A26&amp;"!$B$1")&lt;&gt;"",INDIRECT($A26&amp;"!$B$1"),"")</f>
        <v>43756</v>
      </c>
      <c r="C26" s="20" t="str" cm="1">
        <f t="array" aca="1" ref="C26" ca="1">IF(INDIRECT($A26&amp;"!$B$2")&lt;&gt;"",INDIRECT($A26&amp;"!$B$2"),"")</f>
        <v>Standard</v>
      </c>
      <c r="D26" s="20" t="str" cm="1">
        <f t="array" aca="1" ref="D26" ca="1">IF(INDIRECT($A26&amp;"!$B$3")&lt;&gt;"",INDIRECT($A26&amp;"!$B$3"),"")</f>
        <v>Tharsis</v>
      </c>
      <c r="E26" s="20" t="str" cm="1">
        <f t="array" aca="1" ref="E26" ca="1">IF(INDIRECT($A26&amp;"!$B$5")&lt;&gt;0,INDIRECT($A26&amp;"!$B$5"),"")</f>
        <v>player6</v>
      </c>
      <c r="F26" s="20" t="str" cm="1">
        <f t="array" aca="1" ref="F26" ca="1">IF(INDIRECT($A26&amp;"!$B$6")&lt;&gt;0,INDIRECT($A26&amp;"!$B$6"),"")</f>
        <v>Beginner</v>
      </c>
      <c r="G26" s="20" cm="1">
        <f t="array" aca="1" ref="G26" ca="1">IF(INDIRECT($A26&amp;"!$B$7")&lt;&gt;0,INDIRECT($A26&amp;"!$B$7"),"")</f>
        <v>75</v>
      </c>
      <c r="H26" s="20" cm="1">
        <f t="array" aca="1" ref="H26" ca="1">IF(INDIRECT($A26&amp;"!$B$8")&lt;&gt;0,INDIRECT($A26&amp;"!$B$8"),"")</f>
        <v>4</v>
      </c>
      <c r="I26" s="9" t="str">
        <f t="shared" si="6"/>
        <v>Game8</v>
      </c>
      <c r="J26">
        <f t="shared" ca="1" si="7"/>
        <v>18</v>
      </c>
      <c r="K26" s="20" t="str" cm="1">
        <f t="array" aca="1" ref="K26" ca="1">IF(INDIRECT($A26&amp;"!$B$18")&lt;&gt;0,INDIRECT($A26&amp;"!$B$18"),"")</f>
        <v/>
      </c>
    </row>
    <row r="27" spans="1:11" x14ac:dyDescent="0.25">
      <c r="A27" t="s">
        <v>31</v>
      </c>
      <c r="B27" s="19" cm="1">
        <f t="array" aca="1" ref="B27" ca="1">IF(INDIRECT($A27&amp;"!$B$1")&lt;&gt;"",INDIRECT($A27&amp;"!$B$1"),"")</f>
        <v>43760</v>
      </c>
      <c r="C27" s="20" t="str" cm="1">
        <f t="array" aca="1" ref="C27" ca="1">IF(INDIRECT($A27&amp;"!$B$2")&lt;&gt;"",INDIRECT($A27&amp;"!$B$2"),"")</f>
        <v>Corporate Era</v>
      </c>
      <c r="D27" s="20" t="str" cm="1">
        <f t="array" aca="1" ref="D27" ca="1">IF(INDIRECT($A27&amp;"!$B$3")&lt;&gt;"",INDIRECT($A27&amp;"!$B$3"),"")</f>
        <v>Tharsis</v>
      </c>
      <c r="E27" s="20" t="str" cm="1">
        <f t="array" aca="1" ref="E27" ca="1">IF(INDIRECT($A27&amp;"!$B$5")&lt;&gt;0,INDIRECT($A27&amp;"!$B$5"),"")</f>
        <v>player3</v>
      </c>
      <c r="F27" s="20" t="str" cm="1">
        <f t="array" aca="1" ref="F27" ca="1">IF(INDIRECT($A27&amp;"!$B$6")&lt;&gt;0,INDIRECT($A27&amp;"!$B$6"),"")</f>
        <v>Helion</v>
      </c>
      <c r="G27" s="20" cm="1">
        <f t="array" aca="1" ref="G27" ca="1">IF(INDIRECT($A27&amp;"!$B$7")&lt;&gt;0,INDIRECT($A27&amp;"!$B$7"),"")</f>
        <v>126</v>
      </c>
      <c r="H27" s="20" cm="1">
        <f t="array" aca="1" ref="H27" ca="1">IF(INDIRECT($A27&amp;"!$B$8")&lt;&gt;0,INDIRECT($A27&amp;"!$B$8"),"")</f>
        <v>2</v>
      </c>
      <c r="I27" s="9" t="str">
        <f t="shared" si="6"/>
        <v>Game9</v>
      </c>
      <c r="J27">
        <f t="shared" ca="1" si="7"/>
        <v>19</v>
      </c>
      <c r="K27" s="20" t="str" cm="1">
        <f t="array" aca="1" ref="K27" ca="1">IF(INDIRECT($A27&amp;"!$B$18")&lt;&gt;0,INDIRECT($A27&amp;"!$B$18"),"")</f>
        <v/>
      </c>
    </row>
    <row r="28" spans="1:11" x14ac:dyDescent="0.25">
      <c r="A28" t="s">
        <v>32</v>
      </c>
      <c r="B28" s="19" cm="1">
        <f t="array" aca="1" ref="B28" ca="1">IF(INDIRECT($A28&amp;"!$B$1")&lt;&gt;"",INDIRECT($A28&amp;"!$B$1"),"")</f>
        <v>43761</v>
      </c>
      <c r="C28" s="20" t="str" cm="1">
        <f t="array" aca="1" ref="C28" ca="1">IF(INDIRECT($A28&amp;"!$B$2")&lt;&gt;"",INDIRECT($A28&amp;"!$B$2"),"")</f>
        <v>Corporate Era</v>
      </c>
      <c r="D28" s="20" t="str" cm="1">
        <f t="array" aca="1" ref="D28" ca="1">IF(INDIRECT($A28&amp;"!$B$3")&lt;&gt;"",INDIRECT($A28&amp;"!$B$3"),"")</f>
        <v>Tharsis</v>
      </c>
      <c r="E28" s="20" t="str" cm="1">
        <f t="array" aca="1" ref="E28" ca="1">IF(INDIRECT($A28&amp;"!$B$5")&lt;&gt;0,INDIRECT($A28&amp;"!$B$5"),"")</f>
        <v>suiryu15</v>
      </c>
      <c r="F28" s="20" t="str" cm="1">
        <f t="array" aca="1" ref="F28" ca="1">IF(INDIRECT($A28&amp;"!$B$6")&lt;&gt;0,INDIRECT($A28&amp;"!$B$6"),"")</f>
        <v>Tharsis Republic</v>
      </c>
      <c r="G28" s="20" cm="1">
        <f t="array" aca="1" ref="G28" ca="1">IF(INDIRECT($A28&amp;"!$B$7")&lt;&gt;0,INDIRECT($A28&amp;"!$B$7"),"")</f>
        <v>156</v>
      </c>
      <c r="H28" s="20" cm="1">
        <f t="array" aca="1" ref="H28" ca="1">IF(INDIRECT($A28&amp;"!$B$8")&lt;&gt;0,INDIRECT($A28&amp;"!$B$8"),"")</f>
        <v>2</v>
      </c>
      <c r="I28" s="9" t="str">
        <f t="shared" si="6"/>
        <v>Game10</v>
      </c>
      <c r="J28">
        <f t="shared" ca="1" si="7"/>
        <v>20</v>
      </c>
      <c r="K28" s="20" t="str" cm="1">
        <f t="array" aca="1" ref="K28" ca="1">IF(INDIRECT($A28&amp;"!$B$18")&lt;&gt;0,INDIRECT($A28&amp;"!$B$18"),"")</f>
        <v/>
      </c>
    </row>
    <row r="29" spans="1:11" x14ac:dyDescent="0.25">
      <c r="A29" t="s">
        <v>33</v>
      </c>
      <c r="B29" s="19" cm="1">
        <f t="array" aca="1" ref="B29" ca="1">IF(INDIRECT($A29&amp;"!$B$1")&lt;&gt;"",INDIRECT($A29&amp;"!$B$1"),"")</f>
        <v>43768</v>
      </c>
      <c r="C29" s="20" t="str" cm="1">
        <f t="array" aca="1" ref="C29" ca="1">IF(INDIRECT($A29&amp;"!$B$2")&lt;&gt;"",INDIRECT($A29&amp;"!$B$2"),"")</f>
        <v>Corporate Era</v>
      </c>
      <c r="D29" s="20" t="str" cm="1">
        <f t="array" aca="1" ref="D29" ca="1">IF(INDIRECT($A29&amp;"!$B$3")&lt;&gt;"",INDIRECT($A29&amp;"!$B$3"),"")</f>
        <v>Tharsis</v>
      </c>
      <c r="E29" s="20" t="str" cm="1">
        <f t="array" aca="1" ref="E29" ca="1">IF(INDIRECT($A29&amp;"!$B$5")&lt;&gt;0,INDIRECT($A29&amp;"!$B$5"),"")</f>
        <v>player3</v>
      </c>
      <c r="F29" s="20" t="str" cm="1">
        <f t="array" aca="1" ref="F29" ca="1">IF(INDIRECT($A29&amp;"!$B$6")&lt;&gt;0,INDIRECT($A29&amp;"!$B$6"),"")</f>
        <v>Saturn Systems</v>
      </c>
      <c r="G29" s="20" cm="1">
        <f t="array" aca="1" ref="G29" ca="1">IF(INDIRECT($A29&amp;"!$B$7")&lt;&gt;0,INDIRECT($A29&amp;"!$B$7"),"")</f>
        <v>93</v>
      </c>
      <c r="H29" s="20" cm="1">
        <f t="array" aca="1" ref="H29" ca="1">IF(INDIRECT($A29&amp;"!$B$8")&lt;&gt;0,INDIRECT($A29&amp;"!$B$8"),"")</f>
        <v>4</v>
      </c>
      <c r="I29" s="9" t="str">
        <f t="shared" si="6"/>
        <v>Game11</v>
      </c>
      <c r="J29">
        <f t="shared" ca="1" si="7"/>
        <v>21</v>
      </c>
      <c r="K29" s="20" t="str" cm="1">
        <f t="array" aca="1" ref="K29" ca="1">IF(INDIRECT($A29&amp;"!$B$18")&lt;&gt;0,INDIRECT($A29&amp;"!$B$18"),"")</f>
        <v/>
      </c>
    </row>
    <row r="30" spans="1:11" x14ac:dyDescent="0.25">
      <c r="A30" t="s">
        <v>34</v>
      </c>
      <c r="B30" s="19" cm="1">
        <f t="array" aca="1" ref="B30" ca="1">IF(INDIRECT($A30&amp;"!$B$1")&lt;&gt;"",INDIRECT($A30&amp;"!$B$1"),"")</f>
        <v>43785</v>
      </c>
      <c r="C30" s="20" t="str" cm="1">
        <f t="array" aca="1" ref="C30" ca="1">IF(INDIRECT($A30&amp;"!$B$2")&lt;&gt;"",INDIRECT($A30&amp;"!$B$2"),"")</f>
        <v>Standard</v>
      </c>
      <c r="D30" s="20" t="str" cm="1">
        <f t="array" aca="1" ref="D30" ca="1">IF(INDIRECT($A30&amp;"!$B$3")&lt;&gt;"",INDIRECT($A30&amp;"!$B$3"),"")</f>
        <v>Tharsis</v>
      </c>
      <c r="E30" s="20" t="str" cm="1">
        <f t="array" aca="1" ref="E30" ca="1">IF(INDIRECT($A30&amp;"!$B$5")&lt;&gt;0,INDIRECT($A30&amp;"!$B$5"),"")</f>
        <v>player9</v>
      </c>
      <c r="F30" s="20" t="str" cm="1">
        <f t="array" aca="1" ref="F30" ca="1">IF(INDIRECT($A30&amp;"!$B$6")&lt;&gt;0,INDIRECT($A30&amp;"!$B$6"),"")</f>
        <v>Beginner</v>
      </c>
      <c r="G30" s="20" cm="1">
        <f t="array" aca="1" ref="G30" ca="1">IF(INDIRECT($A30&amp;"!$B$7")&lt;&gt;0,INDIRECT($A30&amp;"!$B$7"),"")</f>
        <v>77</v>
      </c>
      <c r="H30" s="20" cm="1">
        <f t="array" aca="1" ref="H30" ca="1">IF(INDIRECT($A30&amp;"!$B$8")&lt;&gt;0,INDIRECT($A30&amp;"!$B$8"),"")</f>
        <v>4</v>
      </c>
      <c r="I30" s="9" t="str">
        <f t="shared" si="6"/>
        <v>Game12</v>
      </c>
      <c r="J30">
        <f t="shared" ca="1" si="7"/>
        <v>22</v>
      </c>
      <c r="K30" s="20" t="str" cm="1">
        <f t="array" aca="1" ref="K30" ca="1">IF(INDIRECT($A30&amp;"!$B$18")&lt;&gt;0,INDIRECT($A30&amp;"!$B$18"),"")</f>
        <v/>
      </c>
    </row>
    <row r="31" spans="1:11" x14ac:dyDescent="0.25">
      <c r="A31" t="s">
        <v>35</v>
      </c>
      <c r="B31" s="19" cm="1">
        <f t="array" aca="1" ref="B31" ca="1">IF(INDIRECT($A31&amp;"!$B$1")&lt;&gt;"",INDIRECT($A31&amp;"!$B$1"),"")</f>
        <v>43815</v>
      </c>
      <c r="C31" s="20" t="str" cm="1">
        <f t="array" aca="1" ref="C31" ca="1">IF(INDIRECT($A31&amp;"!$B$2")&lt;&gt;"",INDIRECT($A31&amp;"!$B$2"),"")</f>
        <v>Standard</v>
      </c>
      <c r="D31" s="20" t="str" cm="1">
        <f t="array" aca="1" ref="D31" ca="1">IF(INDIRECT($A31&amp;"!$B$3")&lt;&gt;"",INDIRECT($A31&amp;"!$B$3"),"")</f>
        <v>Tharsis</v>
      </c>
      <c r="E31" s="20" t="str" cm="1">
        <f t="array" aca="1" ref="E31" ca="1">IF(INDIRECT($A31&amp;"!$B$5")&lt;&gt;0,INDIRECT($A31&amp;"!$B$5"),"")</f>
        <v>player5</v>
      </c>
      <c r="F31" s="20" t="str" cm="1">
        <f t="array" aca="1" ref="F31" ca="1">IF(INDIRECT($A31&amp;"!$B$6")&lt;&gt;0,INDIRECT($A31&amp;"!$B$6"),"")</f>
        <v>Credicor</v>
      </c>
      <c r="G31" s="20" cm="1">
        <f t="array" aca="1" ref="G31" ca="1">IF(INDIRECT($A31&amp;"!$B$7")&lt;&gt;0,INDIRECT($A31&amp;"!$B$7"),"")</f>
        <v>62</v>
      </c>
      <c r="H31" s="20" cm="1">
        <f t="array" aca="1" ref="H31" ca="1">IF(INDIRECT($A31&amp;"!$B$8")&lt;&gt;0,INDIRECT($A31&amp;"!$B$8"),"")</f>
        <v>4</v>
      </c>
      <c r="I31" s="9" t="str">
        <f t="shared" si="6"/>
        <v>Game13</v>
      </c>
      <c r="J31">
        <f t="shared" ca="1" si="7"/>
        <v>23</v>
      </c>
      <c r="K31" s="20" t="str" cm="1">
        <f t="array" aca="1" ref="K31" ca="1">IF(INDIRECT($A31&amp;"!$B$18")&lt;&gt;0,INDIRECT($A31&amp;"!$B$18"),"")</f>
        <v/>
      </c>
    </row>
    <row r="32" spans="1:11" x14ac:dyDescent="0.25">
      <c r="A32" t="s">
        <v>36</v>
      </c>
      <c r="B32" s="19" cm="1">
        <f t="array" aca="1" ref="B32" ca="1">IF(INDIRECT($A32&amp;"!$B$1")&lt;&gt;"",INDIRECT($A32&amp;"!$B$1"),"")</f>
        <v>43818</v>
      </c>
      <c r="C32" s="20" t="str" cm="1">
        <f t="array" aca="1" ref="C32" ca="1">IF(INDIRECT($A32&amp;"!$B$2")&lt;&gt;"",INDIRECT($A32&amp;"!$B$2"),"")</f>
        <v>CE+Colonies</v>
      </c>
      <c r="D32" s="20" t="str" cm="1">
        <f t="array" aca="1" ref="D32" ca="1">IF(INDIRECT($A32&amp;"!$B$3")&lt;&gt;"",INDIRECT($A32&amp;"!$B$3"),"")</f>
        <v>Tharsis</v>
      </c>
      <c r="E32" s="20" t="str" cm="1">
        <f t="array" aca="1" ref="E32" ca="1">IF(INDIRECT($A32&amp;"!$B$5")&lt;&gt;0,INDIRECT($A32&amp;"!$B$5"),"")</f>
        <v>suiryu15</v>
      </c>
      <c r="F32" s="20" t="str" cm="1">
        <f t="array" aca="1" ref="F32" ca="1">IF(INDIRECT($A32&amp;"!$B$6")&lt;&gt;0,INDIRECT($A32&amp;"!$B$6"),"")</f>
        <v>Polyphemos</v>
      </c>
      <c r="G32" s="20" cm="1">
        <f t="array" aca="1" ref="G32" ca="1">IF(INDIRECT($A32&amp;"!$B$7")&lt;&gt;0,INDIRECT($A32&amp;"!$B$7"),"")</f>
        <v>66</v>
      </c>
      <c r="H32" s="20" cm="1">
        <f t="array" aca="1" ref="H32" ca="1">IF(INDIRECT($A32&amp;"!$B$8")&lt;&gt;0,INDIRECT($A32&amp;"!$B$8"),"")</f>
        <v>4</v>
      </c>
      <c r="I32" s="9" t="str">
        <f t="shared" si="6"/>
        <v>Game14</v>
      </c>
      <c r="J32">
        <f t="shared" ca="1" si="7"/>
        <v>24</v>
      </c>
      <c r="K32" s="20" t="str" cm="1">
        <f t="array" aca="1" ref="K32" ca="1">IF(INDIRECT($A32&amp;"!$B$18")&lt;&gt;0,INDIRECT($A32&amp;"!$B$18"),"")</f>
        <v/>
      </c>
    </row>
    <row r="33" spans="1:11" x14ac:dyDescent="0.25">
      <c r="A33" t="s">
        <v>37</v>
      </c>
      <c r="B33" s="19" cm="1">
        <f t="array" aca="1" ref="B33" ca="1">IF(INDIRECT($A33&amp;"!$B$1")&lt;&gt;"",INDIRECT($A33&amp;"!$B$1"),"")</f>
        <v>43819</v>
      </c>
      <c r="C33" s="20" t="str" cm="1">
        <f t="array" aca="1" ref="C33" ca="1">IF(INDIRECT($A33&amp;"!$B$2")&lt;&gt;"",INDIRECT($A33&amp;"!$B$2"),"")</f>
        <v>CE+Colonies</v>
      </c>
      <c r="D33" s="20" t="str" cm="1">
        <f t="array" aca="1" ref="D33" ca="1">IF(INDIRECT($A33&amp;"!$B$3")&lt;&gt;"",INDIRECT($A33&amp;"!$B$3"),"")</f>
        <v>Tharsis</v>
      </c>
      <c r="E33" s="20" t="str" cm="1">
        <f t="array" aca="1" ref="E33" ca="1">IF(INDIRECT($A33&amp;"!$B$5")&lt;&gt;0,INDIRECT($A33&amp;"!$B$5"),"")</f>
        <v>player11</v>
      </c>
      <c r="F33" s="20" t="str" cm="1">
        <f t="array" aca="1" ref="F33" ca="1">IF(INDIRECT($A33&amp;"!$B$6")&lt;&gt;0,INDIRECT($A33&amp;"!$B$6"),"")</f>
        <v>Stormcraft Incorporated</v>
      </c>
      <c r="G33" s="20" cm="1">
        <f t="array" aca="1" ref="G33" ca="1">IF(INDIRECT($A33&amp;"!$B$7")&lt;&gt;0,INDIRECT($A33&amp;"!$B$7"),"")</f>
        <v>81</v>
      </c>
      <c r="H33" s="20" cm="1">
        <f t="array" aca="1" ref="H33" ca="1">IF(INDIRECT($A33&amp;"!$B$8")&lt;&gt;0,INDIRECT($A33&amp;"!$B$8"),"")</f>
        <v>3</v>
      </c>
      <c r="I33" s="9" t="str">
        <f t="shared" si="6"/>
        <v>Game15</v>
      </c>
      <c r="J33">
        <f t="shared" ca="1" si="7"/>
        <v>25</v>
      </c>
      <c r="K33" s="20" t="str" cm="1">
        <f t="array" aca="1" ref="K33" ca="1">IF(INDIRECT($A33&amp;"!$B$18")&lt;&gt;0,INDIRECT($A33&amp;"!$B$18"),"")</f>
        <v/>
      </c>
    </row>
    <row r="34" spans="1:11" x14ac:dyDescent="0.25">
      <c r="A34" t="s">
        <v>38</v>
      </c>
      <c r="B34" s="19" cm="1">
        <f t="array" aca="1" ref="B34" ca="1">IF(INDIRECT($A34&amp;"!$B$1")&lt;&gt;"",INDIRECT($A34&amp;"!$B$1"),"")</f>
        <v>43819</v>
      </c>
      <c r="C34" s="20" t="str" cm="1">
        <f t="array" aca="1" ref="C34" ca="1">IF(INDIRECT($A34&amp;"!$B$2")&lt;&gt;"",INDIRECT($A34&amp;"!$B$2"),"")</f>
        <v>CE+Colonies</v>
      </c>
      <c r="D34" s="20" t="str" cm="1">
        <f t="array" aca="1" ref="D34" ca="1">IF(INDIRECT($A34&amp;"!$B$3")&lt;&gt;"",INDIRECT($A34&amp;"!$B$3"),"")</f>
        <v>Tharsis</v>
      </c>
      <c r="E34" s="20" t="str" cm="1">
        <f t="array" aca="1" ref="E34" ca="1">IF(INDIRECT($A34&amp;"!$B$5")&lt;&gt;0,INDIRECT($A34&amp;"!$B$5"),"")</f>
        <v>player4</v>
      </c>
      <c r="F34" s="20" t="str" cm="1">
        <f t="array" aca="1" ref="F34" ca="1">IF(INDIRECT($A34&amp;"!$B$6")&lt;&gt;0,INDIRECT($A34&amp;"!$B$6"),"")</f>
        <v>Thorgate</v>
      </c>
      <c r="G34" s="20" cm="1">
        <f t="array" aca="1" ref="G34" ca="1">IF(INDIRECT($A34&amp;"!$B$7")&lt;&gt;0,INDIRECT($A34&amp;"!$B$7"),"")</f>
        <v>81</v>
      </c>
      <c r="H34" s="20" cm="1">
        <f t="array" aca="1" ref="H34" ca="1">IF(INDIRECT($A34&amp;"!$B$8")&lt;&gt;0,INDIRECT($A34&amp;"!$B$8"),"")</f>
        <v>3</v>
      </c>
      <c r="I34" s="9" t="str">
        <f t="shared" si="6"/>
        <v>Game16</v>
      </c>
      <c r="J34">
        <f t="shared" ca="1" si="7"/>
        <v>26</v>
      </c>
      <c r="K34" s="20" t="str" cm="1">
        <f t="array" aca="1" ref="K34" ca="1">IF(INDIRECT($A34&amp;"!$B$18")&lt;&gt;0,INDIRECT($A34&amp;"!$B$18"),"")</f>
        <v/>
      </c>
    </row>
    <row r="35" spans="1:11" x14ac:dyDescent="0.25">
      <c r="A35" t="s">
        <v>39</v>
      </c>
      <c r="B35" s="19" cm="1">
        <f t="array" aca="1" ref="B35" ca="1">IF(INDIRECT($A35&amp;"!$B$1")&lt;&gt;"",INDIRECT($A35&amp;"!$B$1"),"")</f>
        <v>43821</v>
      </c>
      <c r="C35" s="20" t="str" cm="1">
        <f t="array" aca="1" ref="C35" ca="1">IF(INDIRECT($A35&amp;"!$B$2")&lt;&gt;"",INDIRECT($A35&amp;"!$B$2"),"")</f>
        <v>CE+Colonies</v>
      </c>
      <c r="D35" s="20" t="str" cm="1">
        <f t="array" aca="1" ref="D35" ca="1">IF(INDIRECT($A35&amp;"!$B$3")&lt;&gt;"",INDIRECT($A35&amp;"!$B$3"),"")</f>
        <v>Tharsis</v>
      </c>
      <c r="E35" s="20" t="str" cm="1">
        <f t="array" aca="1" ref="E35" ca="1">IF(INDIRECT($A35&amp;"!$B$5")&lt;&gt;0,INDIRECT($A35&amp;"!$B$5"),"")</f>
        <v>player19</v>
      </c>
      <c r="F35" s="20" t="str" cm="1">
        <f t="array" aca="1" ref="F35" ca="1">IF(INDIRECT($A35&amp;"!$B$6")&lt;&gt;0,INDIRECT($A35&amp;"!$B$6"),"")</f>
        <v>Poseidon</v>
      </c>
      <c r="G35" s="20" cm="1">
        <f t="array" aca="1" ref="G35" ca="1">IF(INDIRECT($A35&amp;"!$B$7")&lt;&gt;0,INDIRECT($A35&amp;"!$B$7"),"")</f>
        <v>79</v>
      </c>
      <c r="H35" s="20" cm="1">
        <f t="array" aca="1" ref="H35" ca="1">IF(INDIRECT($A35&amp;"!$B$8")&lt;&gt;0,INDIRECT($A35&amp;"!$B$8"),"")</f>
        <v>4</v>
      </c>
      <c r="I35" s="9" t="str">
        <f t="shared" si="6"/>
        <v>Game17</v>
      </c>
      <c r="J35">
        <f t="shared" ca="1" si="7"/>
        <v>27</v>
      </c>
      <c r="K35" s="20" t="str" cm="1">
        <f t="array" aca="1" ref="K35" ca="1">IF(INDIRECT($A35&amp;"!$B$18")&lt;&gt;0,INDIRECT($A35&amp;"!$B$18"),"")</f>
        <v/>
      </c>
    </row>
    <row r="36" spans="1:11" x14ac:dyDescent="0.25">
      <c r="A36" t="s">
        <v>40</v>
      </c>
      <c r="B36" s="19" cm="1">
        <f t="array" aca="1" ref="B36" ca="1">IF(INDIRECT($A36&amp;"!$B$1")&lt;&gt;"",INDIRECT($A36&amp;"!$B$1"),"")</f>
        <v>43821</v>
      </c>
      <c r="C36" s="20" t="str" cm="1">
        <f t="array" aca="1" ref="C36" ca="1">IF(INDIRECT($A36&amp;"!$B$2")&lt;&gt;"",INDIRECT($A36&amp;"!$B$2"),"")</f>
        <v>CE+Colonies</v>
      </c>
      <c r="D36" s="20" t="str" cm="1">
        <f t="array" aca="1" ref="D36" ca="1">IF(INDIRECT($A36&amp;"!$B$3")&lt;&gt;"",INDIRECT($A36&amp;"!$B$3"),"")</f>
        <v>Tharsis</v>
      </c>
      <c r="E36" s="20" t="str" cm="1">
        <f t="array" aca="1" ref="E36" ca="1">IF(INDIRECT($A36&amp;"!$B$5")&lt;&gt;0,INDIRECT($A36&amp;"!$B$5"),"")</f>
        <v>player20</v>
      </c>
      <c r="F36" s="20" t="str" cm="1">
        <f t="array" aca="1" ref="F36" ca="1">IF(INDIRECT($A36&amp;"!$B$6")&lt;&gt;0,INDIRECT($A36&amp;"!$B$6"),"")</f>
        <v>Poseidon</v>
      </c>
      <c r="G36" s="20" cm="1">
        <f t="array" aca="1" ref="G36" ca="1">IF(INDIRECT($A36&amp;"!$B$7")&lt;&gt;0,INDIRECT($A36&amp;"!$B$7"),"")</f>
        <v>85</v>
      </c>
      <c r="H36" s="20" cm="1">
        <f t="array" aca="1" ref="H36" ca="1">IF(INDIRECT($A36&amp;"!$B$8")&lt;&gt;0,INDIRECT($A36&amp;"!$B$8"),"")</f>
        <v>4</v>
      </c>
      <c r="I36" s="9" t="str">
        <f t="shared" si="6"/>
        <v>Game18</v>
      </c>
      <c r="J36">
        <f t="shared" ca="1" si="7"/>
        <v>28</v>
      </c>
      <c r="K36" s="20" t="str" cm="1">
        <f t="array" aca="1" ref="K36" ca="1">IF(INDIRECT($A36&amp;"!$B$18")&lt;&gt;0,INDIRECT($A36&amp;"!$B$18"),"")</f>
        <v/>
      </c>
    </row>
    <row r="37" spans="1:11" x14ac:dyDescent="0.25">
      <c r="A37" t="s">
        <v>41</v>
      </c>
      <c r="B37" s="19" cm="1">
        <f t="array" aca="1" ref="B37" ca="1">IF(INDIRECT($A37&amp;"!$B$1")&lt;&gt;"",INDIRECT($A37&amp;"!$B$1"),"")</f>
        <v>43823</v>
      </c>
      <c r="C37" s="20" t="str" cm="1">
        <f t="array" aca="1" ref="C37" ca="1">IF(INDIRECT($A37&amp;"!$B$2")&lt;&gt;"",INDIRECT($A37&amp;"!$B$2"),"")</f>
        <v>CE+Colonies</v>
      </c>
      <c r="D37" s="20" t="str" cm="1">
        <f t="array" aca="1" ref="D37" ca="1">IF(INDIRECT($A37&amp;"!$B$3")&lt;&gt;"",INDIRECT($A37&amp;"!$B$3"),"")</f>
        <v>Tharsis</v>
      </c>
      <c r="E37" s="20" t="str" cm="1">
        <f t="array" aca="1" ref="E37" ca="1">IF(INDIRECT($A37&amp;"!$B$5")&lt;&gt;0,INDIRECT($A37&amp;"!$B$5"),"")</f>
        <v>suiryu15</v>
      </c>
      <c r="F37" s="20" t="str" cm="1">
        <f t="array" aca="1" ref="F37" ca="1">IF(INDIRECT($A37&amp;"!$B$6")&lt;&gt;0,INDIRECT($A37&amp;"!$B$6"),"")</f>
        <v>Poseidon</v>
      </c>
      <c r="G37" s="20" cm="1">
        <f t="array" aca="1" ref="G37" ca="1">IF(INDIRECT($A37&amp;"!$B$7")&lt;&gt;0,INDIRECT($A37&amp;"!$B$7"),"")</f>
        <v>91</v>
      </c>
      <c r="H37" s="20" cm="1">
        <f t="array" aca="1" ref="H37" ca="1">IF(INDIRECT($A37&amp;"!$B$8")&lt;&gt;0,INDIRECT($A37&amp;"!$B$8"),"")</f>
        <v>4</v>
      </c>
      <c r="I37" s="9" t="str">
        <f t="shared" si="6"/>
        <v>Game19</v>
      </c>
      <c r="J37">
        <f t="shared" ca="1" si="7"/>
        <v>29</v>
      </c>
      <c r="K37" s="20" t="str" cm="1">
        <f t="array" aca="1" ref="K37" ca="1">IF(INDIRECT($A37&amp;"!$B$18")&lt;&gt;0,INDIRECT($A37&amp;"!$B$18"),"")</f>
        <v/>
      </c>
    </row>
    <row r="38" spans="1:11" x14ac:dyDescent="0.25">
      <c r="A38" t="s">
        <v>42</v>
      </c>
      <c r="B38" s="19" cm="1">
        <f t="array" aca="1" ref="B38" ca="1">IF(INDIRECT($A38&amp;"!$B$1")&lt;&gt;"",INDIRECT($A38&amp;"!$B$1"),"")</f>
        <v>43824</v>
      </c>
      <c r="C38" s="20" t="str" cm="1">
        <f t="array" aca="1" ref="C38" ca="1">IF(INDIRECT($A38&amp;"!$B$2")&lt;&gt;"",INDIRECT($A38&amp;"!$B$2"),"")</f>
        <v>CE+Colonies</v>
      </c>
      <c r="D38" s="20" t="str" cm="1">
        <f t="array" aca="1" ref="D38" ca="1">IF(INDIRECT($A38&amp;"!$B$3")&lt;&gt;"",INDIRECT($A38&amp;"!$B$3"),"")</f>
        <v>Tharsis</v>
      </c>
      <c r="E38" s="20" t="str" cm="1">
        <f t="array" aca="1" ref="E38" ca="1">IF(INDIRECT($A38&amp;"!$B$5")&lt;&gt;0,INDIRECT($A38&amp;"!$B$5"),"")</f>
        <v>suiryu15</v>
      </c>
      <c r="F38" s="20" t="str" cm="1">
        <f t="array" aca="1" ref="F38" ca="1">IF(INDIRECT($A38&amp;"!$B$6")&lt;&gt;0,INDIRECT($A38&amp;"!$B$6"),"")</f>
        <v>Saturn Systems</v>
      </c>
      <c r="G38" s="20" cm="1">
        <f t="array" aca="1" ref="G38" ca="1">IF(INDIRECT($A38&amp;"!$B$7")&lt;&gt;0,INDIRECT($A38&amp;"!$B$7"),"")</f>
        <v>68</v>
      </c>
      <c r="H38" s="20" cm="1">
        <f t="array" aca="1" ref="H38" ca="1">IF(INDIRECT($A38&amp;"!$B$8")&lt;&gt;0,INDIRECT($A38&amp;"!$B$8"),"")</f>
        <v>4</v>
      </c>
      <c r="I38" s="9" t="str">
        <f t="shared" si="6"/>
        <v>Game20</v>
      </c>
      <c r="J38">
        <f t="shared" ca="1" si="7"/>
        <v>30</v>
      </c>
      <c r="K38" s="20" t="str" cm="1">
        <f t="array" aca="1" ref="K38" ca="1">IF(INDIRECT($A38&amp;"!$B$18")&lt;&gt;0,INDIRECT($A38&amp;"!$B$18"),"")</f>
        <v/>
      </c>
    </row>
    <row r="39" spans="1:11" x14ac:dyDescent="0.25">
      <c r="A39" t="s">
        <v>43</v>
      </c>
      <c r="B39" s="19" cm="1">
        <f t="array" aca="1" ref="B39" ca="1">IF(INDIRECT($A39&amp;"!$B$1")&lt;&gt;"",INDIRECT($A39&amp;"!$B$1"),"")</f>
        <v>43829</v>
      </c>
      <c r="C39" s="20" t="str" cm="1">
        <f t="array" aca="1" ref="C39" ca="1">IF(INDIRECT($A39&amp;"!$B$2")&lt;&gt;"",INDIRECT($A39&amp;"!$B$2"),"")</f>
        <v>CE+Colonies</v>
      </c>
      <c r="D39" s="20" t="str" cm="1">
        <f t="array" aca="1" ref="D39" ca="1">IF(INDIRECT($A39&amp;"!$B$3")&lt;&gt;"",INDIRECT($A39&amp;"!$B$3"),"")</f>
        <v>Tharsis</v>
      </c>
      <c r="E39" s="20" t="str" cm="1">
        <f t="array" aca="1" ref="E39" ca="1">IF(INDIRECT($A39&amp;"!$B$5")&lt;&gt;0,INDIRECT($A39&amp;"!$B$5"),"")</f>
        <v>player15</v>
      </c>
      <c r="F39" s="20" t="str" cm="1">
        <f t="array" aca="1" ref="F39" ca="1">IF(INDIRECT($A39&amp;"!$B$6")&lt;&gt;0,INDIRECT($A39&amp;"!$B$6"),"")</f>
        <v>Poseidon</v>
      </c>
      <c r="G39" s="20" cm="1">
        <f t="array" aca="1" ref="G39" ca="1">IF(INDIRECT($A39&amp;"!$B$7")&lt;&gt;0,INDIRECT($A39&amp;"!$B$7"),"")</f>
        <v>62</v>
      </c>
      <c r="H39" s="20" cm="1">
        <f t="array" aca="1" ref="H39" ca="1">IF(INDIRECT($A39&amp;"!$B$8")&lt;&gt;0,INDIRECT($A39&amp;"!$B$8"),"")</f>
        <v>5</v>
      </c>
      <c r="I39" s="9" t="str">
        <f t="shared" si="6"/>
        <v>Game21</v>
      </c>
      <c r="J39">
        <f t="shared" ca="1" si="7"/>
        <v>31</v>
      </c>
      <c r="K39" s="20" t="str" cm="1">
        <f t="array" aca="1" ref="K39" ca="1">IF(INDIRECT($A39&amp;"!$B$18")&lt;&gt;0,INDIRECT($A39&amp;"!$B$18"),"")</f>
        <v/>
      </c>
    </row>
    <row r="40" spans="1:11" x14ac:dyDescent="0.25">
      <c r="A40" t="s">
        <v>44</v>
      </c>
      <c r="B40" s="19" cm="1">
        <f t="array" aca="1" ref="B40" ca="1">IF(INDIRECT($A40&amp;"!$B$1")&lt;&gt;"",INDIRECT($A40&amp;"!$B$1"),"")</f>
        <v>43829</v>
      </c>
      <c r="C40" s="20" t="str" cm="1">
        <f t="array" aca="1" ref="C40" ca="1">IF(INDIRECT($A40&amp;"!$B$2")&lt;&gt;"",INDIRECT($A40&amp;"!$B$2"),"")</f>
        <v>CE+Colonies</v>
      </c>
      <c r="D40" s="20" t="str" cm="1">
        <f t="array" aca="1" ref="D40" ca="1">IF(INDIRECT($A40&amp;"!$B$3")&lt;&gt;"",INDIRECT($A40&amp;"!$B$3"),"")</f>
        <v>Tharsis</v>
      </c>
      <c r="E40" s="20" t="str" cm="1">
        <f t="array" aca="1" ref="E40" ca="1">IF(INDIRECT($A40&amp;"!$B$5")&lt;&gt;0,INDIRECT($A40&amp;"!$B$5"),"")</f>
        <v>suiryu15</v>
      </c>
      <c r="F40" s="20" t="str" cm="1">
        <f t="array" aca="1" ref="F40" ca="1">IF(INDIRECT($A40&amp;"!$B$6")&lt;&gt;0,INDIRECT($A40&amp;"!$B$6"),"")</f>
        <v>Poseidon</v>
      </c>
      <c r="G40" s="20" cm="1">
        <f t="array" aca="1" ref="G40" ca="1">IF(INDIRECT($A40&amp;"!$B$7")&lt;&gt;0,INDIRECT($A40&amp;"!$B$7"),"")</f>
        <v>92</v>
      </c>
      <c r="H40" s="20" cm="1">
        <f t="array" aca="1" ref="H40" ca="1">IF(INDIRECT($A40&amp;"!$B$8")&lt;&gt;0,INDIRECT($A40&amp;"!$B$8"),"")</f>
        <v>4</v>
      </c>
      <c r="I40" s="9" t="str">
        <f t="shared" si="6"/>
        <v>Game22</v>
      </c>
      <c r="J40">
        <f t="shared" ca="1" si="7"/>
        <v>32</v>
      </c>
      <c r="K40" s="20" t="str" cm="1">
        <f t="array" aca="1" ref="K40" ca="1">IF(INDIRECT($A40&amp;"!$B$18")&lt;&gt;0,INDIRECT($A40&amp;"!$B$18"),"")</f>
        <v/>
      </c>
    </row>
    <row r="41" spans="1:11" x14ac:dyDescent="0.25">
      <c r="A41" t="s">
        <v>45</v>
      </c>
      <c r="B41" s="19" cm="1">
        <f t="array" aca="1" ref="B41" ca="1">IF(INDIRECT($A41&amp;"!$B$1")&lt;&gt;"",INDIRECT($A41&amp;"!$B$1"),"")</f>
        <v>43831</v>
      </c>
      <c r="C41" s="20" t="str" cm="1">
        <f t="array" aca="1" ref="C41" ca="1">IF(INDIRECT($A41&amp;"!$B$2")&lt;&gt;"",INDIRECT($A41&amp;"!$B$2"),"")</f>
        <v>CE+Colonies+Draft</v>
      </c>
      <c r="D41" s="20" t="str" cm="1">
        <f t="array" aca="1" ref="D41" ca="1">IF(INDIRECT($A41&amp;"!$B$3")&lt;&gt;"",INDIRECT($A41&amp;"!$B$3"),"")</f>
        <v>Tharsis</v>
      </c>
      <c r="E41" s="20" t="str" cm="1">
        <f t="array" aca="1" ref="E41" ca="1">IF(INDIRECT($A41&amp;"!$B$5")&lt;&gt;0,INDIRECT($A41&amp;"!$B$5"),"")</f>
        <v>suiryu15</v>
      </c>
      <c r="F41" s="20" t="str" cm="1">
        <f t="array" aca="1" ref="F41" ca="1">IF(INDIRECT($A41&amp;"!$B$6")&lt;&gt;0,INDIRECT($A41&amp;"!$B$6"),"")</f>
        <v>Poseidon</v>
      </c>
      <c r="G41" s="20" cm="1">
        <f t="array" aca="1" ref="G41" ca="1">IF(INDIRECT($A41&amp;"!$B$7")&lt;&gt;0,INDIRECT($A41&amp;"!$B$7"),"")</f>
        <v>95</v>
      </c>
      <c r="H41" s="20" cm="1">
        <f t="array" aca="1" ref="H41" ca="1">IF(INDIRECT($A41&amp;"!$B$8")&lt;&gt;0,INDIRECT($A41&amp;"!$B$8"),"")</f>
        <v>4</v>
      </c>
      <c r="I41" s="9" t="str">
        <f t="shared" si="6"/>
        <v>Game23</v>
      </c>
      <c r="J41">
        <f t="shared" ca="1" si="7"/>
        <v>33</v>
      </c>
      <c r="K41" s="20" t="str" cm="1">
        <f t="array" aca="1" ref="K41" ca="1">IF(INDIRECT($A41&amp;"!$B$18")&lt;&gt;0,INDIRECT($A41&amp;"!$B$18"),"")</f>
        <v/>
      </c>
    </row>
    <row r="42" spans="1:11" x14ac:dyDescent="0.25">
      <c r="A42" t="s">
        <v>46</v>
      </c>
      <c r="B42" s="19" cm="1">
        <f t="array" aca="1" ref="B42" ca="1">IF(INDIRECT($A42&amp;"!$B$1")&lt;&gt;"",INDIRECT($A42&amp;"!$B$1"),"")</f>
        <v>43838</v>
      </c>
      <c r="C42" s="20" t="str" cm="1">
        <f t="array" aca="1" ref="C42" ca="1">IF(INDIRECT($A42&amp;"!$B$2")&lt;&gt;"",INDIRECT($A42&amp;"!$B$2"),"")</f>
        <v>CE+Colonies+Draft</v>
      </c>
      <c r="D42" s="20" t="str" cm="1">
        <f t="array" aca="1" ref="D42" ca="1">IF(INDIRECT($A42&amp;"!$B$3")&lt;&gt;"",INDIRECT($A42&amp;"!$B$3"),"")</f>
        <v>Tharsis</v>
      </c>
      <c r="E42" s="20" t="str" cm="1">
        <f t="array" aca="1" ref="E42" ca="1">IF(INDIRECT($A42&amp;"!$B$5")&lt;&gt;0,INDIRECT($A42&amp;"!$B$5"),"")</f>
        <v>suiryu15</v>
      </c>
      <c r="F42" s="20" t="str" cm="1">
        <f t="array" aca="1" ref="F42" ca="1">IF(INDIRECT($A42&amp;"!$B$6")&lt;&gt;0,INDIRECT($A42&amp;"!$B$6"),"")</f>
        <v>Interplanetary Cinematics</v>
      </c>
      <c r="G42" s="20" cm="1">
        <f t="array" aca="1" ref="G42" ca="1">IF(INDIRECT($A42&amp;"!$B$7")&lt;&gt;0,INDIRECT($A42&amp;"!$B$7"),"")</f>
        <v>90</v>
      </c>
      <c r="H42" s="20" cm="1">
        <f t="array" aca="1" ref="H42" ca="1">IF(INDIRECT($A42&amp;"!$B$8")&lt;&gt;0,INDIRECT($A42&amp;"!$B$8"),"")</f>
        <v>4</v>
      </c>
      <c r="I42" s="9" t="str">
        <f t="shared" si="4"/>
        <v>Game24</v>
      </c>
      <c r="J42">
        <f t="shared" ca="1" si="5"/>
        <v>34</v>
      </c>
      <c r="K42" s="20" t="str" cm="1">
        <f t="array" aca="1" ref="K42" ca="1">IF(INDIRECT($A42&amp;"!$B$18")&lt;&gt;0,INDIRECT($A42&amp;"!$B$18"),"")</f>
        <v/>
      </c>
    </row>
    <row r="43" spans="1:11" x14ac:dyDescent="0.25">
      <c r="A43" t="s">
        <v>47</v>
      </c>
      <c r="B43" s="19" cm="1">
        <f t="array" aca="1" ref="B43" ca="1">IF(INDIRECT($A43&amp;"!$B$1")&lt;&gt;"",INDIRECT($A43&amp;"!$B$1"),"")</f>
        <v>43840</v>
      </c>
      <c r="C43" s="20" t="str" cm="1">
        <f t="array" aca="1" ref="C43" ca="1">IF(INDIRECT($A43&amp;"!$B$2")&lt;&gt;"",INDIRECT($A43&amp;"!$B$2"),"")</f>
        <v>CE+Colonies+Draft</v>
      </c>
      <c r="D43" s="20" t="str" cm="1">
        <f t="array" aca="1" ref="D43" ca="1">IF(INDIRECT($A43&amp;"!$B$3")&lt;&gt;"",INDIRECT($A43&amp;"!$B$3"),"")</f>
        <v>Tharsis</v>
      </c>
      <c r="E43" s="20" t="str" cm="1">
        <f t="array" aca="1" ref="E43" ca="1">IF(INDIRECT($A43&amp;"!$B$5")&lt;&gt;0,INDIRECT($A43&amp;"!$B$5"),"")</f>
        <v>suiryu15</v>
      </c>
      <c r="F43" s="20" t="str" cm="1">
        <f t="array" aca="1" ref="F43" ca="1">IF(INDIRECT($A43&amp;"!$B$6")&lt;&gt;0,INDIRECT($A43&amp;"!$B$6"),"")</f>
        <v>Thorgate</v>
      </c>
      <c r="G43" s="20" cm="1">
        <f t="array" aca="1" ref="G43" ca="1">IF(INDIRECT($A43&amp;"!$B$7")&lt;&gt;0,INDIRECT($A43&amp;"!$B$7"),"")</f>
        <v>96</v>
      </c>
      <c r="H43" s="20" cm="1">
        <f t="array" aca="1" ref="H43" ca="1">IF(INDIRECT($A43&amp;"!$B$8")&lt;&gt;0,INDIRECT($A43&amp;"!$B$8"),"")</f>
        <v>4</v>
      </c>
      <c r="I43" s="9" t="str">
        <f t="shared" si="4"/>
        <v>Game25</v>
      </c>
      <c r="J43">
        <f t="shared" ca="1" si="5"/>
        <v>35</v>
      </c>
      <c r="K43" s="20" t="str" cm="1">
        <f t="array" aca="1" ref="K43" ca="1">IF(INDIRECT($A43&amp;"!$B$18")&lt;&gt;0,INDIRECT($A43&amp;"!$B$18"),"")</f>
        <v/>
      </c>
    </row>
    <row r="44" spans="1:11" x14ac:dyDescent="0.25">
      <c r="A44" t="s">
        <v>48</v>
      </c>
      <c r="B44" s="19" cm="1">
        <f t="array" aca="1" ref="B44" ca="1">IF(INDIRECT($A44&amp;"!$B$1")&lt;&gt;"",INDIRECT($A44&amp;"!$B$1"),"")</f>
        <v>43870</v>
      </c>
      <c r="C44" s="20" t="str" cm="1">
        <f t="array" aca="1" ref="C44" ca="1">IF(INDIRECT($A44&amp;"!$B$2")&lt;&gt;"",INDIRECT($A44&amp;"!$B$2"),"")</f>
        <v>CE+Colonies+Draft</v>
      </c>
      <c r="D44" s="20" t="str" cm="1">
        <f t="array" aca="1" ref="D44" ca="1">IF(INDIRECT($A44&amp;"!$B$3")&lt;&gt;"",INDIRECT($A44&amp;"!$B$3"),"")</f>
        <v>Tharsis</v>
      </c>
      <c r="E44" s="20" t="str" cm="1">
        <f t="array" aca="1" ref="E44" ca="1">IF(INDIRECT($A44&amp;"!$B$5")&lt;&gt;0,INDIRECT($A44&amp;"!$B$5"),"")</f>
        <v>player11</v>
      </c>
      <c r="F44" s="20" t="str" cm="1">
        <f t="array" aca="1" ref="F44" ca="1">IF(INDIRECT($A44&amp;"!$B$6")&lt;&gt;0,INDIRECT($A44&amp;"!$B$6"),"")</f>
        <v>Inventrix</v>
      </c>
      <c r="G44" s="20" cm="1">
        <f t="array" aca="1" ref="G44" ca="1">IF(INDIRECT($A44&amp;"!$B$7")&lt;&gt;0,INDIRECT($A44&amp;"!$B$7"),"")</f>
        <v>92</v>
      </c>
      <c r="H44" s="20" cm="1">
        <f t="array" aca="1" ref="H44" ca="1">IF(INDIRECT($A44&amp;"!$B$8")&lt;&gt;0,INDIRECT($A44&amp;"!$B$8"),"")</f>
        <v>4</v>
      </c>
      <c r="I44" s="9" t="str">
        <f t="shared" si="4"/>
        <v>Game26</v>
      </c>
      <c r="J44">
        <f t="shared" ca="1" si="5"/>
        <v>36</v>
      </c>
      <c r="K44" s="20" t="str" cm="1">
        <f t="array" aca="1" ref="K44" ca="1">IF(INDIRECT($A44&amp;"!$B$18")&lt;&gt;0,INDIRECT($A44&amp;"!$B$18"),"")</f>
        <v/>
      </c>
    </row>
    <row r="45" spans="1:11" x14ac:dyDescent="0.25">
      <c r="A45" t="s">
        <v>49</v>
      </c>
      <c r="B45" s="19" cm="1">
        <f t="array" aca="1" ref="B45" ca="1">IF(INDIRECT($A45&amp;"!$B$1")&lt;&gt;"",INDIRECT($A45&amp;"!$B$1"),"")</f>
        <v>43872</v>
      </c>
      <c r="C45" s="20" t="str" cm="1">
        <f t="array" aca="1" ref="C45" ca="1">IF(INDIRECT($A45&amp;"!$B$2")&lt;&gt;"",INDIRECT($A45&amp;"!$B$2"),"")</f>
        <v>CE+Colonies+Draft</v>
      </c>
      <c r="D45" s="20" t="str" cm="1">
        <f t="array" aca="1" ref="D45" ca="1">IF(INDIRECT($A45&amp;"!$B$3")&lt;&gt;"",INDIRECT($A45&amp;"!$B$3"),"")</f>
        <v>Tharsis</v>
      </c>
      <c r="E45" s="20" t="str" cm="1">
        <f t="array" aca="1" ref="E45" ca="1">IF(INDIRECT($A45&amp;"!$B$5")&lt;&gt;0,INDIRECT($A45&amp;"!$B$5"),"")</f>
        <v>suiryu15</v>
      </c>
      <c r="F45" s="20" t="str" cm="1">
        <f t="array" aca="1" ref="F45" ca="1">IF(INDIRECT($A45&amp;"!$B$6")&lt;&gt;0,INDIRECT($A45&amp;"!$B$6"),"")</f>
        <v>Inventrix</v>
      </c>
      <c r="G45" s="20" cm="1">
        <f t="array" aca="1" ref="G45" ca="1">IF(INDIRECT($A45&amp;"!$B$7")&lt;&gt;0,INDIRECT($A45&amp;"!$B$7"),"")</f>
        <v>99</v>
      </c>
      <c r="H45" s="20" cm="1">
        <f t="array" aca="1" ref="H45" ca="1">IF(INDIRECT($A45&amp;"!$B$8")&lt;&gt;0,INDIRECT($A45&amp;"!$B$8"),"")</f>
        <v>4</v>
      </c>
      <c r="I45" s="9" t="str">
        <f t="shared" si="4"/>
        <v>Game27</v>
      </c>
      <c r="J45">
        <f t="shared" ca="1" si="5"/>
        <v>37</v>
      </c>
      <c r="K45" s="20" t="str" cm="1">
        <f t="array" aca="1" ref="K45" ca="1">IF(INDIRECT($A45&amp;"!$B$18")&lt;&gt;0,INDIRECT($A45&amp;"!$B$18"),"")</f>
        <v/>
      </c>
    </row>
    <row r="46" spans="1:11" x14ac:dyDescent="0.25">
      <c r="A46" t="s">
        <v>50</v>
      </c>
      <c r="B46" s="19" cm="1">
        <f t="array" aca="1" ref="B46" ca="1">IF(INDIRECT($A46&amp;"!$B$1")&lt;&gt;"",INDIRECT($A46&amp;"!$B$1"),"")</f>
        <v>43875</v>
      </c>
      <c r="C46" s="20" t="str" cm="1">
        <f t="array" aca="1" ref="C46" ca="1">IF(INDIRECT($A46&amp;"!$B$2")&lt;&gt;"",INDIRECT($A46&amp;"!$B$2"),"")</f>
        <v>CE+Colonies+Draft</v>
      </c>
      <c r="D46" s="20" t="str" cm="1">
        <f t="array" aca="1" ref="D46" ca="1">IF(INDIRECT($A46&amp;"!$B$3")&lt;&gt;"",INDIRECT($A46&amp;"!$B$3"),"")</f>
        <v>Tharsis</v>
      </c>
      <c r="E46" s="20" t="str" cm="1">
        <f t="array" aca="1" ref="E46" ca="1">IF(INDIRECT($A46&amp;"!$B$5")&lt;&gt;0,INDIRECT($A46&amp;"!$B$5"),"")</f>
        <v>suiryu15</v>
      </c>
      <c r="F46" s="20" t="str" cm="1">
        <f t="array" aca="1" ref="F46" ca="1">IF(INDIRECT($A46&amp;"!$B$6")&lt;&gt;0,INDIRECT($A46&amp;"!$B$6"),"")</f>
        <v>Teractor</v>
      </c>
      <c r="G46" s="20" cm="1">
        <f t="array" aca="1" ref="G46" ca="1">IF(INDIRECT($A46&amp;"!$B$7")&lt;&gt;0,INDIRECT($A46&amp;"!$B$7"),"")</f>
        <v>78</v>
      </c>
      <c r="H46" s="20" cm="1">
        <f t="array" aca="1" ref="H46" ca="1">IF(INDIRECT($A46&amp;"!$B$8")&lt;&gt;0,INDIRECT($A46&amp;"!$B$8"),"")</f>
        <v>4</v>
      </c>
      <c r="I46" s="9" t="str">
        <f t="shared" si="4"/>
        <v>Game28</v>
      </c>
      <c r="J46">
        <f t="shared" ca="1" si="5"/>
        <v>38</v>
      </c>
      <c r="K46" s="20" t="str" cm="1">
        <f t="array" aca="1" ref="K46" ca="1">IF(INDIRECT($A46&amp;"!$B$18")&lt;&gt;0,INDIRECT($A46&amp;"!$B$18"),"")</f>
        <v/>
      </c>
    </row>
    <row r="47" spans="1:11" x14ac:dyDescent="0.25">
      <c r="A47" t="s">
        <v>51</v>
      </c>
      <c r="B47" s="19" cm="1">
        <f t="array" aca="1" ref="B47" ca="1">IF(INDIRECT($A47&amp;"!$B$1")&lt;&gt;"",INDIRECT($A47&amp;"!$B$1"),"")</f>
        <v>43879</v>
      </c>
      <c r="C47" s="20" t="str" cm="1">
        <f t="array" aca="1" ref="C47" ca="1">IF(INDIRECT($A47&amp;"!$B$2")&lt;&gt;"",INDIRECT($A47&amp;"!$B$2"),"")</f>
        <v>CE+PR+Col+Draft</v>
      </c>
      <c r="D47" s="20" t="str" cm="1">
        <f t="array" aca="1" ref="D47" ca="1">IF(INDIRECT($A47&amp;"!$B$3")&lt;&gt;"",INDIRECT($A47&amp;"!$B$3"),"")</f>
        <v>Tharsis</v>
      </c>
      <c r="E47" s="20" t="str" cm="1">
        <f t="array" aca="1" ref="E47" ca="1">IF(INDIRECT($A47&amp;"!$B$5")&lt;&gt;0,INDIRECT($A47&amp;"!$B$5"),"")</f>
        <v>suiryu15</v>
      </c>
      <c r="F47" s="20" t="str" cm="1">
        <f t="array" aca="1" ref="F47" ca="1">IF(INDIRECT($A47&amp;"!$B$6")&lt;&gt;0,INDIRECT($A47&amp;"!$B$6"),"")</f>
        <v>Phobolog</v>
      </c>
      <c r="G47" s="20" cm="1">
        <f t="array" aca="1" ref="G47" ca="1">IF(INDIRECT($A47&amp;"!$B$7")&lt;&gt;0,INDIRECT($A47&amp;"!$B$7"),"")</f>
        <v>127</v>
      </c>
      <c r="H47" s="20" cm="1">
        <f t="array" aca="1" ref="H47" ca="1">IF(INDIRECT($A47&amp;"!$B$8")&lt;&gt;0,INDIRECT($A47&amp;"!$B$8"),"")</f>
        <v>3</v>
      </c>
      <c r="I47" s="9" t="str">
        <f t="shared" si="4"/>
        <v>Game29</v>
      </c>
      <c r="J47">
        <f t="shared" ca="1" si="5"/>
        <v>39</v>
      </c>
      <c r="K47" s="20" t="str" cm="1">
        <f t="array" aca="1" ref="K47" ca="1">IF(INDIRECT($A47&amp;"!$B$18")&lt;&gt;0,INDIRECT($A47&amp;"!$B$18"),"")</f>
        <v/>
      </c>
    </row>
    <row r="48" spans="1:11" x14ac:dyDescent="0.25">
      <c r="A48" t="s">
        <v>52</v>
      </c>
      <c r="B48" s="19" cm="1">
        <f t="array" aca="1" ref="B48" ca="1">IF(INDIRECT($A48&amp;"!$B$1")&lt;&gt;"",INDIRECT($A48&amp;"!$B$1"),"")</f>
        <v>43881</v>
      </c>
      <c r="C48" s="20" t="str" cm="1">
        <f t="array" aca="1" ref="C48" ca="1">IF(INDIRECT($A48&amp;"!$B$2")&lt;&gt;"",INDIRECT($A48&amp;"!$B$2"),"")</f>
        <v>CE+PR+Col+Draft</v>
      </c>
      <c r="D48" s="20" t="str" cm="1">
        <f t="array" aca="1" ref="D48" ca="1">IF(INDIRECT($A48&amp;"!$B$3")&lt;&gt;"",INDIRECT($A48&amp;"!$B$3"),"")</f>
        <v>Tharsis</v>
      </c>
      <c r="E48" s="20" t="str" cm="1">
        <f t="array" aca="1" ref="E48" ca="1">IF(INDIRECT($A48&amp;"!$B$5")&lt;&gt;0,INDIRECT($A48&amp;"!$B$5"),"")</f>
        <v>suiryu15</v>
      </c>
      <c r="F48" s="20" t="str" cm="1">
        <f t="array" aca="1" ref="F48" ca="1">IF(INDIRECT($A48&amp;"!$B$6")&lt;&gt;0,INDIRECT($A48&amp;"!$B$6"),"")</f>
        <v>Teractor</v>
      </c>
      <c r="G48" s="20" cm="1">
        <f t="array" aca="1" ref="G48" ca="1">IF(INDIRECT($A48&amp;"!$B$7")&lt;&gt;0,INDIRECT($A48&amp;"!$B$7"),"")</f>
        <v>73</v>
      </c>
      <c r="H48" s="20" cm="1">
        <f t="array" aca="1" ref="H48" ca="1">IF(INDIRECT($A48&amp;"!$B$8")&lt;&gt;0,INDIRECT($A48&amp;"!$B$8"),"")</f>
        <v>5</v>
      </c>
      <c r="I48" s="9" t="str">
        <f t="shared" si="4"/>
        <v>Game30</v>
      </c>
      <c r="J48">
        <f t="shared" ca="1" si="5"/>
        <v>40</v>
      </c>
      <c r="K48" s="20" t="str" cm="1">
        <f t="array" aca="1" ref="K48" ca="1">IF(INDIRECT($A48&amp;"!$B$18")&lt;&gt;0,INDIRECT($A48&amp;"!$B$18"),"")</f>
        <v/>
      </c>
    </row>
    <row r="49" spans="1:11" x14ac:dyDescent="0.25">
      <c r="A49" t="s">
        <v>53</v>
      </c>
      <c r="B49" s="19" cm="1">
        <f t="array" aca="1" ref="B49" ca="1">IF(INDIRECT($A49&amp;"!$B$1")&lt;&gt;"",INDIRECT($A49&amp;"!$B$1"),"")</f>
        <v>43882</v>
      </c>
      <c r="C49" s="20" t="str" cm="1">
        <f t="array" aca="1" ref="C49" ca="1">IF(INDIRECT($A49&amp;"!$B$2")&lt;&gt;"",INDIRECT($A49&amp;"!$B$2"),"")</f>
        <v>CE+PR+Col+Draft</v>
      </c>
      <c r="D49" s="20" t="str" cm="1">
        <f t="array" aca="1" ref="D49" ca="1">IF(INDIRECT($A49&amp;"!$B$3")&lt;&gt;"",INDIRECT($A49&amp;"!$B$3"),"")</f>
        <v>Tharsis</v>
      </c>
      <c r="E49" s="20" t="str" cm="1">
        <f t="array" aca="1" ref="E49" ca="1">IF(INDIRECT($A49&amp;"!$B$5")&lt;&gt;0,INDIRECT($A49&amp;"!$B$5"),"")</f>
        <v>suiryu15</v>
      </c>
      <c r="F49" s="20" t="str" cm="1">
        <f t="array" aca="1" ref="F49" ca="1">IF(INDIRECT($A49&amp;"!$B$6")&lt;&gt;0,INDIRECT($A49&amp;"!$B$6"),"")</f>
        <v>Polyphemos</v>
      </c>
      <c r="G49" s="20" cm="1">
        <f t="array" aca="1" ref="G49" ca="1">IF(INDIRECT($A49&amp;"!$B$7")&lt;&gt;0,INDIRECT($A49&amp;"!$B$7"),"")</f>
        <v>82</v>
      </c>
      <c r="H49" s="20" cm="1">
        <f t="array" aca="1" ref="H49" ca="1">IF(INDIRECT($A49&amp;"!$B$8")&lt;&gt;0,INDIRECT($A49&amp;"!$B$8"),"")</f>
        <v>5</v>
      </c>
      <c r="I49" s="9" t="str">
        <f t="shared" si="4"/>
        <v>Game31</v>
      </c>
      <c r="J49">
        <f t="shared" ca="1" si="5"/>
        <v>41</v>
      </c>
      <c r="K49" s="20" t="str" cm="1">
        <f t="array" aca="1" ref="K49" ca="1">IF(INDIRECT($A49&amp;"!$B$18")&lt;&gt;0,INDIRECT($A49&amp;"!$B$18"),"")</f>
        <v/>
      </c>
    </row>
    <row r="50" spans="1:11" x14ac:dyDescent="0.25">
      <c r="A50" t="s">
        <v>54</v>
      </c>
      <c r="B50" s="19" cm="1">
        <f t="array" aca="1" ref="B50" ca="1">IF(INDIRECT($A50&amp;"!$B$1")&lt;&gt;"",INDIRECT($A50&amp;"!$B$1"),"")</f>
        <v>43886</v>
      </c>
      <c r="C50" s="20" t="str" cm="1">
        <f t="array" aca="1" ref="C50" ca="1">IF(INDIRECT($A50&amp;"!$B$2")&lt;&gt;"",INDIRECT($A50&amp;"!$B$2"),"")</f>
        <v>CE+PR+Col+Draft</v>
      </c>
      <c r="D50" s="20" t="str" cm="1">
        <f t="array" aca="1" ref="D50" ca="1">IF(INDIRECT($A50&amp;"!$B$3")&lt;&gt;"",INDIRECT($A50&amp;"!$B$3"),"")</f>
        <v>Tharsis</v>
      </c>
      <c r="E50" s="20" t="str" cm="1">
        <f t="array" aca="1" ref="E50" ca="1">IF(INDIRECT($A50&amp;"!$B$5")&lt;&gt;0,INDIRECT($A50&amp;"!$B$5"),"")</f>
        <v>player3</v>
      </c>
      <c r="F50" s="20" t="str" cm="1">
        <f t="array" aca="1" ref="F50" ca="1">IF(INDIRECT($A50&amp;"!$B$6")&lt;&gt;0,INDIRECT($A50&amp;"!$B$6"),"")</f>
        <v>Arklight</v>
      </c>
      <c r="G50" s="20" cm="1">
        <f t="array" aca="1" ref="G50" ca="1">IF(INDIRECT($A50&amp;"!$B$7")&lt;&gt;0,INDIRECT($A50&amp;"!$B$7"),"")</f>
        <v>89</v>
      </c>
      <c r="H50" s="20" cm="1">
        <f t="array" aca="1" ref="H50" ca="1">IF(INDIRECT($A50&amp;"!$B$8")&lt;&gt;0,INDIRECT($A50&amp;"!$B$8"),"")</f>
        <v>3</v>
      </c>
      <c r="I50" s="9" t="str">
        <f t="shared" si="4"/>
        <v>Game32</v>
      </c>
      <c r="J50">
        <f t="shared" ca="1" si="5"/>
        <v>42</v>
      </c>
      <c r="K50" s="20" t="str" cm="1">
        <f t="array" aca="1" ref="K50" ca="1">IF(INDIRECT($A50&amp;"!$B$18")&lt;&gt;0,INDIRECT($A50&amp;"!$B$18"),"")</f>
        <v/>
      </c>
    </row>
    <row r="51" spans="1:11" x14ac:dyDescent="0.25">
      <c r="A51" t="s">
        <v>55</v>
      </c>
      <c r="B51" s="19" cm="1">
        <f t="array" aca="1" ref="B51" ca="1">IF(INDIRECT($A51&amp;"!$B$1")&lt;&gt;"",INDIRECT($A51&amp;"!$B$1"),"")</f>
        <v>43887</v>
      </c>
      <c r="C51" s="20" t="str" cm="1">
        <f t="array" aca="1" ref="C51" ca="1">IF(INDIRECT($A51&amp;"!$B$2")&lt;&gt;"",INDIRECT($A51&amp;"!$B$2"),"")</f>
        <v>CE+PR+Col+Draft</v>
      </c>
      <c r="D51" s="20" t="str" cm="1">
        <f t="array" aca="1" ref="D51" ca="1">IF(INDIRECT($A51&amp;"!$B$3")&lt;&gt;"",INDIRECT($A51&amp;"!$B$3"),"")</f>
        <v>Tharsis</v>
      </c>
      <c r="E51" s="20" t="str" cm="1">
        <f t="array" aca="1" ref="E51" ca="1">IF(INDIRECT($A51&amp;"!$B$5")&lt;&gt;0,INDIRECT($A51&amp;"!$B$5"),"")</f>
        <v>player11</v>
      </c>
      <c r="F51" s="20" t="str" cm="1">
        <f t="array" aca="1" ref="F51" ca="1">IF(INDIRECT($A51&amp;"!$B$6")&lt;&gt;0,INDIRECT($A51&amp;"!$B$6"),"")</f>
        <v>Saturn Systems</v>
      </c>
      <c r="G51" s="20" cm="1">
        <f t="array" aca="1" ref="G51" ca="1">IF(INDIRECT($A51&amp;"!$B$7")&lt;&gt;0,INDIRECT($A51&amp;"!$B$7"),"")</f>
        <v>106</v>
      </c>
      <c r="H51" s="20" cm="1">
        <f t="array" aca="1" ref="H51" ca="1">IF(INDIRECT($A51&amp;"!$B$8")&lt;&gt;0,INDIRECT($A51&amp;"!$B$8"),"")</f>
        <v>3</v>
      </c>
      <c r="I51" s="9" t="str">
        <f t="shared" si="4"/>
        <v>Game33</v>
      </c>
      <c r="J51">
        <f t="shared" ca="1" si="5"/>
        <v>43</v>
      </c>
      <c r="K51" s="20" t="str" cm="1">
        <f t="array" aca="1" ref="K51" ca="1">IF(INDIRECT($A51&amp;"!$B$18")&lt;&gt;0,INDIRECT($A51&amp;"!$B$18"),"")</f>
        <v/>
      </c>
    </row>
    <row r="52" spans="1:11" x14ac:dyDescent="0.25">
      <c r="A52" t="s">
        <v>56</v>
      </c>
      <c r="B52" s="19" cm="1">
        <f t="array" aca="1" ref="B52" ca="1">IF(INDIRECT($A52&amp;"!$B$1")&lt;&gt;"",INDIRECT($A52&amp;"!$B$1"),"")</f>
        <v>43897</v>
      </c>
      <c r="C52" s="20" t="str" cm="1">
        <f t="array" aca="1" ref="C52" ca="1">IF(INDIRECT($A52&amp;"!$B$2")&lt;&gt;"",INDIRECT($A52&amp;"!$B$2"),"")</f>
        <v>CE+PR+Col+Draft</v>
      </c>
      <c r="D52" s="20" t="str" cm="1">
        <f t="array" aca="1" ref="D52" ca="1">IF(INDIRECT($A52&amp;"!$B$3")&lt;&gt;"",INDIRECT($A52&amp;"!$B$3"),"")</f>
        <v>Tharsis</v>
      </c>
      <c r="E52" s="20" t="str" cm="1">
        <f t="array" aca="1" ref="E52" ca="1">IF(INDIRECT($A52&amp;"!$B$5")&lt;&gt;0,INDIRECT($A52&amp;"!$B$5"),"")</f>
        <v>suiryu15</v>
      </c>
      <c r="F52" s="20" t="str" cm="1">
        <f t="array" aca="1" ref="F52" ca="1">IF(INDIRECT($A52&amp;"!$B$6")&lt;&gt;0,INDIRECT($A52&amp;"!$B$6"),"")</f>
        <v>Thorgate</v>
      </c>
      <c r="G52" s="20" cm="1">
        <f t="array" aca="1" ref="G52" ca="1">IF(INDIRECT($A52&amp;"!$B$7")&lt;&gt;0,INDIRECT($A52&amp;"!$B$7"),"")</f>
        <v>114</v>
      </c>
      <c r="H52" s="20" cm="1">
        <f t="array" aca="1" ref="H52" ca="1">IF(INDIRECT($A52&amp;"!$B$8")&lt;&gt;0,INDIRECT($A52&amp;"!$B$8"),"")</f>
        <v>4</v>
      </c>
      <c r="I52" s="9" t="str">
        <f t="shared" si="4"/>
        <v>Game34</v>
      </c>
      <c r="J52">
        <f t="shared" ca="1" si="5"/>
        <v>44</v>
      </c>
      <c r="K52" s="20" t="str" cm="1">
        <f t="array" aca="1" ref="K52" ca="1">IF(INDIRECT($A52&amp;"!$B$18")&lt;&gt;0,INDIRECT($A52&amp;"!$B$18"),"")</f>
        <v/>
      </c>
    </row>
    <row r="53" spans="1:11" x14ac:dyDescent="0.25">
      <c r="A53" t="s">
        <v>57</v>
      </c>
      <c r="B53" s="19" cm="1">
        <f t="array" aca="1" ref="B53" ca="1">IF(INDIRECT($A53&amp;"!$B$1")&lt;&gt;"",INDIRECT($A53&amp;"!$B$1"),"")</f>
        <v>43936</v>
      </c>
      <c r="C53" s="20" t="str" cm="1">
        <f t="array" aca="1" ref="C53" ca="1">IF(INDIRECT($A53&amp;"!$B$2")&lt;&gt;"",INDIRECT($A53&amp;"!$B$2"),"")</f>
        <v>CE+PR+Col+Draft</v>
      </c>
      <c r="D53" s="20" t="str" cm="1">
        <f t="array" aca="1" ref="D53" ca="1">IF(INDIRECT($A53&amp;"!$B$3")&lt;&gt;"",INDIRECT($A53&amp;"!$B$3"),"")</f>
        <v>Tharsis</v>
      </c>
      <c r="E53" s="20" t="str" cm="1">
        <f t="array" aca="1" ref="E53" ca="1">IF(INDIRECT($A53&amp;"!$B$5")&lt;&gt;0,INDIRECT($A53&amp;"!$B$5"),"")</f>
        <v>player3</v>
      </c>
      <c r="F53" s="20" t="str" cm="1">
        <f t="array" aca="1" ref="F53" ca="1">IF(INDIRECT($A53&amp;"!$B$6")&lt;&gt;0,INDIRECT($A53&amp;"!$B$6"),"")</f>
        <v>Ecoline</v>
      </c>
      <c r="G53" s="20" cm="1">
        <f t="array" aca="1" ref="G53" ca="1">IF(INDIRECT($A53&amp;"!$B$7")&lt;&gt;0,INDIRECT($A53&amp;"!$B$7"),"")</f>
        <v>94</v>
      </c>
      <c r="H53" s="20" cm="1">
        <f t="array" aca="1" ref="H53" ca="1">IF(INDIRECT($A53&amp;"!$B$8")&lt;&gt;0,INDIRECT($A53&amp;"!$B$8"),"")</f>
        <v>4</v>
      </c>
      <c r="I53" s="9" t="str">
        <f t="shared" ref="I53:I58" si="8">HYPERLINK("[.\]"&amp;A53&amp;"!A1",A53)</f>
        <v>Game35</v>
      </c>
      <c r="J53">
        <f t="shared" ref="J53:J58" ca="1" si="9">_xlfn.SHEET(INDIRECT(A53&amp;"!A1"))</f>
        <v>45</v>
      </c>
      <c r="K53" s="20" t="str" cm="1">
        <f t="array" aca="1" ref="K53" ca="1">IF(INDIRECT($A53&amp;"!$B$18")&lt;&gt;0,INDIRECT($A53&amp;"!$B$18"),"")</f>
        <v/>
      </c>
    </row>
    <row r="54" spans="1:11" x14ac:dyDescent="0.25">
      <c r="A54" t="s">
        <v>58</v>
      </c>
      <c r="B54" s="19" cm="1">
        <f t="array" aca="1" ref="B54" ca="1">IF(INDIRECT($A54&amp;"!$B$1")&lt;&gt;"",INDIRECT($A54&amp;"!$B$1"),"")</f>
        <v>43937</v>
      </c>
      <c r="C54" s="20" t="str" cm="1">
        <f t="array" aca="1" ref="C54" ca="1">IF(INDIRECT($A54&amp;"!$B$2")&lt;&gt;"",INDIRECT($A54&amp;"!$B$2"),"")</f>
        <v>CE+PR+Col+Draft</v>
      </c>
      <c r="D54" s="20" t="str" cm="1">
        <f t="array" aca="1" ref="D54" ca="1">IF(INDIRECT($A54&amp;"!$B$3")&lt;&gt;"",INDIRECT($A54&amp;"!$B$3"),"")</f>
        <v>Tharsis</v>
      </c>
      <c r="E54" s="20" t="str" cm="1">
        <f t="array" aca="1" ref="E54" ca="1">IF(INDIRECT($A54&amp;"!$B$5")&lt;&gt;0,INDIRECT($A54&amp;"!$B$5"),"")</f>
        <v>player4</v>
      </c>
      <c r="F54" s="20" t="str" cm="1">
        <f t="array" aca="1" ref="F54" ca="1">IF(INDIRECT($A54&amp;"!$B$6")&lt;&gt;0,INDIRECT($A54&amp;"!$B$6"),"")</f>
        <v>Phobolog</v>
      </c>
      <c r="G54" s="20" cm="1">
        <f t="array" aca="1" ref="G54" ca="1">IF(INDIRECT($A54&amp;"!$B$7")&lt;&gt;0,INDIRECT($A54&amp;"!$B$7"),"")</f>
        <v>103</v>
      </c>
      <c r="H54" s="20" cm="1">
        <f t="array" aca="1" ref="H54" ca="1">IF(INDIRECT($A54&amp;"!$B$8")&lt;&gt;0,INDIRECT($A54&amp;"!$B$8"),"")</f>
        <v>4</v>
      </c>
      <c r="I54" s="9" t="str">
        <f t="shared" si="8"/>
        <v>Game36</v>
      </c>
      <c r="J54">
        <f t="shared" ca="1" si="9"/>
        <v>46</v>
      </c>
      <c r="K54" s="20" t="str" cm="1">
        <f t="array" aca="1" ref="K54" ca="1">IF(INDIRECT($A54&amp;"!$B$18")&lt;&gt;0,INDIRECT($A54&amp;"!$B$18"),"")</f>
        <v/>
      </c>
    </row>
    <row r="55" spans="1:11" x14ac:dyDescent="0.25">
      <c r="A55" t="s">
        <v>59</v>
      </c>
      <c r="B55" s="19" cm="1">
        <f t="array" aca="1" ref="B55" ca="1">IF(INDIRECT($A55&amp;"!$B$1")&lt;&gt;"",INDIRECT($A55&amp;"!$B$1"),"")</f>
        <v>43939</v>
      </c>
      <c r="C55" s="20" t="str" cm="1">
        <f t="array" aca="1" ref="C55" ca="1">IF(INDIRECT($A55&amp;"!$B$2")&lt;&gt;"",INDIRECT($A55&amp;"!$B$2"),"")</f>
        <v>CE+PR+Col+Draft</v>
      </c>
      <c r="D55" s="20" t="str" cm="1">
        <f t="array" aca="1" ref="D55" ca="1">IF(INDIRECT($A55&amp;"!$B$3")&lt;&gt;"",INDIRECT($A55&amp;"!$B$3"),"")</f>
        <v>Tharsis</v>
      </c>
      <c r="E55" s="20" t="str" cm="1">
        <f t="array" aca="1" ref="E55" ca="1">IF(INDIRECT($A55&amp;"!$B$5")&lt;&gt;0,INDIRECT($A55&amp;"!$B$5"),"")</f>
        <v>player3</v>
      </c>
      <c r="F55" s="20" t="str" cm="1">
        <f t="array" aca="1" ref="F55" ca="1">IF(INDIRECT($A55&amp;"!$B$6")&lt;&gt;0,INDIRECT($A55&amp;"!$B$6"),"")</f>
        <v>Saturn Systems</v>
      </c>
      <c r="G55" s="20" cm="1">
        <f t="array" aca="1" ref="G55" ca="1">IF(INDIRECT($A55&amp;"!$B$7")&lt;&gt;0,INDIRECT($A55&amp;"!$B$7"),"")</f>
        <v>71</v>
      </c>
      <c r="H55" s="20" cm="1">
        <f t="array" aca="1" ref="H55" ca="1">IF(INDIRECT($A55&amp;"!$B$8")&lt;&gt;0,INDIRECT($A55&amp;"!$B$8"),"")</f>
        <v>4</v>
      </c>
      <c r="I55" s="9" t="str">
        <f t="shared" si="8"/>
        <v>Game37</v>
      </c>
      <c r="J55">
        <f t="shared" ca="1" si="9"/>
        <v>47</v>
      </c>
      <c r="K55" s="20" t="str" cm="1">
        <f t="array" aca="1" ref="K55" ca="1">IF(INDIRECT($A55&amp;"!$B$18")&lt;&gt;0,INDIRECT($A55&amp;"!$B$18"),"")</f>
        <v/>
      </c>
    </row>
    <row r="56" spans="1:11" x14ac:dyDescent="0.25">
      <c r="A56" t="s">
        <v>60</v>
      </c>
      <c r="B56" s="19" cm="1">
        <f t="array" aca="1" ref="B56" ca="1">IF(INDIRECT($A56&amp;"!$B$1")&lt;&gt;"",INDIRECT($A56&amp;"!$B$1"),"")</f>
        <v>43940</v>
      </c>
      <c r="C56" s="20" t="str" cm="1">
        <f t="array" aca="1" ref="C56" ca="1">IF(INDIRECT($A56&amp;"!$B$2")&lt;&gt;"",INDIRECT($A56&amp;"!$B$2"),"")</f>
        <v>CE+PR+Col+Draft</v>
      </c>
      <c r="D56" s="20" t="str" cm="1">
        <f t="array" aca="1" ref="D56" ca="1">IF(INDIRECT($A56&amp;"!$B$3")&lt;&gt;"",INDIRECT($A56&amp;"!$B$3"),"")</f>
        <v>Tharsis</v>
      </c>
      <c r="E56" s="20" t="str" cm="1">
        <f t="array" aca="1" ref="E56" ca="1">IF(INDIRECT($A56&amp;"!$B$5")&lt;&gt;0,INDIRECT($A56&amp;"!$B$5"),"")</f>
        <v>player3</v>
      </c>
      <c r="F56" s="20" t="str" cm="1">
        <f t="array" aca="1" ref="F56" ca="1">IF(INDIRECT($A56&amp;"!$B$6")&lt;&gt;0,INDIRECT($A56&amp;"!$B$6"),"")</f>
        <v>Tharsis Republic</v>
      </c>
      <c r="G56" s="20" cm="1">
        <f t="array" aca="1" ref="G56" ca="1">IF(INDIRECT($A56&amp;"!$B$7")&lt;&gt;0,INDIRECT($A56&amp;"!$B$7"),"")</f>
        <v>129</v>
      </c>
      <c r="H56" s="20" cm="1">
        <f t="array" aca="1" ref="H56" ca="1">IF(INDIRECT($A56&amp;"!$B$8")&lt;&gt;0,INDIRECT($A56&amp;"!$B$8"),"")</f>
        <v>3</v>
      </c>
      <c r="I56" s="9" t="str">
        <f t="shared" si="8"/>
        <v>Game38</v>
      </c>
      <c r="J56">
        <f t="shared" ca="1" si="9"/>
        <v>48</v>
      </c>
      <c r="K56" s="20" t="str" cm="1">
        <f t="array" aca="1" ref="K56" ca="1">IF(INDIRECT($A56&amp;"!$B$18")&lt;&gt;0,INDIRECT($A56&amp;"!$B$18"),"")</f>
        <v/>
      </c>
    </row>
    <row r="57" spans="1:11" x14ac:dyDescent="0.25">
      <c r="A57" t="s">
        <v>61</v>
      </c>
      <c r="B57" s="19" cm="1">
        <f t="array" aca="1" ref="B57" ca="1">IF(INDIRECT($A57&amp;"!$B$1")&lt;&gt;"",INDIRECT($A57&amp;"!$B$1"),"")</f>
        <v>43942</v>
      </c>
      <c r="C57" s="20" t="str" cm="1">
        <f t="array" aca="1" ref="C57" ca="1">IF(INDIRECT($A57&amp;"!$B$2")&lt;&gt;"",INDIRECT($A57&amp;"!$B$2"),"")</f>
        <v>CE+PR+Col+Draft</v>
      </c>
      <c r="D57" s="20" t="str" cm="1">
        <f t="array" aca="1" ref="D57" ca="1">IF(INDIRECT($A57&amp;"!$B$3")&lt;&gt;"",INDIRECT($A57&amp;"!$B$3"),"")</f>
        <v>Tharsis</v>
      </c>
      <c r="E57" s="20" t="str" cm="1">
        <f t="array" aca="1" ref="E57" ca="1">IF(INDIRECT($A57&amp;"!$B$5")&lt;&gt;0,INDIRECT($A57&amp;"!$B$5"),"")</f>
        <v>player3</v>
      </c>
      <c r="F57" s="20" t="str" cm="1">
        <f t="array" aca="1" ref="F57" ca="1">IF(INDIRECT($A57&amp;"!$B$6")&lt;&gt;0,INDIRECT($A57&amp;"!$B$6"),"")</f>
        <v>Aridor</v>
      </c>
      <c r="G57" s="20" cm="1">
        <f t="array" aca="1" ref="G57" ca="1">IF(INDIRECT($A57&amp;"!$B$7")&lt;&gt;0,INDIRECT($A57&amp;"!$B$7"),"")</f>
        <v>118</v>
      </c>
      <c r="H57" s="20" cm="1">
        <f t="array" aca="1" ref="H57" ca="1">IF(INDIRECT($A57&amp;"!$B$8")&lt;&gt;0,INDIRECT($A57&amp;"!$B$8"),"")</f>
        <v>3</v>
      </c>
      <c r="I57" s="9" t="str">
        <f t="shared" si="8"/>
        <v>Game39</v>
      </c>
      <c r="J57">
        <f t="shared" ca="1" si="9"/>
        <v>49</v>
      </c>
      <c r="K57" s="20" t="str" cm="1">
        <f t="array" aca="1" ref="K57" ca="1">IF(INDIRECT($A57&amp;"!$B$18")&lt;&gt;0,INDIRECT($A57&amp;"!$B$18"),"")</f>
        <v/>
      </c>
    </row>
    <row r="58" spans="1:11" x14ac:dyDescent="0.25">
      <c r="A58" t="s">
        <v>62</v>
      </c>
      <c r="B58" s="19" cm="1">
        <f t="array" aca="1" ref="B58" ca="1">IF(INDIRECT($A58&amp;"!$B$1")&lt;&gt;"",INDIRECT($A58&amp;"!$B$1"),"")</f>
        <v>43944</v>
      </c>
      <c r="C58" s="20" t="str" cm="1">
        <f t="array" aca="1" ref="C58" ca="1">IF(INDIRECT($A58&amp;"!$B$2")&lt;&gt;"",INDIRECT($A58&amp;"!$B$2"),"")</f>
        <v>CE+PR+Col+Draft</v>
      </c>
      <c r="D58" s="20" t="str" cm="1">
        <f t="array" aca="1" ref="D58" ca="1">IF(INDIRECT($A58&amp;"!$B$3")&lt;&gt;"",INDIRECT($A58&amp;"!$B$3"),"")</f>
        <v>Tharsis</v>
      </c>
      <c r="E58" s="20" t="str" cm="1">
        <f t="array" aca="1" ref="E58" ca="1">IF(INDIRECT($A58&amp;"!$B$5")&lt;&gt;0,INDIRECT($A58&amp;"!$B$5"),"")</f>
        <v>player3</v>
      </c>
      <c r="F58" s="20" t="str" cm="1">
        <f t="array" aca="1" ref="F58" ca="1">IF(INDIRECT($A58&amp;"!$B$6")&lt;&gt;0,INDIRECT($A58&amp;"!$B$6"),"")</f>
        <v>Stormcraft Incorporated</v>
      </c>
      <c r="G58" s="20" cm="1">
        <f t="array" aca="1" ref="G58" ca="1">IF(INDIRECT($A58&amp;"!$B$7")&lt;&gt;0,INDIRECT($A58&amp;"!$B$7"),"")</f>
        <v>124</v>
      </c>
      <c r="H58" s="20" cm="1">
        <f t="array" aca="1" ref="H58" ca="1">IF(INDIRECT($A58&amp;"!$B$8")&lt;&gt;0,INDIRECT($A58&amp;"!$B$8"),"")</f>
        <v>3</v>
      </c>
      <c r="I58" s="9" t="str">
        <f t="shared" si="8"/>
        <v>Game40</v>
      </c>
      <c r="J58">
        <f t="shared" ca="1" si="9"/>
        <v>50</v>
      </c>
      <c r="K58" s="20" cm="1">
        <f t="array" aca="1" ref="K58" ca="1">IF(INDIRECT($A58&amp;"!$B$18")&lt;&gt;0,INDIRECT($A58&amp;"!$B$18"),"")</f>
        <v>12</v>
      </c>
    </row>
    <row r="59" spans="1:11" x14ac:dyDescent="0.25">
      <c r="A59" t="s">
        <v>63</v>
      </c>
      <c r="B59" s="19" cm="1">
        <f t="array" aca="1" ref="B59" ca="1">IF(INDIRECT($A59&amp;"!$B$1")&lt;&gt;"",INDIRECT($A59&amp;"!$B$1"),"")</f>
        <v>43945</v>
      </c>
      <c r="C59" s="20" t="str" cm="1">
        <f t="array" aca="1" ref="C59" ca="1">IF(INDIRECT($A59&amp;"!$B$2")&lt;&gt;"",INDIRECT($A59&amp;"!$B$2"),"")</f>
        <v>CE+PR+Col+Draft</v>
      </c>
      <c r="D59" s="20" t="str" cm="1">
        <f t="array" aca="1" ref="D59" ca="1">IF(INDIRECT($A59&amp;"!$B$3")&lt;&gt;"",INDIRECT($A59&amp;"!$B$3"),"")</f>
        <v>Tharsis</v>
      </c>
      <c r="E59" s="20" t="str" cm="1">
        <f t="array" aca="1" ref="E59" ca="1">IF(INDIRECT($A59&amp;"!$B$5")&lt;&gt;0,INDIRECT($A59&amp;"!$B$5"),"")</f>
        <v>player13</v>
      </c>
      <c r="F59" s="20" t="str" cm="1">
        <f t="array" aca="1" ref="F59" ca="1">IF(INDIRECT($A59&amp;"!$B$6")&lt;&gt;0,INDIRECT($A59&amp;"!$B$6"),"")</f>
        <v>Saturn Systems</v>
      </c>
      <c r="G59" s="20" cm="1">
        <f t="array" aca="1" ref="G59" ca="1">IF(INDIRECT($A59&amp;"!$B$7")&lt;&gt;0,INDIRECT($A59&amp;"!$B$7"),"")</f>
        <v>65</v>
      </c>
      <c r="H59" s="20" cm="1">
        <f t="array" aca="1" ref="H59" ca="1">IF(INDIRECT($A59&amp;"!$B$8")&lt;&gt;0,INDIRECT($A59&amp;"!$B$8"),"")</f>
        <v>4</v>
      </c>
      <c r="I59" s="9" t="str">
        <f t="shared" ref="I59:I78" si="10">HYPERLINK("[.\]"&amp;A59&amp;"!A1",A59)</f>
        <v>Game41</v>
      </c>
      <c r="J59">
        <f t="shared" ref="J59:J78" ca="1" si="11">_xlfn.SHEET(INDIRECT(A59&amp;"!A1"))</f>
        <v>51</v>
      </c>
      <c r="K59" s="20" cm="1">
        <f t="array" aca="1" ref="K59" ca="1">IF(INDIRECT($A59&amp;"!$B$18")&lt;&gt;0,INDIRECT($A59&amp;"!$B$18"),"")</f>
        <v>7</v>
      </c>
    </row>
    <row r="60" spans="1:11" x14ac:dyDescent="0.25">
      <c r="A60" t="s">
        <v>64</v>
      </c>
      <c r="B60" s="19" cm="1">
        <f t="array" aca="1" ref="B60" ca="1">IF(INDIRECT($A60&amp;"!$B$1")&lt;&gt;"",INDIRECT($A60&amp;"!$B$1"),"")</f>
        <v>43948</v>
      </c>
      <c r="C60" s="20" t="str" cm="1">
        <f t="array" aca="1" ref="C60" ca="1">IF(INDIRECT($A60&amp;"!$B$2")&lt;&gt;"",INDIRECT($A60&amp;"!$B$2"),"")</f>
        <v>CE+PR+Col+Draft</v>
      </c>
      <c r="D60" s="20" t="str" cm="1">
        <f t="array" aca="1" ref="D60" ca="1">IF(INDIRECT($A60&amp;"!$B$3")&lt;&gt;"",INDIRECT($A60&amp;"!$B$3"),"")</f>
        <v>Tharsis</v>
      </c>
      <c r="E60" s="20" t="str" cm="1">
        <f t="array" aca="1" ref="E60" ca="1">IF(INDIRECT($A60&amp;"!$B$5")&lt;&gt;0,INDIRECT($A60&amp;"!$B$5"),"")</f>
        <v>player3</v>
      </c>
      <c r="F60" s="20" t="str" cm="1">
        <f t="array" aca="1" ref="F60" ca="1">IF(INDIRECT($A60&amp;"!$B$6")&lt;&gt;0,INDIRECT($A60&amp;"!$B$6"),"")</f>
        <v>Valley Trust</v>
      </c>
      <c r="G60" s="20" cm="1">
        <f t="array" aca="1" ref="G60" ca="1">IF(INDIRECT($A60&amp;"!$B$7")&lt;&gt;0,INDIRECT($A60&amp;"!$B$7"),"")</f>
        <v>75</v>
      </c>
      <c r="H60" s="20" cm="1">
        <f t="array" aca="1" ref="H60" ca="1">IF(INDIRECT($A60&amp;"!$B$8")&lt;&gt;0,INDIRECT($A60&amp;"!$B$8"),"")</f>
        <v>5</v>
      </c>
      <c r="I60" s="9" t="str">
        <f t="shared" si="10"/>
        <v>Game42</v>
      </c>
      <c r="J60">
        <f t="shared" ca="1" si="11"/>
        <v>52</v>
      </c>
      <c r="K60" s="20" cm="1">
        <f t="array" aca="1" ref="K60" ca="1">IF(INDIRECT($A60&amp;"!$B$18")&lt;&gt;0,INDIRECT($A60&amp;"!$B$18"),"")</f>
        <v>8</v>
      </c>
    </row>
    <row r="61" spans="1:11" x14ac:dyDescent="0.25">
      <c r="A61" t="s">
        <v>65</v>
      </c>
      <c r="B61" s="19" cm="1">
        <f t="array" aca="1" ref="B61" ca="1">IF(INDIRECT($A61&amp;"!$B$1")&lt;&gt;"",INDIRECT($A61&amp;"!$B$1"),"")</f>
        <v>43954</v>
      </c>
      <c r="C61" s="20" t="str" cm="1">
        <f t="array" aca="1" ref="C61" ca="1">IF(INDIRECT($A61&amp;"!$B$2")&lt;&gt;"",INDIRECT($A61&amp;"!$B$2"),"")</f>
        <v>CE+PR+Col+Draft</v>
      </c>
      <c r="D61" s="20" t="str" cm="1">
        <f t="array" aca="1" ref="D61" ca="1">IF(INDIRECT($A61&amp;"!$B$3")&lt;&gt;"",INDIRECT($A61&amp;"!$B$3"),"")</f>
        <v>Tharsis</v>
      </c>
      <c r="E61" s="20" t="str" cm="1">
        <f t="array" aca="1" ref="E61" ca="1">IF(INDIRECT($A61&amp;"!$B$5")&lt;&gt;0,INDIRECT($A61&amp;"!$B$5"),"")</f>
        <v>suiryu15</v>
      </c>
      <c r="F61" s="20" t="str" cm="1">
        <f t="array" aca="1" ref="F61" ca="1">IF(INDIRECT($A61&amp;"!$B$6")&lt;&gt;0,INDIRECT($A61&amp;"!$B$6"),"")</f>
        <v>Phobolog</v>
      </c>
      <c r="G61" s="20" cm="1">
        <f t="array" aca="1" ref="G61" ca="1">IF(INDIRECT($A61&amp;"!$B$7")&lt;&gt;0,INDIRECT($A61&amp;"!$B$7"),"")</f>
        <v>87</v>
      </c>
      <c r="H61" s="20" cm="1">
        <f t="array" aca="1" ref="H61" ca="1">IF(INDIRECT($A61&amp;"!$B$8")&lt;&gt;0,INDIRECT($A61&amp;"!$B$8"),"")</f>
        <v>4</v>
      </c>
      <c r="I61" s="9" t="str">
        <f t="shared" si="10"/>
        <v>Game43</v>
      </c>
      <c r="J61">
        <f t="shared" ca="1" si="11"/>
        <v>53</v>
      </c>
      <c r="K61" s="20" cm="1">
        <f t="array" aca="1" ref="K61" ca="1">IF(INDIRECT($A61&amp;"!$B$18")&lt;&gt;0,INDIRECT($A61&amp;"!$B$18"),"")</f>
        <v>9</v>
      </c>
    </row>
    <row r="62" spans="1:11" x14ac:dyDescent="0.25">
      <c r="A62" t="s">
        <v>66</v>
      </c>
      <c r="B62" s="19" cm="1">
        <f t="array" aca="1" ref="B62" ca="1">IF(INDIRECT($A62&amp;"!$B$1")&lt;&gt;"",INDIRECT($A62&amp;"!$B$1"),"")</f>
        <v>43957</v>
      </c>
      <c r="C62" s="20" t="str" cm="1">
        <f t="array" aca="1" ref="C62" ca="1">IF(INDIRECT($A62&amp;"!$B$2")&lt;&gt;"",INDIRECT($A62&amp;"!$B$2"),"")</f>
        <v>CE+PR+Col+Draft</v>
      </c>
      <c r="D62" s="20" t="str" cm="1">
        <f t="array" aca="1" ref="D62" ca="1">IF(INDIRECT($A62&amp;"!$B$3")&lt;&gt;"",INDIRECT($A62&amp;"!$B$3"),"")</f>
        <v>Tharsis</v>
      </c>
      <c r="E62" s="20" t="str" cm="1">
        <f t="array" aca="1" ref="E62" ca="1">IF(INDIRECT($A62&amp;"!$B$5")&lt;&gt;0,INDIRECT($A62&amp;"!$B$5"),"")</f>
        <v>player3</v>
      </c>
      <c r="F62" s="20" t="str" cm="1">
        <f t="array" aca="1" ref="F62" ca="1">IF(INDIRECT($A62&amp;"!$B$6")&lt;&gt;0,INDIRECT($A62&amp;"!$B$6"),"")</f>
        <v>Teractor</v>
      </c>
      <c r="G62" s="20" cm="1">
        <f t="array" aca="1" ref="G62" ca="1">IF(INDIRECT($A62&amp;"!$B$7")&lt;&gt;0,INDIRECT($A62&amp;"!$B$7"),"")</f>
        <v>109</v>
      </c>
      <c r="H62" s="20" cm="1">
        <f t="array" aca="1" ref="H62" ca="1">IF(INDIRECT($A62&amp;"!$B$8")&lt;&gt;0,INDIRECT($A62&amp;"!$B$8"),"")</f>
        <v>3</v>
      </c>
      <c r="I62" s="9" t="str">
        <f t="shared" si="10"/>
        <v>Game44</v>
      </c>
      <c r="J62">
        <f t="shared" ca="1" si="11"/>
        <v>54</v>
      </c>
      <c r="K62" s="20" cm="1">
        <f t="array" aca="1" ref="K62" ca="1">IF(INDIRECT($A62&amp;"!$B$18")&lt;&gt;0,INDIRECT($A62&amp;"!$B$18"),"")</f>
        <v>11</v>
      </c>
    </row>
    <row r="63" spans="1:11" x14ac:dyDescent="0.25">
      <c r="A63" t="s">
        <v>67</v>
      </c>
      <c r="B63" s="19" cm="1">
        <f t="array" aca="1" ref="B63" ca="1">IF(INDIRECT($A63&amp;"!$B$1")&lt;&gt;"",INDIRECT($A63&amp;"!$B$1"),"")</f>
        <v>43959</v>
      </c>
      <c r="C63" s="20" t="str" cm="1">
        <f t="array" aca="1" ref="C63" ca="1">IF(INDIRECT($A63&amp;"!$B$2")&lt;&gt;"",INDIRECT($A63&amp;"!$B$2"),"")</f>
        <v>CE+PR+Col+Draft</v>
      </c>
      <c r="D63" s="20" t="str" cm="1">
        <f t="array" aca="1" ref="D63" ca="1">IF(INDIRECT($A63&amp;"!$B$3")&lt;&gt;"",INDIRECT($A63&amp;"!$B$3"),"")</f>
        <v>Tharsis</v>
      </c>
      <c r="E63" s="20" t="str" cm="1">
        <f t="array" aca="1" ref="E63" ca="1">IF(INDIRECT($A63&amp;"!$B$5")&lt;&gt;0,INDIRECT($A63&amp;"!$B$5"),"")</f>
        <v>player3</v>
      </c>
      <c r="F63" s="20" t="str" cm="1">
        <f t="array" aca="1" ref="F63" ca="1">IF(INDIRECT($A63&amp;"!$B$6")&lt;&gt;0,INDIRECT($A63&amp;"!$B$6"),"")</f>
        <v>Saturn Systems</v>
      </c>
      <c r="G63" s="20" cm="1">
        <f t="array" aca="1" ref="G63" ca="1">IF(INDIRECT($A63&amp;"!$B$7")&lt;&gt;0,INDIRECT($A63&amp;"!$B$7"),"")</f>
        <v>123</v>
      </c>
      <c r="H63" s="20" cm="1">
        <f t="array" aca="1" ref="H63" ca="1">IF(INDIRECT($A63&amp;"!$B$8")&lt;&gt;0,INDIRECT($A63&amp;"!$B$8"),"")</f>
        <v>4</v>
      </c>
      <c r="I63" s="9" t="str">
        <f t="shared" si="10"/>
        <v>Game45</v>
      </c>
      <c r="J63">
        <f t="shared" ca="1" si="11"/>
        <v>55</v>
      </c>
      <c r="K63" s="20" cm="1">
        <f t="array" aca="1" ref="K63" ca="1">IF(INDIRECT($A63&amp;"!$B$18")&lt;&gt;0,INDIRECT($A63&amp;"!$B$18"),"")</f>
        <v>10</v>
      </c>
    </row>
    <row r="64" spans="1:11" x14ac:dyDescent="0.25">
      <c r="A64" t="s">
        <v>68</v>
      </c>
      <c r="B64" s="19" t="str" cm="1">
        <f t="array" aca="1" ref="B64" ca="1">IF(INDIRECT($A64&amp;"!$B$1")&lt;&gt;"",INDIRECT($A64&amp;"!$B$1"),"")</f>
        <v/>
      </c>
      <c r="C64" s="20" t="str" cm="1">
        <f t="array" aca="1" ref="C64" ca="1">IF(INDIRECT($A64&amp;"!$B$2")&lt;&gt;"",INDIRECT($A64&amp;"!$B$2"),"")</f>
        <v/>
      </c>
      <c r="D64" s="20" t="str" cm="1">
        <f t="array" aca="1" ref="D64" ca="1">IF(INDIRECT($A64&amp;"!$B$3")&lt;&gt;"",INDIRECT($A64&amp;"!$B$3"),"")</f>
        <v/>
      </c>
      <c r="E64" s="20" t="str" cm="1">
        <f t="array" aca="1" ref="E64" ca="1">IF(INDIRECT($A64&amp;"!$B$5")&lt;&gt;0,INDIRECT($A64&amp;"!$B$5"),"")</f>
        <v/>
      </c>
      <c r="F64" s="20" t="str" cm="1">
        <f t="array" aca="1" ref="F64" ca="1">IF(INDIRECT($A64&amp;"!$B$6")&lt;&gt;0,INDIRECT($A64&amp;"!$B$6"),"")</f>
        <v/>
      </c>
      <c r="G64" s="20" t="str" cm="1">
        <f t="array" aca="1" ref="G64" ca="1">IF(INDIRECT($A64&amp;"!$B$7")&lt;&gt;0,INDIRECT($A64&amp;"!$B$7"),"")</f>
        <v/>
      </c>
      <c r="H64" s="20" t="str" cm="1">
        <f t="array" aca="1" ref="H64" ca="1">IF(INDIRECT($A64&amp;"!$B$8")&lt;&gt;0,INDIRECT($A64&amp;"!$B$8"),"")</f>
        <v/>
      </c>
      <c r="I64" s="9" t="str">
        <f t="shared" si="10"/>
        <v>Game46</v>
      </c>
      <c r="J64">
        <f t="shared" ca="1" si="11"/>
        <v>56</v>
      </c>
      <c r="K64" s="20" t="str" cm="1">
        <f t="array" aca="1" ref="K64" ca="1">IF(INDIRECT($A64&amp;"!$B$18")&lt;&gt;0,INDIRECT($A64&amp;"!$B$18"),"")</f>
        <v/>
      </c>
    </row>
    <row r="65" spans="1:11" x14ac:dyDescent="0.25">
      <c r="A65" t="s">
        <v>69</v>
      </c>
      <c r="B65" s="19" t="str" cm="1">
        <f t="array" aca="1" ref="B65" ca="1">IF(INDIRECT($A65&amp;"!$B$1")&lt;&gt;"",INDIRECT($A65&amp;"!$B$1"),"")</f>
        <v/>
      </c>
      <c r="C65" s="20" t="str" cm="1">
        <f t="array" aca="1" ref="C65" ca="1">IF(INDIRECT($A65&amp;"!$B$2")&lt;&gt;"",INDIRECT($A65&amp;"!$B$2"),"")</f>
        <v/>
      </c>
      <c r="D65" s="20" t="str" cm="1">
        <f t="array" aca="1" ref="D65" ca="1">IF(INDIRECT($A65&amp;"!$B$3")&lt;&gt;"",INDIRECT($A65&amp;"!$B$3"),"")</f>
        <v/>
      </c>
      <c r="E65" s="20" t="str" cm="1">
        <f t="array" aca="1" ref="E65" ca="1">IF(INDIRECT($A65&amp;"!$B$5")&lt;&gt;0,INDIRECT($A65&amp;"!$B$5"),"")</f>
        <v/>
      </c>
      <c r="F65" s="20" t="str" cm="1">
        <f t="array" aca="1" ref="F65" ca="1">IF(INDIRECT($A65&amp;"!$B$6")&lt;&gt;0,INDIRECT($A65&amp;"!$B$6"),"")</f>
        <v/>
      </c>
      <c r="G65" s="20" t="str" cm="1">
        <f t="array" aca="1" ref="G65" ca="1">IF(INDIRECT($A65&amp;"!$B$7")&lt;&gt;0,INDIRECT($A65&amp;"!$B$7"),"")</f>
        <v/>
      </c>
      <c r="H65" s="20" t="str" cm="1">
        <f t="array" aca="1" ref="H65" ca="1">IF(INDIRECT($A65&amp;"!$B$8")&lt;&gt;0,INDIRECT($A65&amp;"!$B$8"),"")</f>
        <v/>
      </c>
      <c r="I65" s="9" t="str">
        <f t="shared" si="10"/>
        <v>Game47</v>
      </c>
      <c r="J65">
        <f t="shared" ca="1" si="11"/>
        <v>57</v>
      </c>
      <c r="K65" s="20" t="str" cm="1">
        <f t="array" aca="1" ref="K65" ca="1">IF(INDIRECT($A65&amp;"!$B$18")&lt;&gt;0,INDIRECT($A65&amp;"!$B$18"),"")</f>
        <v/>
      </c>
    </row>
    <row r="66" spans="1:11" x14ac:dyDescent="0.25">
      <c r="A66" t="s">
        <v>70</v>
      </c>
      <c r="B66" s="19" t="str" cm="1">
        <f t="array" aca="1" ref="B66" ca="1">IF(INDIRECT($A66&amp;"!$B$1")&lt;&gt;"",INDIRECT($A66&amp;"!$B$1"),"")</f>
        <v/>
      </c>
      <c r="C66" s="20" t="str" cm="1">
        <f t="array" aca="1" ref="C66" ca="1">IF(INDIRECT($A66&amp;"!$B$2")&lt;&gt;"",INDIRECT($A66&amp;"!$B$2"),"")</f>
        <v/>
      </c>
      <c r="D66" s="20" t="str" cm="1">
        <f t="array" aca="1" ref="D66" ca="1">IF(INDIRECT($A66&amp;"!$B$3")&lt;&gt;"",INDIRECT($A66&amp;"!$B$3"),"")</f>
        <v/>
      </c>
      <c r="E66" s="20" t="str" cm="1">
        <f t="array" aca="1" ref="E66" ca="1">IF(INDIRECT($A66&amp;"!$B$5")&lt;&gt;0,INDIRECT($A66&amp;"!$B$5"),"")</f>
        <v/>
      </c>
      <c r="F66" s="20" t="str" cm="1">
        <f t="array" aca="1" ref="F66" ca="1">IF(INDIRECT($A66&amp;"!$B$6")&lt;&gt;0,INDIRECT($A66&amp;"!$B$6"),"")</f>
        <v/>
      </c>
      <c r="G66" s="20" t="str" cm="1">
        <f t="array" aca="1" ref="G66" ca="1">IF(INDIRECT($A66&amp;"!$B$7")&lt;&gt;0,INDIRECT($A66&amp;"!$B$7"),"")</f>
        <v/>
      </c>
      <c r="H66" s="20" t="str" cm="1">
        <f t="array" aca="1" ref="H66" ca="1">IF(INDIRECT($A66&amp;"!$B$8")&lt;&gt;0,INDIRECT($A66&amp;"!$B$8"),"")</f>
        <v/>
      </c>
      <c r="I66" s="9" t="str">
        <f t="shared" si="10"/>
        <v>Game48</v>
      </c>
      <c r="J66">
        <f t="shared" ca="1" si="11"/>
        <v>58</v>
      </c>
      <c r="K66" s="20" t="str" cm="1">
        <f t="array" aca="1" ref="K66" ca="1">IF(INDIRECT($A66&amp;"!$B$18")&lt;&gt;0,INDIRECT($A66&amp;"!$B$18"),"")</f>
        <v/>
      </c>
    </row>
    <row r="67" spans="1:11" x14ac:dyDescent="0.25">
      <c r="A67" t="s">
        <v>71</v>
      </c>
      <c r="B67" s="19" t="str" cm="1">
        <f t="array" aca="1" ref="B67" ca="1">IF(INDIRECT($A67&amp;"!$B$1")&lt;&gt;"",INDIRECT($A67&amp;"!$B$1"),"")</f>
        <v/>
      </c>
      <c r="C67" s="20" t="str" cm="1">
        <f t="array" aca="1" ref="C67" ca="1">IF(INDIRECT($A67&amp;"!$B$2")&lt;&gt;"",INDIRECT($A67&amp;"!$B$2"),"")</f>
        <v/>
      </c>
      <c r="D67" s="20" t="str" cm="1">
        <f t="array" aca="1" ref="D67" ca="1">IF(INDIRECT($A67&amp;"!$B$3")&lt;&gt;"",INDIRECT($A67&amp;"!$B$3"),"")</f>
        <v/>
      </c>
      <c r="E67" s="20" t="str" cm="1">
        <f t="array" aca="1" ref="E67" ca="1">IF(INDIRECT($A67&amp;"!$B$5")&lt;&gt;0,INDIRECT($A67&amp;"!$B$5"),"")</f>
        <v/>
      </c>
      <c r="F67" s="20" t="str" cm="1">
        <f t="array" aca="1" ref="F67" ca="1">IF(INDIRECT($A67&amp;"!$B$6")&lt;&gt;0,INDIRECT($A67&amp;"!$B$6"),"")</f>
        <v/>
      </c>
      <c r="G67" s="20" t="str" cm="1">
        <f t="array" aca="1" ref="G67" ca="1">IF(INDIRECT($A67&amp;"!$B$7")&lt;&gt;0,INDIRECT($A67&amp;"!$B$7"),"")</f>
        <v/>
      </c>
      <c r="H67" s="20" t="str" cm="1">
        <f t="array" aca="1" ref="H67" ca="1">IF(INDIRECT($A67&amp;"!$B$8")&lt;&gt;0,INDIRECT($A67&amp;"!$B$8"),"")</f>
        <v/>
      </c>
      <c r="I67" s="9" t="str">
        <f t="shared" si="10"/>
        <v>Game49</v>
      </c>
      <c r="J67">
        <f t="shared" ca="1" si="11"/>
        <v>59</v>
      </c>
      <c r="K67" s="20" t="str" cm="1">
        <f t="array" aca="1" ref="K67" ca="1">IF(INDIRECT($A67&amp;"!$B$18")&lt;&gt;0,INDIRECT($A67&amp;"!$B$18"),"")</f>
        <v/>
      </c>
    </row>
    <row r="68" spans="1:11" x14ac:dyDescent="0.25">
      <c r="A68" t="s">
        <v>72</v>
      </c>
      <c r="B68" s="19" t="str" cm="1">
        <f t="array" aca="1" ref="B68" ca="1">IF(INDIRECT($A68&amp;"!$B$1")&lt;&gt;"",INDIRECT($A68&amp;"!$B$1"),"")</f>
        <v/>
      </c>
      <c r="C68" s="20" t="str" cm="1">
        <f t="array" aca="1" ref="C68" ca="1">IF(INDIRECT($A68&amp;"!$B$2")&lt;&gt;"",INDIRECT($A68&amp;"!$B$2"),"")</f>
        <v/>
      </c>
      <c r="D68" s="20" t="str" cm="1">
        <f t="array" aca="1" ref="D68" ca="1">IF(INDIRECT($A68&amp;"!$B$3")&lt;&gt;"",INDIRECT($A68&amp;"!$B$3"),"")</f>
        <v/>
      </c>
      <c r="E68" s="20" t="str" cm="1">
        <f t="array" aca="1" ref="E68" ca="1">IF(INDIRECT($A68&amp;"!$B$5")&lt;&gt;0,INDIRECT($A68&amp;"!$B$5"),"")</f>
        <v/>
      </c>
      <c r="F68" s="20" t="str" cm="1">
        <f t="array" aca="1" ref="F68" ca="1">IF(INDIRECT($A68&amp;"!$B$6")&lt;&gt;0,INDIRECT($A68&amp;"!$B$6"),"")</f>
        <v/>
      </c>
      <c r="G68" s="20" t="str" cm="1">
        <f t="array" aca="1" ref="G68" ca="1">IF(INDIRECT($A68&amp;"!$B$7")&lt;&gt;0,INDIRECT($A68&amp;"!$B$7"),"")</f>
        <v/>
      </c>
      <c r="H68" s="20" t="str" cm="1">
        <f t="array" aca="1" ref="H68" ca="1">IF(INDIRECT($A68&amp;"!$B$8")&lt;&gt;0,INDIRECT($A68&amp;"!$B$8"),"")</f>
        <v/>
      </c>
      <c r="I68" s="9" t="str">
        <f t="shared" si="10"/>
        <v>Game50</v>
      </c>
      <c r="J68">
        <f t="shared" ca="1" si="11"/>
        <v>60</v>
      </c>
      <c r="K68" s="20" t="str" cm="1">
        <f t="array" aca="1" ref="K68" ca="1">IF(INDIRECT($A68&amp;"!$B$18")&lt;&gt;0,INDIRECT($A68&amp;"!$B$18"),"")</f>
        <v/>
      </c>
    </row>
    <row r="69" spans="1:11" x14ac:dyDescent="0.25">
      <c r="A69" t="s">
        <v>73</v>
      </c>
      <c r="B69" s="19" t="str" cm="1">
        <f t="array" aca="1" ref="B69" ca="1">IF(INDIRECT($A69&amp;"!$B$1")&lt;&gt;"",INDIRECT($A69&amp;"!$B$1"),"")</f>
        <v/>
      </c>
      <c r="C69" s="20" t="str" cm="1">
        <f t="array" aca="1" ref="C69" ca="1">IF(INDIRECT($A69&amp;"!$B$2")&lt;&gt;"",INDIRECT($A69&amp;"!$B$2"),"")</f>
        <v/>
      </c>
      <c r="D69" s="20" t="str" cm="1">
        <f t="array" aca="1" ref="D69" ca="1">IF(INDIRECT($A69&amp;"!$B$3")&lt;&gt;"",INDIRECT($A69&amp;"!$B$3"),"")</f>
        <v/>
      </c>
      <c r="E69" s="20" t="str" cm="1">
        <f t="array" aca="1" ref="E69" ca="1">IF(INDIRECT($A69&amp;"!$B$5")&lt;&gt;0,INDIRECT($A69&amp;"!$B$5"),"")</f>
        <v/>
      </c>
      <c r="F69" s="20" t="str" cm="1">
        <f t="array" aca="1" ref="F69" ca="1">IF(INDIRECT($A69&amp;"!$B$6")&lt;&gt;0,INDIRECT($A69&amp;"!$B$6"),"")</f>
        <v/>
      </c>
      <c r="G69" s="20" t="str" cm="1">
        <f t="array" aca="1" ref="G69" ca="1">IF(INDIRECT($A69&amp;"!$B$7")&lt;&gt;0,INDIRECT($A69&amp;"!$B$7"),"")</f>
        <v/>
      </c>
      <c r="H69" s="20" t="str" cm="1">
        <f t="array" aca="1" ref="H69" ca="1">IF(INDIRECT($A69&amp;"!$B$8")&lt;&gt;0,INDIRECT($A69&amp;"!$B$8"),"")</f>
        <v/>
      </c>
      <c r="I69" s="9" t="str">
        <f t="shared" si="10"/>
        <v>Game51</v>
      </c>
      <c r="J69">
        <f t="shared" ca="1" si="11"/>
        <v>61</v>
      </c>
      <c r="K69" s="20" t="str" cm="1">
        <f t="array" aca="1" ref="K69" ca="1">IF(INDIRECT($A69&amp;"!$B$18")&lt;&gt;0,INDIRECT($A69&amp;"!$B$18"),"")</f>
        <v/>
      </c>
    </row>
    <row r="70" spans="1:11" x14ac:dyDescent="0.25">
      <c r="A70" t="s">
        <v>74</v>
      </c>
      <c r="B70" s="19" t="str" cm="1">
        <f t="array" aca="1" ref="B70" ca="1">IF(INDIRECT($A70&amp;"!$B$1")&lt;&gt;"",INDIRECT($A70&amp;"!$B$1"),"")</f>
        <v/>
      </c>
      <c r="C70" s="20" t="str" cm="1">
        <f t="array" aca="1" ref="C70" ca="1">IF(INDIRECT($A70&amp;"!$B$2")&lt;&gt;"",INDIRECT($A70&amp;"!$B$2"),"")</f>
        <v/>
      </c>
      <c r="D70" s="20" t="str" cm="1">
        <f t="array" aca="1" ref="D70" ca="1">IF(INDIRECT($A70&amp;"!$B$3")&lt;&gt;"",INDIRECT($A70&amp;"!$B$3"),"")</f>
        <v/>
      </c>
      <c r="E70" s="20" t="str" cm="1">
        <f t="array" aca="1" ref="E70" ca="1">IF(INDIRECT($A70&amp;"!$B$5")&lt;&gt;0,INDIRECT($A70&amp;"!$B$5"),"")</f>
        <v/>
      </c>
      <c r="F70" s="20" t="str" cm="1">
        <f t="array" aca="1" ref="F70" ca="1">IF(INDIRECT($A70&amp;"!$B$6")&lt;&gt;0,INDIRECT($A70&amp;"!$B$6"),"")</f>
        <v/>
      </c>
      <c r="G70" s="20" t="str" cm="1">
        <f t="array" aca="1" ref="G70" ca="1">IF(INDIRECT($A70&amp;"!$B$7")&lt;&gt;0,INDIRECT($A70&amp;"!$B$7"),"")</f>
        <v/>
      </c>
      <c r="H70" s="20" t="str" cm="1">
        <f t="array" aca="1" ref="H70" ca="1">IF(INDIRECT($A70&amp;"!$B$8")&lt;&gt;0,INDIRECT($A70&amp;"!$B$8"),"")</f>
        <v/>
      </c>
      <c r="I70" s="9" t="str">
        <f t="shared" si="10"/>
        <v>Game52</v>
      </c>
      <c r="J70">
        <f t="shared" ca="1" si="11"/>
        <v>62</v>
      </c>
      <c r="K70" s="20" t="str" cm="1">
        <f t="array" aca="1" ref="K70" ca="1">IF(INDIRECT($A70&amp;"!$B$18")&lt;&gt;0,INDIRECT($A70&amp;"!$B$18"),"")</f>
        <v/>
      </c>
    </row>
    <row r="71" spans="1:11" x14ac:dyDescent="0.25">
      <c r="A71" t="s">
        <v>75</v>
      </c>
      <c r="B71" s="19" t="str" cm="1">
        <f t="array" aca="1" ref="B71" ca="1">IF(INDIRECT($A71&amp;"!$B$1")&lt;&gt;"",INDIRECT($A71&amp;"!$B$1"),"")</f>
        <v/>
      </c>
      <c r="C71" s="20" t="str" cm="1">
        <f t="array" aca="1" ref="C71" ca="1">IF(INDIRECT($A71&amp;"!$B$2")&lt;&gt;"",INDIRECT($A71&amp;"!$B$2"),"")</f>
        <v/>
      </c>
      <c r="D71" s="20" t="str" cm="1">
        <f t="array" aca="1" ref="D71" ca="1">IF(INDIRECT($A71&amp;"!$B$3")&lt;&gt;"",INDIRECT($A71&amp;"!$B$3"),"")</f>
        <v/>
      </c>
      <c r="E71" s="20" t="str" cm="1">
        <f t="array" aca="1" ref="E71" ca="1">IF(INDIRECT($A71&amp;"!$B$5")&lt;&gt;0,INDIRECT($A71&amp;"!$B$5"),"")</f>
        <v/>
      </c>
      <c r="F71" s="20" t="str" cm="1">
        <f t="array" aca="1" ref="F71" ca="1">IF(INDIRECT($A71&amp;"!$B$6")&lt;&gt;0,INDIRECT($A71&amp;"!$B$6"),"")</f>
        <v/>
      </c>
      <c r="G71" s="20" t="str" cm="1">
        <f t="array" aca="1" ref="G71" ca="1">IF(INDIRECT($A71&amp;"!$B$7")&lt;&gt;0,INDIRECT($A71&amp;"!$B$7"),"")</f>
        <v/>
      </c>
      <c r="H71" s="20" t="str" cm="1">
        <f t="array" aca="1" ref="H71" ca="1">IF(INDIRECT($A71&amp;"!$B$8")&lt;&gt;0,INDIRECT($A71&amp;"!$B$8"),"")</f>
        <v/>
      </c>
      <c r="I71" s="9" t="str">
        <f t="shared" si="10"/>
        <v>Game53</v>
      </c>
      <c r="J71">
        <f t="shared" ca="1" si="11"/>
        <v>63</v>
      </c>
      <c r="K71" s="20" t="str" cm="1">
        <f t="array" aca="1" ref="K71" ca="1">IF(INDIRECT($A71&amp;"!$B$18")&lt;&gt;0,INDIRECT($A71&amp;"!$B$18"),"")</f>
        <v/>
      </c>
    </row>
    <row r="72" spans="1:11" x14ac:dyDescent="0.25">
      <c r="A72" t="s">
        <v>76</v>
      </c>
      <c r="B72" s="19" t="str" cm="1">
        <f t="array" aca="1" ref="B72" ca="1">IF(INDIRECT($A72&amp;"!$B$1")&lt;&gt;"",INDIRECT($A72&amp;"!$B$1"),"")</f>
        <v/>
      </c>
      <c r="C72" s="20" t="str" cm="1">
        <f t="array" aca="1" ref="C72" ca="1">IF(INDIRECT($A72&amp;"!$B$2")&lt;&gt;"",INDIRECT($A72&amp;"!$B$2"),"")</f>
        <v/>
      </c>
      <c r="D72" s="20" t="str" cm="1">
        <f t="array" aca="1" ref="D72" ca="1">IF(INDIRECT($A72&amp;"!$B$3")&lt;&gt;"",INDIRECT($A72&amp;"!$B$3"),"")</f>
        <v/>
      </c>
      <c r="E72" s="20" t="str" cm="1">
        <f t="array" aca="1" ref="E72" ca="1">IF(INDIRECT($A72&amp;"!$B$5")&lt;&gt;0,INDIRECT($A72&amp;"!$B$5"),"")</f>
        <v/>
      </c>
      <c r="F72" s="20" t="str" cm="1">
        <f t="array" aca="1" ref="F72" ca="1">IF(INDIRECT($A72&amp;"!$B$6")&lt;&gt;0,INDIRECT($A72&amp;"!$B$6"),"")</f>
        <v/>
      </c>
      <c r="G72" s="20" t="str" cm="1">
        <f t="array" aca="1" ref="G72" ca="1">IF(INDIRECT($A72&amp;"!$B$7")&lt;&gt;0,INDIRECT($A72&amp;"!$B$7"),"")</f>
        <v/>
      </c>
      <c r="H72" s="20" t="str" cm="1">
        <f t="array" aca="1" ref="H72" ca="1">IF(INDIRECT($A72&amp;"!$B$8")&lt;&gt;0,INDIRECT($A72&amp;"!$B$8"),"")</f>
        <v/>
      </c>
      <c r="I72" s="9" t="str">
        <f t="shared" si="10"/>
        <v>Game54</v>
      </c>
      <c r="J72">
        <f t="shared" ca="1" si="11"/>
        <v>64</v>
      </c>
      <c r="K72" s="20" t="str" cm="1">
        <f t="array" aca="1" ref="K72" ca="1">IF(INDIRECT($A72&amp;"!$B$18")&lt;&gt;0,INDIRECT($A72&amp;"!$B$18"),"")</f>
        <v/>
      </c>
    </row>
    <row r="73" spans="1:11" x14ac:dyDescent="0.25">
      <c r="A73" t="s">
        <v>77</v>
      </c>
      <c r="B73" s="19" t="str" cm="1">
        <f t="array" aca="1" ref="B73" ca="1">IF(INDIRECT($A73&amp;"!$B$1")&lt;&gt;"",INDIRECT($A73&amp;"!$B$1"),"")</f>
        <v/>
      </c>
      <c r="C73" s="20" t="str" cm="1">
        <f t="array" aca="1" ref="C73" ca="1">IF(INDIRECT($A73&amp;"!$B$2")&lt;&gt;"",INDIRECT($A73&amp;"!$B$2"),"")</f>
        <v/>
      </c>
      <c r="D73" s="20" t="str" cm="1">
        <f t="array" aca="1" ref="D73" ca="1">IF(INDIRECT($A73&amp;"!$B$3")&lt;&gt;"",INDIRECT($A73&amp;"!$B$3"),"")</f>
        <v/>
      </c>
      <c r="E73" s="20" t="str" cm="1">
        <f t="array" aca="1" ref="E73" ca="1">IF(INDIRECT($A73&amp;"!$B$5")&lt;&gt;0,INDIRECT($A73&amp;"!$B$5"),"")</f>
        <v/>
      </c>
      <c r="F73" s="20" t="str" cm="1">
        <f t="array" aca="1" ref="F73" ca="1">IF(INDIRECT($A73&amp;"!$B$6")&lt;&gt;0,INDIRECT($A73&amp;"!$B$6"),"")</f>
        <v/>
      </c>
      <c r="G73" s="20" t="str" cm="1">
        <f t="array" aca="1" ref="G73" ca="1">IF(INDIRECT($A73&amp;"!$B$7")&lt;&gt;0,INDIRECT($A73&amp;"!$B$7"),"")</f>
        <v/>
      </c>
      <c r="H73" s="20" t="str" cm="1">
        <f t="array" aca="1" ref="H73" ca="1">IF(INDIRECT($A73&amp;"!$B$8")&lt;&gt;0,INDIRECT($A73&amp;"!$B$8"),"")</f>
        <v/>
      </c>
      <c r="I73" s="9" t="str">
        <f t="shared" si="10"/>
        <v>Game55</v>
      </c>
      <c r="J73">
        <f t="shared" ca="1" si="11"/>
        <v>65</v>
      </c>
      <c r="K73" s="20" t="str" cm="1">
        <f t="array" aca="1" ref="K73" ca="1">IF(INDIRECT($A73&amp;"!$B$18")&lt;&gt;0,INDIRECT($A73&amp;"!$B$18"),"")</f>
        <v/>
      </c>
    </row>
    <row r="74" spans="1:11" x14ac:dyDescent="0.25">
      <c r="A74" t="s">
        <v>78</v>
      </c>
      <c r="B74" s="19" t="str" cm="1">
        <f t="array" aca="1" ref="B74" ca="1">IF(INDIRECT($A74&amp;"!$B$1")&lt;&gt;"",INDIRECT($A74&amp;"!$B$1"),"")</f>
        <v/>
      </c>
      <c r="C74" s="20" t="str" cm="1">
        <f t="array" aca="1" ref="C74" ca="1">IF(INDIRECT($A74&amp;"!$B$2")&lt;&gt;"",INDIRECT($A74&amp;"!$B$2"),"")</f>
        <v/>
      </c>
      <c r="D74" s="20" t="str" cm="1">
        <f t="array" aca="1" ref="D74" ca="1">IF(INDIRECT($A74&amp;"!$B$3")&lt;&gt;"",INDIRECT($A74&amp;"!$B$3"),"")</f>
        <v/>
      </c>
      <c r="E74" s="20" t="str" cm="1">
        <f t="array" aca="1" ref="E74" ca="1">IF(INDIRECT($A74&amp;"!$B$5")&lt;&gt;0,INDIRECT($A74&amp;"!$B$5"),"")</f>
        <v/>
      </c>
      <c r="F74" s="20" t="str" cm="1">
        <f t="array" aca="1" ref="F74" ca="1">IF(INDIRECT($A74&amp;"!$B$6")&lt;&gt;0,INDIRECT($A74&amp;"!$B$6"),"")</f>
        <v/>
      </c>
      <c r="G74" s="20" t="str" cm="1">
        <f t="array" aca="1" ref="G74" ca="1">IF(INDIRECT($A74&amp;"!$B$7")&lt;&gt;0,INDIRECT($A74&amp;"!$B$7"),"")</f>
        <v/>
      </c>
      <c r="H74" s="20" t="str" cm="1">
        <f t="array" aca="1" ref="H74" ca="1">IF(INDIRECT($A74&amp;"!$B$8")&lt;&gt;0,INDIRECT($A74&amp;"!$B$8"),"")</f>
        <v/>
      </c>
      <c r="I74" s="9" t="str">
        <f t="shared" si="10"/>
        <v>Game56</v>
      </c>
      <c r="J74">
        <f t="shared" ca="1" si="11"/>
        <v>66</v>
      </c>
      <c r="K74" s="20" t="str" cm="1">
        <f t="array" aca="1" ref="K74" ca="1">IF(INDIRECT($A74&amp;"!$B$18")&lt;&gt;0,INDIRECT($A74&amp;"!$B$18"),"")</f>
        <v/>
      </c>
    </row>
    <row r="75" spans="1:11" x14ac:dyDescent="0.25">
      <c r="A75" t="s">
        <v>79</v>
      </c>
      <c r="B75" s="19" t="str" cm="1">
        <f t="array" aca="1" ref="B75" ca="1">IF(INDIRECT($A75&amp;"!$B$1")&lt;&gt;"",INDIRECT($A75&amp;"!$B$1"),"")</f>
        <v/>
      </c>
      <c r="C75" s="20" t="str" cm="1">
        <f t="array" aca="1" ref="C75" ca="1">IF(INDIRECT($A75&amp;"!$B$2")&lt;&gt;"",INDIRECT($A75&amp;"!$B$2"),"")</f>
        <v/>
      </c>
      <c r="D75" s="20" t="str" cm="1">
        <f t="array" aca="1" ref="D75" ca="1">IF(INDIRECT($A75&amp;"!$B$3")&lt;&gt;"",INDIRECT($A75&amp;"!$B$3"),"")</f>
        <v/>
      </c>
      <c r="E75" s="20" t="str" cm="1">
        <f t="array" aca="1" ref="E75" ca="1">IF(INDIRECT($A75&amp;"!$B$5")&lt;&gt;0,INDIRECT($A75&amp;"!$B$5"),"")</f>
        <v/>
      </c>
      <c r="F75" s="20" t="str" cm="1">
        <f t="array" aca="1" ref="F75" ca="1">IF(INDIRECT($A75&amp;"!$B$6")&lt;&gt;0,INDIRECT($A75&amp;"!$B$6"),"")</f>
        <v/>
      </c>
      <c r="G75" s="20" t="str" cm="1">
        <f t="array" aca="1" ref="G75" ca="1">IF(INDIRECT($A75&amp;"!$B$7")&lt;&gt;0,INDIRECT($A75&amp;"!$B$7"),"")</f>
        <v/>
      </c>
      <c r="H75" s="20" t="str" cm="1">
        <f t="array" aca="1" ref="H75" ca="1">IF(INDIRECT($A75&amp;"!$B$8")&lt;&gt;0,INDIRECT($A75&amp;"!$B$8"),"")</f>
        <v/>
      </c>
      <c r="I75" s="9" t="str">
        <f t="shared" si="10"/>
        <v>Game57</v>
      </c>
      <c r="J75">
        <f t="shared" ca="1" si="11"/>
        <v>67</v>
      </c>
      <c r="K75" s="20" t="str" cm="1">
        <f t="array" aca="1" ref="K75" ca="1">IF(INDIRECT($A75&amp;"!$B$18")&lt;&gt;0,INDIRECT($A75&amp;"!$B$18"),"")</f>
        <v/>
      </c>
    </row>
    <row r="76" spans="1:11" x14ac:dyDescent="0.25">
      <c r="A76" t="s">
        <v>80</v>
      </c>
      <c r="B76" s="19" t="str" cm="1">
        <f t="array" aca="1" ref="B76" ca="1">IF(INDIRECT($A76&amp;"!$B$1")&lt;&gt;"",INDIRECT($A76&amp;"!$B$1"),"")</f>
        <v/>
      </c>
      <c r="C76" s="20" t="str" cm="1">
        <f t="array" aca="1" ref="C76" ca="1">IF(INDIRECT($A76&amp;"!$B$2")&lt;&gt;"",INDIRECT($A76&amp;"!$B$2"),"")</f>
        <v/>
      </c>
      <c r="D76" s="20" t="str" cm="1">
        <f t="array" aca="1" ref="D76" ca="1">IF(INDIRECT($A76&amp;"!$B$3")&lt;&gt;"",INDIRECT($A76&amp;"!$B$3"),"")</f>
        <v/>
      </c>
      <c r="E76" s="20" t="str" cm="1">
        <f t="array" aca="1" ref="E76" ca="1">IF(INDIRECT($A76&amp;"!$B$5")&lt;&gt;0,INDIRECT($A76&amp;"!$B$5"),"")</f>
        <v/>
      </c>
      <c r="F76" s="20" t="str" cm="1">
        <f t="array" aca="1" ref="F76" ca="1">IF(INDIRECT($A76&amp;"!$B$6")&lt;&gt;0,INDIRECT($A76&amp;"!$B$6"),"")</f>
        <v/>
      </c>
      <c r="G76" s="20" t="str" cm="1">
        <f t="array" aca="1" ref="G76" ca="1">IF(INDIRECT($A76&amp;"!$B$7")&lt;&gt;0,INDIRECT($A76&amp;"!$B$7"),"")</f>
        <v/>
      </c>
      <c r="H76" s="20" t="str" cm="1">
        <f t="array" aca="1" ref="H76" ca="1">IF(INDIRECT($A76&amp;"!$B$8")&lt;&gt;0,INDIRECT($A76&amp;"!$B$8"),"")</f>
        <v/>
      </c>
      <c r="I76" s="9" t="str">
        <f t="shared" si="10"/>
        <v>Game58</v>
      </c>
      <c r="J76">
        <f t="shared" ca="1" si="11"/>
        <v>68</v>
      </c>
      <c r="K76" s="20" t="str" cm="1">
        <f t="array" aca="1" ref="K76" ca="1">IF(INDIRECT($A76&amp;"!$B$18")&lt;&gt;0,INDIRECT($A76&amp;"!$B$18"),"")</f>
        <v/>
      </c>
    </row>
    <row r="77" spans="1:11" x14ac:dyDescent="0.25">
      <c r="A77" t="s">
        <v>81</v>
      </c>
      <c r="B77" s="19" t="str" cm="1">
        <f t="array" aca="1" ref="B77" ca="1">IF(INDIRECT($A77&amp;"!$B$1")&lt;&gt;"",INDIRECT($A77&amp;"!$B$1"),"")</f>
        <v/>
      </c>
      <c r="C77" s="20" t="str" cm="1">
        <f t="array" aca="1" ref="C77" ca="1">IF(INDIRECT($A77&amp;"!$B$2")&lt;&gt;"",INDIRECT($A77&amp;"!$B$2"),"")</f>
        <v/>
      </c>
      <c r="D77" s="20" t="str" cm="1">
        <f t="array" aca="1" ref="D77" ca="1">IF(INDIRECT($A77&amp;"!$B$3")&lt;&gt;"",INDIRECT($A77&amp;"!$B$3"),"")</f>
        <v/>
      </c>
      <c r="E77" s="20" t="str" cm="1">
        <f t="array" aca="1" ref="E77" ca="1">IF(INDIRECT($A77&amp;"!$B$5")&lt;&gt;0,INDIRECT($A77&amp;"!$B$5"),"")</f>
        <v/>
      </c>
      <c r="F77" s="20" t="str" cm="1">
        <f t="array" aca="1" ref="F77" ca="1">IF(INDIRECT($A77&amp;"!$B$6")&lt;&gt;0,INDIRECT($A77&amp;"!$B$6"),"")</f>
        <v/>
      </c>
      <c r="G77" s="20" t="str" cm="1">
        <f t="array" aca="1" ref="G77" ca="1">IF(INDIRECT($A77&amp;"!$B$7")&lt;&gt;0,INDIRECT($A77&amp;"!$B$7"),"")</f>
        <v/>
      </c>
      <c r="H77" s="20" t="str" cm="1">
        <f t="array" aca="1" ref="H77" ca="1">IF(INDIRECT($A77&amp;"!$B$8")&lt;&gt;0,INDIRECT($A77&amp;"!$B$8"),"")</f>
        <v/>
      </c>
      <c r="I77" s="9" t="str">
        <f t="shared" si="10"/>
        <v>Game59</v>
      </c>
      <c r="J77">
        <f t="shared" ca="1" si="11"/>
        <v>69</v>
      </c>
      <c r="K77" s="20" t="str" cm="1">
        <f t="array" aca="1" ref="K77" ca="1">IF(INDIRECT($A77&amp;"!$B$18")&lt;&gt;0,INDIRECT($A77&amp;"!$B$18"),"")</f>
        <v/>
      </c>
    </row>
    <row r="78" spans="1:11" x14ac:dyDescent="0.25">
      <c r="A78" t="s">
        <v>82</v>
      </c>
      <c r="B78" s="19" t="str" cm="1">
        <f t="array" aca="1" ref="B78" ca="1">IF(INDIRECT($A78&amp;"!$B$1")&lt;&gt;"",INDIRECT($A78&amp;"!$B$1"),"")</f>
        <v/>
      </c>
      <c r="C78" s="20" t="str" cm="1">
        <f t="array" aca="1" ref="C78" ca="1">IF(INDIRECT($A78&amp;"!$B$2")&lt;&gt;"",INDIRECT($A78&amp;"!$B$2"),"")</f>
        <v/>
      </c>
      <c r="D78" s="20" t="str" cm="1">
        <f t="array" aca="1" ref="D78" ca="1">IF(INDIRECT($A78&amp;"!$B$3")&lt;&gt;"",INDIRECT($A78&amp;"!$B$3"),"")</f>
        <v/>
      </c>
      <c r="E78" s="20" t="str" cm="1">
        <f t="array" aca="1" ref="E78" ca="1">IF(INDIRECT($A78&amp;"!$B$5")&lt;&gt;0,INDIRECT($A78&amp;"!$B$5"),"")</f>
        <v/>
      </c>
      <c r="F78" s="20" t="str" cm="1">
        <f t="array" aca="1" ref="F78" ca="1">IF(INDIRECT($A78&amp;"!$B$6")&lt;&gt;0,INDIRECT($A78&amp;"!$B$6"),"")</f>
        <v/>
      </c>
      <c r="G78" s="20" t="str" cm="1">
        <f t="array" aca="1" ref="G78" ca="1">IF(INDIRECT($A78&amp;"!$B$7")&lt;&gt;0,INDIRECT($A78&amp;"!$B$7"),"")</f>
        <v/>
      </c>
      <c r="H78" s="20" t="str" cm="1">
        <f t="array" aca="1" ref="H78" ca="1">IF(INDIRECT($A78&amp;"!$B$8")&lt;&gt;0,INDIRECT($A78&amp;"!$B$8"),"")</f>
        <v/>
      </c>
      <c r="I78" s="9" t="str">
        <f t="shared" si="10"/>
        <v>Game60</v>
      </c>
      <c r="J78">
        <f t="shared" ca="1" si="11"/>
        <v>70</v>
      </c>
      <c r="K78" s="20" t="str" cm="1">
        <f t="array" aca="1" ref="K78" ca="1">IF(INDIRECT($A78&amp;"!$B$18")&lt;&gt;0,INDIRECT($A78&amp;"!$B$18"),"")</f>
        <v/>
      </c>
    </row>
    <row r="79" spans="1:11" x14ac:dyDescent="0.25">
      <c r="C79" s="20"/>
      <c r="D79" s="20"/>
      <c r="E79" s="20"/>
      <c r="F79" s="20"/>
      <c r="G79" s="20"/>
      <c r="H79" s="20"/>
      <c r="I79" s="9"/>
    </row>
    <row r="80" spans="1:11" x14ac:dyDescent="0.25">
      <c r="C80" s="20"/>
      <c r="D80" s="20"/>
      <c r="E80" s="20"/>
      <c r="F80" s="20"/>
      <c r="G80" s="20"/>
      <c r="H80" s="20"/>
      <c r="I80" s="9"/>
    </row>
  </sheetData>
  <mergeCells count="1">
    <mergeCell ref="A1:K1"/>
  </mergeCells>
  <phoneticPr fontId="9" type="noConversion"/>
  <pageMargins left="0.7" right="0.7" top="0.75" bottom="0.75" header="0.3" footer="0.3"/>
  <pageSetup paperSize="9" orientation="portrait" horizontalDpi="4294967293" verticalDpi="4294967293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equal" id="{B4735728-FF3F-4132-96B2-22DEF88FB8D8}">
            <xm:f>Players!$A$4</xm:f>
            <x14:dxf>
              <fill>
                <patternFill>
                  <bgColor theme="8" tint="0.59996337778862885"/>
                </patternFill>
              </fill>
            </x14:dxf>
          </x14:cfRule>
          <x14:cfRule type="cellIs" priority="5" operator="equal" id="{5029A11A-24FD-46E5-8B38-25DAAD2D47A9}">
            <xm:f>Players!$A$3</xm:f>
            <x14:dxf>
              <fill>
                <patternFill>
                  <bgColor rgb="FFFFC7CE"/>
                </patternFill>
              </fill>
            </x14:dxf>
          </x14:cfRule>
          <xm:sqref>E19:E78</xm:sqref>
        </x14:conditionalFormatting>
        <x14:conditionalFormatting xmlns:xm="http://schemas.microsoft.com/office/excel/2006/main">
          <x14:cfRule type="cellIs" priority="6" operator="equal" id="{B24690DD-2D8F-4F01-ADE1-A91FEBBA7F94}">
            <xm:f>Players!$A$2</xm:f>
            <x14:dxf>
              <font>
                <color auto="1"/>
              </font>
              <fill>
                <patternFill>
                  <bgColor theme="1" tint="0.499984740745262"/>
                </patternFill>
              </fill>
            </x14:dxf>
          </x14:cfRule>
          <xm:sqref>E19:E78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B22E-2C86-4032-A283-6472001666CF}">
  <sheetPr codeName="List2"/>
  <dimension ref="A1:Q22"/>
  <sheetViews>
    <sheetView workbookViewId="0">
      <selection activeCell="E38" sqref="E38"/>
    </sheetView>
  </sheetViews>
  <sheetFormatPr defaultRowHeight="15" x14ac:dyDescent="0.25"/>
  <cols>
    <col min="1" max="1" width="22.140625" customWidth="1"/>
    <col min="2" max="2" width="12.140625" customWidth="1"/>
    <col min="3" max="3" width="10.7109375" customWidth="1"/>
    <col min="4" max="4" width="12" customWidth="1"/>
    <col min="5" max="5" width="26.7109375" style="45" customWidth="1"/>
    <col min="6" max="6" width="7.5703125" customWidth="1"/>
    <col min="7" max="7" width="9.140625" customWidth="1"/>
    <col min="8" max="8" width="25.28515625" style="45" customWidth="1"/>
    <col min="9" max="9" width="9.140625" customWidth="1"/>
    <col min="10" max="10" width="11.85546875" customWidth="1"/>
    <col min="11" max="11" width="9.5703125" customWidth="1"/>
    <col min="12" max="12" width="17.85546875" customWidth="1"/>
  </cols>
  <sheetData>
    <row r="1" spans="1:17" ht="15" customHeight="1" x14ac:dyDescent="0.25">
      <c r="A1" s="42" t="s">
        <v>83</v>
      </c>
      <c r="B1" s="42" t="s">
        <v>84</v>
      </c>
      <c r="C1" s="47" t="s">
        <v>85</v>
      </c>
      <c r="D1" s="25" t="s">
        <v>86</v>
      </c>
      <c r="E1" s="41"/>
      <c r="F1" s="42"/>
      <c r="G1" s="46"/>
      <c r="H1" s="41"/>
      <c r="I1" s="42"/>
      <c r="J1" s="42"/>
      <c r="K1" s="26"/>
      <c r="L1" s="70" t="str">
        <f>HYPERLINK("[.\]TOC!A1","GO TO TOC")</f>
        <v>GO TO TOC</v>
      </c>
      <c r="M1" s="71" t="str">
        <f t="shared" ref="M1:Q2" si="0">HYPERLINK("[.\]TOC!A1","BACK TO TOC")</f>
        <v>BACK TO TOC</v>
      </c>
      <c r="N1" s="71" t="str">
        <f t="shared" si="0"/>
        <v>BACK TO TOC</v>
      </c>
      <c r="O1" s="71" t="str">
        <f t="shared" si="0"/>
        <v>BACK TO TOC</v>
      </c>
      <c r="P1" s="71" t="str">
        <f t="shared" si="0"/>
        <v>BACK TO TOC</v>
      </c>
      <c r="Q1" s="71" t="str">
        <f t="shared" si="0"/>
        <v>BACK TO TOC</v>
      </c>
    </row>
    <row r="2" spans="1:17" ht="15" customHeight="1" x14ac:dyDescent="0.25">
      <c r="A2" s="48" t="s">
        <v>181</v>
      </c>
      <c r="B2" s="49" cm="1">
        <f t="array" aca="1" ref="B2" ca="1">SUMPRODUCT(COUNTIF(INDIRECT("'"&amp;GAMES&amp;"'!A11:A15"),$A2))</f>
        <v>38</v>
      </c>
      <c r="C2" s="5" cm="1">
        <f t="array" aca="1" ref="C2" ca="1">SUMPRODUCT(COUNTIF(INDIRECT("'"&amp;GAMES&amp;"'!B5"),$A2))</f>
        <v>19</v>
      </c>
      <c r="D2" s="23">
        <f t="shared" ref="D2:D22" ca="1" si="1">C2/B2*100</f>
        <v>50</v>
      </c>
      <c r="E2" s="44"/>
      <c r="F2" s="27"/>
      <c r="G2" s="27"/>
      <c r="H2" s="44"/>
      <c r="I2" s="27"/>
      <c r="L2" s="71" t="str">
        <f>HYPERLINK("[.\]TOC!A1","BACK TO TOC")</f>
        <v>BACK TO TOC</v>
      </c>
      <c r="M2" s="71" t="str">
        <f t="shared" si="0"/>
        <v>BACK TO TOC</v>
      </c>
      <c r="N2" s="71" t="str">
        <f t="shared" si="0"/>
        <v>BACK TO TOC</v>
      </c>
      <c r="O2" s="71" t="str">
        <f t="shared" si="0"/>
        <v>BACK TO TOC</v>
      </c>
      <c r="P2" s="71" t="str">
        <f t="shared" si="0"/>
        <v>BACK TO TOC</v>
      </c>
      <c r="Q2" s="71" t="str">
        <f t="shared" si="0"/>
        <v>BACK TO TOC</v>
      </c>
    </row>
    <row r="3" spans="1:17" ht="15" customHeight="1" x14ac:dyDescent="0.3">
      <c r="A3" s="48" t="s">
        <v>182</v>
      </c>
      <c r="B3" s="49" cm="1">
        <f t="array" aca="1" ref="B3" ca="1">SUMPRODUCT(COUNTIF(INDIRECT("'"&amp;GAMES&amp;"'!A11:A15"),$A3))</f>
        <v>7</v>
      </c>
      <c r="C3" s="5" cm="1">
        <f t="array" aca="1" ref="C3" ca="1">SUMPRODUCT(COUNTIF(INDIRECT("'"&amp;GAMES&amp;"'!B5"),$A3))</f>
        <v>3</v>
      </c>
      <c r="D3" s="23">
        <f t="shared" ref="D3:D5" ca="1" si="2">C3/B3*100</f>
        <v>42.857142857142854</v>
      </c>
      <c r="E3" s="44"/>
      <c r="F3" s="27"/>
      <c r="G3" s="27"/>
      <c r="H3" s="44"/>
      <c r="I3" s="27"/>
      <c r="L3" s="6"/>
    </row>
    <row r="4" spans="1:17" ht="15" customHeight="1" x14ac:dyDescent="0.25">
      <c r="A4" s="48" t="s">
        <v>183</v>
      </c>
      <c r="B4" s="49" cm="1">
        <f t="array" aca="1" ref="B4" ca="1">SUMPRODUCT(COUNTIF(INDIRECT("'"&amp;GAMES&amp;"'!A11:A15"),$A4))</f>
        <v>33</v>
      </c>
      <c r="C4" s="5" cm="1">
        <f t="array" aca="1" ref="C4" ca="1">SUMPRODUCT(COUNTIF(INDIRECT("'"&amp;GAMES&amp;"'!B5"),$A4))</f>
        <v>11</v>
      </c>
      <c r="D4" s="23">
        <f t="shared" ca="1" si="2"/>
        <v>33.333333333333329</v>
      </c>
      <c r="E4" s="44"/>
      <c r="F4" s="27"/>
      <c r="G4" s="27"/>
      <c r="H4" s="44"/>
      <c r="I4" s="27"/>
      <c r="L4" s="73"/>
      <c r="M4" s="73"/>
      <c r="N4" s="73"/>
      <c r="O4" s="73"/>
      <c r="P4" s="73"/>
    </row>
    <row r="5" spans="1:17" ht="15" customHeight="1" x14ac:dyDescent="0.25">
      <c r="A5" s="48" t="s">
        <v>184</v>
      </c>
      <c r="B5" s="49" cm="1">
        <f t="array" aca="1" ref="B5" ca="1">SUMPRODUCT(COUNTIF(INDIRECT("'"&amp;GAMES&amp;"'!A11:A15"),$A5))</f>
        <v>27</v>
      </c>
      <c r="C5" s="5" cm="1">
        <f t="array" aca="1" ref="C5" ca="1">SUMPRODUCT(COUNTIF(INDIRECT("'"&amp;GAMES&amp;"'!B5"),$A5))</f>
        <v>2</v>
      </c>
      <c r="D5" s="23">
        <f t="shared" ca="1" si="2"/>
        <v>7.4074074074074066</v>
      </c>
      <c r="E5" s="44"/>
      <c r="F5" s="27"/>
      <c r="G5" s="27"/>
      <c r="H5" s="44"/>
      <c r="I5" s="27"/>
      <c r="L5" s="73"/>
      <c r="M5" s="73"/>
      <c r="N5" s="73"/>
      <c r="O5" s="73"/>
      <c r="P5" s="73"/>
    </row>
    <row r="6" spans="1:17" ht="15" customHeight="1" x14ac:dyDescent="0.25">
      <c r="A6" s="48" t="s">
        <v>185</v>
      </c>
      <c r="B6" s="49" cm="1">
        <f t="array" aca="1" ref="B6" ca="1">SUMPRODUCT(COUNTIF(INDIRECT("'"&amp;GAMES&amp;"'!A11:A15"),$A6))</f>
        <v>7</v>
      </c>
      <c r="C6" s="5" cm="1">
        <f t="array" aca="1" ref="C6" ca="1">SUMPRODUCT(COUNTIF(INDIRECT("'"&amp;GAMES&amp;"'!B5"),$A6))</f>
        <v>1</v>
      </c>
      <c r="D6" s="23">
        <f t="shared" ca="1" si="1"/>
        <v>14.285714285714285</v>
      </c>
      <c r="E6" s="44"/>
      <c r="F6" s="27"/>
      <c r="G6" s="27"/>
      <c r="H6" s="44"/>
      <c r="I6" s="27"/>
      <c r="L6" s="73"/>
      <c r="M6" s="73"/>
      <c r="N6" s="73"/>
      <c r="O6" s="73"/>
      <c r="P6" s="73"/>
    </row>
    <row r="7" spans="1:17" ht="15" customHeight="1" x14ac:dyDescent="0.3">
      <c r="A7" s="48" t="s">
        <v>186</v>
      </c>
      <c r="B7" s="49" cm="1">
        <f t="array" aca="1" ref="B7" ca="1">SUMPRODUCT(COUNTIF(INDIRECT("'"&amp;GAMES&amp;"'!A11:A15"),$A7))</f>
        <v>3</v>
      </c>
      <c r="C7" s="5" cm="1">
        <f t="array" aca="1" ref="C7" ca="1">SUMPRODUCT(COUNTIF(INDIRECT("'"&amp;GAMES&amp;"'!B5"),$A7))</f>
        <v>1</v>
      </c>
      <c r="D7" s="23">
        <f t="shared" ca="1" si="1"/>
        <v>33.333333333333329</v>
      </c>
      <c r="E7" s="44"/>
      <c r="F7" s="27"/>
      <c r="G7" s="27"/>
      <c r="H7" s="44"/>
      <c r="I7" s="27"/>
      <c r="L7" s="6"/>
    </row>
    <row r="8" spans="1:17" ht="15" customHeight="1" x14ac:dyDescent="0.25">
      <c r="A8" s="48" t="s">
        <v>187</v>
      </c>
      <c r="B8" s="49" cm="1">
        <f t="array" aca="1" ref="B8" ca="1">SUMPRODUCT(COUNTIF(INDIRECT("'"&amp;GAMES&amp;"'!A11:A15"),$A8))</f>
        <v>1</v>
      </c>
      <c r="C8" s="5" cm="1">
        <f t="array" aca="1" ref="C8" ca="1">SUMPRODUCT(COUNTIF(INDIRECT("'"&amp;GAMES&amp;"'!B5"),$A8))</f>
        <v>0</v>
      </c>
      <c r="D8" s="23">
        <f t="shared" ca="1" si="1"/>
        <v>0</v>
      </c>
      <c r="E8" s="44"/>
      <c r="F8" s="27"/>
      <c r="G8" s="27"/>
      <c r="H8" s="44"/>
      <c r="I8" s="27"/>
      <c r="L8" s="73"/>
      <c r="M8" s="74"/>
      <c r="N8" s="74"/>
      <c r="O8" s="74"/>
      <c r="P8" s="74"/>
    </row>
    <row r="9" spans="1:17" ht="15" customHeight="1" x14ac:dyDescent="0.25">
      <c r="A9" s="48" t="s">
        <v>188</v>
      </c>
      <c r="B9" s="49" cm="1">
        <f t="array" aca="1" ref="B9" ca="1">SUMPRODUCT(COUNTIF(INDIRECT("'"&amp;GAMES&amp;"'!A11:A15"),$A9))</f>
        <v>1</v>
      </c>
      <c r="C9" s="5" cm="1">
        <f t="array" aca="1" ref="C9" ca="1">SUMPRODUCT(COUNTIF(INDIRECT("'"&amp;GAMES&amp;"'!B5"),$A9))</f>
        <v>0</v>
      </c>
      <c r="D9" s="23">
        <f t="shared" ca="1" si="1"/>
        <v>0</v>
      </c>
      <c r="E9" s="44"/>
      <c r="F9" s="27"/>
      <c r="G9" s="27"/>
      <c r="H9" s="44"/>
      <c r="I9" s="27"/>
      <c r="L9" s="74"/>
      <c r="M9" s="74"/>
      <c r="N9" s="74"/>
      <c r="O9" s="74"/>
      <c r="P9" s="74"/>
    </row>
    <row r="10" spans="1:17" ht="15" customHeight="1" x14ac:dyDescent="0.25">
      <c r="A10" s="48" t="s">
        <v>189</v>
      </c>
      <c r="B10" s="49" cm="1">
        <f t="array" aca="1" ref="B10" ca="1">SUMPRODUCT(COUNTIF(INDIRECT("'"&amp;GAMES&amp;"'!A11:A15"),$A10))</f>
        <v>1</v>
      </c>
      <c r="C10" s="5" cm="1">
        <f t="array" aca="1" ref="C10" ca="1">SUMPRODUCT(COUNTIF(INDIRECT("'"&amp;GAMES&amp;"'!B5"),$A10))</f>
        <v>1</v>
      </c>
      <c r="D10" s="23">
        <f t="shared" ca="1" si="1"/>
        <v>100</v>
      </c>
      <c r="E10" s="44"/>
      <c r="F10" s="27"/>
      <c r="G10" s="27"/>
      <c r="H10" s="44"/>
      <c r="I10" s="27"/>
      <c r="L10" s="74"/>
      <c r="M10" s="74"/>
      <c r="N10" s="74"/>
      <c r="O10" s="74"/>
      <c r="P10" s="74"/>
    </row>
    <row r="11" spans="1:17" ht="15" customHeight="1" x14ac:dyDescent="0.25">
      <c r="A11" s="48" t="s">
        <v>190</v>
      </c>
      <c r="B11" s="49" cm="1">
        <f t="array" aca="1" ref="B11" ca="1">SUMPRODUCT(COUNTIF(INDIRECT("'"&amp;GAMES&amp;"'!A11:A15"),$A11))</f>
        <v>2</v>
      </c>
      <c r="C11" s="5" cm="1">
        <f t="array" aca="1" ref="C11" ca="1">SUMPRODUCT(COUNTIF(INDIRECT("'"&amp;GAMES&amp;"'!B5"),$A11))</f>
        <v>0</v>
      </c>
      <c r="D11" s="23">
        <f t="shared" ca="1" si="1"/>
        <v>0</v>
      </c>
      <c r="E11" s="44"/>
      <c r="F11" s="27"/>
      <c r="G11" s="27"/>
      <c r="H11" s="44"/>
      <c r="I11" s="27"/>
    </row>
    <row r="12" spans="1:17" ht="15" customHeight="1" x14ac:dyDescent="0.3">
      <c r="A12" s="48" t="s">
        <v>191</v>
      </c>
      <c r="B12" s="49" cm="1">
        <f t="array" aca="1" ref="B12" ca="1">SUMPRODUCT(COUNTIF(INDIRECT("'"&amp;GAMES&amp;"'!A11:A15"),$A12))</f>
        <v>15</v>
      </c>
      <c r="C12" s="5" cm="1">
        <f t="array" aca="1" ref="C12" ca="1">SUMPRODUCT(COUNTIF(INDIRECT("'"&amp;GAMES&amp;"'!B5"),$A12))</f>
        <v>3</v>
      </c>
      <c r="D12" s="23">
        <f t="shared" ca="1" si="1"/>
        <v>20</v>
      </c>
      <c r="E12" s="44"/>
      <c r="F12" s="27"/>
      <c r="G12" s="27"/>
      <c r="H12" s="44"/>
      <c r="I12" s="27"/>
      <c r="L12" s="6"/>
    </row>
    <row r="13" spans="1:17" ht="15" customHeight="1" x14ac:dyDescent="0.3">
      <c r="A13" s="48" t="s">
        <v>192</v>
      </c>
      <c r="B13" s="49" cm="1">
        <f t="array" aca="1" ref="B13" ca="1">SUMPRODUCT(COUNTIF(INDIRECT("'"&amp;GAMES&amp;"'!A11:A15"),$A13))</f>
        <v>0</v>
      </c>
      <c r="C13" s="5" cm="1">
        <f t="array" aca="1" ref="C13" ca="1">SUMPRODUCT(COUNTIF(INDIRECT("'"&amp;GAMES&amp;"'!B5"),$A13))</f>
        <v>0</v>
      </c>
      <c r="D13" s="23" t="e">
        <f t="shared" ref="D13" ca="1" si="3">C13/B13*100</f>
        <v>#DIV/0!</v>
      </c>
      <c r="E13" s="44"/>
      <c r="F13" s="27"/>
      <c r="G13" s="27"/>
      <c r="H13" s="44"/>
      <c r="I13" s="27"/>
      <c r="L13" s="6"/>
    </row>
    <row r="14" spans="1:17" ht="15" customHeight="1" x14ac:dyDescent="0.3">
      <c r="A14" s="50" t="s">
        <v>193</v>
      </c>
      <c r="B14" s="49" cm="1">
        <f t="array" aca="1" ref="B14" ca="1">SUMPRODUCT(COUNTIF(INDIRECT("'"&amp;GAMES&amp;"'!A11:A15"),$A14))</f>
        <v>16</v>
      </c>
      <c r="C14" s="5" cm="1">
        <f t="array" aca="1" ref="C14" ca="1">SUMPRODUCT(COUNTIF(INDIRECT("'"&amp;GAMES&amp;"'!B5"),$A14))</f>
        <v>1</v>
      </c>
      <c r="D14" s="23">
        <f t="shared" ca="1" si="1"/>
        <v>6.25</v>
      </c>
      <c r="E14" s="44"/>
      <c r="F14" s="27"/>
      <c r="G14" s="27"/>
      <c r="H14" s="44"/>
      <c r="I14" s="27"/>
      <c r="L14" s="6"/>
    </row>
    <row r="15" spans="1:17" ht="15" customHeight="1" x14ac:dyDescent="0.3">
      <c r="A15" s="48" t="s">
        <v>194</v>
      </c>
      <c r="B15" s="49" cm="1">
        <f t="array" aca="1" ref="B15" ca="1">SUMPRODUCT(COUNTIF(INDIRECT("'"&amp;GAMES&amp;"'!A11:A15"),$A15))</f>
        <v>2</v>
      </c>
      <c r="C15" s="5" cm="1">
        <f t="array" aca="1" ref="C15" ca="1">SUMPRODUCT(COUNTIF(INDIRECT("'"&amp;GAMES&amp;"'!B5"),$A15))</f>
        <v>0</v>
      </c>
      <c r="D15" s="23">
        <f t="shared" ca="1" si="1"/>
        <v>0</v>
      </c>
      <c r="E15" s="44"/>
      <c r="F15" s="27"/>
      <c r="G15" s="27"/>
      <c r="H15" s="44"/>
      <c r="I15" s="27"/>
      <c r="L15" s="6"/>
    </row>
    <row r="16" spans="1:17" ht="15" customHeight="1" x14ac:dyDescent="0.3">
      <c r="A16" s="48" t="s">
        <v>195</v>
      </c>
      <c r="B16" s="49" cm="1">
        <f t="array" aca="1" ref="B16" ca="1">SUMPRODUCT(COUNTIF(INDIRECT("'"&amp;GAMES&amp;"'!A11:A15"),$A16))</f>
        <v>2</v>
      </c>
      <c r="C16" s="5" cm="1">
        <f t="array" aca="1" ref="C16" ca="1">SUMPRODUCT(COUNTIF(INDIRECT("'"&amp;GAMES&amp;"'!B5"),$A16))</f>
        <v>1</v>
      </c>
      <c r="D16" s="23">
        <f t="shared" ca="1" si="1"/>
        <v>50</v>
      </c>
      <c r="E16" s="44"/>
      <c r="F16" s="27"/>
      <c r="G16" s="27"/>
      <c r="H16" s="44"/>
      <c r="I16" s="27"/>
      <c r="L16" s="6"/>
    </row>
    <row r="17" spans="1:16" x14ac:dyDescent="0.25">
      <c r="A17" s="14" t="s">
        <v>196</v>
      </c>
      <c r="B17" s="49" cm="1">
        <f t="array" aca="1" ref="B17" ca="1">SUMPRODUCT(COUNTIF(INDIRECT("'"&amp;GAMES&amp;"'!A11:A15"),$A17))</f>
        <v>1</v>
      </c>
      <c r="C17" s="5" cm="1">
        <f t="array" aca="1" ref="C17" ca="1">SUMPRODUCT(COUNTIF(INDIRECT("'"&amp;GAMES&amp;"'!B5"),$A17))</f>
        <v>0</v>
      </c>
      <c r="D17" s="23">
        <f t="shared" ca="1" si="1"/>
        <v>0</v>
      </c>
      <c r="E17" s="44"/>
      <c r="F17" s="27"/>
      <c r="G17" s="27"/>
      <c r="H17" s="44"/>
      <c r="I17" s="27"/>
    </row>
    <row r="18" spans="1:16" x14ac:dyDescent="0.25">
      <c r="A18" s="14" t="s">
        <v>197</v>
      </c>
      <c r="B18" s="49" cm="1">
        <f t="array" aca="1" ref="B18" ca="1">SUMPRODUCT(COUNTIF(INDIRECT("'"&amp;GAMES&amp;"'!A11:A15"),$A18))</f>
        <v>1</v>
      </c>
      <c r="C18" s="5" cm="1">
        <f t="array" aca="1" ref="C18" ca="1">SUMPRODUCT(COUNTIF(INDIRECT("'"&amp;GAMES&amp;"'!B5"),$A18))</f>
        <v>0</v>
      </c>
      <c r="D18" s="23">
        <f t="shared" ca="1" si="1"/>
        <v>0</v>
      </c>
      <c r="E18" s="44"/>
      <c r="F18" s="27"/>
      <c r="G18" s="27"/>
      <c r="H18" s="44"/>
      <c r="I18" s="27"/>
    </row>
    <row r="19" spans="1:16" x14ac:dyDescent="0.25">
      <c r="A19" s="14" t="s">
        <v>198</v>
      </c>
      <c r="B19" s="49" cm="1">
        <f t="array" aca="1" ref="B19" ca="1">SUMPRODUCT(COUNTIF(INDIRECT("'"&amp;GAMES&amp;"'!A11:A15"),$A19))</f>
        <v>4</v>
      </c>
      <c r="C19" s="5" cm="1">
        <f t="array" aca="1" ref="C19" ca="1">SUMPRODUCT(COUNTIF(INDIRECT("'"&amp;GAMES&amp;"'!B5"),$A19))</f>
        <v>0</v>
      </c>
      <c r="D19" s="23">
        <f t="shared" ca="1" si="1"/>
        <v>0</v>
      </c>
      <c r="E19" s="44"/>
      <c r="F19" s="27"/>
      <c r="G19" s="27"/>
      <c r="H19" s="44"/>
      <c r="I19" s="27"/>
    </row>
    <row r="20" spans="1:16" x14ac:dyDescent="0.25">
      <c r="A20" s="50" t="s">
        <v>200</v>
      </c>
      <c r="B20" s="49" cm="1">
        <f t="array" aca="1" ref="B20" ca="1">SUMPRODUCT(COUNTIF(INDIRECT("'"&amp;GAMES&amp;"'!A11:A15"),$A20))</f>
        <v>2</v>
      </c>
      <c r="C20" s="5" cm="1">
        <f t="array" aca="1" ref="C20" ca="1">SUMPRODUCT(COUNTIF(INDIRECT("'"&amp;GAMES&amp;"'!B5"),$A20))</f>
        <v>1</v>
      </c>
      <c r="D20" s="23">
        <f t="shared" ca="1" si="1"/>
        <v>50</v>
      </c>
      <c r="E20" s="44"/>
      <c r="F20" s="27"/>
      <c r="G20" s="27"/>
      <c r="H20" s="44"/>
      <c r="I20" s="27"/>
      <c r="L20" s="72"/>
      <c r="M20" s="72"/>
      <c r="N20" s="72"/>
      <c r="O20" s="72"/>
      <c r="P20" s="72"/>
    </row>
    <row r="21" spans="1:16" x14ac:dyDescent="0.25">
      <c r="A21" s="21" t="s">
        <v>201</v>
      </c>
      <c r="B21" s="52" cm="1">
        <f t="array" aca="1" ref="B21" ca="1">SUMPRODUCT(COUNTIF(INDIRECT("'"&amp;GAMES&amp;"'!A11:A15"),$A21))</f>
        <v>2</v>
      </c>
      <c r="C21" s="5" cm="1">
        <f t="array" aca="1" ref="C21" ca="1">SUMPRODUCT(COUNTIF(INDIRECT("'"&amp;GAMES&amp;"'!B5"),$A21))</f>
        <v>1</v>
      </c>
      <c r="D21" s="23">
        <f t="shared" ca="1" si="1"/>
        <v>50</v>
      </c>
      <c r="E21" s="44"/>
      <c r="F21" s="27"/>
      <c r="G21" s="27"/>
      <c r="H21" s="44"/>
      <c r="I21" s="27"/>
      <c r="L21" s="72"/>
      <c r="M21" s="72"/>
      <c r="N21" s="72"/>
      <c r="O21" s="72"/>
      <c r="P21" s="72"/>
    </row>
    <row r="22" spans="1:16" x14ac:dyDescent="0.25">
      <c r="A22" s="21" t="s">
        <v>202</v>
      </c>
      <c r="B22" s="5" cm="1">
        <f t="array" aca="1" ref="B22" ca="1">SUMPRODUCT(COUNTIF(INDIRECT("'"&amp;GAMES&amp;"'!A11:A15"),$A22))</f>
        <v>1</v>
      </c>
      <c r="C22" s="5" cm="1">
        <f t="array" aca="1" ref="C22" ca="1">SUMPRODUCT(COUNTIF(INDIRECT("'"&amp;GAMES&amp;"'!B5"),$A22))</f>
        <v>0</v>
      </c>
      <c r="D22" s="23">
        <f t="shared" ca="1" si="1"/>
        <v>0</v>
      </c>
      <c r="E22" s="44"/>
      <c r="F22" s="27"/>
      <c r="G22" s="27"/>
      <c r="H22" s="44"/>
      <c r="I22" s="27"/>
    </row>
  </sheetData>
  <mergeCells count="4">
    <mergeCell ref="L1:Q2"/>
    <mergeCell ref="L20:P21"/>
    <mergeCell ref="L4:P6"/>
    <mergeCell ref="L8:P10"/>
  </mergeCells>
  <conditionalFormatting sqref="D2:D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A93E-8B30-4480-9042-D4C1BFA6C9DB}">
  <sheetPr codeName="List3"/>
  <dimension ref="A1:L34"/>
  <sheetViews>
    <sheetView workbookViewId="0">
      <selection activeCell="A24" sqref="A24"/>
    </sheetView>
  </sheetViews>
  <sheetFormatPr defaultRowHeight="15" x14ac:dyDescent="0.25"/>
  <cols>
    <col min="1" max="1" width="16.42578125" customWidth="1"/>
    <col min="2" max="2" width="15.7109375" customWidth="1"/>
    <col min="3" max="3" width="11.28515625" customWidth="1"/>
    <col min="4" max="4" width="9.7109375" customWidth="1"/>
    <col min="5" max="5" width="10.28515625" customWidth="1"/>
    <col min="7" max="7" width="13.85546875" customWidth="1"/>
    <col min="8" max="8" width="9.140625" customWidth="1"/>
  </cols>
  <sheetData>
    <row r="1" spans="1:12" s="3" customFormat="1" ht="15" customHeight="1" x14ac:dyDescent="0.25">
      <c r="A1" s="2" t="s">
        <v>87</v>
      </c>
      <c r="B1" s="2" t="s">
        <v>88</v>
      </c>
      <c r="C1" s="7" t="s">
        <v>89</v>
      </c>
      <c r="D1" s="7" t="s">
        <v>85</v>
      </c>
      <c r="E1" s="7" t="s">
        <v>86</v>
      </c>
      <c r="G1" s="70" t="str">
        <f>HYPERLINK("[.\]TOC!A1","GO TO TOC")</f>
        <v>GO TO TOC</v>
      </c>
      <c r="H1" s="71" t="str">
        <f t="shared" ref="H1:L2" si="0">HYPERLINK("[.\]TOC!A1","BACK TO TOC")</f>
        <v>BACK TO TOC</v>
      </c>
      <c r="I1" s="71" t="str">
        <f t="shared" si="0"/>
        <v>BACK TO TOC</v>
      </c>
      <c r="J1" s="71" t="str">
        <f t="shared" si="0"/>
        <v>BACK TO TOC</v>
      </c>
      <c r="K1" s="71" t="str">
        <f t="shared" si="0"/>
        <v>BACK TO TOC</v>
      </c>
      <c r="L1" s="71" t="str">
        <f t="shared" si="0"/>
        <v>BACK TO TOC</v>
      </c>
    </row>
    <row r="2" spans="1:12" s="3" customFormat="1" ht="15" customHeight="1" x14ac:dyDescent="0.25">
      <c r="A2" s="4" t="s">
        <v>90</v>
      </c>
      <c r="B2" s="4" t="s">
        <v>91</v>
      </c>
      <c r="C2" s="1" cm="1">
        <f t="array" aca="1" ref="C2" ca="1">SUMPRODUCT(COUNTIF(INDIRECT("'"&amp;GAMES&amp;"'!B11:B15"),$A2))</f>
        <v>13</v>
      </c>
      <c r="D2" s="1" cm="1">
        <f t="array" aca="1" ref="D2" ca="1">SUMPRODUCT(COUNTIF(INDIRECT("'"&amp;GAMES&amp;"'!B6"),$A2))</f>
        <v>4</v>
      </c>
      <c r="E2" s="1">
        <f ca="1">D2/C2*100</f>
        <v>30.76923076923077</v>
      </c>
      <c r="G2" s="71" t="str">
        <f>HYPERLINK("[.\]TOC!A1","BACK TO TOC")</f>
        <v>BACK TO TOC</v>
      </c>
      <c r="H2" s="71" t="str">
        <f t="shared" si="0"/>
        <v>BACK TO TOC</v>
      </c>
      <c r="I2" s="71" t="str">
        <f t="shared" si="0"/>
        <v>BACK TO TOC</v>
      </c>
      <c r="J2" s="71" t="str">
        <f t="shared" si="0"/>
        <v>BACK TO TOC</v>
      </c>
      <c r="K2" s="71" t="str">
        <f t="shared" si="0"/>
        <v>BACK TO TOC</v>
      </c>
      <c r="L2" s="71" t="str">
        <f t="shared" si="0"/>
        <v>BACK TO TOC</v>
      </c>
    </row>
    <row r="3" spans="1:12" s="3" customFormat="1" ht="15" customHeight="1" x14ac:dyDescent="0.25">
      <c r="A3" s="4" t="s">
        <v>92</v>
      </c>
      <c r="B3" s="4" t="s">
        <v>91</v>
      </c>
      <c r="C3" s="1" cm="1">
        <f t="array" aca="1" ref="C3" ca="1">SUMPRODUCT(COUNTIF(INDIRECT("'"&amp;GAMES&amp;"'!B11:B15"),$A3))</f>
        <v>9</v>
      </c>
      <c r="D3" s="1" cm="1">
        <f t="array" aca="1" ref="D3" ca="1">SUMPRODUCT(COUNTIF(INDIRECT("'"&amp;GAMES&amp;"'!B6"),$A3))</f>
        <v>1</v>
      </c>
      <c r="E3" s="1">
        <f t="shared" ref="E3:E24" ca="1" si="1">D3/C3*100</f>
        <v>11.111111111111111</v>
      </c>
    </row>
    <row r="4" spans="1:12" s="3" customFormat="1" ht="15" customHeight="1" x14ac:dyDescent="0.25">
      <c r="A4" s="4" t="s">
        <v>93</v>
      </c>
      <c r="B4" s="4" t="s">
        <v>91</v>
      </c>
      <c r="C4" s="1" cm="1">
        <f t="array" aca="1" ref="C4" ca="1">SUMPRODUCT(COUNTIF(INDIRECT("'"&amp;GAMES&amp;"'!B11:B15"),$A4))</f>
        <v>7</v>
      </c>
      <c r="D4" s="1" cm="1">
        <f t="array" aca="1" ref="D4" ca="1">SUMPRODUCT(COUNTIF(INDIRECT("'"&amp;GAMES&amp;"'!B6"),$A4))</f>
        <v>1</v>
      </c>
      <c r="E4" s="1">
        <f t="shared" ca="1" si="1"/>
        <v>14.285714285714285</v>
      </c>
    </row>
    <row r="5" spans="1:12" s="3" customFormat="1" ht="15" customHeight="1" x14ac:dyDescent="0.25">
      <c r="A5" s="4" t="s">
        <v>94</v>
      </c>
      <c r="B5" s="4" t="s">
        <v>91</v>
      </c>
      <c r="C5" s="1" cm="1">
        <f t="array" aca="1" ref="C5" ca="1">SUMPRODUCT(COUNTIF(INDIRECT("'"&amp;GAMES&amp;"'!B11:B15"),$A5))</f>
        <v>12</v>
      </c>
      <c r="D5" s="1" cm="1">
        <f t="array" aca="1" ref="D5" ca="1">SUMPRODUCT(COUNTIF(INDIRECT("'"&amp;GAMES&amp;"'!B6"),$A5))</f>
        <v>1</v>
      </c>
      <c r="E5" s="1">
        <f t="shared" ca="1" si="1"/>
        <v>8.3333333333333321</v>
      </c>
    </row>
    <row r="6" spans="1:12" s="3" customFormat="1" ht="15" customHeight="1" x14ac:dyDescent="0.25">
      <c r="A6" s="51" t="s">
        <v>95</v>
      </c>
      <c r="B6" s="4" t="s">
        <v>91</v>
      </c>
      <c r="C6" s="1" cm="1">
        <f t="array" aca="1" ref="C6" ca="1">SUMPRODUCT(COUNTIF(INDIRECT("'"&amp;GAMES&amp;"'!B11:B15"),$A6))</f>
        <v>4</v>
      </c>
      <c r="D6" s="1" cm="1">
        <f t="array" aca="1" ref="D6" ca="1">SUMPRODUCT(COUNTIF(INDIRECT("'"&amp;GAMES&amp;"'!B6"),$A6))</f>
        <v>2</v>
      </c>
      <c r="E6" s="1">
        <f t="shared" ca="1" si="1"/>
        <v>50</v>
      </c>
    </row>
    <row r="7" spans="1:12" s="3" customFormat="1" ht="15" customHeight="1" x14ac:dyDescent="0.25">
      <c r="A7" s="4" t="s">
        <v>96</v>
      </c>
      <c r="B7" s="4" t="s">
        <v>91</v>
      </c>
      <c r="C7" s="1" cm="1">
        <f t="array" aca="1" ref="C7" ca="1">SUMPRODUCT(COUNTIF(INDIRECT("'"&amp;GAMES&amp;"'!B11:B15"),$A7))</f>
        <v>6</v>
      </c>
      <c r="D7" s="1" cm="1">
        <f t="array" aca="1" ref="D7" ca="1">SUMPRODUCT(COUNTIF(INDIRECT("'"&amp;GAMES&amp;"'!B6"),$A7))</f>
        <v>3</v>
      </c>
      <c r="E7" s="1">
        <f t="shared" ca="1" si="1"/>
        <v>50</v>
      </c>
    </row>
    <row r="8" spans="1:12" s="3" customFormat="1" ht="15" customHeight="1" x14ac:dyDescent="0.25">
      <c r="A8" s="4" t="s">
        <v>97</v>
      </c>
      <c r="B8" s="4" t="s">
        <v>91</v>
      </c>
      <c r="C8" s="1" cm="1">
        <f t="array" aca="1" ref="C8" ca="1">SUMPRODUCT(COUNTIF(INDIRECT("'"&amp;GAMES&amp;"'!B11:B15"),$A8))</f>
        <v>7</v>
      </c>
      <c r="D8" s="1" cm="1">
        <f t="array" aca="1" ref="D8" ca="1">SUMPRODUCT(COUNTIF(INDIRECT("'"&amp;GAMES&amp;"'!B6"),$A8))</f>
        <v>0</v>
      </c>
      <c r="E8" s="1">
        <f t="shared" ca="1" si="1"/>
        <v>0</v>
      </c>
    </row>
    <row r="9" spans="1:12" s="3" customFormat="1" ht="15" customHeight="1" x14ac:dyDescent="0.25">
      <c r="A9" s="4" t="s">
        <v>98</v>
      </c>
      <c r="B9" s="4" t="s">
        <v>91</v>
      </c>
      <c r="C9" s="1" cm="1">
        <f t="array" aca="1" ref="C9" ca="1">SUMPRODUCT(COUNTIF(INDIRECT("'"&amp;GAMES&amp;"'!B11:B15"),$A9))</f>
        <v>9</v>
      </c>
      <c r="D9" s="1" cm="1">
        <f t="array" aca="1" ref="D9" ca="1">SUMPRODUCT(COUNTIF(INDIRECT("'"&amp;GAMES&amp;"'!B6"),$A9))</f>
        <v>3</v>
      </c>
      <c r="E9" s="1">
        <f t="shared" ca="1" si="1"/>
        <v>33.333333333333329</v>
      </c>
    </row>
    <row r="10" spans="1:12" s="3" customFormat="1" ht="15" customHeight="1" x14ac:dyDescent="0.25">
      <c r="A10" s="4" t="s">
        <v>99</v>
      </c>
      <c r="B10" s="4" t="s">
        <v>91</v>
      </c>
      <c r="C10" s="1" cm="1">
        <f t="array" aca="1" ref="C10" ca="1">SUMPRODUCT(COUNTIF(INDIRECT("'"&amp;GAMES&amp;"'!B11:B15"),$A10))</f>
        <v>14</v>
      </c>
      <c r="D10" s="1" cm="1">
        <f t="array" aca="1" ref="D10" ca="1">SUMPRODUCT(COUNTIF(INDIRECT("'"&amp;GAMES&amp;"'!B6"),$A10))</f>
        <v>4</v>
      </c>
      <c r="E10" s="1">
        <f t="shared" ca="1" si="1"/>
        <v>28.571428571428569</v>
      </c>
    </row>
    <row r="11" spans="1:12" s="3" customFormat="1" ht="15" customHeight="1" x14ac:dyDescent="0.25">
      <c r="A11" s="4" t="s">
        <v>100</v>
      </c>
      <c r="B11" s="4" t="s">
        <v>91</v>
      </c>
      <c r="C11" s="1" cm="1">
        <f t="array" aca="1" ref="C11" ca="1">SUMPRODUCT(COUNTIF(INDIRECT("'"&amp;GAMES&amp;"'!B11:B15"),$A11))</f>
        <v>7</v>
      </c>
      <c r="D11" s="1" cm="1">
        <f t="array" aca="1" ref="D11" ca="1">SUMPRODUCT(COUNTIF(INDIRECT("'"&amp;GAMES&amp;"'!B6"),$A11))</f>
        <v>4</v>
      </c>
      <c r="E11" s="1">
        <f t="shared" ca="1" si="1"/>
        <v>57.142857142857139</v>
      </c>
    </row>
    <row r="12" spans="1:12" s="3" customFormat="1" ht="15" customHeight="1" x14ac:dyDescent="0.25">
      <c r="A12" s="4" t="s">
        <v>101</v>
      </c>
      <c r="B12" s="4" t="s">
        <v>91</v>
      </c>
      <c r="C12" s="1" cm="1">
        <f t="array" aca="1" ref="C12" ca="1">SUMPRODUCT(COUNTIF(INDIRECT("'"&amp;GAMES&amp;"'!B11:B15"),$A12))</f>
        <v>5</v>
      </c>
      <c r="D12" s="1" cm="1">
        <f t="array" aca="1" ref="D12" ca="1">SUMPRODUCT(COUNTIF(INDIRECT("'"&amp;GAMES&amp;"'!B6"),$A12))</f>
        <v>0</v>
      </c>
      <c r="E12" s="1">
        <f t="shared" ca="1" si="1"/>
        <v>0</v>
      </c>
    </row>
    <row r="13" spans="1:12" s="3" customFormat="1" ht="15" customHeight="1" x14ac:dyDescent="0.25">
      <c r="A13" s="4" t="s">
        <v>102</v>
      </c>
      <c r="B13" s="4" t="s">
        <v>103</v>
      </c>
      <c r="C13" s="1" cm="1">
        <f t="array" aca="1" ref="C13" ca="1">SUMPRODUCT(COUNTIF(INDIRECT("'"&amp;GAMES&amp;"'!B11:B15"),$A13))</f>
        <v>12</v>
      </c>
      <c r="D13" s="1" cm="1">
        <f t="array" aca="1" ref="D13" ca="1">SUMPRODUCT(COUNTIF(INDIRECT("'"&amp;GAMES&amp;"'!B6"),$A13))</f>
        <v>6</v>
      </c>
      <c r="E13" s="1">
        <f t="shared" ca="1" si="1"/>
        <v>50</v>
      </c>
    </row>
    <row r="14" spans="1:12" s="3" customFormat="1" ht="15" customHeight="1" x14ac:dyDescent="0.25">
      <c r="A14" s="4" t="s">
        <v>104</v>
      </c>
      <c r="B14" s="4" t="s">
        <v>103</v>
      </c>
      <c r="C14" s="1" cm="1">
        <f t="array" aca="1" ref="C14" ca="1">SUMPRODUCT(COUNTIF(INDIRECT("'"&amp;GAMES&amp;"'!B11:B15"),$A14))</f>
        <v>6</v>
      </c>
      <c r="D14" s="1" cm="1">
        <f t="array" aca="1" ref="D14" ca="1">SUMPRODUCT(COUNTIF(INDIRECT("'"&amp;GAMES&amp;"'!B6"),$A14))</f>
        <v>3</v>
      </c>
      <c r="E14" s="1">
        <f t="shared" ca="1" si="1"/>
        <v>50</v>
      </c>
    </row>
    <row r="15" spans="1:12" s="3" customFormat="1" ht="15" customHeight="1" x14ac:dyDescent="0.25">
      <c r="A15" s="4" t="s">
        <v>105</v>
      </c>
      <c r="B15" s="4" t="s">
        <v>106</v>
      </c>
      <c r="C15" s="1" cm="1">
        <f t="array" aca="1" ref="C15" ca="1">SUMPRODUCT(COUNTIF(INDIRECT("'"&amp;GAMES&amp;"'!B11:B15"),$A15))</f>
        <v>9</v>
      </c>
      <c r="D15" s="1" cm="1">
        <f t="array" aca="1" ref="D15" ca="1">SUMPRODUCT(COUNTIF(INDIRECT("'"&amp;GAMES&amp;"'!B6"),$A15))</f>
        <v>1</v>
      </c>
      <c r="E15" s="1">
        <f t="shared" ca="1" si="1"/>
        <v>11.111111111111111</v>
      </c>
    </row>
    <row r="16" spans="1:12" s="3" customFormat="1" ht="15" customHeight="1" x14ac:dyDescent="0.25">
      <c r="A16" s="4" t="s">
        <v>107</v>
      </c>
      <c r="B16" s="4" t="s">
        <v>106</v>
      </c>
      <c r="C16" s="1" cm="1">
        <f t="array" aca="1" ref="C16" ca="1">SUMPRODUCT(COUNTIF(INDIRECT("'"&amp;GAMES&amp;"'!B11:B15"),$A16))</f>
        <v>5</v>
      </c>
      <c r="D16" s="1" cm="1">
        <f t="array" aca="1" ref="D16" ca="1">SUMPRODUCT(COUNTIF(INDIRECT("'"&amp;GAMES&amp;"'!B6"),$A16))</f>
        <v>1</v>
      </c>
      <c r="E16" s="1">
        <f t="shared" ca="1" si="1"/>
        <v>20</v>
      </c>
    </row>
    <row r="17" spans="1:7" s="3" customFormat="1" ht="15" customHeight="1" x14ac:dyDescent="0.25">
      <c r="A17" s="4" t="s">
        <v>108</v>
      </c>
      <c r="B17" s="4" t="s">
        <v>106</v>
      </c>
      <c r="C17" s="1" cm="1">
        <f t="array" aca="1" ref="C17" ca="1">SUMPRODUCT(COUNTIF(INDIRECT("'"&amp;GAMES&amp;"'!B11:B15"),$A17))</f>
        <v>8</v>
      </c>
      <c r="D17" s="1" cm="1">
        <f t="array" aca="1" ref="D17" ca="1">SUMPRODUCT(COUNTIF(INDIRECT("'"&amp;GAMES&amp;"'!B6"),$A17))</f>
        <v>2</v>
      </c>
      <c r="E17" s="1">
        <f t="shared" ca="1" si="1"/>
        <v>25</v>
      </c>
    </row>
    <row r="18" spans="1:7" s="3" customFormat="1" ht="15" customHeight="1" x14ac:dyDescent="0.25">
      <c r="A18" s="4" t="s">
        <v>109</v>
      </c>
      <c r="B18" s="4" t="s">
        <v>106</v>
      </c>
      <c r="C18" s="1" cm="1">
        <f t="array" aca="1" ref="C18" ca="1">SUMPRODUCT(COUNTIF(INDIRECT("'"&amp;GAMES&amp;"'!B11:B15"),$A18))</f>
        <v>8</v>
      </c>
      <c r="D18" s="1" cm="1">
        <f t="array" aca="1" ref="D18" ca="1">SUMPRODUCT(COUNTIF(INDIRECT("'"&amp;GAMES&amp;"'!B6"),$A18))</f>
        <v>6</v>
      </c>
      <c r="E18" s="1">
        <f t="shared" ca="1" si="1"/>
        <v>75</v>
      </c>
      <c r="G18" s="3" t="s">
        <v>110</v>
      </c>
    </row>
    <row r="19" spans="1:7" s="3" customFormat="1" ht="15" customHeight="1" x14ac:dyDescent="0.25">
      <c r="A19" s="51" t="s">
        <v>111</v>
      </c>
      <c r="B19" s="4" t="s">
        <v>106</v>
      </c>
      <c r="C19" s="1" cm="1">
        <f t="array" aca="1" ref="C19" ca="1">SUMPRODUCT(COUNTIF(INDIRECT("'"&amp;GAMES&amp;"'!B11:B15"),$A19))</f>
        <v>9</v>
      </c>
      <c r="D19" s="1" cm="1">
        <f t="array" aca="1" ref="D19" ca="1">SUMPRODUCT(COUNTIF(INDIRECT("'"&amp;GAMES&amp;"'!B6"),$A19))</f>
        <v>2</v>
      </c>
      <c r="E19" s="1">
        <f t="shared" ca="1" si="1"/>
        <v>22.222222222222221</v>
      </c>
    </row>
    <row r="20" spans="1:7" x14ac:dyDescent="0.25">
      <c r="A20" s="54" t="s">
        <v>112</v>
      </c>
      <c r="B20" s="53" t="s">
        <v>113</v>
      </c>
      <c r="C20" s="1" cm="1">
        <f t="array" aca="1" ref="C20" ca="1">SUMPRODUCT(COUNTIF(INDIRECT("'"&amp;GAMES&amp;"'!B11:B15"),$A20))</f>
        <v>6</v>
      </c>
      <c r="D20" s="1" cm="1">
        <f t="array" aca="1" ref="D20" ca="1">SUMPRODUCT(COUNTIF(INDIRECT("'"&amp;GAMES&amp;"'!B6"),$A20))</f>
        <v>0</v>
      </c>
      <c r="E20" s="1">
        <f t="shared" ca="1" si="1"/>
        <v>0</v>
      </c>
    </row>
    <row r="21" spans="1:7" x14ac:dyDescent="0.25">
      <c r="A21" s="54" t="s">
        <v>114</v>
      </c>
      <c r="B21" s="53" t="s">
        <v>113</v>
      </c>
      <c r="C21" s="1" cm="1">
        <f t="array" aca="1" ref="C21" ca="1">SUMPRODUCT(COUNTIF(INDIRECT("'"&amp;GAMES&amp;"'!B11:B15"),$A21))</f>
        <v>2</v>
      </c>
      <c r="D21" s="1" cm="1">
        <f t="array" aca="1" ref="D21" ca="1">SUMPRODUCT(COUNTIF(INDIRECT("'"&amp;GAMES&amp;"'!B6"),$A21))</f>
        <v>0</v>
      </c>
      <c r="E21" s="1">
        <f t="shared" ca="1" si="1"/>
        <v>0</v>
      </c>
    </row>
    <row r="22" spans="1:7" x14ac:dyDescent="0.25">
      <c r="A22" s="54" t="s">
        <v>115</v>
      </c>
      <c r="B22" s="53" t="s">
        <v>113</v>
      </c>
      <c r="C22" s="1" cm="1">
        <f t="array" aca="1" ref="C22" ca="1">SUMPRODUCT(COUNTIF(INDIRECT("'"&amp;GAMES&amp;"'!B11:B15"),$A22))</f>
        <v>4</v>
      </c>
      <c r="D22" s="1" cm="1">
        <f t="array" aca="1" ref="D22" ca="1">SUMPRODUCT(COUNTIF(INDIRECT("'"&amp;GAMES&amp;"'!B6"),$A22))</f>
        <v>0</v>
      </c>
      <c r="E22" s="1">
        <f t="shared" ca="1" si="1"/>
        <v>0</v>
      </c>
    </row>
    <row r="23" spans="1:7" x14ac:dyDescent="0.25">
      <c r="A23" s="54" t="s">
        <v>116</v>
      </c>
      <c r="B23" s="53" t="s">
        <v>113</v>
      </c>
      <c r="C23" s="1" cm="1">
        <f t="array" aca="1" ref="C23" ca="1">SUMPRODUCT(COUNTIF(INDIRECT("'"&amp;GAMES&amp;"'!B11:B15"),$A23))</f>
        <v>4</v>
      </c>
      <c r="D23" s="1" cm="1">
        <f t="array" aca="1" ref="D23" ca="1">SUMPRODUCT(COUNTIF(INDIRECT("'"&amp;GAMES&amp;"'!B6"),$A23))</f>
        <v>1</v>
      </c>
      <c r="E23" s="1">
        <f t="shared" ca="1" si="1"/>
        <v>25</v>
      </c>
    </row>
    <row r="24" spans="1:7" x14ac:dyDescent="0.25">
      <c r="A24" s="54" t="s">
        <v>117</v>
      </c>
      <c r="B24" s="53" t="s">
        <v>113</v>
      </c>
      <c r="C24" s="1" cm="1">
        <f t="array" aca="1" ref="C24" ca="1">SUMPRODUCT(COUNTIF(INDIRECT("'"&amp;GAMES&amp;"'!B11:B15"),$A24))</f>
        <v>0</v>
      </c>
      <c r="D24" s="1" cm="1">
        <f t="array" aca="1" ref="D24" ca="1">SUMPRODUCT(COUNTIF(INDIRECT("'"&amp;GAMES&amp;"'!B6"),$A24))</f>
        <v>0</v>
      </c>
      <c r="E24" s="1" t="e">
        <f t="shared" ca="1" si="1"/>
        <v>#DIV/0!</v>
      </c>
    </row>
    <row r="25" spans="1:7" x14ac:dyDescent="0.25">
      <c r="A25" s="55"/>
    </row>
    <row r="26" spans="1:7" x14ac:dyDescent="0.25">
      <c r="A26" s="55"/>
    </row>
    <row r="27" spans="1:7" x14ac:dyDescent="0.25">
      <c r="A27" s="55"/>
    </row>
    <row r="28" spans="1:7" x14ac:dyDescent="0.25">
      <c r="A28" s="55"/>
    </row>
    <row r="29" spans="1:7" x14ac:dyDescent="0.25">
      <c r="A29" s="55"/>
    </row>
    <row r="30" spans="1:7" x14ac:dyDescent="0.25">
      <c r="A30" s="55"/>
    </row>
    <row r="31" spans="1:7" x14ac:dyDescent="0.25">
      <c r="A31" s="55"/>
    </row>
    <row r="32" spans="1:7" x14ac:dyDescent="0.25">
      <c r="A32" s="55"/>
    </row>
    <row r="33" spans="1:1" x14ac:dyDescent="0.25">
      <c r="A33" s="55"/>
    </row>
    <row r="34" spans="1:1" x14ac:dyDescent="0.25">
      <c r="A34" s="55"/>
    </row>
  </sheetData>
  <mergeCells count="1">
    <mergeCell ref="G1:L2"/>
  </mergeCells>
  <conditionalFormatting sqref="E1:E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0DA8-630F-4FB2-9213-CEC15CE30F2B}">
  <sheetPr codeName="List1"/>
  <dimension ref="A1:AG28"/>
  <sheetViews>
    <sheetView workbookViewId="0">
      <selection activeCell="AF14" sqref="AF14"/>
    </sheetView>
  </sheetViews>
  <sheetFormatPr defaultRowHeight="15" x14ac:dyDescent="0.25"/>
  <cols>
    <col min="1" max="1" width="18.42578125" customWidth="1"/>
    <col min="2" max="19" width="4.7109375" style="30" customWidth="1"/>
    <col min="20" max="25" width="4.7109375" customWidth="1"/>
  </cols>
  <sheetData>
    <row r="1" spans="1:33" ht="144.75" customHeight="1" x14ac:dyDescent="0.25">
      <c r="A1" s="28" t="s">
        <v>118</v>
      </c>
      <c r="B1" s="35" t="s">
        <v>90</v>
      </c>
      <c r="C1" s="36" t="s">
        <v>92</v>
      </c>
      <c r="D1" s="35" t="s">
        <v>93</v>
      </c>
      <c r="E1" s="36" t="s">
        <v>94</v>
      </c>
      <c r="F1" s="35" t="s">
        <v>95</v>
      </c>
      <c r="G1" s="36" t="s">
        <v>96</v>
      </c>
      <c r="H1" s="35" t="s">
        <v>97</v>
      </c>
      <c r="I1" s="36" t="s">
        <v>98</v>
      </c>
      <c r="J1" s="35" t="s">
        <v>99</v>
      </c>
      <c r="K1" s="36" t="s">
        <v>100</v>
      </c>
      <c r="L1" s="35" t="s">
        <v>101</v>
      </c>
      <c r="M1" s="36" t="s">
        <v>102</v>
      </c>
      <c r="N1" s="35" t="s">
        <v>104</v>
      </c>
      <c r="O1" s="36" t="s">
        <v>105</v>
      </c>
      <c r="P1" s="35" t="s">
        <v>107</v>
      </c>
      <c r="Q1" s="36" t="s">
        <v>108</v>
      </c>
      <c r="R1" s="35" t="s">
        <v>109</v>
      </c>
      <c r="S1" s="36" t="s">
        <v>111</v>
      </c>
      <c r="T1" s="57" t="s">
        <v>112</v>
      </c>
      <c r="U1" s="58" t="s">
        <v>114</v>
      </c>
      <c r="V1" s="57" t="s">
        <v>115</v>
      </c>
      <c r="W1" s="58" t="s">
        <v>116</v>
      </c>
      <c r="X1" s="59" t="s">
        <v>117</v>
      </c>
      <c r="Y1" s="60" t="s">
        <v>119</v>
      </c>
    </row>
    <row r="2" spans="1:33" ht="20.100000000000001" customHeight="1" x14ac:dyDescent="0.25">
      <c r="A2" s="37" t="s">
        <v>181</v>
      </c>
      <c r="B2" s="29" cm="1">
        <f t="array" aca="1" ref="B2" ca="1">SUMPRODUCT(COUNTIFS(INDIRECT("'"&amp;GAMES&amp;"'!A11:A15"),$A2,INDIRECT("'"&amp;GAMES&amp;"'!B11:B15"),B$1))</f>
        <v>2</v>
      </c>
      <c r="C2" s="29" cm="1">
        <f t="array" aca="1" ref="C2" ca="1">SUMPRODUCT(COUNTIFS(INDIRECT("'"&amp;GAMES&amp;"'!A11:A15"),$A2,INDIRECT("'"&amp;GAMES&amp;"'!B11:B15"),C$1))</f>
        <v>3</v>
      </c>
      <c r="D2" s="29" cm="1">
        <f t="array" aca="1" ref="D2" ca="1">SUMPRODUCT(COUNTIFS(INDIRECT("'"&amp;GAMES&amp;"'!A11:A15"),$A2,INDIRECT("'"&amp;GAMES&amp;"'!B11:B15"),D$1))</f>
        <v>0</v>
      </c>
      <c r="E2" s="29" cm="1">
        <f t="array" aca="1" ref="E2" ca="1">SUMPRODUCT(COUNTIFS(INDIRECT("'"&amp;GAMES&amp;"'!A11:A15"),$A2,INDIRECT("'"&amp;GAMES&amp;"'!B11:B15"),E$1))</f>
        <v>3</v>
      </c>
      <c r="F2" s="29" cm="1">
        <f t="array" aca="1" ref="F2" ca="1">SUMPRODUCT(COUNTIFS(INDIRECT("'"&amp;GAMES&amp;"'!A11:A15"),$A2,INDIRECT("'"&amp;GAMES&amp;"'!B11:B15"),F$1))</f>
        <v>2</v>
      </c>
      <c r="G2" s="29" cm="1">
        <f t="array" aca="1" ref="G2" ca="1">SUMPRODUCT(COUNTIFS(INDIRECT("'"&amp;GAMES&amp;"'!A11:A15"),$A2,INDIRECT("'"&amp;GAMES&amp;"'!B11:B15"),G$1))</f>
        <v>1</v>
      </c>
      <c r="H2" s="29" cm="1">
        <f t="array" aca="1" ref="H2" ca="1">SUMPRODUCT(COUNTIFS(INDIRECT("'"&amp;GAMES&amp;"'!A11:A15"),$A2,INDIRECT("'"&amp;GAMES&amp;"'!B11:B15"),H$1))</f>
        <v>2</v>
      </c>
      <c r="I2" s="29" cm="1">
        <f t="array" aca="1" ref="I2" ca="1">SUMPRODUCT(COUNTIFS(INDIRECT("'"&amp;GAMES&amp;"'!A11:A15"),$A2,INDIRECT("'"&amp;GAMES&amp;"'!B11:B15"),I$1))</f>
        <v>2</v>
      </c>
      <c r="J2" s="29" cm="1">
        <f t="array" aca="1" ref="J2" ca="1">SUMPRODUCT(COUNTIFS(INDIRECT("'"&amp;GAMES&amp;"'!A11:A15"),$A2,INDIRECT("'"&amp;GAMES&amp;"'!B11:B15"),J$1))</f>
        <v>5</v>
      </c>
      <c r="K2" s="29" cm="1">
        <f t="array" aca="1" ref="K2" ca="1">SUMPRODUCT(COUNTIFS(INDIRECT("'"&amp;GAMES&amp;"'!A11:A15"),$A2,INDIRECT("'"&amp;GAMES&amp;"'!B11:B15"),K$1))</f>
        <v>4</v>
      </c>
      <c r="L2" s="29" cm="1">
        <f t="array" aca="1" ref="L2" ca="1">SUMPRODUCT(COUNTIFS(INDIRECT("'"&amp;GAMES&amp;"'!A11:A15"),$A2,INDIRECT("'"&amp;GAMES&amp;"'!B11:B15"),L$1))</f>
        <v>0</v>
      </c>
      <c r="M2" s="29" cm="1">
        <f t="array" aca="1" ref="M2" ca="1">SUMPRODUCT(COUNTIFS(INDIRECT("'"&amp;GAMES&amp;"'!A11:A15"),$A2,INDIRECT("'"&amp;GAMES&amp;"'!B11:B15"),M$1))</f>
        <v>1</v>
      </c>
      <c r="N2" s="29" cm="1">
        <f t="array" aca="1" ref="N2" ca="1">SUMPRODUCT(COUNTIFS(INDIRECT("'"&amp;GAMES&amp;"'!A11:A15"),$A2,INDIRECT("'"&amp;GAMES&amp;"'!B11:B15"),N$1))</f>
        <v>3</v>
      </c>
      <c r="O2" s="29" cm="1">
        <f t="array" aca="1" ref="O2" ca="1">SUMPRODUCT(COUNTIFS(INDIRECT("'"&amp;GAMES&amp;"'!A11:A15"),$A2,INDIRECT("'"&amp;GAMES&amp;"'!B11:B15"),O$1))</f>
        <v>2</v>
      </c>
      <c r="P2" s="29" cm="1">
        <f t="array" aca="1" ref="P2" ca="1">SUMPRODUCT(COUNTIFS(INDIRECT("'"&amp;GAMES&amp;"'!A11:A15"),$A2,INDIRECT("'"&amp;GAMES&amp;"'!B11:B15"),P$1))</f>
        <v>0</v>
      </c>
      <c r="Q2" s="29" cm="1">
        <f t="array" aca="1" ref="Q2" ca="1">SUMPRODUCT(COUNTIFS(INDIRECT("'"&amp;GAMES&amp;"'!A11:A15"),$A2,INDIRECT("'"&amp;GAMES&amp;"'!B11:B15"),Q$1))</f>
        <v>3</v>
      </c>
      <c r="R2" s="29" cm="1">
        <f t="array" aca="1" ref="R2" ca="1">SUMPRODUCT(COUNTIFS(INDIRECT("'"&amp;GAMES&amp;"'!A11:A15"),$A2,INDIRECT("'"&amp;GAMES&amp;"'!B11:B15"),R$1))</f>
        <v>3</v>
      </c>
      <c r="S2" s="29" cm="1">
        <f t="array" aca="1" ref="S2" ca="1">SUMPRODUCT(COUNTIFS(INDIRECT("'"&amp;GAMES&amp;"'!A11:A15"),$A2,INDIRECT("'"&amp;GAMES&amp;"'!B11:B15"),S$1))</f>
        <v>1</v>
      </c>
      <c r="T2" s="29" cm="1">
        <f t="array" aca="1" ref="T2" ca="1">SUMPRODUCT(COUNTIFS(INDIRECT("'"&amp;GAMES&amp;"'!A11:A15"),$A2,INDIRECT("'"&amp;GAMES&amp;"'!B11:B15"),T$1))</f>
        <v>0</v>
      </c>
      <c r="U2" s="29" cm="1">
        <f t="array" aca="1" ref="U2" ca="1">SUMPRODUCT(COUNTIFS(INDIRECT("'"&amp;GAMES&amp;"'!A11:A15"),$A2,INDIRECT("'"&amp;GAMES&amp;"'!B11:B15"),U$1))</f>
        <v>0</v>
      </c>
      <c r="V2" s="29" cm="1">
        <f t="array" aca="1" ref="V2" ca="1">SUMPRODUCT(COUNTIFS(INDIRECT("'"&amp;GAMES&amp;"'!A11:A15"),$A2,INDIRECT("'"&amp;GAMES&amp;"'!B11:B15"),V$1))</f>
        <v>0</v>
      </c>
      <c r="W2" s="29" cm="1">
        <f t="array" aca="1" ref="W2" ca="1">SUMPRODUCT(COUNTIFS(INDIRECT("'"&amp;GAMES&amp;"'!A11:A15"),$A2,INDIRECT("'"&amp;GAMES&amp;"'!B11:B15"),W$1))</f>
        <v>1</v>
      </c>
      <c r="X2" s="29" cm="1">
        <f t="array" aca="1" ref="X2" ca="1">SUMPRODUCT(COUNTIFS(INDIRECT("'"&amp;GAMES&amp;"'!A11:A15"),$A2,INDIRECT("'"&amp;GAMES&amp;"'!B11:B15"),X$1))</f>
        <v>0</v>
      </c>
      <c r="Y2" s="61">
        <f ca="1">SUM(B2:X2)</f>
        <v>38</v>
      </c>
      <c r="AB2" s="70" t="str">
        <f>HYPERLINK("[.\]TOC!A1","GO TO TOC")</f>
        <v>GO TO TOC</v>
      </c>
      <c r="AC2" s="71" t="str">
        <f t="shared" ref="AC2:AG3" si="0">HYPERLINK("[.\]TOC!A1","BACK TO TOC")</f>
        <v>BACK TO TOC</v>
      </c>
      <c r="AD2" s="71" t="str">
        <f t="shared" si="0"/>
        <v>BACK TO TOC</v>
      </c>
      <c r="AE2" s="71" t="str">
        <f t="shared" si="0"/>
        <v>BACK TO TOC</v>
      </c>
      <c r="AF2" s="71" t="str">
        <f t="shared" si="0"/>
        <v>BACK TO TOC</v>
      </c>
      <c r="AG2" s="71" t="str">
        <f t="shared" si="0"/>
        <v>BACK TO TOC</v>
      </c>
    </row>
    <row r="3" spans="1:33" ht="20.100000000000001" customHeight="1" x14ac:dyDescent="0.25">
      <c r="A3" s="31" t="s">
        <v>182</v>
      </c>
      <c r="B3" s="29" cm="1">
        <f t="array" aca="1" ref="B3" ca="1">SUMPRODUCT(COUNTIFS(INDIRECT("'"&amp;GAMES&amp;"'!A11:A15"),$A3,INDIRECT("'"&amp;GAMES&amp;"'!B11:B15"),B$1))</f>
        <v>2</v>
      </c>
      <c r="C3" s="29" cm="1">
        <f t="array" aca="1" ref="C3" ca="1">SUMPRODUCT(COUNTIFS(INDIRECT("'"&amp;GAMES&amp;"'!A11:A15"),$A3,INDIRECT("'"&amp;GAMES&amp;"'!B11:B15"),C$1))</f>
        <v>2</v>
      </c>
      <c r="D3" s="29" cm="1">
        <f t="array" aca="1" ref="D3" ca="1">SUMPRODUCT(COUNTIFS(INDIRECT("'"&amp;GAMES&amp;"'!A11:A15"),$A3,INDIRECT("'"&amp;GAMES&amp;"'!B11:B15"),D$1))</f>
        <v>0</v>
      </c>
      <c r="E3" s="29" cm="1">
        <f t="array" aca="1" ref="E3" ca="1">SUMPRODUCT(COUNTIFS(INDIRECT("'"&amp;GAMES&amp;"'!A11:A15"),$A3,INDIRECT("'"&amp;GAMES&amp;"'!B11:B15"),E$1))</f>
        <v>1</v>
      </c>
      <c r="F3" s="29" cm="1">
        <f t="array" aca="1" ref="F3" ca="1">SUMPRODUCT(COUNTIFS(INDIRECT("'"&amp;GAMES&amp;"'!A11:A15"),$A3,INDIRECT("'"&amp;GAMES&amp;"'!B11:B15"),F$1))</f>
        <v>0</v>
      </c>
      <c r="G3" s="29" cm="1">
        <f t="array" aca="1" ref="G3" ca="1">SUMPRODUCT(COUNTIFS(INDIRECT("'"&amp;GAMES&amp;"'!A11:A15"),$A3,INDIRECT("'"&amp;GAMES&amp;"'!B11:B15"),G$1))</f>
        <v>1</v>
      </c>
      <c r="H3" s="29" cm="1">
        <f t="array" aca="1" ref="H3" ca="1">SUMPRODUCT(COUNTIFS(INDIRECT("'"&amp;GAMES&amp;"'!A11:A15"),$A3,INDIRECT("'"&amp;GAMES&amp;"'!B11:B15"),H$1))</f>
        <v>0</v>
      </c>
      <c r="I3" s="29" cm="1">
        <f t="array" aca="1" ref="I3" ca="1">SUMPRODUCT(COUNTIFS(INDIRECT("'"&amp;GAMES&amp;"'!A11:A15"),$A3,INDIRECT("'"&amp;GAMES&amp;"'!B11:B15"),I$1))</f>
        <v>1</v>
      </c>
      <c r="J3" s="29" cm="1">
        <f t="array" aca="1" ref="J3" ca="1">SUMPRODUCT(COUNTIFS(INDIRECT("'"&amp;GAMES&amp;"'!A11:A15"),$A3,INDIRECT("'"&amp;GAMES&amp;"'!B11:B15"),J$1))</f>
        <v>0</v>
      </c>
      <c r="K3" s="29" cm="1">
        <f t="array" aca="1" ref="K3" ca="1">SUMPRODUCT(COUNTIFS(INDIRECT("'"&amp;GAMES&amp;"'!A11:A15"),$A3,INDIRECT("'"&amp;GAMES&amp;"'!B11:B15"),K$1))</f>
        <v>0</v>
      </c>
      <c r="L3" s="29" cm="1">
        <f t="array" aca="1" ref="L3" ca="1">SUMPRODUCT(COUNTIFS(INDIRECT("'"&amp;GAMES&amp;"'!A11:A15"),$A3,INDIRECT("'"&amp;GAMES&amp;"'!B11:B15"),L$1))</f>
        <v>0</v>
      </c>
      <c r="M3" s="29" cm="1">
        <f t="array" aca="1" ref="M3" ca="1">SUMPRODUCT(COUNTIFS(INDIRECT("'"&amp;GAMES&amp;"'!A11:A15"),$A3,INDIRECT("'"&amp;GAMES&amp;"'!B11:B15"),M$1))</f>
        <v>0</v>
      </c>
      <c r="N3" s="29" cm="1">
        <f t="array" aca="1" ref="N3" ca="1">SUMPRODUCT(COUNTIFS(INDIRECT("'"&amp;GAMES&amp;"'!A11:A15"),$A3,INDIRECT("'"&amp;GAMES&amp;"'!B11:B15"),N$1))</f>
        <v>0</v>
      </c>
      <c r="O3" s="29" cm="1">
        <f t="array" aca="1" ref="O3" ca="1">SUMPRODUCT(COUNTIFS(INDIRECT("'"&amp;GAMES&amp;"'!A11:A15"),$A3,INDIRECT("'"&amp;GAMES&amp;"'!B11:B15"),O$1))</f>
        <v>0</v>
      </c>
      <c r="P3" s="29" cm="1">
        <f t="array" aca="1" ref="P3" ca="1">SUMPRODUCT(COUNTIFS(INDIRECT("'"&amp;GAMES&amp;"'!A11:A15"),$A3,INDIRECT("'"&amp;GAMES&amp;"'!B11:B15"),P$1))</f>
        <v>0</v>
      </c>
      <c r="Q3" s="29" cm="1">
        <f t="array" aca="1" ref="Q3" ca="1">SUMPRODUCT(COUNTIFS(INDIRECT("'"&amp;GAMES&amp;"'!A11:A15"),$A3,INDIRECT("'"&amp;GAMES&amp;"'!B11:B15"),Q$1))</f>
        <v>0</v>
      </c>
      <c r="R3" s="29" cm="1">
        <f t="array" aca="1" ref="R3" ca="1">SUMPRODUCT(COUNTIFS(INDIRECT("'"&amp;GAMES&amp;"'!A11:A15"),$A3,INDIRECT("'"&amp;GAMES&amp;"'!B11:B15"),R$1))</f>
        <v>0</v>
      </c>
      <c r="S3" s="29" cm="1">
        <f t="array" aca="1" ref="S3" ca="1">SUMPRODUCT(COUNTIFS(INDIRECT("'"&amp;GAMES&amp;"'!A11:A15"),$A3,INDIRECT("'"&amp;GAMES&amp;"'!B11:B15"),S$1))</f>
        <v>0</v>
      </c>
      <c r="T3" s="29" cm="1">
        <f t="array" aca="1" ref="T3" ca="1">SUMPRODUCT(COUNTIFS(INDIRECT("'"&amp;GAMES&amp;"'!A11:A15"),$A3,INDIRECT("'"&amp;GAMES&amp;"'!B11:B15"),T$1))</f>
        <v>0</v>
      </c>
      <c r="U3" s="29" cm="1">
        <f t="array" aca="1" ref="U3" ca="1">SUMPRODUCT(COUNTIFS(INDIRECT("'"&amp;GAMES&amp;"'!A11:A15"),$A3,INDIRECT("'"&amp;GAMES&amp;"'!B11:B15"),U$1))</f>
        <v>0</v>
      </c>
      <c r="V3" s="29" cm="1">
        <f t="array" aca="1" ref="V3" ca="1">SUMPRODUCT(COUNTIFS(INDIRECT("'"&amp;GAMES&amp;"'!A11:A15"),$A3,INDIRECT("'"&amp;GAMES&amp;"'!B11:B15"),V$1))</f>
        <v>0</v>
      </c>
      <c r="W3" s="29" cm="1">
        <f t="array" aca="1" ref="W3" ca="1">SUMPRODUCT(COUNTIFS(INDIRECT("'"&amp;GAMES&amp;"'!A11:A15"),$A3,INDIRECT("'"&amp;GAMES&amp;"'!B11:B15"),W$1))</f>
        <v>0</v>
      </c>
      <c r="X3" s="29" cm="1">
        <f t="array" aca="1" ref="X3" ca="1">SUMPRODUCT(COUNTIFS(INDIRECT("'"&amp;GAMES&amp;"'!A11:A15"),$A3,INDIRECT("'"&amp;GAMES&amp;"'!B11:B15"),X$1))</f>
        <v>0</v>
      </c>
      <c r="Y3" s="61">
        <f t="shared" ref="Y3:Y22" ca="1" si="1">SUM(B3:X3)</f>
        <v>7</v>
      </c>
      <c r="AB3" s="71" t="str">
        <f>HYPERLINK("[.\]TOC!A1","BACK TO TOC")</f>
        <v>BACK TO TOC</v>
      </c>
      <c r="AC3" s="71" t="str">
        <f t="shared" si="0"/>
        <v>BACK TO TOC</v>
      </c>
      <c r="AD3" s="71" t="str">
        <f t="shared" si="0"/>
        <v>BACK TO TOC</v>
      </c>
      <c r="AE3" s="71" t="str">
        <f t="shared" si="0"/>
        <v>BACK TO TOC</v>
      </c>
      <c r="AF3" s="71" t="str">
        <f t="shared" si="0"/>
        <v>BACK TO TOC</v>
      </c>
      <c r="AG3" s="71" t="str">
        <f t="shared" si="0"/>
        <v>BACK TO TOC</v>
      </c>
    </row>
    <row r="4" spans="1:33" ht="20.100000000000001" customHeight="1" x14ac:dyDescent="0.25">
      <c r="A4" s="37" t="s">
        <v>183</v>
      </c>
      <c r="B4" s="29" cm="1">
        <f t="array" aca="1" ref="B4" ca="1">SUMPRODUCT(COUNTIFS(INDIRECT("'"&amp;GAMES&amp;"'!A11:A15"),$A4,INDIRECT("'"&amp;GAMES&amp;"'!B11:B15"),B$1))</f>
        <v>2</v>
      </c>
      <c r="C4" s="29" cm="1">
        <f t="array" aca="1" ref="C4" ca="1">SUMPRODUCT(COUNTIFS(INDIRECT("'"&amp;GAMES&amp;"'!A11:A15"),$A4,INDIRECT("'"&amp;GAMES&amp;"'!B11:B15"),C$1))</f>
        <v>0</v>
      </c>
      <c r="D4" s="29" cm="1">
        <f t="array" aca="1" ref="D4" ca="1">SUMPRODUCT(COUNTIFS(INDIRECT("'"&amp;GAMES&amp;"'!A11:A15"),$A4,INDIRECT("'"&amp;GAMES&amp;"'!B11:B15"),D$1))</f>
        <v>3</v>
      </c>
      <c r="E4" s="29" cm="1">
        <f t="array" aca="1" ref="E4" ca="1">SUMPRODUCT(COUNTIFS(INDIRECT("'"&amp;GAMES&amp;"'!A11:A15"),$A4,INDIRECT("'"&amp;GAMES&amp;"'!B11:B15"),E$1))</f>
        <v>4</v>
      </c>
      <c r="F4" s="29" cm="1">
        <f t="array" aca="1" ref="F4" ca="1">SUMPRODUCT(COUNTIFS(INDIRECT("'"&amp;GAMES&amp;"'!A11:A15"),$A4,INDIRECT("'"&amp;GAMES&amp;"'!B11:B15"),F$1))</f>
        <v>0</v>
      </c>
      <c r="G4" s="29" cm="1">
        <f t="array" aca="1" ref="G4" ca="1">SUMPRODUCT(COUNTIFS(INDIRECT("'"&amp;GAMES&amp;"'!A11:A15"),$A4,INDIRECT("'"&amp;GAMES&amp;"'!B11:B15"),G$1))</f>
        <v>0</v>
      </c>
      <c r="H4" s="29" cm="1">
        <f t="array" aca="1" ref="H4" ca="1">SUMPRODUCT(COUNTIFS(INDIRECT("'"&amp;GAMES&amp;"'!A11:A15"),$A4,INDIRECT("'"&amp;GAMES&amp;"'!B11:B15"),H$1))</f>
        <v>1</v>
      </c>
      <c r="I4" s="29" cm="1">
        <f t="array" aca="1" ref="I4" ca="1">SUMPRODUCT(COUNTIFS(INDIRECT("'"&amp;GAMES&amp;"'!A11:A15"),$A4,INDIRECT("'"&amp;GAMES&amp;"'!B11:B15"),I$1))</f>
        <v>0</v>
      </c>
      <c r="J4" s="29" cm="1">
        <f t="array" aca="1" ref="J4" ca="1">SUMPRODUCT(COUNTIFS(INDIRECT("'"&amp;GAMES&amp;"'!A11:A15"),$A4,INDIRECT("'"&amp;GAMES&amp;"'!B11:B15"),J$1))</f>
        <v>5</v>
      </c>
      <c r="K4" s="29" cm="1">
        <f t="array" aca="1" ref="K4" ca="1">SUMPRODUCT(COUNTIFS(INDIRECT("'"&amp;GAMES&amp;"'!A11:A15"),$A4,INDIRECT("'"&amp;GAMES&amp;"'!B11:B15"),K$1))</f>
        <v>1</v>
      </c>
      <c r="L4" s="29" cm="1">
        <f t="array" aca="1" ref="L4" ca="1">SUMPRODUCT(COUNTIFS(INDIRECT("'"&amp;GAMES&amp;"'!A11:A15"),$A4,INDIRECT("'"&amp;GAMES&amp;"'!B11:B15"),L$1))</f>
        <v>1</v>
      </c>
      <c r="M4" s="29" cm="1">
        <f t="array" aca="1" ref="M4" ca="1">SUMPRODUCT(COUNTIFS(INDIRECT("'"&amp;GAMES&amp;"'!A11:A15"),$A4,INDIRECT("'"&amp;GAMES&amp;"'!B11:B15"),M$1))</f>
        <v>4</v>
      </c>
      <c r="N4" s="29" cm="1">
        <f t="array" aca="1" ref="N4" ca="1">SUMPRODUCT(COUNTIFS(INDIRECT("'"&amp;GAMES&amp;"'!A11:A15"),$A4,INDIRECT("'"&amp;GAMES&amp;"'!B11:B15"),N$1))</f>
        <v>1</v>
      </c>
      <c r="O4" s="29" cm="1">
        <f t="array" aca="1" ref="O4" ca="1">SUMPRODUCT(COUNTIFS(INDIRECT("'"&amp;GAMES&amp;"'!A11:A15"),$A4,INDIRECT("'"&amp;GAMES&amp;"'!B11:B15"),O$1))</f>
        <v>2</v>
      </c>
      <c r="P4" s="29" cm="1">
        <f t="array" aca="1" ref="P4" ca="1">SUMPRODUCT(COUNTIFS(INDIRECT("'"&amp;GAMES&amp;"'!A11:A15"),$A4,INDIRECT("'"&amp;GAMES&amp;"'!B11:B15"),P$1))</f>
        <v>1</v>
      </c>
      <c r="Q4" s="29" cm="1">
        <f t="array" aca="1" ref="Q4" ca="1">SUMPRODUCT(COUNTIFS(INDIRECT("'"&amp;GAMES&amp;"'!A11:A15"),$A4,INDIRECT("'"&amp;GAMES&amp;"'!B11:B15"),Q$1))</f>
        <v>0</v>
      </c>
      <c r="R4" s="29" cm="1">
        <f t="array" aca="1" ref="R4" ca="1">SUMPRODUCT(COUNTIFS(INDIRECT("'"&amp;GAMES&amp;"'!A11:A15"),$A4,INDIRECT("'"&amp;GAMES&amp;"'!B11:B15"),R$1))</f>
        <v>1</v>
      </c>
      <c r="S4" s="29" cm="1">
        <f t="array" aca="1" ref="S4" ca="1">SUMPRODUCT(COUNTIFS(INDIRECT("'"&amp;GAMES&amp;"'!A11:A15"),$A4,INDIRECT("'"&amp;GAMES&amp;"'!B11:B15"),S$1))</f>
        <v>1</v>
      </c>
      <c r="T4" s="29" cm="1">
        <f t="array" aca="1" ref="T4" ca="1">SUMPRODUCT(COUNTIFS(INDIRECT("'"&amp;GAMES&amp;"'!A11:A15"),$A4,INDIRECT("'"&amp;GAMES&amp;"'!B11:B15"),T$1))</f>
        <v>2</v>
      </c>
      <c r="U4" s="29" cm="1">
        <f t="array" aca="1" ref="U4" ca="1">SUMPRODUCT(COUNTIFS(INDIRECT("'"&amp;GAMES&amp;"'!A11:A15"),$A4,INDIRECT("'"&amp;GAMES&amp;"'!B11:B15"),U$1))</f>
        <v>1</v>
      </c>
      <c r="V4" s="29" cm="1">
        <f t="array" aca="1" ref="V4" ca="1">SUMPRODUCT(COUNTIFS(INDIRECT("'"&amp;GAMES&amp;"'!A11:A15"),$A4,INDIRECT("'"&amp;GAMES&amp;"'!B11:B15"),V$1))</f>
        <v>1</v>
      </c>
      <c r="W4" s="29" cm="1">
        <f t="array" aca="1" ref="W4" ca="1">SUMPRODUCT(COUNTIFS(INDIRECT("'"&amp;GAMES&amp;"'!A11:A15"),$A4,INDIRECT("'"&amp;GAMES&amp;"'!B11:B15"),W$1))</f>
        <v>2</v>
      </c>
      <c r="X4" s="29" cm="1">
        <f t="array" aca="1" ref="X4" ca="1">SUMPRODUCT(COUNTIFS(INDIRECT("'"&amp;GAMES&amp;"'!A11:A15"),$A4,INDIRECT("'"&amp;GAMES&amp;"'!B11:B15"),X$1))</f>
        <v>0</v>
      </c>
      <c r="Y4" s="61">
        <f t="shared" ca="1" si="1"/>
        <v>33</v>
      </c>
    </row>
    <row r="5" spans="1:33" ht="20.100000000000001" customHeight="1" x14ac:dyDescent="0.25">
      <c r="A5" s="31" t="s">
        <v>184</v>
      </c>
      <c r="B5" s="29" cm="1">
        <f t="array" aca="1" ref="B5" ca="1">SUMPRODUCT(COUNTIFS(INDIRECT("'"&amp;GAMES&amp;"'!A11:A15"),$A5,INDIRECT("'"&amp;GAMES&amp;"'!B11:B15"),B$1))</f>
        <v>1</v>
      </c>
      <c r="C5" s="29" cm="1">
        <f t="array" aca="1" ref="C5" ca="1">SUMPRODUCT(COUNTIFS(INDIRECT("'"&amp;GAMES&amp;"'!A11:A15"),$A5,INDIRECT("'"&amp;GAMES&amp;"'!B11:B15"),C$1))</f>
        <v>1</v>
      </c>
      <c r="D5" s="29" cm="1">
        <f t="array" aca="1" ref="D5" ca="1">SUMPRODUCT(COUNTIFS(INDIRECT("'"&amp;GAMES&amp;"'!A11:A15"),$A5,INDIRECT("'"&amp;GAMES&amp;"'!B11:B15"),D$1))</f>
        <v>0</v>
      </c>
      <c r="E5" s="29" cm="1">
        <f t="array" aca="1" ref="E5" ca="1">SUMPRODUCT(COUNTIFS(INDIRECT("'"&amp;GAMES&amp;"'!A11:A15"),$A5,INDIRECT("'"&amp;GAMES&amp;"'!B11:B15"),E$1))</f>
        <v>3</v>
      </c>
      <c r="F5" s="29" cm="1">
        <f t="array" aca="1" ref="F5" ca="1">SUMPRODUCT(COUNTIFS(INDIRECT("'"&amp;GAMES&amp;"'!A11:A15"),$A5,INDIRECT("'"&amp;GAMES&amp;"'!B11:B15"),F$1))</f>
        <v>0</v>
      </c>
      <c r="G5" s="29" cm="1">
        <f t="array" aca="1" ref="G5" ca="1">SUMPRODUCT(COUNTIFS(INDIRECT("'"&amp;GAMES&amp;"'!A11:A15"),$A5,INDIRECT("'"&amp;GAMES&amp;"'!B11:B15"),G$1))</f>
        <v>2</v>
      </c>
      <c r="H5" s="29" cm="1">
        <f t="array" aca="1" ref="H5" ca="1">SUMPRODUCT(COUNTIFS(INDIRECT("'"&amp;GAMES&amp;"'!A11:A15"),$A5,INDIRECT("'"&amp;GAMES&amp;"'!B11:B15"),H$1))</f>
        <v>1</v>
      </c>
      <c r="I5" s="29" cm="1">
        <f t="array" aca="1" ref="I5" ca="1">SUMPRODUCT(COUNTIFS(INDIRECT("'"&amp;GAMES&amp;"'!A11:A15"),$A5,INDIRECT("'"&amp;GAMES&amp;"'!B11:B15"),I$1))</f>
        <v>4</v>
      </c>
      <c r="J5" s="29" cm="1">
        <f t="array" aca="1" ref="J5" ca="1">SUMPRODUCT(COUNTIFS(INDIRECT("'"&amp;GAMES&amp;"'!A11:A15"),$A5,INDIRECT("'"&amp;GAMES&amp;"'!B11:B15"),J$1))</f>
        <v>1</v>
      </c>
      <c r="K5" s="29" cm="1">
        <f t="array" aca="1" ref="K5" ca="1">SUMPRODUCT(COUNTIFS(INDIRECT("'"&amp;GAMES&amp;"'!A11:A15"),$A5,INDIRECT("'"&amp;GAMES&amp;"'!B11:B15"),K$1))</f>
        <v>2</v>
      </c>
      <c r="L5" s="29" cm="1">
        <f t="array" aca="1" ref="L5" ca="1">SUMPRODUCT(COUNTIFS(INDIRECT("'"&amp;GAMES&amp;"'!A11:A15"),$A5,INDIRECT("'"&amp;GAMES&amp;"'!B11:B15"),L$1))</f>
        <v>1</v>
      </c>
      <c r="M5" s="29" cm="1">
        <f t="array" aca="1" ref="M5" ca="1">SUMPRODUCT(COUNTIFS(INDIRECT("'"&amp;GAMES&amp;"'!A11:A15"),$A5,INDIRECT("'"&amp;GAMES&amp;"'!B11:B15"),M$1))</f>
        <v>0</v>
      </c>
      <c r="N5" s="29" cm="1">
        <f t="array" aca="1" ref="N5" ca="1">SUMPRODUCT(COUNTIFS(INDIRECT("'"&amp;GAMES&amp;"'!A11:A15"),$A5,INDIRECT("'"&amp;GAMES&amp;"'!B11:B15"),N$1))</f>
        <v>1</v>
      </c>
      <c r="O5" s="29" cm="1">
        <f t="array" aca="1" ref="O5" ca="1">SUMPRODUCT(COUNTIFS(INDIRECT("'"&amp;GAMES&amp;"'!A11:A15"),$A5,INDIRECT("'"&amp;GAMES&amp;"'!B11:B15"),O$1))</f>
        <v>3</v>
      </c>
      <c r="P5" s="29" cm="1">
        <f t="array" aca="1" ref="P5" ca="1">SUMPRODUCT(COUNTIFS(INDIRECT("'"&amp;GAMES&amp;"'!A11:A15"),$A5,INDIRECT("'"&amp;GAMES&amp;"'!B11:B15"),P$1))</f>
        <v>0</v>
      </c>
      <c r="Q5" s="29" cm="1">
        <f t="array" aca="1" ref="Q5" ca="1">SUMPRODUCT(COUNTIFS(INDIRECT("'"&amp;GAMES&amp;"'!A11:A15"),$A5,INDIRECT("'"&amp;GAMES&amp;"'!B11:B15"),Q$1))</f>
        <v>0</v>
      </c>
      <c r="R5" s="29" cm="1">
        <f t="array" aca="1" ref="R5" ca="1">SUMPRODUCT(COUNTIFS(INDIRECT("'"&amp;GAMES&amp;"'!A11:A15"),$A5,INDIRECT("'"&amp;GAMES&amp;"'!B11:B15"),R$1))</f>
        <v>0</v>
      </c>
      <c r="S5" s="29" cm="1">
        <f t="array" aca="1" ref="S5" ca="1">SUMPRODUCT(COUNTIFS(INDIRECT("'"&amp;GAMES&amp;"'!A11:A15"),$A5,INDIRECT("'"&amp;GAMES&amp;"'!B11:B15"),S$1))</f>
        <v>2</v>
      </c>
      <c r="T5" s="29" cm="1">
        <f t="array" aca="1" ref="T5" ca="1">SUMPRODUCT(COUNTIFS(INDIRECT("'"&amp;GAMES&amp;"'!A11:A15"),$A5,INDIRECT("'"&amp;GAMES&amp;"'!B11:B15"),T$1))</f>
        <v>3</v>
      </c>
      <c r="U5" s="29" cm="1">
        <f t="array" aca="1" ref="U5" ca="1">SUMPRODUCT(COUNTIFS(INDIRECT("'"&amp;GAMES&amp;"'!A11:A15"),$A5,INDIRECT("'"&amp;GAMES&amp;"'!B11:B15"),U$1))</f>
        <v>1</v>
      </c>
      <c r="V5" s="29" cm="1">
        <f t="array" aca="1" ref="V5" ca="1">SUMPRODUCT(COUNTIFS(INDIRECT("'"&amp;GAMES&amp;"'!A11:A15"),$A5,INDIRECT("'"&amp;GAMES&amp;"'!B11:B15"),V$1))</f>
        <v>1</v>
      </c>
      <c r="W5" s="29" cm="1">
        <f t="array" aca="1" ref="W5" ca="1">SUMPRODUCT(COUNTIFS(INDIRECT("'"&amp;GAMES&amp;"'!A11:A15"),$A5,INDIRECT("'"&amp;GAMES&amp;"'!B11:B15"),W$1))</f>
        <v>0</v>
      </c>
      <c r="X5" s="29" cm="1">
        <f t="array" aca="1" ref="X5" ca="1">SUMPRODUCT(COUNTIFS(INDIRECT("'"&amp;GAMES&amp;"'!A11:A15"),$A5,INDIRECT("'"&amp;GAMES&amp;"'!B11:B15"),X$1))</f>
        <v>0</v>
      </c>
      <c r="Y5" s="61">
        <f t="shared" ca="1" si="1"/>
        <v>27</v>
      </c>
    </row>
    <row r="6" spans="1:33" ht="20.100000000000001" customHeight="1" x14ac:dyDescent="0.25">
      <c r="A6" s="37" t="s">
        <v>185</v>
      </c>
      <c r="B6" s="29" cm="1">
        <f t="array" aca="1" ref="B6" ca="1">SUMPRODUCT(COUNTIFS(INDIRECT("'"&amp;GAMES&amp;"'!A11:A15"),$A6,INDIRECT("'"&amp;GAMES&amp;"'!B11:B15"),B$1))</f>
        <v>1</v>
      </c>
      <c r="C6" s="29" cm="1">
        <f t="array" aca="1" ref="C6" ca="1">SUMPRODUCT(COUNTIFS(INDIRECT("'"&amp;GAMES&amp;"'!A11:A15"),$A6,INDIRECT("'"&amp;GAMES&amp;"'!B11:B15"),C$1))</f>
        <v>1</v>
      </c>
      <c r="D6" s="29" cm="1">
        <f t="array" aca="1" ref="D6" ca="1">SUMPRODUCT(COUNTIFS(INDIRECT("'"&amp;GAMES&amp;"'!A11:A15"),$A6,INDIRECT("'"&amp;GAMES&amp;"'!B11:B15"),D$1))</f>
        <v>2</v>
      </c>
      <c r="E6" s="29" cm="1">
        <f t="array" aca="1" ref="E6" ca="1">SUMPRODUCT(COUNTIFS(INDIRECT("'"&amp;GAMES&amp;"'!A11:A15"),$A6,INDIRECT("'"&amp;GAMES&amp;"'!B11:B15"),E$1))</f>
        <v>0</v>
      </c>
      <c r="F6" s="29" cm="1">
        <f t="array" aca="1" ref="F6" ca="1">SUMPRODUCT(COUNTIFS(INDIRECT("'"&amp;GAMES&amp;"'!A11:A15"),$A6,INDIRECT("'"&amp;GAMES&amp;"'!B11:B15"),F$1))</f>
        <v>0</v>
      </c>
      <c r="G6" s="29" cm="1">
        <f t="array" aca="1" ref="G6" ca="1">SUMPRODUCT(COUNTIFS(INDIRECT("'"&amp;GAMES&amp;"'!A11:A15"),$A6,INDIRECT("'"&amp;GAMES&amp;"'!B11:B15"),G$1))</f>
        <v>0</v>
      </c>
      <c r="H6" s="29" cm="1">
        <f t="array" aca="1" ref="H6" ca="1">SUMPRODUCT(COUNTIFS(INDIRECT("'"&amp;GAMES&amp;"'!A11:A15"),$A6,INDIRECT("'"&amp;GAMES&amp;"'!B11:B15"),H$1))</f>
        <v>0</v>
      </c>
      <c r="I6" s="29" cm="1">
        <f t="array" aca="1" ref="I6" ca="1">SUMPRODUCT(COUNTIFS(INDIRECT("'"&amp;GAMES&amp;"'!A11:A15"),$A6,INDIRECT("'"&amp;GAMES&amp;"'!B11:B15"),I$1))</f>
        <v>0</v>
      </c>
      <c r="J6" s="29" cm="1">
        <f t="array" aca="1" ref="J6" ca="1">SUMPRODUCT(COUNTIFS(INDIRECT("'"&amp;GAMES&amp;"'!A11:A15"),$A6,INDIRECT("'"&amp;GAMES&amp;"'!B11:B15"),J$1))</f>
        <v>0</v>
      </c>
      <c r="K6" s="29" cm="1">
        <f t="array" aca="1" ref="K6" ca="1">SUMPRODUCT(COUNTIFS(INDIRECT("'"&amp;GAMES&amp;"'!A11:A15"),$A6,INDIRECT("'"&amp;GAMES&amp;"'!B11:B15"),K$1))</f>
        <v>0</v>
      </c>
      <c r="L6" s="29" cm="1">
        <f t="array" aca="1" ref="L6" ca="1">SUMPRODUCT(COUNTIFS(INDIRECT("'"&amp;GAMES&amp;"'!A11:A15"),$A6,INDIRECT("'"&amp;GAMES&amp;"'!B11:B15"),L$1))</f>
        <v>0</v>
      </c>
      <c r="M6" s="29" cm="1">
        <f t="array" aca="1" ref="M6" ca="1">SUMPRODUCT(COUNTIFS(INDIRECT("'"&amp;GAMES&amp;"'!A11:A15"),$A6,INDIRECT("'"&amp;GAMES&amp;"'!B11:B15"),M$1))</f>
        <v>0</v>
      </c>
      <c r="N6" s="29" cm="1">
        <f t="array" aca="1" ref="N6" ca="1">SUMPRODUCT(COUNTIFS(INDIRECT("'"&amp;GAMES&amp;"'!A11:A15"),$A6,INDIRECT("'"&amp;GAMES&amp;"'!B11:B15"),N$1))</f>
        <v>1</v>
      </c>
      <c r="O6" s="29" cm="1">
        <f t="array" aca="1" ref="O6" ca="1">SUMPRODUCT(COUNTIFS(INDIRECT("'"&amp;GAMES&amp;"'!A11:A15"),$A6,INDIRECT("'"&amp;GAMES&amp;"'!B11:B15"),O$1))</f>
        <v>1</v>
      </c>
      <c r="P6" s="29" cm="1">
        <f t="array" aca="1" ref="P6" ca="1">SUMPRODUCT(COUNTIFS(INDIRECT("'"&amp;GAMES&amp;"'!A11:A15"),$A6,INDIRECT("'"&amp;GAMES&amp;"'!B11:B15"),P$1))</f>
        <v>0</v>
      </c>
      <c r="Q6" s="29" cm="1">
        <f t="array" aca="1" ref="Q6" ca="1">SUMPRODUCT(COUNTIFS(INDIRECT("'"&amp;GAMES&amp;"'!A11:A15"),$A6,INDIRECT("'"&amp;GAMES&amp;"'!B11:B15"),Q$1))</f>
        <v>1</v>
      </c>
      <c r="R6" s="29" cm="1">
        <f t="array" aca="1" ref="R6" ca="1">SUMPRODUCT(COUNTIFS(INDIRECT("'"&amp;GAMES&amp;"'!A11:A15"),$A6,INDIRECT("'"&amp;GAMES&amp;"'!B11:B15"),R$1))</f>
        <v>0</v>
      </c>
      <c r="S6" s="29" cm="1">
        <f t="array" aca="1" ref="S6" ca="1">SUMPRODUCT(COUNTIFS(INDIRECT("'"&amp;GAMES&amp;"'!A11:A15"),$A6,INDIRECT("'"&amp;GAMES&amp;"'!B11:B15"),S$1))</f>
        <v>0</v>
      </c>
      <c r="T6" s="29" cm="1">
        <f t="array" aca="1" ref="T6" ca="1">SUMPRODUCT(COUNTIFS(INDIRECT("'"&amp;GAMES&amp;"'!A11:A15"),$A6,INDIRECT("'"&amp;GAMES&amp;"'!B11:B15"),T$1))</f>
        <v>0</v>
      </c>
      <c r="U6" s="29" cm="1">
        <f t="array" aca="1" ref="U6" ca="1">SUMPRODUCT(COUNTIFS(INDIRECT("'"&amp;GAMES&amp;"'!A11:A15"),$A6,INDIRECT("'"&amp;GAMES&amp;"'!B11:B15"),U$1))</f>
        <v>0</v>
      </c>
      <c r="V6" s="29" cm="1">
        <f t="array" aca="1" ref="V6" ca="1">SUMPRODUCT(COUNTIFS(INDIRECT("'"&amp;GAMES&amp;"'!A11:A15"),$A6,INDIRECT("'"&amp;GAMES&amp;"'!B11:B15"),V$1))</f>
        <v>0</v>
      </c>
      <c r="W6" s="29" cm="1">
        <f t="array" aca="1" ref="W6" ca="1">SUMPRODUCT(COUNTIFS(INDIRECT("'"&amp;GAMES&amp;"'!A11:A15"),$A6,INDIRECT("'"&amp;GAMES&amp;"'!B11:B15"),W$1))</f>
        <v>0</v>
      </c>
      <c r="X6" s="29" cm="1">
        <f t="array" aca="1" ref="X6" ca="1">SUMPRODUCT(COUNTIFS(INDIRECT("'"&amp;GAMES&amp;"'!A11:A15"),$A6,INDIRECT("'"&amp;GAMES&amp;"'!B11:B15"),X$1))</f>
        <v>0</v>
      </c>
      <c r="Y6" s="61">
        <f t="shared" ca="1" si="1"/>
        <v>7</v>
      </c>
    </row>
    <row r="7" spans="1:33" ht="20.100000000000001" customHeight="1" x14ac:dyDescent="0.25">
      <c r="A7" s="31" t="s">
        <v>186</v>
      </c>
      <c r="B7" s="29" cm="1">
        <f t="array" aca="1" ref="B7" ca="1">SUMPRODUCT(COUNTIFS(INDIRECT("'"&amp;GAMES&amp;"'!A11:A15"),$A7,INDIRECT("'"&amp;GAMES&amp;"'!B11:B15"),B$1))</f>
        <v>1</v>
      </c>
      <c r="C7" s="29" cm="1">
        <f t="array" aca="1" ref="C7" ca="1">SUMPRODUCT(COUNTIFS(INDIRECT("'"&amp;GAMES&amp;"'!A11:A15"),$A7,INDIRECT("'"&amp;GAMES&amp;"'!B11:B15"),C$1))</f>
        <v>1</v>
      </c>
      <c r="D7" s="29" cm="1">
        <f t="array" aca="1" ref="D7" ca="1">SUMPRODUCT(COUNTIFS(INDIRECT("'"&amp;GAMES&amp;"'!A11:A15"),$A7,INDIRECT("'"&amp;GAMES&amp;"'!B11:B15"),D$1))</f>
        <v>0</v>
      </c>
      <c r="E7" s="29" cm="1">
        <f t="array" aca="1" ref="E7" ca="1">SUMPRODUCT(COUNTIFS(INDIRECT("'"&amp;GAMES&amp;"'!A11:A15"),$A7,INDIRECT("'"&amp;GAMES&amp;"'!B11:B15"),E$1))</f>
        <v>0</v>
      </c>
      <c r="F7" s="29" cm="1">
        <f t="array" aca="1" ref="F7" ca="1">SUMPRODUCT(COUNTIFS(INDIRECT("'"&amp;GAMES&amp;"'!A11:A15"),$A7,INDIRECT("'"&amp;GAMES&amp;"'!B11:B15"),F$1))</f>
        <v>1</v>
      </c>
      <c r="G7" s="29" cm="1">
        <f t="array" aca="1" ref="G7" ca="1">SUMPRODUCT(COUNTIFS(INDIRECT("'"&amp;GAMES&amp;"'!A11:A15"),$A7,INDIRECT("'"&amp;GAMES&amp;"'!B11:B15"),G$1))</f>
        <v>0</v>
      </c>
      <c r="H7" s="29" cm="1">
        <f t="array" aca="1" ref="H7" ca="1">SUMPRODUCT(COUNTIFS(INDIRECT("'"&amp;GAMES&amp;"'!A11:A15"),$A7,INDIRECT("'"&amp;GAMES&amp;"'!B11:B15"),H$1))</f>
        <v>0</v>
      </c>
      <c r="I7" s="29" cm="1">
        <f t="array" aca="1" ref="I7" ca="1">SUMPRODUCT(COUNTIFS(INDIRECT("'"&amp;GAMES&amp;"'!A11:A15"),$A7,INDIRECT("'"&amp;GAMES&amp;"'!B11:B15"),I$1))</f>
        <v>0</v>
      </c>
      <c r="J7" s="29" cm="1">
        <f t="array" aca="1" ref="J7" ca="1">SUMPRODUCT(COUNTIFS(INDIRECT("'"&amp;GAMES&amp;"'!A11:A15"),$A7,INDIRECT("'"&amp;GAMES&amp;"'!B11:B15"),J$1))</f>
        <v>0</v>
      </c>
      <c r="K7" s="29" cm="1">
        <f t="array" aca="1" ref="K7" ca="1">SUMPRODUCT(COUNTIFS(INDIRECT("'"&amp;GAMES&amp;"'!A11:A15"),$A7,INDIRECT("'"&amp;GAMES&amp;"'!B11:B15"),K$1))</f>
        <v>0</v>
      </c>
      <c r="L7" s="29" cm="1">
        <f t="array" aca="1" ref="L7" ca="1">SUMPRODUCT(COUNTIFS(INDIRECT("'"&amp;GAMES&amp;"'!A11:A15"),$A7,INDIRECT("'"&amp;GAMES&amp;"'!B11:B15"),L$1))</f>
        <v>0</v>
      </c>
      <c r="M7" s="29" cm="1">
        <f t="array" aca="1" ref="M7" ca="1">SUMPRODUCT(COUNTIFS(INDIRECT("'"&amp;GAMES&amp;"'!A11:A15"),$A7,INDIRECT("'"&amp;GAMES&amp;"'!B11:B15"),M$1))</f>
        <v>0</v>
      </c>
      <c r="N7" s="29" cm="1">
        <f t="array" aca="1" ref="N7" ca="1">SUMPRODUCT(COUNTIFS(INDIRECT("'"&amp;GAMES&amp;"'!A11:A15"),$A7,INDIRECT("'"&amp;GAMES&amp;"'!B11:B15"),N$1))</f>
        <v>0</v>
      </c>
      <c r="O7" s="29" cm="1">
        <f t="array" aca="1" ref="O7" ca="1">SUMPRODUCT(COUNTIFS(INDIRECT("'"&amp;GAMES&amp;"'!A11:A15"),$A7,INDIRECT("'"&amp;GAMES&amp;"'!B11:B15"),O$1))</f>
        <v>0</v>
      </c>
      <c r="P7" s="29" cm="1">
        <f t="array" aca="1" ref="P7" ca="1">SUMPRODUCT(COUNTIFS(INDIRECT("'"&amp;GAMES&amp;"'!A11:A15"),$A7,INDIRECT("'"&amp;GAMES&amp;"'!B11:B15"),P$1))</f>
        <v>0</v>
      </c>
      <c r="Q7" s="29" cm="1">
        <f t="array" aca="1" ref="Q7" ca="1">SUMPRODUCT(COUNTIFS(INDIRECT("'"&amp;GAMES&amp;"'!A11:A15"),$A7,INDIRECT("'"&amp;GAMES&amp;"'!B11:B15"),Q$1))</f>
        <v>0</v>
      </c>
      <c r="R7" s="29" cm="1">
        <f t="array" aca="1" ref="R7" ca="1">SUMPRODUCT(COUNTIFS(INDIRECT("'"&amp;GAMES&amp;"'!A11:A15"),$A7,INDIRECT("'"&amp;GAMES&amp;"'!B11:B15"),R$1))</f>
        <v>0</v>
      </c>
      <c r="S7" s="29" cm="1">
        <f t="array" aca="1" ref="S7" ca="1">SUMPRODUCT(COUNTIFS(INDIRECT("'"&amp;GAMES&amp;"'!A11:A15"),$A7,INDIRECT("'"&amp;GAMES&amp;"'!B11:B15"),S$1))</f>
        <v>0</v>
      </c>
      <c r="T7" s="29" cm="1">
        <f t="array" aca="1" ref="T7" ca="1">SUMPRODUCT(COUNTIFS(INDIRECT("'"&amp;GAMES&amp;"'!A11:A15"),$A7,INDIRECT("'"&amp;GAMES&amp;"'!B11:B15"),T$1))</f>
        <v>0</v>
      </c>
      <c r="U7" s="29" cm="1">
        <f t="array" aca="1" ref="U7" ca="1">SUMPRODUCT(COUNTIFS(INDIRECT("'"&amp;GAMES&amp;"'!A11:A15"),$A7,INDIRECT("'"&amp;GAMES&amp;"'!B11:B15"),U$1))</f>
        <v>0</v>
      </c>
      <c r="V7" s="29" cm="1">
        <f t="array" aca="1" ref="V7" ca="1">SUMPRODUCT(COUNTIFS(INDIRECT("'"&amp;GAMES&amp;"'!A11:A15"),$A7,INDIRECT("'"&amp;GAMES&amp;"'!B11:B15"),V$1))</f>
        <v>0</v>
      </c>
      <c r="W7" s="29" cm="1">
        <f t="array" aca="1" ref="W7" ca="1">SUMPRODUCT(COUNTIFS(INDIRECT("'"&amp;GAMES&amp;"'!A11:A15"),$A7,INDIRECT("'"&amp;GAMES&amp;"'!B11:B15"),W$1))</f>
        <v>0</v>
      </c>
      <c r="X7" s="29" cm="1">
        <f t="array" aca="1" ref="X7" ca="1">SUMPRODUCT(COUNTIFS(INDIRECT("'"&amp;GAMES&amp;"'!A11:A15"),$A7,INDIRECT("'"&amp;GAMES&amp;"'!B11:B15"),X$1))</f>
        <v>0</v>
      </c>
      <c r="Y7" s="61">
        <f t="shared" ca="1" si="1"/>
        <v>3</v>
      </c>
    </row>
    <row r="8" spans="1:33" ht="20.100000000000001" customHeight="1" x14ac:dyDescent="0.25">
      <c r="A8" s="37" t="s">
        <v>187</v>
      </c>
      <c r="B8" s="29" cm="1">
        <f t="array" aca="1" ref="B8" ca="1">SUMPRODUCT(COUNTIFS(INDIRECT("'"&amp;GAMES&amp;"'!A11:A15"),$A8,INDIRECT("'"&amp;GAMES&amp;"'!B11:B15"),B$1))</f>
        <v>1</v>
      </c>
      <c r="C8" s="29" cm="1">
        <f t="array" aca="1" ref="C8" ca="1">SUMPRODUCT(COUNTIFS(INDIRECT("'"&amp;GAMES&amp;"'!A11:A15"),$A8,INDIRECT("'"&amp;GAMES&amp;"'!B11:B15"),C$1))</f>
        <v>0</v>
      </c>
      <c r="D8" s="29" cm="1">
        <f t="array" aca="1" ref="D8" ca="1">SUMPRODUCT(COUNTIFS(INDIRECT("'"&amp;GAMES&amp;"'!A11:A15"),$A8,INDIRECT("'"&amp;GAMES&amp;"'!B11:B15"),D$1))</f>
        <v>0</v>
      </c>
      <c r="E8" s="29" cm="1">
        <f t="array" aca="1" ref="E8" ca="1">SUMPRODUCT(COUNTIFS(INDIRECT("'"&amp;GAMES&amp;"'!A11:A15"),$A8,INDIRECT("'"&amp;GAMES&amp;"'!B11:B15"),E$1))</f>
        <v>0</v>
      </c>
      <c r="F8" s="29" cm="1">
        <f t="array" aca="1" ref="F8" ca="1">SUMPRODUCT(COUNTIFS(INDIRECT("'"&amp;GAMES&amp;"'!A11:A15"),$A8,INDIRECT("'"&amp;GAMES&amp;"'!B11:B15"),F$1))</f>
        <v>0</v>
      </c>
      <c r="G8" s="29" cm="1">
        <f t="array" aca="1" ref="G8" ca="1">SUMPRODUCT(COUNTIFS(INDIRECT("'"&amp;GAMES&amp;"'!A11:A15"),$A8,INDIRECT("'"&amp;GAMES&amp;"'!B11:B15"),G$1))</f>
        <v>0</v>
      </c>
      <c r="H8" s="29" cm="1">
        <f t="array" aca="1" ref="H8" ca="1">SUMPRODUCT(COUNTIFS(INDIRECT("'"&amp;GAMES&amp;"'!A11:A15"),$A8,INDIRECT("'"&amp;GAMES&amp;"'!B11:B15"),H$1))</f>
        <v>0</v>
      </c>
      <c r="I8" s="29" cm="1">
        <f t="array" aca="1" ref="I8" ca="1">SUMPRODUCT(COUNTIFS(INDIRECT("'"&amp;GAMES&amp;"'!A11:A15"),$A8,INDIRECT("'"&amp;GAMES&amp;"'!B11:B15"),I$1))</f>
        <v>0</v>
      </c>
      <c r="J8" s="29" cm="1">
        <f t="array" aca="1" ref="J8" ca="1">SUMPRODUCT(COUNTIFS(INDIRECT("'"&amp;GAMES&amp;"'!A11:A15"),$A8,INDIRECT("'"&amp;GAMES&amp;"'!B11:B15"),J$1))</f>
        <v>0</v>
      </c>
      <c r="K8" s="29" cm="1">
        <f t="array" aca="1" ref="K8" ca="1">SUMPRODUCT(COUNTIFS(INDIRECT("'"&amp;GAMES&amp;"'!A11:A15"),$A8,INDIRECT("'"&amp;GAMES&amp;"'!B11:B15"),K$1))</f>
        <v>0</v>
      </c>
      <c r="L8" s="29" cm="1">
        <f t="array" aca="1" ref="L8" ca="1">SUMPRODUCT(COUNTIFS(INDIRECT("'"&amp;GAMES&amp;"'!A11:A15"),$A8,INDIRECT("'"&amp;GAMES&amp;"'!B11:B15"),L$1))</f>
        <v>0</v>
      </c>
      <c r="M8" s="29" cm="1">
        <f t="array" aca="1" ref="M8" ca="1">SUMPRODUCT(COUNTIFS(INDIRECT("'"&amp;GAMES&amp;"'!A11:A15"),$A8,INDIRECT("'"&amp;GAMES&amp;"'!B11:B15"),M$1))</f>
        <v>0</v>
      </c>
      <c r="N8" s="29" cm="1">
        <f t="array" aca="1" ref="N8" ca="1">SUMPRODUCT(COUNTIFS(INDIRECT("'"&amp;GAMES&amp;"'!A11:A15"),$A8,INDIRECT("'"&amp;GAMES&amp;"'!B11:B15"),N$1))</f>
        <v>0</v>
      </c>
      <c r="O8" s="29" cm="1">
        <f t="array" aca="1" ref="O8" ca="1">SUMPRODUCT(COUNTIFS(INDIRECT("'"&amp;GAMES&amp;"'!A11:A15"),$A8,INDIRECT("'"&amp;GAMES&amp;"'!B11:B15"),O$1))</f>
        <v>0</v>
      </c>
      <c r="P8" s="29" cm="1">
        <f t="array" aca="1" ref="P8" ca="1">SUMPRODUCT(COUNTIFS(INDIRECT("'"&amp;GAMES&amp;"'!A11:A15"),$A8,INDIRECT("'"&amp;GAMES&amp;"'!B11:B15"),P$1))</f>
        <v>0</v>
      </c>
      <c r="Q8" s="29" cm="1">
        <f t="array" aca="1" ref="Q8" ca="1">SUMPRODUCT(COUNTIFS(INDIRECT("'"&amp;GAMES&amp;"'!A11:A15"),$A8,INDIRECT("'"&amp;GAMES&amp;"'!B11:B15"),Q$1))</f>
        <v>0</v>
      </c>
      <c r="R8" s="29" cm="1">
        <f t="array" aca="1" ref="R8" ca="1">SUMPRODUCT(COUNTIFS(INDIRECT("'"&amp;GAMES&amp;"'!A11:A15"),$A8,INDIRECT("'"&amp;GAMES&amp;"'!B11:B15"),R$1))</f>
        <v>0</v>
      </c>
      <c r="S8" s="29" cm="1">
        <f t="array" aca="1" ref="S8" ca="1">SUMPRODUCT(COUNTIFS(INDIRECT("'"&amp;GAMES&amp;"'!A11:A15"),$A8,INDIRECT("'"&amp;GAMES&amp;"'!B11:B15"),S$1))</f>
        <v>0</v>
      </c>
      <c r="T8" s="29" cm="1">
        <f t="array" aca="1" ref="T8" ca="1">SUMPRODUCT(COUNTIFS(INDIRECT("'"&amp;GAMES&amp;"'!A11:A15"),$A8,INDIRECT("'"&amp;GAMES&amp;"'!B11:B15"),T$1))</f>
        <v>0</v>
      </c>
      <c r="U8" s="29" cm="1">
        <f t="array" aca="1" ref="U8" ca="1">SUMPRODUCT(COUNTIFS(INDIRECT("'"&amp;GAMES&amp;"'!A11:A15"),$A8,INDIRECT("'"&amp;GAMES&amp;"'!B11:B15"),U$1))</f>
        <v>0</v>
      </c>
      <c r="V8" s="29" cm="1">
        <f t="array" aca="1" ref="V8" ca="1">SUMPRODUCT(COUNTIFS(INDIRECT("'"&amp;GAMES&amp;"'!A11:A15"),$A8,INDIRECT("'"&amp;GAMES&amp;"'!B11:B15"),V$1))</f>
        <v>0</v>
      </c>
      <c r="W8" s="29" cm="1">
        <f t="array" aca="1" ref="W8" ca="1">SUMPRODUCT(COUNTIFS(INDIRECT("'"&amp;GAMES&amp;"'!A11:A15"),$A8,INDIRECT("'"&amp;GAMES&amp;"'!B11:B15"),W$1))</f>
        <v>0</v>
      </c>
      <c r="X8" s="29" cm="1">
        <f t="array" aca="1" ref="X8" ca="1">SUMPRODUCT(COUNTIFS(INDIRECT("'"&amp;GAMES&amp;"'!A11:A15"),$A8,INDIRECT("'"&amp;GAMES&amp;"'!B11:B15"),X$1))</f>
        <v>0</v>
      </c>
      <c r="Y8" s="61">
        <f t="shared" ca="1" si="1"/>
        <v>1</v>
      </c>
    </row>
    <row r="9" spans="1:33" ht="20.100000000000001" customHeight="1" x14ac:dyDescent="0.25">
      <c r="A9" s="31" t="s">
        <v>188</v>
      </c>
      <c r="B9" s="29" cm="1">
        <f t="array" aca="1" ref="B9" ca="1">SUMPRODUCT(COUNTIFS(INDIRECT("'"&amp;GAMES&amp;"'!A11:A15"),$A9,INDIRECT("'"&amp;GAMES&amp;"'!B11:B15"),B$1))</f>
        <v>1</v>
      </c>
      <c r="C9" s="29" cm="1">
        <f t="array" aca="1" ref="C9" ca="1">SUMPRODUCT(COUNTIFS(INDIRECT("'"&amp;GAMES&amp;"'!A11:A15"),$A9,INDIRECT("'"&amp;GAMES&amp;"'!B11:B15"),C$1))</f>
        <v>0</v>
      </c>
      <c r="D9" s="29" cm="1">
        <f t="array" aca="1" ref="D9" ca="1">SUMPRODUCT(COUNTIFS(INDIRECT("'"&amp;GAMES&amp;"'!A11:A15"),$A9,INDIRECT("'"&amp;GAMES&amp;"'!B11:B15"),D$1))</f>
        <v>0</v>
      </c>
      <c r="E9" s="29" cm="1">
        <f t="array" aca="1" ref="E9" ca="1">SUMPRODUCT(COUNTIFS(INDIRECT("'"&amp;GAMES&amp;"'!A11:A15"),$A9,INDIRECT("'"&amp;GAMES&amp;"'!B11:B15"),E$1))</f>
        <v>0</v>
      </c>
      <c r="F9" s="29" cm="1">
        <f t="array" aca="1" ref="F9" ca="1">SUMPRODUCT(COUNTIFS(INDIRECT("'"&amp;GAMES&amp;"'!A11:A15"),$A9,INDIRECT("'"&amp;GAMES&amp;"'!B11:B15"),F$1))</f>
        <v>0</v>
      </c>
      <c r="G9" s="29" cm="1">
        <f t="array" aca="1" ref="G9" ca="1">SUMPRODUCT(COUNTIFS(INDIRECT("'"&amp;GAMES&amp;"'!A11:A15"),$A9,INDIRECT("'"&amp;GAMES&amp;"'!B11:B15"),G$1))</f>
        <v>0</v>
      </c>
      <c r="H9" s="29" cm="1">
        <f t="array" aca="1" ref="H9" ca="1">SUMPRODUCT(COUNTIFS(INDIRECT("'"&amp;GAMES&amp;"'!A11:A15"),$A9,INDIRECT("'"&amp;GAMES&amp;"'!B11:B15"),H$1))</f>
        <v>0</v>
      </c>
      <c r="I9" s="29" cm="1">
        <f t="array" aca="1" ref="I9" ca="1">SUMPRODUCT(COUNTIFS(INDIRECT("'"&amp;GAMES&amp;"'!A11:A15"),$A9,INDIRECT("'"&amp;GAMES&amp;"'!B11:B15"),I$1))</f>
        <v>0</v>
      </c>
      <c r="J9" s="29" cm="1">
        <f t="array" aca="1" ref="J9" ca="1">SUMPRODUCT(COUNTIFS(INDIRECT("'"&amp;GAMES&amp;"'!A11:A15"),$A9,INDIRECT("'"&amp;GAMES&amp;"'!B11:B15"),J$1))</f>
        <v>0</v>
      </c>
      <c r="K9" s="29" cm="1">
        <f t="array" aca="1" ref="K9" ca="1">SUMPRODUCT(COUNTIFS(INDIRECT("'"&amp;GAMES&amp;"'!A11:A15"),$A9,INDIRECT("'"&amp;GAMES&amp;"'!B11:B15"),K$1))</f>
        <v>0</v>
      </c>
      <c r="L9" s="29" cm="1">
        <f t="array" aca="1" ref="L9" ca="1">SUMPRODUCT(COUNTIFS(INDIRECT("'"&amp;GAMES&amp;"'!A11:A15"),$A9,INDIRECT("'"&amp;GAMES&amp;"'!B11:B15"),L$1))</f>
        <v>0</v>
      </c>
      <c r="M9" s="29" cm="1">
        <f t="array" aca="1" ref="M9" ca="1">SUMPRODUCT(COUNTIFS(INDIRECT("'"&amp;GAMES&amp;"'!A11:A15"),$A9,INDIRECT("'"&amp;GAMES&amp;"'!B11:B15"),M$1))</f>
        <v>0</v>
      </c>
      <c r="N9" s="29" cm="1">
        <f t="array" aca="1" ref="N9" ca="1">SUMPRODUCT(COUNTIFS(INDIRECT("'"&amp;GAMES&amp;"'!A11:A15"),$A9,INDIRECT("'"&amp;GAMES&amp;"'!B11:B15"),N$1))</f>
        <v>0</v>
      </c>
      <c r="O9" s="29" cm="1">
        <f t="array" aca="1" ref="O9" ca="1">SUMPRODUCT(COUNTIFS(INDIRECT("'"&amp;GAMES&amp;"'!A11:A15"),$A9,INDIRECT("'"&amp;GAMES&amp;"'!B11:B15"),O$1))</f>
        <v>0</v>
      </c>
      <c r="P9" s="29" cm="1">
        <f t="array" aca="1" ref="P9" ca="1">SUMPRODUCT(COUNTIFS(INDIRECT("'"&amp;GAMES&amp;"'!A11:A15"),$A9,INDIRECT("'"&amp;GAMES&amp;"'!B11:B15"),P$1))</f>
        <v>0</v>
      </c>
      <c r="Q9" s="29" cm="1">
        <f t="array" aca="1" ref="Q9" ca="1">SUMPRODUCT(COUNTIFS(INDIRECT("'"&amp;GAMES&amp;"'!A11:A15"),$A9,INDIRECT("'"&amp;GAMES&amp;"'!B11:B15"),Q$1))</f>
        <v>0</v>
      </c>
      <c r="R9" s="29" cm="1">
        <f t="array" aca="1" ref="R9" ca="1">SUMPRODUCT(COUNTIFS(INDIRECT("'"&amp;GAMES&amp;"'!A11:A15"),$A9,INDIRECT("'"&amp;GAMES&amp;"'!B11:B15"),R$1))</f>
        <v>0</v>
      </c>
      <c r="S9" s="29" cm="1">
        <f t="array" aca="1" ref="S9" ca="1">SUMPRODUCT(COUNTIFS(INDIRECT("'"&amp;GAMES&amp;"'!A11:A15"),$A9,INDIRECT("'"&amp;GAMES&amp;"'!B11:B15"),S$1))</f>
        <v>0</v>
      </c>
      <c r="T9" s="29" cm="1">
        <f t="array" aca="1" ref="T9" ca="1">SUMPRODUCT(COUNTIFS(INDIRECT("'"&amp;GAMES&amp;"'!A11:A15"),$A9,INDIRECT("'"&amp;GAMES&amp;"'!B11:B15"),T$1))</f>
        <v>0</v>
      </c>
      <c r="U9" s="29" cm="1">
        <f t="array" aca="1" ref="U9" ca="1">SUMPRODUCT(COUNTIFS(INDIRECT("'"&amp;GAMES&amp;"'!A11:A15"),$A9,INDIRECT("'"&amp;GAMES&amp;"'!B11:B15"),U$1))</f>
        <v>0</v>
      </c>
      <c r="V9" s="29" cm="1">
        <f t="array" aca="1" ref="V9" ca="1">SUMPRODUCT(COUNTIFS(INDIRECT("'"&amp;GAMES&amp;"'!A11:A15"),$A9,INDIRECT("'"&amp;GAMES&amp;"'!B11:B15"),V$1))</f>
        <v>0</v>
      </c>
      <c r="W9" s="29" cm="1">
        <f t="array" aca="1" ref="W9" ca="1">SUMPRODUCT(COUNTIFS(INDIRECT("'"&amp;GAMES&amp;"'!A11:A15"),$A9,INDIRECT("'"&amp;GAMES&amp;"'!B11:B15"),W$1))</f>
        <v>0</v>
      </c>
      <c r="X9" s="29" cm="1">
        <f t="array" aca="1" ref="X9" ca="1">SUMPRODUCT(COUNTIFS(INDIRECT("'"&amp;GAMES&amp;"'!A11:A15"),$A9,INDIRECT("'"&amp;GAMES&amp;"'!B11:B15"),X$1))</f>
        <v>0</v>
      </c>
      <c r="Y9" s="61">
        <f t="shared" ca="1" si="1"/>
        <v>1</v>
      </c>
    </row>
    <row r="10" spans="1:33" ht="20.100000000000001" customHeight="1" x14ac:dyDescent="0.25">
      <c r="A10" s="37" t="s">
        <v>189</v>
      </c>
      <c r="B10" s="29" cm="1">
        <f t="array" aca="1" ref="B10" ca="1">SUMPRODUCT(COUNTIFS(INDIRECT("'"&amp;GAMES&amp;"'!A11:A15"),$A10,INDIRECT("'"&amp;GAMES&amp;"'!B11:B15"),B$1))</f>
        <v>1</v>
      </c>
      <c r="C10" s="29" cm="1">
        <f t="array" aca="1" ref="C10" ca="1">SUMPRODUCT(COUNTIFS(INDIRECT("'"&amp;GAMES&amp;"'!A11:A15"),$A10,INDIRECT("'"&amp;GAMES&amp;"'!B11:B15"),C$1))</f>
        <v>0</v>
      </c>
      <c r="D10" s="29" cm="1">
        <f t="array" aca="1" ref="D10" ca="1">SUMPRODUCT(COUNTIFS(INDIRECT("'"&amp;GAMES&amp;"'!A11:A15"),$A10,INDIRECT("'"&amp;GAMES&amp;"'!B11:B15"),D$1))</f>
        <v>0</v>
      </c>
      <c r="E10" s="29" cm="1">
        <f t="array" aca="1" ref="E10" ca="1">SUMPRODUCT(COUNTIFS(INDIRECT("'"&amp;GAMES&amp;"'!A11:A15"),$A10,INDIRECT("'"&amp;GAMES&amp;"'!B11:B15"),E$1))</f>
        <v>0</v>
      </c>
      <c r="F10" s="29" cm="1">
        <f t="array" aca="1" ref="F10" ca="1">SUMPRODUCT(COUNTIFS(INDIRECT("'"&amp;GAMES&amp;"'!A11:A15"),$A10,INDIRECT("'"&amp;GAMES&amp;"'!B11:B15"),F$1))</f>
        <v>0</v>
      </c>
      <c r="G10" s="29" cm="1">
        <f t="array" aca="1" ref="G10" ca="1">SUMPRODUCT(COUNTIFS(INDIRECT("'"&amp;GAMES&amp;"'!A11:A15"),$A10,INDIRECT("'"&amp;GAMES&amp;"'!B11:B15"),G$1))</f>
        <v>0</v>
      </c>
      <c r="H10" s="29" cm="1">
        <f t="array" aca="1" ref="H10" ca="1">SUMPRODUCT(COUNTIFS(INDIRECT("'"&amp;GAMES&amp;"'!A11:A15"),$A10,INDIRECT("'"&amp;GAMES&amp;"'!B11:B15"),H$1))</f>
        <v>0</v>
      </c>
      <c r="I10" s="29" cm="1">
        <f t="array" aca="1" ref="I10" ca="1">SUMPRODUCT(COUNTIFS(INDIRECT("'"&amp;GAMES&amp;"'!A11:A15"),$A10,INDIRECT("'"&amp;GAMES&amp;"'!B11:B15"),I$1))</f>
        <v>0</v>
      </c>
      <c r="J10" s="29" cm="1">
        <f t="array" aca="1" ref="J10" ca="1">SUMPRODUCT(COUNTIFS(INDIRECT("'"&amp;GAMES&amp;"'!A11:A15"),$A10,INDIRECT("'"&amp;GAMES&amp;"'!B11:B15"),J$1))</f>
        <v>0</v>
      </c>
      <c r="K10" s="29" cm="1">
        <f t="array" aca="1" ref="K10" ca="1">SUMPRODUCT(COUNTIFS(INDIRECT("'"&amp;GAMES&amp;"'!A11:A15"),$A10,INDIRECT("'"&amp;GAMES&amp;"'!B11:B15"),K$1))</f>
        <v>0</v>
      </c>
      <c r="L10" s="29" cm="1">
        <f t="array" aca="1" ref="L10" ca="1">SUMPRODUCT(COUNTIFS(INDIRECT("'"&amp;GAMES&amp;"'!A11:A15"),$A10,INDIRECT("'"&amp;GAMES&amp;"'!B11:B15"),L$1))</f>
        <v>0</v>
      </c>
      <c r="M10" s="29" cm="1">
        <f t="array" aca="1" ref="M10" ca="1">SUMPRODUCT(COUNTIFS(INDIRECT("'"&amp;GAMES&amp;"'!A11:A15"),$A10,INDIRECT("'"&amp;GAMES&amp;"'!B11:B15"),M$1))</f>
        <v>0</v>
      </c>
      <c r="N10" s="29" cm="1">
        <f t="array" aca="1" ref="N10" ca="1">SUMPRODUCT(COUNTIFS(INDIRECT("'"&amp;GAMES&amp;"'!A11:A15"),$A10,INDIRECT("'"&amp;GAMES&amp;"'!B11:B15"),N$1))</f>
        <v>0</v>
      </c>
      <c r="O10" s="29" cm="1">
        <f t="array" aca="1" ref="O10" ca="1">SUMPRODUCT(COUNTIFS(INDIRECT("'"&amp;GAMES&amp;"'!A11:A15"),$A10,INDIRECT("'"&amp;GAMES&amp;"'!B11:B15"),O$1))</f>
        <v>0</v>
      </c>
      <c r="P10" s="29" cm="1">
        <f t="array" aca="1" ref="P10" ca="1">SUMPRODUCT(COUNTIFS(INDIRECT("'"&amp;GAMES&amp;"'!A11:A15"),$A10,INDIRECT("'"&amp;GAMES&amp;"'!B11:B15"),P$1))</f>
        <v>0</v>
      </c>
      <c r="Q10" s="29" cm="1">
        <f t="array" aca="1" ref="Q10" ca="1">SUMPRODUCT(COUNTIFS(INDIRECT("'"&amp;GAMES&amp;"'!A11:A15"),$A10,INDIRECT("'"&amp;GAMES&amp;"'!B11:B15"),Q$1))</f>
        <v>0</v>
      </c>
      <c r="R10" s="29" cm="1">
        <f t="array" aca="1" ref="R10" ca="1">SUMPRODUCT(COUNTIFS(INDIRECT("'"&amp;GAMES&amp;"'!A11:A15"),$A10,INDIRECT("'"&amp;GAMES&amp;"'!B11:B15"),R$1))</f>
        <v>0</v>
      </c>
      <c r="S10" s="29" cm="1">
        <f t="array" aca="1" ref="S10" ca="1">SUMPRODUCT(COUNTIFS(INDIRECT("'"&amp;GAMES&amp;"'!A11:A15"),$A10,INDIRECT("'"&amp;GAMES&amp;"'!B11:B15"),S$1))</f>
        <v>0</v>
      </c>
      <c r="T10" s="29" cm="1">
        <f t="array" aca="1" ref="T10" ca="1">SUMPRODUCT(COUNTIFS(INDIRECT("'"&amp;GAMES&amp;"'!A11:A15"),$A10,INDIRECT("'"&amp;GAMES&amp;"'!B11:B15"),T$1))</f>
        <v>0</v>
      </c>
      <c r="U10" s="29" cm="1">
        <f t="array" aca="1" ref="U10" ca="1">SUMPRODUCT(COUNTIFS(INDIRECT("'"&amp;GAMES&amp;"'!A11:A15"),$A10,INDIRECT("'"&amp;GAMES&amp;"'!B11:B15"),U$1))</f>
        <v>0</v>
      </c>
      <c r="V10" s="29" cm="1">
        <f t="array" aca="1" ref="V10" ca="1">SUMPRODUCT(COUNTIFS(INDIRECT("'"&amp;GAMES&amp;"'!A11:A15"),$A10,INDIRECT("'"&amp;GAMES&amp;"'!B11:B15"),V$1))</f>
        <v>0</v>
      </c>
      <c r="W10" s="29" cm="1">
        <f t="array" aca="1" ref="W10" ca="1">SUMPRODUCT(COUNTIFS(INDIRECT("'"&amp;GAMES&amp;"'!A11:A15"),$A10,INDIRECT("'"&amp;GAMES&amp;"'!B11:B15"),W$1))</f>
        <v>0</v>
      </c>
      <c r="X10" s="29" cm="1">
        <f t="array" aca="1" ref="X10" ca="1">SUMPRODUCT(COUNTIFS(INDIRECT("'"&amp;GAMES&amp;"'!A11:A15"),$A10,INDIRECT("'"&amp;GAMES&amp;"'!B11:B15"),X$1))</f>
        <v>0</v>
      </c>
      <c r="Y10" s="61">
        <f t="shared" ca="1" si="1"/>
        <v>1</v>
      </c>
    </row>
    <row r="11" spans="1:33" ht="20.100000000000001" customHeight="1" x14ac:dyDescent="0.25">
      <c r="A11" s="31" t="s">
        <v>190</v>
      </c>
      <c r="B11" s="29" cm="1">
        <f t="array" aca="1" ref="B11" ca="1">SUMPRODUCT(COUNTIFS(INDIRECT("'"&amp;GAMES&amp;"'!A11:A15"),$A11,INDIRECT("'"&amp;GAMES&amp;"'!B11:B15"),B$1))</f>
        <v>1</v>
      </c>
      <c r="C11" s="29" cm="1">
        <f t="array" aca="1" ref="C11" ca="1">SUMPRODUCT(COUNTIFS(INDIRECT("'"&amp;GAMES&amp;"'!A11:A15"),$A11,INDIRECT("'"&amp;GAMES&amp;"'!B11:B15"),C$1))</f>
        <v>0</v>
      </c>
      <c r="D11" s="29" cm="1">
        <f t="array" aca="1" ref="D11" ca="1">SUMPRODUCT(COUNTIFS(INDIRECT("'"&amp;GAMES&amp;"'!A11:A15"),$A11,INDIRECT("'"&amp;GAMES&amp;"'!B11:B15"),D$1))</f>
        <v>0</v>
      </c>
      <c r="E11" s="29" cm="1">
        <f t="array" aca="1" ref="E11" ca="1">SUMPRODUCT(COUNTIFS(INDIRECT("'"&amp;GAMES&amp;"'!A11:A15"),$A11,INDIRECT("'"&amp;GAMES&amp;"'!B11:B15"),E$1))</f>
        <v>0</v>
      </c>
      <c r="F11" s="29" cm="1">
        <f t="array" aca="1" ref="F11" ca="1">SUMPRODUCT(COUNTIFS(INDIRECT("'"&amp;GAMES&amp;"'!A11:A15"),$A11,INDIRECT("'"&amp;GAMES&amp;"'!B11:B15"),F$1))</f>
        <v>0</v>
      </c>
      <c r="G11" s="29" cm="1">
        <f t="array" aca="1" ref="G11" ca="1">SUMPRODUCT(COUNTIFS(INDIRECT("'"&amp;GAMES&amp;"'!A11:A15"),$A11,INDIRECT("'"&amp;GAMES&amp;"'!B11:B15"),G$1))</f>
        <v>0</v>
      </c>
      <c r="H11" s="29" cm="1">
        <f t="array" aca="1" ref="H11" ca="1">SUMPRODUCT(COUNTIFS(INDIRECT("'"&amp;GAMES&amp;"'!A11:A15"),$A11,INDIRECT("'"&amp;GAMES&amp;"'!B11:B15"),H$1))</f>
        <v>0</v>
      </c>
      <c r="I11" s="29" cm="1">
        <f t="array" aca="1" ref="I11" ca="1">SUMPRODUCT(COUNTIFS(INDIRECT("'"&amp;GAMES&amp;"'!A11:A15"),$A11,INDIRECT("'"&amp;GAMES&amp;"'!B11:B15"),I$1))</f>
        <v>0</v>
      </c>
      <c r="J11" s="29" cm="1">
        <f t="array" aca="1" ref="J11" ca="1">SUMPRODUCT(COUNTIFS(INDIRECT("'"&amp;GAMES&amp;"'!A11:A15"),$A11,INDIRECT("'"&amp;GAMES&amp;"'!B11:B15"),J$1))</f>
        <v>0</v>
      </c>
      <c r="K11" s="29" cm="1">
        <f t="array" aca="1" ref="K11" ca="1">SUMPRODUCT(COUNTIFS(INDIRECT("'"&amp;GAMES&amp;"'!A11:A15"),$A11,INDIRECT("'"&amp;GAMES&amp;"'!B11:B15"),K$1))</f>
        <v>0</v>
      </c>
      <c r="L11" s="29" cm="1">
        <f t="array" aca="1" ref="L11" ca="1">SUMPRODUCT(COUNTIFS(INDIRECT("'"&amp;GAMES&amp;"'!A11:A15"),$A11,INDIRECT("'"&amp;GAMES&amp;"'!B11:B15"),L$1))</f>
        <v>0</v>
      </c>
      <c r="M11" s="29" cm="1">
        <f t="array" aca="1" ref="M11" ca="1">SUMPRODUCT(COUNTIFS(INDIRECT("'"&amp;GAMES&amp;"'!A11:A15"),$A11,INDIRECT("'"&amp;GAMES&amp;"'!B11:B15"),M$1))</f>
        <v>0</v>
      </c>
      <c r="N11" s="29" cm="1">
        <f t="array" aca="1" ref="N11" ca="1">SUMPRODUCT(COUNTIFS(INDIRECT("'"&amp;GAMES&amp;"'!A11:A15"),$A11,INDIRECT("'"&amp;GAMES&amp;"'!B11:B15"),N$1))</f>
        <v>0</v>
      </c>
      <c r="O11" s="29" cm="1">
        <f t="array" aca="1" ref="O11" ca="1">SUMPRODUCT(COUNTIFS(INDIRECT("'"&amp;GAMES&amp;"'!A11:A15"),$A11,INDIRECT("'"&amp;GAMES&amp;"'!B11:B15"),O$1))</f>
        <v>0</v>
      </c>
      <c r="P11" s="29" cm="1">
        <f t="array" aca="1" ref="P11" ca="1">SUMPRODUCT(COUNTIFS(INDIRECT("'"&amp;GAMES&amp;"'!A11:A15"),$A11,INDIRECT("'"&amp;GAMES&amp;"'!B11:B15"),P$1))</f>
        <v>0</v>
      </c>
      <c r="Q11" s="29" cm="1">
        <f t="array" aca="1" ref="Q11" ca="1">SUMPRODUCT(COUNTIFS(INDIRECT("'"&amp;GAMES&amp;"'!A11:A15"),$A11,INDIRECT("'"&amp;GAMES&amp;"'!B11:B15"),Q$1))</f>
        <v>0</v>
      </c>
      <c r="R11" s="29" cm="1">
        <f t="array" aca="1" ref="R11" ca="1">SUMPRODUCT(COUNTIFS(INDIRECT("'"&amp;GAMES&amp;"'!A11:A15"),$A11,INDIRECT("'"&amp;GAMES&amp;"'!B11:B15"),R$1))</f>
        <v>0</v>
      </c>
      <c r="S11" s="29" cm="1">
        <f t="array" aca="1" ref="S11" ca="1">SUMPRODUCT(COUNTIFS(INDIRECT("'"&amp;GAMES&amp;"'!A11:A15"),$A11,INDIRECT("'"&amp;GAMES&amp;"'!B11:B15"),S$1))</f>
        <v>1</v>
      </c>
      <c r="T11" s="29" cm="1">
        <f t="array" aca="1" ref="T11" ca="1">SUMPRODUCT(COUNTIFS(INDIRECT("'"&amp;GAMES&amp;"'!A11:A15"),$A11,INDIRECT("'"&amp;GAMES&amp;"'!B11:B15"),T$1))</f>
        <v>0</v>
      </c>
      <c r="U11" s="29" cm="1">
        <f t="array" aca="1" ref="U11" ca="1">SUMPRODUCT(COUNTIFS(INDIRECT("'"&amp;GAMES&amp;"'!A11:A15"),$A11,INDIRECT("'"&amp;GAMES&amp;"'!B11:B15"),U$1))</f>
        <v>0</v>
      </c>
      <c r="V11" s="29" cm="1">
        <f t="array" aca="1" ref="V11" ca="1">SUMPRODUCT(COUNTIFS(INDIRECT("'"&amp;GAMES&amp;"'!A11:A15"),$A11,INDIRECT("'"&amp;GAMES&amp;"'!B11:B15"),V$1))</f>
        <v>0</v>
      </c>
      <c r="W11" s="29" cm="1">
        <f t="array" aca="1" ref="W11" ca="1">SUMPRODUCT(COUNTIFS(INDIRECT("'"&amp;GAMES&amp;"'!A11:A15"),$A11,INDIRECT("'"&amp;GAMES&amp;"'!B11:B15"),W$1))</f>
        <v>0</v>
      </c>
      <c r="X11" s="29" cm="1">
        <f t="array" aca="1" ref="X11" ca="1">SUMPRODUCT(COUNTIFS(INDIRECT("'"&amp;GAMES&amp;"'!A11:A15"),$A11,INDIRECT("'"&amp;GAMES&amp;"'!B11:B15"),X$1))</f>
        <v>0</v>
      </c>
      <c r="Y11" s="61">
        <f t="shared" ca="1" si="1"/>
        <v>2</v>
      </c>
    </row>
    <row r="12" spans="1:33" ht="20.100000000000001" customHeight="1" x14ac:dyDescent="0.25">
      <c r="A12" s="37" t="s">
        <v>191</v>
      </c>
      <c r="B12" s="29" cm="1">
        <f t="array" aca="1" ref="B12" ca="1">SUMPRODUCT(COUNTIFS(INDIRECT("'"&amp;GAMES&amp;"'!A11:A15"),$A12,INDIRECT("'"&amp;GAMES&amp;"'!B11:B15"),B$1))</f>
        <v>0</v>
      </c>
      <c r="C12" s="29" cm="1">
        <f t="array" aca="1" ref="C12" ca="1">SUMPRODUCT(COUNTIFS(INDIRECT("'"&amp;GAMES&amp;"'!A11:A15"),$A12,INDIRECT("'"&amp;GAMES&amp;"'!B11:B15"),C$1))</f>
        <v>1</v>
      </c>
      <c r="D12" s="29" cm="1">
        <f t="array" aca="1" ref="D12" ca="1">SUMPRODUCT(COUNTIFS(INDIRECT("'"&amp;GAMES&amp;"'!A11:A15"),$A12,INDIRECT("'"&amp;GAMES&amp;"'!B11:B15"),D$1))</f>
        <v>0</v>
      </c>
      <c r="E12" s="29" cm="1">
        <f t="array" aca="1" ref="E12" ca="1">SUMPRODUCT(COUNTIFS(INDIRECT("'"&amp;GAMES&amp;"'!A11:A15"),$A12,INDIRECT("'"&amp;GAMES&amp;"'!B11:B15"),E$1))</f>
        <v>0</v>
      </c>
      <c r="F12" s="29" cm="1">
        <f t="array" aca="1" ref="F12" ca="1">SUMPRODUCT(COUNTIFS(INDIRECT("'"&amp;GAMES&amp;"'!A11:A15"),$A12,INDIRECT("'"&amp;GAMES&amp;"'!B11:B15"),F$1))</f>
        <v>0</v>
      </c>
      <c r="G12" s="29" cm="1">
        <f t="array" aca="1" ref="G12" ca="1">SUMPRODUCT(COUNTIFS(INDIRECT("'"&amp;GAMES&amp;"'!A11:A15"),$A12,INDIRECT("'"&amp;GAMES&amp;"'!B11:B15"),G$1))</f>
        <v>1</v>
      </c>
      <c r="H12" s="29" cm="1">
        <f t="array" aca="1" ref="H12" ca="1">SUMPRODUCT(COUNTIFS(INDIRECT("'"&amp;GAMES&amp;"'!A11:A15"),$A12,INDIRECT("'"&amp;GAMES&amp;"'!B11:B15"),H$1))</f>
        <v>0</v>
      </c>
      <c r="I12" s="29" cm="1">
        <f t="array" aca="1" ref="I12" ca="1">SUMPRODUCT(COUNTIFS(INDIRECT("'"&amp;GAMES&amp;"'!A11:A15"),$A12,INDIRECT("'"&amp;GAMES&amp;"'!B11:B15"),I$1))</f>
        <v>1</v>
      </c>
      <c r="J12" s="29" cm="1">
        <f t="array" aca="1" ref="J12" ca="1">SUMPRODUCT(COUNTIFS(INDIRECT("'"&amp;GAMES&amp;"'!A11:A15"),$A12,INDIRECT("'"&amp;GAMES&amp;"'!B11:B15"),J$1))</f>
        <v>0</v>
      </c>
      <c r="K12" s="29" cm="1">
        <f t="array" aca="1" ref="K12" ca="1">SUMPRODUCT(COUNTIFS(INDIRECT("'"&amp;GAMES&amp;"'!A11:A15"),$A12,INDIRECT("'"&amp;GAMES&amp;"'!B11:B15"),K$1))</f>
        <v>0</v>
      </c>
      <c r="L12" s="29" cm="1">
        <f t="array" aca="1" ref="L12" ca="1">SUMPRODUCT(COUNTIFS(INDIRECT("'"&amp;GAMES&amp;"'!A11:A15"),$A12,INDIRECT("'"&amp;GAMES&amp;"'!B11:B15"),L$1))</f>
        <v>2</v>
      </c>
      <c r="M12" s="29" cm="1">
        <f t="array" aca="1" ref="M12" ca="1">SUMPRODUCT(COUNTIFS(INDIRECT("'"&amp;GAMES&amp;"'!A11:A15"),$A12,INDIRECT("'"&amp;GAMES&amp;"'!B11:B15"),M$1))</f>
        <v>1</v>
      </c>
      <c r="N12" s="29" cm="1">
        <f t="array" aca="1" ref="N12" ca="1">SUMPRODUCT(COUNTIFS(INDIRECT("'"&amp;GAMES&amp;"'!A11:A15"),$A12,INDIRECT("'"&amp;GAMES&amp;"'!B11:B15"),N$1))</f>
        <v>0</v>
      </c>
      <c r="O12" s="29" cm="1">
        <f t="array" aca="1" ref="O12" ca="1">SUMPRODUCT(COUNTIFS(INDIRECT("'"&amp;GAMES&amp;"'!A11:A15"),$A12,INDIRECT("'"&amp;GAMES&amp;"'!B11:B15"),O$1))</f>
        <v>0</v>
      </c>
      <c r="P12" s="29" cm="1">
        <f t="array" aca="1" ref="P12" ca="1">SUMPRODUCT(COUNTIFS(INDIRECT("'"&amp;GAMES&amp;"'!A11:A15"),$A12,INDIRECT("'"&amp;GAMES&amp;"'!B11:B15"),P$1))</f>
        <v>2</v>
      </c>
      <c r="Q12" s="29" cm="1">
        <f t="array" aca="1" ref="Q12" ca="1">SUMPRODUCT(COUNTIFS(INDIRECT("'"&amp;GAMES&amp;"'!A11:A15"),$A12,INDIRECT("'"&amp;GAMES&amp;"'!B11:B15"),Q$1))</f>
        <v>2</v>
      </c>
      <c r="R12" s="29" cm="1">
        <f t="array" aca="1" ref="R12" ca="1">SUMPRODUCT(COUNTIFS(INDIRECT("'"&amp;GAMES&amp;"'!A11:A15"),$A12,INDIRECT("'"&amp;GAMES&amp;"'!B11:B15"),R$1))</f>
        <v>1</v>
      </c>
      <c r="S12" s="29" cm="1">
        <f t="array" aca="1" ref="S12" ca="1">SUMPRODUCT(COUNTIFS(INDIRECT("'"&amp;GAMES&amp;"'!A11:A15"),$A12,INDIRECT("'"&amp;GAMES&amp;"'!B11:B15"),S$1))</f>
        <v>2</v>
      </c>
      <c r="T12" s="29" cm="1">
        <f t="array" aca="1" ref="T12" ca="1">SUMPRODUCT(COUNTIFS(INDIRECT("'"&amp;GAMES&amp;"'!A11:A15"),$A12,INDIRECT("'"&amp;GAMES&amp;"'!B11:B15"),T$1))</f>
        <v>1</v>
      </c>
      <c r="U12" s="29" cm="1">
        <f t="array" aca="1" ref="U12" ca="1">SUMPRODUCT(COUNTIFS(INDIRECT("'"&amp;GAMES&amp;"'!A11:A15"),$A12,INDIRECT("'"&amp;GAMES&amp;"'!B11:B15"),U$1))</f>
        <v>0</v>
      </c>
      <c r="V12" s="29" cm="1">
        <f t="array" aca="1" ref="V12" ca="1">SUMPRODUCT(COUNTIFS(INDIRECT("'"&amp;GAMES&amp;"'!A11:A15"),$A12,INDIRECT("'"&amp;GAMES&amp;"'!B11:B15"),V$1))</f>
        <v>1</v>
      </c>
      <c r="W12" s="29" cm="1">
        <f t="array" aca="1" ref="W12" ca="1">SUMPRODUCT(COUNTIFS(INDIRECT("'"&amp;GAMES&amp;"'!A11:A15"),$A12,INDIRECT("'"&amp;GAMES&amp;"'!B11:B15"),W$1))</f>
        <v>0</v>
      </c>
      <c r="X12" s="29" cm="1">
        <f t="array" aca="1" ref="X12" ca="1">SUMPRODUCT(COUNTIFS(INDIRECT("'"&amp;GAMES&amp;"'!A11:A15"),$A12,INDIRECT("'"&amp;GAMES&amp;"'!B11:B15"),X$1))</f>
        <v>0</v>
      </c>
      <c r="Y12" s="61">
        <f t="shared" ca="1" si="1"/>
        <v>15</v>
      </c>
    </row>
    <row r="13" spans="1:33" ht="20.100000000000001" customHeight="1" x14ac:dyDescent="0.25">
      <c r="A13" s="31" t="s">
        <v>192</v>
      </c>
      <c r="B13" s="29" cm="1">
        <f t="array" aca="1" ref="B13" ca="1">SUMPRODUCT(COUNTIFS(INDIRECT("'"&amp;GAMES&amp;"'!A11:A15"),$A13,INDIRECT("'"&amp;GAMES&amp;"'!B11:B15"),B$1))</f>
        <v>0</v>
      </c>
      <c r="C13" s="29" cm="1">
        <f t="array" aca="1" ref="C13" ca="1">SUMPRODUCT(COUNTIFS(INDIRECT("'"&amp;GAMES&amp;"'!A11:A15"),$A13,INDIRECT("'"&amp;GAMES&amp;"'!B11:B15"),C$1))</f>
        <v>0</v>
      </c>
      <c r="D13" s="29" cm="1">
        <f t="array" aca="1" ref="D13" ca="1">SUMPRODUCT(COUNTIFS(INDIRECT("'"&amp;GAMES&amp;"'!A11:A15"),$A13,INDIRECT("'"&amp;GAMES&amp;"'!B11:B15"),D$1))</f>
        <v>0</v>
      </c>
      <c r="E13" s="29" cm="1">
        <f t="array" aca="1" ref="E13" ca="1">SUMPRODUCT(COUNTIFS(INDIRECT("'"&amp;GAMES&amp;"'!A11:A15"),$A13,INDIRECT("'"&amp;GAMES&amp;"'!B11:B15"),E$1))</f>
        <v>0</v>
      </c>
      <c r="F13" s="29" cm="1">
        <f t="array" aca="1" ref="F13" ca="1">SUMPRODUCT(COUNTIFS(INDIRECT("'"&amp;GAMES&amp;"'!A11:A15"),$A13,INDIRECT("'"&amp;GAMES&amp;"'!B11:B15"),F$1))</f>
        <v>0</v>
      </c>
      <c r="G13" s="29" cm="1">
        <f t="array" aca="1" ref="G13" ca="1">SUMPRODUCT(COUNTIFS(INDIRECT("'"&amp;GAMES&amp;"'!A11:A15"),$A13,INDIRECT("'"&amp;GAMES&amp;"'!B11:B15"),G$1))</f>
        <v>0</v>
      </c>
      <c r="H13" s="29" cm="1">
        <f t="array" aca="1" ref="H13" ca="1">SUMPRODUCT(COUNTIFS(INDIRECT("'"&amp;GAMES&amp;"'!A11:A15"),$A13,INDIRECT("'"&amp;GAMES&amp;"'!B11:B15"),H$1))</f>
        <v>0</v>
      </c>
      <c r="I13" s="29" cm="1">
        <f t="array" aca="1" ref="I13" ca="1">SUMPRODUCT(COUNTIFS(INDIRECT("'"&amp;GAMES&amp;"'!A11:A15"),$A13,INDIRECT("'"&amp;GAMES&amp;"'!B11:B15"),I$1))</f>
        <v>0</v>
      </c>
      <c r="J13" s="29" cm="1">
        <f t="array" aca="1" ref="J13" ca="1">SUMPRODUCT(COUNTIFS(INDIRECT("'"&amp;GAMES&amp;"'!A11:A15"),$A13,INDIRECT("'"&amp;GAMES&amp;"'!B11:B15"),J$1))</f>
        <v>0</v>
      </c>
      <c r="K13" s="29" cm="1">
        <f t="array" aca="1" ref="K13" ca="1">SUMPRODUCT(COUNTIFS(INDIRECT("'"&amp;GAMES&amp;"'!A11:A15"),$A13,INDIRECT("'"&amp;GAMES&amp;"'!B11:B15"),K$1))</f>
        <v>0</v>
      </c>
      <c r="L13" s="29" cm="1">
        <f t="array" aca="1" ref="L13" ca="1">SUMPRODUCT(COUNTIFS(INDIRECT("'"&amp;GAMES&amp;"'!A11:A15"),$A13,INDIRECT("'"&amp;GAMES&amp;"'!B11:B15"),L$1))</f>
        <v>0</v>
      </c>
      <c r="M13" s="29" cm="1">
        <f t="array" aca="1" ref="M13" ca="1">SUMPRODUCT(COUNTIFS(INDIRECT("'"&amp;GAMES&amp;"'!A11:A15"),$A13,INDIRECT("'"&amp;GAMES&amp;"'!B11:B15"),M$1))</f>
        <v>0</v>
      </c>
      <c r="N13" s="29" cm="1">
        <f t="array" aca="1" ref="N13" ca="1">SUMPRODUCT(COUNTIFS(INDIRECT("'"&amp;GAMES&amp;"'!A11:A15"),$A13,INDIRECT("'"&amp;GAMES&amp;"'!B11:B15"),N$1))</f>
        <v>0</v>
      </c>
      <c r="O13" s="29" cm="1">
        <f t="array" aca="1" ref="O13" ca="1">SUMPRODUCT(COUNTIFS(INDIRECT("'"&amp;GAMES&amp;"'!A11:A15"),$A13,INDIRECT("'"&amp;GAMES&amp;"'!B11:B15"),O$1))</f>
        <v>0</v>
      </c>
      <c r="P13" s="29" cm="1">
        <f t="array" aca="1" ref="P13" ca="1">SUMPRODUCT(COUNTIFS(INDIRECT("'"&amp;GAMES&amp;"'!A11:A15"),$A13,INDIRECT("'"&amp;GAMES&amp;"'!B11:B15"),P$1))</f>
        <v>0</v>
      </c>
      <c r="Q13" s="29" cm="1">
        <f t="array" aca="1" ref="Q13" ca="1">SUMPRODUCT(COUNTIFS(INDIRECT("'"&amp;GAMES&amp;"'!A11:A15"),$A13,INDIRECT("'"&amp;GAMES&amp;"'!B11:B15"),Q$1))</f>
        <v>0</v>
      </c>
      <c r="R13" s="29" cm="1">
        <f t="array" aca="1" ref="R13" ca="1">SUMPRODUCT(COUNTIFS(INDIRECT("'"&amp;GAMES&amp;"'!A11:A15"),$A13,INDIRECT("'"&amp;GAMES&amp;"'!B11:B15"),R$1))</f>
        <v>0</v>
      </c>
      <c r="S13" s="29" cm="1">
        <f t="array" aca="1" ref="S13" ca="1">SUMPRODUCT(COUNTIFS(INDIRECT("'"&amp;GAMES&amp;"'!A11:A15"),$A13,INDIRECT("'"&amp;GAMES&amp;"'!B11:B15"),S$1))</f>
        <v>0</v>
      </c>
      <c r="T13" s="29" cm="1">
        <f t="array" aca="1" ref="T13" ca="1">SUMPRODUCT(COUNTIFS(INDIRECT("'"&amp;GAMES&amp;"'!A11:A15"),$A13,INDIRECT("'"&amp;GAMES&amp;"'!B11:B15"),T$1))</f>
        <v>0</v>
      </c>
      <c r="U13" s="29" cm="1">
        <f t="array" aca="1" ref="U13" ca="1">SUMPRODUCT(COUNTIFS(INDIRECT("'"&amp;GAMES&amp;"'!A11:A15"),$A13,INDIRECT("'"&amp;GAMES&amp;"'!B11:B15"),U$1))</f>
        <v>0</v>
      </c>
      <c r="V13" s="29" cm="1">
        <f t="array" aca="1" ref="V13" ca="1">SUMPRODUCT(COUNTIFS(INDIRECT("'"&amp;GAMES&amp;"'!A11:A15"),$A13,INDIRECT("'"&amp;GAMES&amp;"'!B11:B15"),V$1))</f>
        <v>0</v>
      </c>
      <c r="W13" s="29" cm="1">
        <f t="array" aca="1" ref="W13" ca="1">SUMPRODUCT(COUNTIFS(INDIRECT("'"&amp;GAMES&amp;"'!A11:A15"),$A13,INDIRECT("'"&amp;GAMES&amp;"'!B11:B15"),W$1))</f>
        <v>0</v>
      </c>
      <c r="X13" s="29" cm="1">
        <f t="array" aca="1" ref="X13" ca="1">SUMPRODUCT(COUNTIFS(INDIRECT("'"&amp;GAMES&amp;"'!A11:A15"),$A13,INDIRECT("'"&amp;GAMES&amp;"'!B11:B15"),X$1))</f>
        <v>0</v>
      </c>
      <c r="Y13" s="61">
        <f t="shared" ca="1" si="1"/>
        <v>0</v>
      </c>
    </row>
    <row r="14" spans="1:33" ht="20.100000000000001" customHeight="1" x14ac:dyDescent="0.25">
      <c r="A14" s="37" t="s">
        <v>193</v>
      </c>
      <c r="B14" s="29" cm="1">
        <f t="array" aca="1" ref="B14" ca="1">SUMPRODUCT(COUNTIFS(INDIRECT("'"&amp;GAMES&amp;"'!A11:A15"),$A14,INDIRECT("'"&amp;GAMES&amp;"'!B11:B15"),B$1))</f>
        <v>0</v>
      </c>
      <c r="C14" s="29" cm="1">
        <f t="array" aca="1" ref="C14" ca="1">SUMPRODUCT(COUNTIFS(INDIRECT("'"&amp;GAMES&amp;"'!A11:A15"),$A14,INDIRECT("'"&amp;GAMES&amp;"'!B11:B15"),C$1))</f>
        <v>0</v>
      </c>
      <c r="D14" s="29" cm="1">
        <f t="array" aca="1" ref="D14" ca="1">SUMPRODUCT(COUNTIFS(INDIRECT("'"&amp;GAMES&amp;"'!A11:A15"),$A14,INDIRECT("'"&amp;GAMES&amp;"'!B11:B15"),D$1))</f>
        <v>2</v>
      </c>
      <c r="E14" s="29" cm="1">
        <f t="array" aca="1" ref="E14" ca="1">SUMPRODUCT(COUNTIFS(INDIRECT("'"&amp;GAMES&amp;"'!A11:A15"),$A14,INDIRECT("'"&amp;GAMES&amp;"'!B11:B15"),E$1))</f>
        <v>0</v>
      </c>
      <c r="F14" s="29" cm="1">
        <f t="array" aca="1" ref="F14" ca="1">SUMPRODUCT(COUNTIFS(INDIRECT("'"&amp;GAMES&amp;"'!A11:A15"),$A14,INDIRECT("'"&amp;GAMES&amp;"'!B11:B15"),F$1))</f>
        <v>0</v>
      </c>
      <c r="G14" s="29" cm="1">
        <f t="array" aca="1" ref="G14" ca="1">SUMPRODUCT(COUNTIFS(INDIRECT("'"&amp;GAMES&amp;"'!A11:A15"),$A14,INDIRECT("'"&amp;GAMES&amp;"'!B11:B15"),G$1))</f>
        <v>0</v>
      </c>
      <c r="H14" s="29" cm="1">
        <f t="array" aca="1" ref="H14" ca="1">SUMPRODUCT(COUNTIFS(INDIRECT("'"&amp;GAMES&amp;"'!A11:A15"),$A14,INDIRECT("'"&amp;GAMES&amp;"'!B11:B15"),H$1))</f>
        <v>3</v>
      </c>
      <c r="I14" s="29" cm="1">
        <f t="array" aca="1" ref="I14" ca="1">SUMPRODUCT(COUNTIFS(INDIRECT("'"&amp;GAMES&amp;"'!A11:A15"),$A14,INDIRECT("'"&amp;GAMES&amp;"'!B11:B15"),I$1))</f>
        <v>1</v>
      </c>
      <c r="J14" s="29" cm="1">
        <f t="array" aca="1" ref="J14" ca="1">SUMPRODUCT(COUNTIFS(INDIRECT("'"&amp;GAMES&amp;"'!A11:A15"),$A14,INDIRECT("'"&amp;GAMES&amp;"'!B11:B15"),J$1))</f>
        <v>0</v>
      </c>
      <c r="K14" s="29" cm="1">
        <f t="array" aca="1" ref="K14" ca="1">SUMPRODUCT(COUNTIFS(INDIRECT("'"&amp;GAMES&amp;"'!A11:A15"),$A14,INDIRECT("'"&amp;GAMES&amp;"'!B11:B15"),K$1))</f>
        <v>0</v>
      </c>
      <c r="L14" s="29" cm="1">
        <f t="array" aca="1" ref="L14" ca="1">SUMPRODUCT(COUNTIFS(INDIRECT("'"&amp;GAMES&amp;"'!A11:A15"),$A14,INDIRECT("'"&amp;GAMES&amp;"'!B11:B15"),L$1))</f>
        <v>1</v>
      </c>
      <c r="M14" s="29" cm="1">
        <f t="array" aca="1" ref="M14" ca="1">SUMPRODUCT(COUNTIFS(INDIRECT("'"&amp;GAMES&amp;"'!A11:A15"),$A14,INDIRECT("'"&amp;GAMES&amp;"'!B11:B15"),M$1))</f>
        <v>3</v>
      </c>
      <c r="N14" s="29" cm="1">
        <f t="array" aca="1" ref="N14" ca="1">SUMPRODUCT(COUNTIFS(INDIRECT("'"&amp;GAMES&amp;"'!A11:A15"),$A14,INDIRECT("'"&amp;GAMES&amp;"'!B11:B15"),N$1))</f>
        <v>0</v>
      </c>
      <c r="O14" s="29" cm="1">
        <f t="array" aca="1" ref="O14" ca="1">SUMPRODUCT(COUNTIFS(INDIRECT("'"&amp;GAMES&amp;"'!A11:A15"),$A14,INDIRECT("'"&amp;GAMES&amp;"'!B11:B15"),O$1))</f>
        <v>0</v>
      </c>
      <c r="P14" s="29" cm="1">
        <f t="array" aca="1" ref="P14" ca="1">SUMPRODUCT(COUNTIFS(INDIRECT("'"&amp;GAMES&amp;"'!A11:A15"),$A14,INDIRECT("'"&amp;GAMES&amp;"'!B11:B15"),P$1))</f>
        <v>2</v>
      </c>
      <c r="Q14" s="29" cm="1">
        <f t="array" aca="1" ref="Q14" ca="1">SUMPRODUCT(COUNTIFS(INDIRECT("'"&amp;GAMES&amp;"'!A11:A15"),$A14,INDIRECT("'"&amp;GAMES&amp;"'!B11:B15"),Q$1))</f>
        <v>2</v>
      </c>
      <c r="R14" s="29" cm="1">
        <f t="array" aca="1" ref="R14" ca="1">SUMPRODUCT(COUNTIFS(INDIRECT("'"&amp;GAMES&amp;"'!A11:A15"),$A14,INDIRECT("'"&amp;GAMES&amp;"'!B11:B15"),R$1))</f>
        <v>0</v>
      </c>
      <c r="S14" s="29" cm="1">
        <f t="array" aca="1" ref="S14" ca="1">SUMPRODUCT(COUNTIFS(INDIRECT("'"&amp;GAMES&amp;"'!A11:A15"),$A14,INDIRECT("'"&amp;GAMES&amp;"'!B11:B15"),S$1))</f>
        <v>1</v>
      </c>
      <c r="T14" s="29" cm="1">
        <f t="array" aca="1" ref="T14" ca="1">SUMPRODUCT(COUNTIFS(INDIRECT("'"&amp;GAMES&amp;"'!A11:A15"),$A14,INDIRECT("'"&amp;GAMES&amp;"'!B11:B15"),T$1))</f>
        <v>0</v>
      </c>
      <c r="U14" s="29" cm="1">
        <f t="array" aca="1" ref="U14" ca="1">SUMPRODUCT(COUNTIFS(INDIRECT("'"&amp;GAMES&amp;"'!A11:A15"),$A14,INDIRECT("'"&amp;GAMES&amp;"'!B11:B15"),U$1))</f>
        <v>0</v>
      </c>
      <c r="V14" s="29" cm="1">
        <f t="array" aca="1" ref="V14" ca="1">SUMPRODUCT(COUNTIFS(INDIRECT("'"&amp;GAMES&amp;"'!A11:A15"),$A14,INDIRECT("'"&amp;GAMES&amp;"'!B11:B15"),V$1))</f>
        <v>0</v>
      </c>
      <c r="W14" s="29" cm="1">
        <f t="array" aca="1" ref="W14" ca="1">SUMPRODUCT(COUNTIFS(INDIRECT("'"&amp;GAMES&amp;"'!A11:A15"),$A14,INDIRECT("'"&amp;GAMES&amp;"'!B11:B15"),W$1))</f>
        <v>1</v>
      </c>
      <c r="X14" s="29" cm="1">
        <f t="array" aca="1" ref="X14" ca="1">SUMPRODUCT(COUNTIFS(INDIRECT("'"&amp;GAMES&amp;"'!A11:A15"),$A14,INDIRECT("'"&amp;GAMES&amp;"'!B11:B15"),X$1))</f>
        <v>0</v>
      </c>
      <c r="Y14" s="61">
        <f t="shared" ca="1" si="1"/>
        <v>16</v>
      </c>
    </row>
    <row r="15" spans="1:33" ht="20.100000000000001" customHeight="1" x14ac:dyDescent="0.25">
      <c r="A15" s="31" t="s">
        <v>194</v>
      </c>
      <c r="B15" s="29" cm="1">
        <f t="array" aca="1" ref="B15" ca="1">SUMPRODUCT(COUNTIFS(INDIRECT("'"&amp;GAMES&amp;"'!A11:A15"),$A15,INDIRECT("'"&amp;GAMES&amp;"'!B11:B15"),B$1))</f>
        <v>0</v>
      </c>
      <c r="C15" s="29" cm="1">
        <f t="array" aca="1" ref="C15" ca="1">SUMPRODUCT(COUNTIFS(INDIRECT("'"&amp;GAMES&amp;"'!A11:A15"),$A15,INDIRECT("'"&amp;GAMES&amp;"'!B11:B15"),C$1))</f>
        <v>0</v>
      </c>
      <c r="D15" s="29" cm="1">
        <f t="array" aca="1" ref="D15" ca="1">SUMPRODUCT(COUNTIFS(INDIRECT("'"&amp;GAMES&amp;"'!A11:A15"),$A15,INDIRECT("'"&amp;GAMES&amp;"'!B11:B15"),D$1))</f>
        <v>0</v>
      </c>
      <c r="E15" s="29" cm="1">
        <f t="array" aca="1" ref="E15" ca="1">SUMPRODUCT(COUNTIFS(INDIRECT("'"&amp;GAMES&amp;"'!A11:A15"),$A15,INDIRECT("'"&amp;GAMES&amp;"'!B11:B15"),E$1))</f>
        <v>0</v>
      </c>
      <c r="F15" s="29" cm="1">
        <f t="array" aca="1" ref="F15" ca="1">SUMPRODUCT(COUNTIFS(INDIRECT("'"&amp;GAMES&amp;"'!A11:A15"),$A15,INDIRECT("'"&amp;GAMES&amp;"'!B11:B15"),F$1))</f>
        <v>0</v>
      </c>
      <c r="G15" s="29" cm="1">
        <f t="array" aca="1" ref="G15" ca="1">SUMPRODUCT(COUNTIFS(INDIRECT("'"&amp;GAMES&amp;"'!A11:A15"),$A15,INDIRECT("'"&amp;GAMES&amp;"'!B11:B15"),G$1))</f>
        <v>1</v>
      </c>
      <c r="H15" s="29" cm="1">
        <f t="array" aca="1" ref="H15" ca="1">SUMPRODUCT(COUNTIFS(INDIRECT("'"&amp;GAMES&amp;"'!A11:A15"),$A15,INDIRECT("'"&amp;GAMES&amp;"'!B11:B15"),H$1))</f>
        <v>0</v>
      </c>
      <c r="I15" s="29" cm="1">
        <f t="array" aca="1" ref="I15" ca="1">SUMPRODUCT(COUNTIFS(INDIRECT("'"&amp;GAMES&amp;"'!A11:A15"),$A15,INDIRECT("'"&amp;GAMES&amp;"'!B11:B15"),I$1))</f>
        <v>0</v>
      </c>
      <c r="J15" s="29" cm="1">
        <f t="array" aca="1" ref="J15" ca="1">SUMPRODUCT(COUNTIFS(INDIRECT("'"&amp;GAMES&amp;"'!A11:A15"),$A15,INDIRECT("'"&amp;GAMES&amp;"'!B11:B15"),J$1))</f>
        <v>0</v>
      </c>
      <c r="K15" s="29" cm="1">
        <f t="array" aca="1" ref="K15" ca="1">SUMPRODUCT(COUNTIFS(INDIRECT("'"&amp;GAMES&amp;"'!A11:A15"),$A15,INDIRECT("'"&amp;GAMES&amp;"'!B11:B15"),K$1))</f>
        <v>0</v>
      </c>
      <c r="L15" s="29" cm="1">
        <f t="array" aca="1" ref="L15" ca="1">SUMPRODUCT(COUNTIFS(INDIRECT("'"&amp;GAMES&amp;"'!A11:A15"),$A15,INDIRECT("'"&amp;GAMES&amp;"'!B11:B15"),L$1))</f>
        <v>0</v>
      </c>
      <c r="M15" s="29" cm="1">
        <f t="array" aca="1" ref="M15" ca="1">SUMPRODUCT(COUNTIFS(INDIRECT("'"&amp;GAMES&amp;"'!A11:A15"),$A15,INDIRECT("'"&amp;GAMES&amp;"'!B11:B15"),M$1))</f>
        <v>0</v>
      </c>
      <c r="N15" s="29" cm="1">
        <f t="array" aca="1" ref="N15" ca="1">SUMPRODUCT(COUNTIFS(INDIRECT("'"&amp;GAMES&amp;"'!A11:A15"),$A15,INDIRECT("'"&amp;GAMES&amp;"'!B11:B15"),N$1))</f>
        <v>0</v>
      </c>
      <c r="O15" s="29" cm="1">
        <f t="array" aca="1" ref="O15" ca="1">SUMPRODUCT(COUNTIFS(INDIRECT("'"&amp;GAMES&amp;"'!A11:A15"),$A15,INDIRECT("'"&amp;GAMES&amp;"'!B11:B15"),O$1))</f>
        <v>0</v>
      </c>
      <c r="P15" s="29" cm="1">
        <f t="array" aca="1" ref="P15" ca="1">SUMPRODUCT(COUNTIFS(INDIRECT("'"&amp;GAMES&amp;"'!A11:A15"),$A15,INDIRECT("'"&amp;GAMES&amp;"'!B11:B15"),P$1))</f>
        <v>0</v>
      </c>
      <c r="Q15" s="29" cm="1">
        <f t="array" aca="1" ref="Q15" ca="1">SUMPRODUCT(COUNTIFS(INDIRECT("'"&amp;GAMES&amp;"'!A11:A15"),$A15,INDIRECT("'"&amp;GAMES&amp;"'!B11:B15"),Q$1))</f>
        <v>0</v>
      </c>
      <c r="R15" s="29" cm="1">
        <f t="array" aca="1" ref="R15" ca="1">SUMPRODUCT(COUNTIFS(INDIRECT("'"&amp;GAMES&amp;"'!A11:A15"),$A15,INDIRECT("'"&amp;GAMES&amp;"'!B11:B15"),R$1))</f>
        <v>0</v>
      </c>
      <c r="S15" s="29" cm="1">
        <f t="array" aca="1" ref="S15" ca="1">SUMPRODUCT(COUNTIFS(INDIRECT("'"&amp;GAMES&amp;"'!A11:A15"),$A15,INDIRECT("'"&amp;GAMES&amp;"'!B11:B15"),S$1))</f>
        <v>1</v>
      </c>
      <c r="T15" s="29" cm="1">
        <f t="array" aca="1" ref="T15" ca="1">SUMPRODUCT(COUNTIFS(INDIRECT("'"&amp;GAMES&amp;"'!A11:A15"),$A15,INDIRECT("'"&amp;GAMES&amp;"'!B11:B15"),T$1))</f>
        <v>0</v>
      </c>
      <c r="U15" s="29" cm="1">
        <f t="array" aca="1" ref="U15" ca="1">SUMPRODUCT(COUNTIFS(INDIRECT("'"&amp;GAMES&amp;"'!A11:A15"),$A15,INDIRECT("'"&amp;GAMES&amp;"'!B11:B15"),U$1))</f>
        <v>0</v>
      </c>
      <c r="V15" s="29" cm="1">
        <f t="array" aca="1" ref="V15" ca="1">SUMPRODUCT(COUNTIFS(INDIRECT("'"&amp;GAMES&amp;"'!A11:A15"),$A15,INDIRECT("'"&amp;GAMES&amp;"'!B11:B15"),V$1))</f>
        <v>0</v>
      </c>
      <c r="W15" s="29" cm="1">
        <f t="array" aca="1" ref="W15" ca="1">SUMPRODUCT(COUNTIFS(INDIRECT("'"&amp;GAMES&amp;"'!A11:A15"),$A15,INDIRECT("'"&amp;GAMES&amp;"'!B11:B15"),W$1))</f>
        <v>0</v>
      </c>
      <c r="X15" s="29" cm="1">
        <f t="array" aca="1" ref="X15" ca="1">SUMPRODUCT(COUNTIFS(INDIRECT("'"&amp;GAMES&amp;"'!A11:A15"),$A15,INDIRECT("'"&amp;GAMES&amp;"'!B11:B15"),X$1))</f>
        <v>0</v>
      </c>
      <c r="Y15" s="61">
        <f t="shared" ca="1" si="1"/>
        <v>2</v>
      </c>
    </row>
    <row r="16" spans="1:33" ht="20.100000000000001" customHeight="1" x14ac:dyDescent="0.25">
      <c r="A16" s="37" t="s">
        <v>195</v>
      </c>
      <c r="B16" s="29" cm="1">
        <f t="array" aca="1" ref="B16" ca="1">SUMPRODUCT(COUNTIFS(INDIRECT("'"&amp;GAMES&amp;"'!A11:A15"),$A16,INDIRECT("'"&amp;GAMES&amp;"'!B11:B15"),B$1))</f>
        <v>0</v>
      </c>
      <c r="C16" s="29" cm="1">
        <f t="array" aca="1" ref="C16" ca="1">SUMPRODUCT(COUNTIFS(INDIRECT("'"&amp;GAMES&amp;"'!A11:A15"),$A16,INDIRECT("'"&amp;GAMES&amp;"'!B11:B15"),C$1))</f>
        <v>0</v>
      </c>
      <c r="D16" s="29" cm="1">
        <f t="array" aca="1" ref="D16" ca="1">SUMPRODUCT(COUNTIFS(INDIRECT("'"&amp;GAMES&amp;"'!A11:A15"),$A16,INDIRECT("'"&amp;GAMES&amp;"'!B11:B15"),D$1))</f>
        <v>0</v>
      </c>
      <c r="E16" s="29" cm="1">
        <f t="array" aca="1" ref="E16" ca="1">SUMPRODUCT(COUNTIFS(INDIRECT("'"&amp;GAMES&amp;"'!A11:A15"),$A16,INDIRECT("'"&amp;GAMES&amp;"'!B11:B15"),E$1))</f>
        <v>0</v>
      </c>
      <c r="F16" s="29" cm="1">
        <f t="array" aca="1" ref="F16" ca="1">SUMPRODUCT(COUNTIFS(INDIRECT("'"&amp;GAMES&amp;"'!A11:A15"),$A16,INDIRECT("'"&amp;GAMES&amp;"'!B11:B15"),F$1))</f>
        <v>1</v>
      </c>
      <c r="G16" s="29" cm="1">
        <f t="array" aca="1" ref="G16" ca="1">SUMPRODUCT(COUNTIFS(INDIRECT("'"&amp;GAMES&amp;"'!A11:A15"),$A16,INDIRECT("'"&amp;GAMES&amp;"'!B11:B15"),G$1))</f>
        <v>0</v>
      </c>
      <c r="H16" s="29" cm="1">
        <f t="array" aca="1" ref="H16" ca="1">SUMPRODUCT(COUNTIFS(INDIRECT("'"&amp;GAMES&amp;"'!A11:A15"),$A16,INDIRECT("'"&amp;GAMES&amp;"'!B11:B15"),H$1))</f>
        <v>0</v>
      </c>
      <c r="I16" s="29" cm="1">
        <f t="array" aca="1" ref="I16" ca="1">SUMPRODUCT(COUNTIFS(INDIRECT("'"&amp;GAMES&amp;"'!A11:A15"),$A16,INDIRECT("'"&amp;GAMES&amp;"'!B11:B15"),I$1))</f>
        <v>0</v>
      </c>
      <c r="J16" s="29" cm="1">
        <f t="array" aca="1" ref="J16" ca="1">SUMPRODUCT(COUNTIFS(INDIRECT("'"&amp;GAMES&amp;"'!A11:A15"),$A16,INDIRECT("'"&amp;GAMES&amp;"'!B11:B15"),J$1))</f>
        <v>0</v>
      </c>
      <c r="K16" s="29" cm="1">
        <f t="array" aca="1" ref="K16" ca="1">SUMPRODUCT(COUNTIFS(INDIRECT("'"&amp;GAMES&amp;"'!A11:A15"),$A16,INDIRECT("'"&amp;GAMES&amp;"'!B11:B15"),K$1))</f>
        <v>0</v>
      </c>
      <c r="L16" s="29" cm="1">
        <f t="array" aca="1" ref="L16" ca="1">SUMPRODUCT(COUNTIFS(INDIRECT("'"&amp;GAMES&amp;"'!A11:A15"),$A16,INDIRECT("'"&amp;GAMES&amp;"'!B11:B15"),L$1))</f>
        <v>0</v>
      </c>
      <c r="M16" s="29" cm="1">
        <f t="array" aca="1" ref="M16" ca="1">SUMPRODUCT(COUNTIFS(INDIRECT("'"&amp;GAMES&amp;"'!A11:A15"),$A16,INDIRECT("'"&amp;GAMES&amp;"'!B11:B15"),M$1))</f>
        <v>0</v>
      </c>
      <c r="N16" s="29" cm="1">
        <f t="array" aca="1" ref="N16" ca="1">SUMPRODUCT(COUNTIFS(INDIRECT("'"&amp;GAMES&amp;"'!A11:A15"),$A16,INDIRECT("'"&amp;GAMES&amp;"'!B11:B15"),N$1))</f>
        <v>0</v>
      </c>
      <c r="O16" s="29" cm="1">
        <f t="array" aca="1" ref="O16" ca="1">SUMPRODUCT(COUNTIFS(INDIRECT("'"&amp;GAMES&amp;"'!A11:A15"),$A16,INDIRECT("'"&amp;GAMES&amp;"'!B11:B15"),O$1))</f>
        <v>0</v>
      </c>
      <c r="P16" s="29" cm="1">
        <f t="array" aca="1" ref="P16" ca="1">SUMPRODUCT(COUNTIFS(INDIRECT("'"&amp;GAMES&amp;"'!A11:A15"),$A16,INDIRECT("'"&amp;GAMES&amp;"'!B11:B15"),P$1))</f>
        <v>0</v>
      </c>
      <c r="Q16" s="29" cm="1">
        <f t="array" aca="1" ref="Q16" ca="1">SUMPRODUCT(COUNTIFS(INDIRECT("'"&amp;GAMES&amp;"'!A11:A15"),$A16,INDIRECT("'"&amp;GAMES&amp;"'!B11:B15"),Q$1))</f>
        <v>0</v>
      </c>
      <c r="R16" s="29" cm="1">
        <f t="array" aca="1" ref="R16" ca="1">SUMPRODUCT(COUNTIFS(INDIRECT("'"&amp;GAMES&amp;"'!A11:A15"),$A16,INDIRECT("'"&amp;GAMES&amp;"'!B11:B15"),R$1))</f>
        <v>1</v>
      </c>
      <c r="S16" s="29" cm="1">
        <f t="array" aca="1" ref="S16" ca="1">SUMPRODUCT(COUNTIFS(INDIRECT("'"&amp;GAMES&amp;"'!A11:A15"),$A16,INDIRECT("'"&amp;GAMES&amp;"'!B11:B15"),S$1))</f>
        <v>0</v>
      </c>
      <c r="T16" s="29" cm="1">
        <f t="array" aca="1" ref="T16" ca="1">SUMPRODUCT(COUNTIFS(INDIRECT("'"&amp;GAMES&amp;"'!A11:A15"),$A16,INDIRECT("'"&amp;GAMES&amp;"'!B11:B15"),T$1))</f>
        <v>0</v>
      </c>
      <c r="U16" s="29" cm="1">
        <f t="array" aca="1" ref="U16" ca="1">SUMPRODUCT(COUNTIFS(INDIRECT("'"&amp;GAMES&amp;"'!A11:A15"),$A16,INDIRECT("'"&amp;GAMES&amp;"'!B11:B15"),U$1))</f>
        <v>0</v>
      </c>
      <c r="V16" s="29" cm="1">
        <f t="array" aca="1" ref="V16" ca="1">SUMPRODUCT(COUNTIFS(INDIRECT("'"&amp;GAMES&amp;"'!A11:A15"),$A16,INDIRECT("'"&amp;GAMES&amp;"'!B11:B15"),V$1))</f>
        <v>0</v>
      </c>
      <c r="W16" s="29" cm="1">
        <f t="array" aca="1" ref="W16" ca="1">SUMPRODUCT(COUNTIFS(INDIRECT("'"&amp;GAMES&amp;"'!A11:A15"),$A16,INDIRECT("'"&amp;GAMES&amp;"'!B11:B15"),W$1))</f>
        <v>0</v>
      </c>
      <c r="X16" s="29" cm="1">
        <f t="array" aca="1" ref="X16" ca="1">SUMPRODUCT(COUNTIFS(INDIRECT("'"&amp;GAMES&amp;"'!A11:A15"),$A16,INDIRECT("'"&amp;GAMES&amp;"'!B11:B15"),X$1))</f>
        <v>0</v>
      </c>
      <c r="Y16" s="61">
        <f t="shared" ca="1" si="1"/>
        <v>2</v>
      </c>
    </row>
    <row r="17" spans="1:25" ht="20.100000000000001" customHeight="1" x14ac:dyDescent="0.25">
      <c r="A17" s="31" t="s">
        <v>196</v>
      </c>
      <c r="B17" s="29" cm="1">
        <f t="array" aca="1" ref="B17" ca="1">SUMPRODUCT(COUNTIFS(INDIRECT("'"&amp;GAMES&amp;"'!A11:A15"),$A17,INDIRECT("'"&amp;GAMES&amp;"'!B11:B15"),B$1))</f>
        <v>0</v>
      </c>
      <c r="C17" s="29" cm="1">
        <f t="array" aca="1" ref="C17" ca="1">SUMPRODUCT(COUNTIFS(INDIRECT("'"&amp;GAMES&amp;"'!A11:A15"),$A17,INDIRECT("'"&amp;GAMES&amp;"'!B11:B15"),C$1))</f>
        <v>0</v>
      </c>
      <c r="D17" s="29" cm="1">
        <f t="array" aca="1" ref="D17" ca="1">SUMPRODUCT(COUNTIFS(INDIRECT("'"&amp;GAMES&amp;"'!A11:A15"),$A17,INDIRECT("'"&amp;GAMES&amp;"'!B11:B15"),D$1))</f>
        <v>0</v>
      </c>
      <c r="E17" s="29" cm="1">
        <f t="array" aca="1" ref="E17" ca="1">SUMPRODUCT(COUNTIFS(INDIRECT("'"&amp;GAMES&amp;"'!A11:A15"),$A17,INDIRECT("'"&amp;GAMES&amp;"'!B11:B15"),E$1))</f>
        <v>0</v>
      </c>
      <c r="F17" s="29" cm="1">
        <f t="array" aca="1" ref="F17" ca="1">SUMPRODUCT(COUNTIFS(INDIRECT("'"&amp;GAMES&amp;"'!A11:A15"),$A17,INDIRECT("'"&amp;GAMES&amp;"'!B11:B15"),F$1))</f>
        <v>0</v>
      </c>
      <c r="G17" s="29" cm="1">
        <f t="array" aca="1" ref="G17" ca="1">SUMPRODUCT(COUNTIFS(INDIRECT("'"&amp;GAMES&amp;"'!A11:A15"),$A17,INDIRECT("'"&amp;GAMES&amp;"'!B11:B15"),G$1))</f>
        <v>0</v>
      </c>
      <c r="H17" s="29" cm="1">
        <f t="array" aca="1" ref="H17" ca="1">SUMPRODUCT(COUNTIFS(INDIRECT("'"&amp;GAMES&amp;"'!A11:A15"),$A17,INDIRECT("'"&amp;GAMES&amp;"'!B11:B15"),H$1))</f>
        <v>0</v>
      </c>
      <c r="I17" s="29" cm="1">
        <f t="array" aca="1" ref="I17" ca="1">SUMPRODUCT(COUNTIFS(INDIRECT("'"&amp;GAMES&amp;"'!A11:A15"),$A17,INDIRECT("'"&amp;GAMES&amp;"'!B11:B15"),I$1))</f>
        <v>0</v>
      </c>
      <c r="J17" s="29" cm="1">
        <f t="array" aca="1" ref="J17" ca="1">SUMPRODUCT(COUNTIFS(INDIRECT("'"&amp;GAMES&amp;"'!A11:A15"),$A17,INDIRECT("'"&amp;GAMES&amp;"'!B11:B15"),J$1))</f>
        <v>1</v>
      </c>
      <c r="K17" s="29" cm="1">
        <f t="array" aca="1" ref="K17" ca="1">SUMPRODUCT(COUNTIFS(INDIRECT("'"&amp;GAMES&amp;"'!A11:A15"),$A17,INDIRECT("'"&amp;GAMES&amp;"'!B11:B15"),K$1))</f>
        <v>0</v>
      </c>
      <c r="L17" s="29" cm="1">
        <f t="array" aca="1" ref="L17" ca="1">SUMPRODUCT(COUNTIFS(INDIRECT("'"&amp;GAMES&amp;"'!A11:A15"),$A17,INDIRECT("'"&amp;GAMES&amp;"'!B11:B15"),L$1))</f>
        <v>0</v>
      </c>
      <c r="M17" s="29" cm="1">
        <f t="array" aca="1" ref="M17" ca="1">SUMPRODUCT(COUNTIFS(INDIRECT("'"&amp;GAMES&amp;"'!A11:A15"),$A17,INDIRECT("'"&amp;GAMES&amp;"'!B11:B15"),M$1))</f>
        <v>0</v>
      </c>
      <c r="N17" s="29" cm="1">
        <f t="array" aca="1" ref="N17" ca="1">SUMPRODUCT(COUNTIFS(INDIRECT("'"&amp;GAMES&amp;"'!A11:A15"),$A17,INDIRECT("'"&amp;GAMES&amp;"'!B11:B15"),N$1))</f>
        <v>0</v>
      </c>
      <c r="O17" s="29" cm="1">
        <f t="array" aca="1" ref="O17" ca="1">SUMPRODUCT(COUNTIFS(INDIRECT("'"&amp;GAMES&amp;"'!A11:A15"),$A17,INDIRECT("'"&amp;GAMES&amp;"'!B11:B15"),O$1))</f>
        <v>0</v>
      </c>
      <c r="P17" s="29" cm="1">
        <f t="array" aca="1" ref="P17" ca="1">SUMPRODUCT(COUNTIFS(INDIRECT("'"&amp;GAMES&amp;"'!A11:A15"),$A17,INDIRECT("'"&amp;GAMES&amp;"'!B11:B15"),P$1))</f>
        <v>0</v>
      </c>
      <c r="Q17" s="29" cm="1">
        <f t="array" aca="1" ref="Q17" ca="1">SUMPRODUCT(COUNTIFS(INDIRECT("'"&amp;GAMES&amp;"'!A11:A15"),$A17,INDIRECT("'"&amp;GAMES&amp;"'!B11:B15"),Q$1))</f>
        <v>0</v>
      </c>
      <c r="R17" s="29" cm="1">
        <f t="array" aca="1" ref="R17" ca="1">SUMPRODUCT(COUNTIFS(INDIRECT("'"&amp;GAMES&amp;"'!A11:A15"),$A17,INDIRECT("'"&amp;GAMES&amp;"'!B11:B15"),R$1))</f>
        <v>0</v>
      </c>
      <c r="S17" s="29" cm="1">
        <f t="array" aca="1" ref="S17" ca="1">SUMPRODUCT(COUNTIFS(INDIRECT("'"&amp;GAMES&amp;"'!A11:A15"),$A17,INDIRECT("'"&amp;GAMES&amp;"'!B11:B15"),S$1))</f>
        <v>0</v>
      </c>
      <c r="T17" s="29" cm="1">
        <f t="array" aca="1" ref="T17" ca="1">SUMPRODUCT(COUNTIFS(INDIRECT("'"&amp;GAMES&amp;"'!A11:A15"),$A17,INDIRECT("'"&amp;GAMES&amp;"'!B11:B15"),T$1))</f>
        <v>0</v>
      </c>
      <c r="U17" s="29" cm="1">
        <f t="array" aca="1" ref="U17" ca="1">SUMPRODUCT(COUNTIFS(INDIRECT("'"&amp;GAMES&amp;"'!A11:A15"),$A17,INDIRECT("'"&amp;GAMES&amp;"'!B11:B15"),U$1))</f>
        <v>0</v>
      </c>
      <c r="V17" s="29" cm="1">
        <f t="array" aca="1" ref="V17" ca="1">SUMPRODUCT(COUNTIFS(INDIRECT("'"&amp;GAMES&amp;"'!A11:A15"),$A17,INDIRECT("'"&amp;GAMES&amp;"'!B11:B15"),V$1))</f>
        <v>0</v>
      </c>
      <c r="W17" s="29" cm="1">
        <f t="array" aca="1" ref="W17" ca="1">SUMPRODUCT(COUNTIFS(INDIRECT("'"&amp;GAMES&amp;"'!A11:A15"),$A17,INDIRECT("'"&amp;GAMES&amp;"'!B11:B15"),W$1))</f>
        <v>0</v>
      </c>
      <c r="X17" s="29" cm="1">
        <f t="array" aca="1" ref="X17" ca="1">SUMPRODUCT(COUNTIFS(INDIRECT("'"&amp;GAMES&amp;"'!A11:A15"),$A17,INDIRECT("'"&amp;GAMES&amp;"'!B11:B15"),X$1))</f>
        <v>0</v>
      </c>
      <c r="Y17" s="61">
        <f t="shared" ca="1" si="1"/>
        <v>1</v>
      </c>
    </row>
    <row r="18" spans="1:25" ht="20.100000000000001" customHeight="1" x14ac:dyDescent="0.25">
      <c r="A18" s="56" t="s">
        <v>197</v>
      </c>
      <c r="B18" s="29" cm="1">
        <f t="array" aca="1" ref="B18" ca="1">SUMPRODUCT(COUNTIFS(INDIRECT("'"&amp;GAMES&amp;"'!A11:A15"),$A18,INDIRECT("'"&amp;GAMES&amp;"'!B11:B15"),B$1))</f>
        <v>0</v>
      </c>
      <c r="C18" s="29" cm="1">
        <f t="array" aca="1" ref="C18" ca="1">SUMPRODUCT(COUNTIFS(INDIRECT("'"&amp;GAMES&amp;"'!A11:A15"),$A18,INDIRECT("'"&amp;GAMES&amp;"'!B11:B15"),C$1))</f>
        <v>0</v>
      </c>
      <c r="D18" s="29" cm="1">
        <f t="array" aca="1" ref="D18" ca="1">SUMPRODUCT(COUNTIFS(INDIRECT("'"&amp;GAMES&amp;"'!A11:A15"),$A18,INDIRECT("'"&amp;GAMES&amp;"'!B11:B15"),D$1))</f>
        <v>0</v>
      </c>
      <c r="E18" s="29" cm="1">
        <f t="array" aca="1" ref="E18" ca="1">SUMPRODUCT(COUNTIFS(INDIRECT("'"&amp;GAMES&amp;"'!A11:A15"),$A18,INDIRECT("'"&amp;GAMES&amp;"'!B11:B15"),E$1))</f>
        <v>0</v>
      </c>
      <c r="F18" s="29" cm="1">
        <f t="array" aca="1" ref="F18" ca="1">SUMPRODUCT(COUNTIFS(INDIRECT("'"&amp;GAMES&amp;"'!A11:A15"),$A18,INDIRECT("'"&amp;GAMES&amp;"'!B11:B15"),F$1))</f>
        <v>0</v>
      </c>
      <c r="G18" s="29" cm="1">
        <f t="array" aca="1" ref="G18" ca="1">SUMPRODUCT(COUNTIFS(INDIRECT("'"&amp;GAMES&amp;"'!A11:A15"),$A18,INDIRECT("'"&amp;GAMES&amp;"'!B11:B15"),G$1))</f>
        <v>0</v>
      </c>
      <c r="H18" s="29" cm="1">
        <f t="array" aca="1" ref="H18" ca="1">SUMPRODUCT(COUNTIFS(INDIRECT("'"&amp;GAMES&amp;"'!A11:A15"),$A18,INDIRECT("'"&amp;GAMES&amp;"'!B11:B15"),H$1))</f>
        <v>0</v>
      </c>
      <c r="I18" s="29" cm="1">
        <f t="array" aca="1" ref="I18" ca="1">SUMPRODUCT(COUNTIFS(INDIRECT("'"&amp;GAMES&amp;"'!A11:A15"),$A18,INDIRECT("'"&amp;GAMES&amp;"'!B11:B15"),I$1))</f>
        <v>0</v>
      </c>
      <c r="J18" s="29" cm="1">
        <f t="array" aca="1" ref="J18" ca="1">SUMPRODUCT(COUNTIFS(INDIRECT("'"&amp;GAMES&amp;"'!A11:A15"),$A18,INDIRECT("'"&amp;GAMES&amp;"'!B11:B15"),J$1))</f>
        <v>0</v>
      </c>
      <c r="K18" s="29" cm="1">
        <f t="array" aca="1" ref="K18" ca="1">SUMPRODUCT(COUNTIFS(INDIRECT("'"&amp;GAMES&amp;"'!A11:A15"),$A18,INDIRECT("'"&amp;GAMES&amp;"'!B11:B15"),K$1))</f>
        <v>0</v>
      </c>
      <c r="L18" s="29" cm="1">
        <f t="array" aca="1" ref="L18" ca="1">SUMPRODUCT(COUNTIFS(INDIRECT("'"&amp;GAMES&amp;"'!A11:A15"),$A18,INDIRECT("'"&amp;GAMES&amp;"'!B11:B15"),L$1))</f>
        <v>0</v>
      </c>
      <c r="M18" s="29" cm="1">
        <f t="array" aca="1" ref="M18" ca="1">SUMPRODUCT(COUNTIFS(INDIRECT("'"&amp;GAMES&amp;"'!A11:A15"),$A18,INDIRECT("'"&amp;GAMES&amp;"'!B11:B15"),M$1))</f>
        <v>1</v>
      </c>
      <c r="N18" s="29" cm="1">
        <f t="array" aca="1" ref="N18" ca="1">SUMPRODUCT(COUNTIFS(INDIRECT("'"&amp;GAMES&amp;"'!A11:A15"),$A18,INDIRECT("'"&amp;GAMES&amp;"'!B11:B15"),N$1))</f>
        <v>0</v>
      </c>
      <c r="O18" s="29" cm="1">
        <f t="array" aca="1" ref="O18" ca="1">SUMPRODUCT(COUNTIFS(INDIRECT("'"&amp;GAMES&amp;"'!A11:A15"),$A18,INDIRECT("'"&amp;GAMES&amp;"'!B11:B15"),O$1))</f>
        <v>0</v>
      </c>
      <c r="P18" s="29" cm="1">
        <f t="array" aca="1" ref="P18" ca="1">SUMPRODUCT(COUNTIFS(INDIRECT("'"&amp;GAMES&amp;"'!A11:A15"),$A18,INDIRECT("'"&amp;GAMES&amp;"'!B11:B15"),P$1))</f>
        <v>0</v>
      </c>
      <c r="Q18" s="29" cm="1">
        <f t="array" aca="1" ref="Q18" ca="1">SUMPRODUCT(COUNTIFS(INDIRECT("'"&amp;GAMES&amp;"'!A11:A15"),$A18,INDIRECT("'"&amp;GAMES&amp;"'!B11:B15"),Q$1))</f>
        <v>0</v>
      </c>
      <c r="R18" s="29" cm="1">
        <f t="array" aca="1" ref="R18" ca="1">SUMPRODUCT(COUNTIFS(INDIRECT("'"&amp;GAMES&amp;"'!A11:A15"),$A18,INDIRECT("'"&amp;GAMES&amp;"'!B11:B15"),R$1))</f>
        <v>0</v>
      </c>
      <c r="S18" s="29" cm="1">
        <f t="array" aca="1" ref="S18" ca="1">SUMPRODUCT(COUNTIFS(INDIRECT("'"&amp;GAMES&amp;"'!A11:A15"),$A18,INDIRECT("'"&amp;GAMES&amp;"'!B11:B15"),S$1))</f>
        <v>0</v>
      </c>
      <c r="T18" s="29" cm="1">
        <f t="array" aca="1" ref="T18" ca="1">SUMPRODUCT(COUNTIFS(INDIRECT("'"&amp;GAMES&amp;"'!A11:A15"),$A18,INDIRECT("'"&amp;GAMES&amp;"'!B11:B15"),T$1))</f>
        <v>0</v>
      </c>
      <c r="U18" s="29" cm="1">
        <f t="array" aca="1" ref="U18" ca="1">SUMPRODUCT(COUNTIFS(INDIRECT("'"&amp;GAMES&amp;"'!A11:A15"),$A18,INDIRECT("'"&amp;GAMES&amp;"'!B11:B15"),U$1))</f>
        <v>0</v>
      </c>
      <c r="V18" s="29" cm="1">
        <f t="array" aca="1" ref="V18" ca="1">SUMPRODUCT(COUNTIFS(INDIRECT("'"&amp;GAMES&amp;"'!A11:A15"),$A18,INDIRECT("'"&amp;GAMES&amp;"'!B11:B15"),V$1))</f>
        <v>0</v>
      </c>
      <c r="W18" s="29" cm="1">
        <f t="array" aca="1" ref="W18" ca="1">SUMPRODUCT(COUNTIFS(INDIRECT("'"&amp;GAMES&amp;"'!A11:A15"),$A18,INDIRECT("'"&amp;GAMES&amp;"'!B11:B15"),W$1))</f>
        <v>0</v>
      </c>
      <c r="X18" s="29" cm="1">
        <f t="array" aca="1" ref="X18" ca="1">SUMPRODUCT(COUNTIFS(INDIRECT("'"&amp;GAMES&amp;"'!A11:A15"),$A18,INDIRECT("'"&amp;GAMES&amp;"'!B11:B15"),X$1))</f>
        <v>0</v>
      </c>
      <c r="Y18" s="61">
        <f t="shared" ref="Y18:Y19" ca="1" si="2">SUM(B18:X18)</f>
        <v>1</v>
      </c>
    </row>
    <row r="19" spans="1:25" ht="20.100000000000001" customHeight="1" x14ac:dyDescent="0.25">
      <c r="A19" s="31" t="s">
        <v>198</v>
      </c>
      <c r="B19" s="29" cm="1">
        <f t="array" aca="1" ref="B19" ca="1">SUMPRODUCT(COUNTIFS(INDIRECT("'"&amp;GAMES&amp;"'!A11:A15"),$A19,INDIRECT("'"&amp;GAMES&amp;"'!B11:B15"),B$1))</f>
        <v>0</v>
      </c>
      <c r="C19" s="29" cm="1">
        <f t="array" aca="1" ref="C19" ca="1">SUMPRODUCT(COUNTIFS(INDIRECT("'"&amp;GAMES&amp;"'!A11:A15"),$A19,INDIRECT("'"&amp;GAMES&amp;"'!B11:B15"),C$1))</f>
        <v>0</v>
      </c>
      <c r="D19" s="29" cm="1">
        <f t="array" aca="1" ref="D19" ca="1">SUMPRODUCT(COUNTIFS(INDIRECT("'"&amp;GAMES&amp;"'!A11:A15"),$A19,INDIRECT("'"&amp;GAMES&amp;"'!B11:B15"),D$1))</f>
        <v>0</v>
      </c>
      <c r="E19" s="29" cm="1">
        <f t="array" aca="1" ref="E19" ca="1">SUMPRODUCT(COUNTIFS(INDIRECT("'"&amp;GAMES&amp;"'!A11:A15"),$A19,INDIRECT("'"&amp;GAMES&amp;"'!B11:B15"),E$1))</f>
        <v>0</v>
      </c>
      <c r="F19" s="29" cm="1">
        <f t="array" aca="1" ref="F19" ca="1">SUMPRODUCT(COUNTIFS(INDIRECT("'"&amp;GAMES&amp;"'!A11:A15"),$A19,INDIRECT("'"&amp;GAMES&amp;"'!B11:B15"),F$1))</f>
        <v>0</v>
      </c>
      <c r="G19" s="29" cm="1">
        <f t="array" aca="1" ref="G19" ca="1">SUMPRODUCT(COUNTIFS(INDIRECT("'"&amp;GAMES&amp;"'!A11:A15"),$A19,INDIRECT("'"&amp;GAMES&amp;"'!B11:B15"),G$1))</f>
        <v>0</v>
      </c>
      <c r="H19" s="29" cm="1">
        <f t="array" aca="1" ref="H19" ca="1">SUMPRODUCT(COUNTIFS(INDIRECT("'"&amp;GAMES&amp;"'!A11:A15"),$A19,INDIRECT("'"&amp;GAMES&amp;"'!B11:B15"),H$1))</f>
        <v>0</v>
      </c>
      <c r="I19" s="29" cm="1">
        <f t="array" aca="1" ref="I19" ca="1">SUMPRODUCT(COUNTIFS(INDIRECT("'"&amp;GAMES&amp;"'!A11:A15"),$A19,INDIRECT("'"&amp;GAMES&amp;"'!B11:B15"),I$1))</f>
        <v>0</v>
      </c>
      <c r="J19" s="29" cm="1">
        <f t="array" aca="1" ref="J19" ca="1">SUMPRODUCT(COUNTIFS(INDIRECT("'"&amp;GAMES&amp;"'!A11:A15"),$A19,INDIRECT("'"&amp;GAMES&amp;"'!B11:B15"),J$1))</f>
        <v>2</v>
      </c>
      <c r="K19" s="29" cm="1">
        <f t="array" aca="1" ref="K19" ca="1">SUMPRODUCT(COUNTIFS(INDIRECT("'"&amp;GAMES&amp;"'!A11:A15"),$A19,INDIRECT("'"&amp;GAMES&amp;"'!B11:B15"),K$1))</f>
        <v>0</v>
      </c>
      <c r="L19" s="29" cm="1">
        <f t="array" aca="1" ref="L19" ca="1">SUMPRODUCT(COUNTIFS(INDIRECT("'"&amp;GAMES&amp;"'!A11:A15"),$A19,INDIRECT("'"&amp;GAMES&amp;"'!B11:B15"),L$1))</f>
        <v>0</v>
      </c>
      <c r="M19" s="29" cm="1">
        <f t="array" aca="1" ref="M19" ca="1">SUMPRODUCT(COUNTIFS(INDIRECT("'"&amp;GAMES&amp;"'!A11:A15"),$A19,INDIRECT("'"&amp;GAMES&amp;"'!B11:B15"),M$1))</f>
        <v>1</v>
      </c>
      <c r="N19" s="29" cm="1">
        <f t="array" aca="1" ref="N19" ca="1">SUMPRODUCT(COUNTIFS(INDIRECT("'"&amp;GAMES&amp;"'!A11:A15"),$A19,INDIRECT("'"&amp;GAMES&amp;"'!B11:B15"),N$1))</f>
        <v>0</v>
      </c>
      <c r="O19" s="29" cm="1">
        <f t="array" aca="1" ref="O19" ca="1">SUMPRODUCT(COUNTIFS(INDIRECT("'"&amp;GAMES&amp;"'!A11:A15"),$A19,INDIRECT("'"&amp;GAMES&amp;"'!B11:B15"),O$1))</f>
        <v>0</v>
      </c>
      <c r="P19" s="29" cm="1">
        <f t="array" aca="1" ref="P19" ca="1">SUMPRODUCT(COUNTIFS(INDIRECT("'"&amp;GAMES&amp;"'!A11:A15"),$A19,INDIRECT("'"&amp;GAMES&amp;"'!B11:B15"),P$1))</f>
        <v>0</v>
      </c>
      <c r="Q19" s="29" cm="1">
        <f t="array" aca="1" ref="Q19" ca="1">SUMPRODUCT(COUNTIFS(INDIRECT("'"&amp;GAMES&amp;"'!A11:A15"),$A19,INDIRECT("'"&amp;GAMES&amp;"'!B11:B15"),Q$1))</f>
        <v>0</v>
      </c>
      <c r="R19" s="29" cm="1">
        <f t="array" aca="1" ref="R19" ca="1">SUMPRODUCT(COUNTIFS(INDIRECT("'"&amp;GAMES&amp;"'!A11:A15"),$A19,INDIRECT("'"&amp;GAMES&amp;"'!B11:B15"),R$1))</f>
        <v>0</v>
      </c>
      <c r="S19" s="29" cm="1">
        <f t="array" aca="1" ref="S19" ca="1">SUMPRODUCT(COUNTIFS(INDIRECT("'"&amp;GAMES&amp;"'!A11:A15"),$A19,INDIRECT("'"&amp;GAMES&amp;"'!B11:B15"),S$1))</f>
        <v>0</v>
      </c>
      <c r="T19" s="29" cm="1">
        <f t="array" aca="1" ref="T19" ca="1">SUMPRODUCT(COUNTIFS(INDIRECT("'"&amp;GAMES&amp;"'!A11:A15"),$A19,INDIRECT("'"&amp;GAMES&amp;"'!B11:B15"),T$1))</f>
        <v>0</v>
      </c>
      <c r="U19" s="29" cm="1">
        <f t="array" aca="1" ref="U19" ca="1">SUMPRODUCT(COUNTIFS(INDIRECT("'"&amp;GAMES&amp;"'!A11:A15"),$A19,INDIRECT("'"&amp;GAMES&amp;"'!B11:B15"),U$1))</f>
        <v>0</v>
      </c>
      <c r="V19" s="29" cm="1">
        <f t="array" aca="1" ref="V19" ca="1">SUMPRODUCT(COUNTIFS(INDIRECT("'"&amp;GAMES&amp;"'!A11:A15"),$A19,INDIRECT("'"&amp;GAMES&amp;"'!B11:B15"),V$1))</f>
        <v>1</v>
      </c>
      <c r="W19" s="29" cm="1">
        <f t="array" aca="1" ref="W19" ca="1">SUMPRODUCT(COUNTIFS(INDIRECT("'"&amp;GAMES&amp;"'!A11:A15"),$A19,INDIRECT("'"&amp;GAMES&amp;"'!B11:B15"),W$1))</f>
        <v>0</v>
      </c>
      <c r="X19" s="29" cm="1">
        <f t="array" aca="1" ref="X19" ca="1">SUMPRODUCT(COUNTIFS(INDIRECT("'"&amp;GAMES&amp;"'!A11:A15"),$A19,INDIRECT("'"&amp;GAMES&amp;"'!B11:B15"),X$1))</f>
        <v>0</v>
      </c>
      <c r="Y19" s="61">
        <f t="shared" ca="1" si="2"/>
        <v>4</v>
      </c>
    </row>
    <row r="20" spans="1:25" ht="20.100000000000001" customHeight="1" x14ac:dyDescent="0.25">
      <c r="A20" s="37" t="s">
        <v>200</v>
      </c>
      <c r="B20" s="29" cm="1">
        <f t="array" aca="1" ref="B20" ca="1">SUMPRODUCT(COUNTIFS(INDIRECT("'"&amp;GAMES&amp;"'!A11:A15"),$A20,INDIRECT("'"&amp;GAMES&amp;"'!B11:B15"),B$1))</f>
        <v>0</v>
      </c>
      <c r="C20" s="29" cm="1">
        <f t="array" aca="1" ref="C20" ca="1">SUMPRODUCT(COUNTIFS(INDIRECT("'"&amp;GAMES&amp;"'!A11:A15"),$A20,INDIRECT("'"&amp;GAMES&amp;"'!B11:B15"),C$1))</f>
        <v>0</v>
      </c>
      <c r="D20" s="29" cm="1">
        <f t="array" aca="1" ref="D20" ca="1">SUMPRODUCT(COUNTIFS(INDIRECT("'"&amp;GAMES&amp;"'!A11:A15"),$A20,INDIRECT("'"&amp;GAMES&amp;"'!B11:B15"),D$1))</f>
        <v>0</v>
      </c>
      <c r="E20" s="29" cm="1">
        <f t="array" aca="1" ref="E20" ca="1">SUMPRODUCT(COUNTIFS(INDIRECT("'"&amp;GAMES&amp;"'!A11:A15"),$A20,INDIRECT("'"&amp;GAMES&amp;"'!B11:B15"),E$1))</f>
        <v>0</v>
      </c>
      <c r="F20" s="29" cm="1">
        <f t="array" aca="1" ref="F20" ca="1">SUMPRODUCT(COUNTIFS(INDIRECT("'"&amp;GAMES&amp;"'!A11:A15"),$A20,INDIRECT("'"&amp;GAMES&amp;"'!B11:B15"),F$1))</f>
        <v>0</v>
      </c>
      <c r="G20" s="29" cm="1">
        <f t="array" aca="1" ref="G20" ca="1">SUMPRODUCT(COUNTIFS(INDIRECT("'"&amp;GAMES&amp;"'!A11:A15"),$A20,INDIRECT("'"&amp;GAMES&amp;"'!B11:B15"),G$1))</f>
        <v>0</v>
      </c>
      <c r="H20" s="29" cm="1">
        <f t="array" aca="1" ref="H20" ca="1">SUMPRODUCT(COUNTIFS(INDIRECT("'"&amp;GAMES&amp;"'!A11:A15"),$A20,INDIRECT("'"&amp;GAMES&amp;"'!B11:B15"),H$1))</f>
        <v>0</v>
      </c>
      <c r="I20" s="29" cm="1">
        <f t="array" aca="1" ref="I20" ca="1">SUMPRODUCT(COUNTIFS(INDIRECT("'"&amp;GAMES&amp;"'!A11:A15"),$A20,INDIRECT("'"&amp;GAMES&amp;"'!B11:B15"),I$1))</f>
        <v>0</v>
      </c>
      <c r="J20" s="29" cm="1">
        <f t="array" aca="1" ref="J20" ca="1">SUMPRODUCT(COUNTIFS(INDIRECT("'"&amp;GAMES&amp;"'!A11:A15"),$A20,INDIRECT("'"&amp;GAMES&amp;"'!B11:B15"),J$1))</f>
        <v>0</v>
      </c>
      <c r="K20" s="29" cm="1">
        <f t="array" aca="1" ref="K20" ca="1">SUMPRODUCT(COUNTIFS(INDIRECT("'"&amp;GAMES&amp;"'!A11:A15"),$A20,INDIRECT("'"&amp;GAMES&amp;"'!B11:B15"),K$1))</f>
        <v>0</v>
      </c>
      <c r="L20" s="29" cm="1">
        <f t="array" aca="1" ref="L20" ca="1">SUMPRODUCT(COUNTIFS(INDIRECT("'"&amp;GAMES&amp;"'!A11:A15"),$A20,INDIRECT("'"&amp;GAMES&amp;"'!B11:B15"),L$1))</f>
        <v>0</v>
      </c>
      <c r="M20" s="29" cm="1">
        <f t="array" aca="1" ref="M20" ca="1">SUMPRODUCT(COUNTIFS(INDIRECT("'"&amp;GAMES&amp;"'!A11:A15"),$A20,INDIRECT("'"&amp;GAMES&amp;"'!B11:B15"),M$1))</f>
        <v>1</v>
      </c>
      <c r="N20" s="29" cm="1">
        <f t="array" aca="1" ref="N20" ca="1">SUMPRODUCT(COUNTIFS(INDIRECT("'"&amp;GAMES&amp;"'!A11:A15"),$A20,INDIRECT("'"&amp;GAMES&amp;"'!B11:B15"),N$1))</f>
        <v>0</v>
      </c>
      <c r="O20" s="29" cm="1">
        <f t="array" aca="1" ref="O20" ca="1">SUMPRODUCT(COUNTIFS(INDIRECT("'"&amp;GAMES&amp;"'!A11:A15"),$A20,INDIRECT("'"&amp;GAMES&amp;"'!B11:B15"),O$1))</f>
        <v>0</v>
      </c>
      <c r="P20" s="29" cm="1">
        <f t="array" aca="1" ref="P20" ca="1">SUMPRODUCT(COUNTIFS(INDIRECT("'"&amp;GAMES&amp;"'!A11:A15"),$A20,INDIRECT("'"&amp;GAMES&amp;"'!B11:B15"),P$1))</f>
        <v>0</v>
      </c>
      <c r="Q20" s="29" cm="1">
        <f t="array" aca="1" ref="Q20" ca="1">SUMPRODUCT(COUNTIFS(INDIRECT("'"&amp;GAMES&amp;"'!A11:A15"),$A20,INDIRECT("'"&amp;GAMES&amp;"'!B11:B15"),Q$1))</f>
        <v>0</v>
      </c>
      <c r="R20" s="29" cm="1">
        <f t="array" aca="1" ref="R20" ca="1">SUMPRODUCT(COUNTIFS(INDIRECT("'"&amp;GAMES&amp;"'!A11:A15"),$A20,INDIRECT("'"&amp;GAMES&amp;"'!B11:B15"),R$1))</f>
        <v>1</v>
      </c>
      <c r="S20" s="29" cm="1">
        <f t="array" aca="1" ref="S20" ca="1">SUMPRODUCT(COUNTIFS(INDIRECT("'"&amp;GAMES&amp;"'!A11:A15"),$A20,INDIRECT("'"&amp;GAMES&amp;"'!B11:B15"),S$1))</f>
        <v>0</v>
      </c>
      <c r="T20" s="29" cm="1">
        <f t="array" aca="1" ref="T20" ca="1">SUMPRODUCT(COUNTIFS(INDIRECT("'"&amp;GAMES&amp;"'!A11:A15"),$A20,INDIRECT("'"&amp;GAMES&amp;"'!B11:B15"),T$1))</f>
        <v>0</v>
      </c>
      <c r="U20" s="29" cm="1">
        <f t="array" aca="1" ref="U20" ca="1">SUMPRODUCT(COUNTIFS(INDIRECT("'"&amp;GAMES&amp;"'!A11:A15"),$A20,INDIRECT("'"&amp;GAMES&amp;"'!B11:B15"),U$1))</f>
        <v>0</v>
      </c>
      <c r="V20" s="29" cm="1">
        <f t="array" aca="1" ref="V20" ca="1">SUMPRODUCT(COUNTIFS(INDIRECT("'"&amp;GAMES&amp;"'!A11:A15"),$A20,INDIRECT("'"&amp;GAMES&amp;"'!B11:B15"),V$1))</f>
        <v>0</v>
      </c>
      <c r="W20" s="29" cm="1">
        <f t="array" aca="1" ref="W20" ca="1">SUMPRODUCT(COUNTIFS(INDIRECT("'"&amp;GAMES&amp;"'!A11:A15"),$A20,INDIRECT("'"&amp;GAMES&amp;"'!B11:B15"),W$1))</f>
        <v>0</v>
      </c>
      <c r="X20" s="29" cm="1">
        <f t="array" aca="1" ref="X20" ca="1">SUMPRODUCT(COUNTIFS(INDIRECT("'"&amp;GAMES&amp;"'!A11:A15"),$A20,INDIRECT("'"&amp;GAMES&amp;"'!B11:B15"),X$1))</f>
        <v>0</v>
      </c>
      <c r="Y20" s="61">
        <f t="shared" ca="1" si="1"/>
        <v>2</v>
      </c>
    </row>
    <row r="21" spans="1:25" ht="20.100000000000001" customHeight="1" x14ac:dyDescent="0.25">
      <c r="A21" s="31" t="s">
        <v>201</v>
      </c>
      <c r="B21" s="29" cm="1">
        <f t="array" aca="1" ref="B21" ca="1">SUMPRODUCT(COUNTIFS(INDIRECT("'"&amp;GAMES&amp;"'!A11:A15"),$A21,INDIRECT("'"&amp;GAMES&amp;"'!B11:B15"),B$1))</f>
        <v>0</v>
      </c>
      <c r="C21" s="29" cm="1">
        <f t="array" aca="1" ref="C21" ca="1">SUMPRODUCT(COUNTIFS(INDIRECT("'"&amp;GAMES&amp;"'!A11:A15"),$A21,INDIRECT("'"&amp;GAMES&amp;"'!B11:B15"),C$1))</f>
        <v>0</v>
      </c>
      <c r="D21" s="29" cm="1">
        <f t="array" aca="1" ref="D21" ca="1">SUMPRODUCT(COUNTIFS(INDIRECT("'"&amp;GAMES&amp;"'!A11:A15"),$A21,INDIRECT("'"&amp;GAMES&amp;"'!B11:B15"),D$1))</f>
        <v>0</v>
      </c>
      <c r="E21" s="29" cm="1">
        <f t="array" aca="1" ref="E21" ca="1">SUMPRODUCT(COUNTIFS(INDIRECT("'"&amp;GAMES&amp;"'!A11:A15"),$A21,INDIRECT("'"&amp;GAMES&amp;"'!B11:B15"),E$1))</f>
        <v>0</v>
      </c>
      <c r="F21" s="29" cm="1">
        <f t="array" aca="1" ref="F21" ca="1">SUMPRODUCT(COUNTIFS(INDIRECT("'"&amp;GAMES&amp;"'!A11:A15"),$A21,INDIRECT("'"&amp;GAMES&amp;"'!B11:B15"),F$1))</f>
        <v>0</v>
      </c>
      <c r="G21" s="29" cm="1">
        <f t="array" aca="1" ref="G21" ca="1">SUMPRODUCT(COUNTIFS(INDIRECT("'"&amp;GAMES&amp;"'!A11:A15"),$A21,INDIRECT("'"&amp;GAMES&amp;"'!B11:B15"),G$1))</f>
        <v>0</v>
      </c>
      <c r="H21" s="29" cm="1">
        <f t="array" aca="1" ref="H21" ca="1">SUMPRODUCT(COUNTIFS(INDIRECT("'"&amp;GAMES&amp;"'!A11:A15"),$A21,INDIRECT("'"&amp;GAMES&amp;"'!B11:B15"),H$1))</f>
        <v>0</v>
      </c>
      <c r="I21" s="29" cm="1">
        <f t="array" aca="1" ref="I21" ca="1">SUMPRODUCT(COUNTIFS(INDIRECT("'"&amp;GAMES&amp;"'!A11:A15"),$A21,INDIRECT("'"&amp;GAMES&amp;"'!B11:B15"),I$1))</f>
        <v>0</v>
      </c>
      <c r="J21" s="29" cm="1">
        <f t="array" aca="1" ref="J21" ca="1">SUMPRODUCT(COUNTIFS(INDIRECT("'"&amp;GAMES&amp;"'!A11:A15"),$A21,INDIRECT("'"&amp;GAMES&amp;"'!B11:B15"),J$1))</f>
        <v>0</v>
      </c>
      <c r="K21" s="29" cm="1">
        <f t="array" aca="1" ref="K21" ca="1">SUMPRODUCT(COUNTIFS(INDIRECT("'"&amp;GAMES&amp;"'!A11:A15"),$A21,INDIRECT("'"&amp;GAMES&amp;"'!B11:B15"),K$1))</f>
        <v>0</v>
      </c>
      <c r="L21" s="29" cm="1">
        <f t="array" aca="1" ref="L21" ca="1">SUMPRODUCT(COUNTIFS(INDIRECT("'"&amp;GAMES&amp;"'!A11:A15"),$A21,INDIRECT("'"&amp;GAMES&amp;"'!B11:B15"),L$1))</f>
        <v>0</v>
      </c>
      <c r="M21" s="29" cm="1">
        <f t="array" aca="1" ref="M21" ca="1">SUMPRODUCT(COUNTIFS(INDIRECT("'"&amp;GAMES&amp;"'!A11:A15"),$A21,INDIRECT("'"&amp;GAMES&amp;"'!B11:B15"),M$1))</f>
        <v>0</v>
      </c>
      <c r="N21" s="29" cm="1">
        <f t="array" aca="1" ref="N21" ca="1">SUMPRODUCT(COUNTIFS(INDIRECT("'"&amp;GAMES&amp;"'!A11:A15"),$A21,INDIRECT("'"&amp;GAMES&amp;"'!B11:B15"),N$1))</f>
        <v>0</v>
      </c>
      <c r="O21" s="29" cm="1">
        <f t="array" aca="1" ref="O21" ca="1">SUMPRODUCT(COUNTIFS(INDIRECT("'"&amp;GAMES&amp;"'!A11:A15"),$A21,INDIRECT("'"&amp;GAMES&amp;"'!B11:B15"),O$1))</f>
        <v>1</v>
      </c>
      <c r="P21" s="29" cm="1">
        <f t="array" aca="1" ref="P21" ca="1">SUMPRODUCT(COUNTIFS(INDIRECT("'"&amp;GAMES&amp;"'!A11:A15"),$A21,INDIRECT("'"&amp;GAMES&amp;"'!B11:B15"),P$1))</f>
        <v>0</v>
      </c>
      <c r="Q21" s="29" cm="1">
        <f t="array" aca="1" ref="Q21" ca="1">SUMPRODUCT(COUNTIFS(INDIRECT("'"&amp;GAMES&amp;"'!A11:A15"),$A21,INDIRECT("'"&amp;GAMES&amp;"'!B11:B15"),Q$1))</f>
        <v>0</v>
      </c>
      <c r="R21" s="29" cm="1">
        <f t="array" aca="1" ref="R21" ca="1">SUMPRODUCT(COUNTIFS(INDIRECT("'"&amp;GAMES&amp;"'!A11:A15"),$A21,INDIRECT("'"&amp;GAMES&amp;"'!B11:B15"),R$1))</f>
        <v>1</v>
      </c>
      <c r="S21" s="29" cm="1">
        <f t="array" aca="1" ref="S21" ca="1">SUMPRODUCT(COUNTIFS(INDIRECT("'"&amp;GAMES&amp;"'!A11:A15"),$A21,INDIRECT("'"&amp;GAMES&amp;"'!B11:B15"),S$1))</f>
        <v>0</v>
      </c>
      <c r="T21" s="29" cm="1">
        <f t="array" aca="1" ref="T21" ca="1">SUMPRODUCT(COUNTIFS(INDIRECT("'"&amp;GAMES&amp;"'!A11:A15"),$A21,INDIRECT("'"&amp;GAMES&amp;"'!B11:B15"),T$1))</f>
        <v>0</v>
      </c>
      <c r="U21" s="29" cm="1">
        <f t="array" aca="1" ref="U21" ca="1">SUMPRODUCT(COUNTIFS(INDIRECT("'"&amp;GAMES&amp;"'!A11:A15"),$A21,INDIRECT("'"&amp;GAMES&amp;"'!B11:B15"),U$1))</f>
        <v>0</v>
      </c>
      <c r="V21" s="29" cm="1">
        <f t="array" aca="1" ref="V21" ca="1">SUMPRODUCT(COUNTIFS(INDIRECT("'"&amp;GAMES&amp;"'!A11:A15"),$A21,INDIRECT("'"&amp;GAMES&amp;"'!B11:B15"),V$1))</f>
        <v>0</v>
      </c>
      <c r="W21" s="29" cm="1">
        <f t="array" aca="1" ref="W21" ca="1">SUMPRODUCT(COUNTIFS(INDIRECT("'"&amp;GAMES&amp;"'!A11:A15"),$A21,INDIRECT("'"&amp;GAMES&amp;"'!B11:B15"),W$1))</f>
        <v>0</v>
      </c>
      <c r="X21" s="29" cm="1">
        <f t="array" aca="1" ref="X21" ca="1">SUMPRODUCT(COUNTIFS(INDIRECT("'"&amp;GAMES&amp;"'!A11:A15"),$A21,INDIRECT("'"&amp;GAMES&amp;"'!B11:B15"),X$1))</f>
        <v>0</v>
      </c>
      <c r="Y21" s="61">
        <f t="shared" ca="1" si="1"/>
        <v>2</v>
      </c>
    </row>
    <row r="22" spans="1:25" ht="20.100000000000001" customHeight="1" x14ac:dyDescent="0.25">
      <c r="A22" s="37" t="s">
        <v>202</v>
      </c>
      <c r="B22" s="29" cm="1">
        <f t="array" aca="1" ref="B22" ca="1">SUMPRODUCT(COUNTIFS(INDIRECT("'"&amp;GAMES&amp;"'!A11:A15"),$A22,INDIRECT("'"&amp;GAMES&amp;"'!B11:B15"),B$1))</f>
        <v>0</v>
      </c>
      <c r="C22" s="29" cm="1">
        <f t="array" aca="1" ref="C22" ca="1">SUMPRODUCT(COUNTIFS(INDIRECT("'"&amp;GAMES&amp;"'!A11:A15"),$A22,INDIRECT("'"&amp;GAMES&amp;"'!B11:B15"),C$1))</f>
        <v>0</v>
      </c>
      <c r="D22" s="29" cm="1">
        <f t="array" aca="1" ref="D22" ca="1">SUMPRODUCT(COUNTIFS(INDIRECT("'"&amp;GAMES&amp;"'!A11:A15"),$A22,INDIRECT("'"&amp;GAMES&amp;"'!B11:B15"),D$1))</f>
        <v>0</v>
      </c>
      <c r="E22" s="29" cm="1">
        <f t="array" aca="1" ref="E22" ca="1">SUMPRODUCT(COUNTIFS(INDIRECT("'"&amp;GAMES&amp;"'!A11:A15"),$A22,INDIRECT("'"&amp;GAMES&amp;"'!B11:B15"),E$1))</f>
        <v>1</v>
      </c>
      <c r="F22" s="29" cm="1">
        <f t="array" aca="1" ref="F22" ca="1">SUMPRODUCT(COUNTIFS(INDIRECT("'"&amp;GAMES&amp;"'!A11:A15"),$A22,INDIRECT("'"&amp;GAMES&amp;"'!B11:B15"),F$1))</f>
        <v>0</v>
      </c>
      <c r="G22" s="29" cm="1">
        <f t="array" aca="1" ref="G22" ca="1">SUMPRODUCT(COUNTIFS(INDIRECT("'"&amp;GAMES&amp;"'!A11:A15"),$A22,INDIRECT("'"&amp;GAMES&amp;"'!B11:B15"),G$1))</f>
        <v>0</v>
      </c>
      <c r="H22" s="29" cm="1">
        <f t="array" aca="1" ref="H22" ca="1">SUMPRODUCT(COUNTIFS(INDIRECT("'"&amp;GAMES&amp;"'!A11:A15"),$A22,INDIRECT("'"&amp;GAMES&amp;"'!B11:B15"),H$1))</f>
        <v>0</v>
      </c>
      <c r="I22" s="29" cm="1">
        <f t="array" aca="1" ref="I22" ca="1">SUMPRODUCT(COUNTIFS(INDIRECT("'"&amp;GAMES&amp;"'!A11:A15"),$A22,INDIRECT("'"&amp;GAMES&amp;"'!B11:B15"),I$1))</f>
        <v>0</v>
      </c>
      <c r="J22" s="29" cm="1">
        <f t="array" aca="1" ref="J22" ca="1">SUMPRODUCT(COUNTIFS(INDIRECT("'"&amp;GAMES&amp;"'!A11:A15"),$A22,INDIRECT("'"&amp;GAMES&amp;"'!B11:B15"),J$1))</f>
        <v>0</v>
      </c>
      <c r="K22" s="29" cm="1">
        <f t="array" aca="1" ref="K22" ca="1">SUMPRODUCT(COUNTIFS(INDIRECT("'"&amp;GAMES&amp;"'!A11:A15"),$A22,INDIRECT("'"&amp;GAMES&amp;"'!B11:B15"),K$1))</f>
        <v>0</v>
      </c>
      <c r="L22" s="29" cm="1">
        <f t="array" aca="1" ref="L22" ca="1">SUMPRODUCT(COUNTIFS(INDIRECT("'"&amp;GAMES&amp;"'!A11:A15"),$A22,INDIRECT("'"&amp;GAMES&amp;"'!B11:B15"),L$1))</f>
        <v>0</v>
      </c>
      <c r="M22" s="29" cm="1">
        <f t="array" aca="1" ref="M22" ca="1">SUMPRODUCT(COUNTIFS(INDIRECT("'"&amp;GAMES&amp;"'!A11:A15"),$A22,INDIRECT("'"&amp;GAMES&amp;"'!B11:B15"),M$1))</f>
        <v>0</v>
      </c>
      <c r="N22" s="29" cm="1">
        <f t="array" aca="1" ref="N22" ca="1">SUMPRODUCT(COUNTIFS(INDIRECT("'"&amp;GAMES&amp;"'!A11:A15"),$A22,INDIRECT("'"&amp;GAMES&amp;"'!B11:B15"),N$1))</f>
        <v>0</v>
      </c>
      <c r="O22" s="29" cm="1">
        <f t="array" aca="1" ref="O22" ca="1">SUMPRODUCT(COUNTIFS(INDIRECT("'"&amp;GAMES&amp;"'!A11:A15"),$A22,INDIRECT("'"&amp;GAMES&amp;"'!B11:B15"),O$1))</f>
        <v>0</v>
      </c>
      <c r="P22" s="29" cm="1">
        <f t="array" aca="1" ref="P22" ca="1">SUMPRODUCT(COUNTIFS(INDIRECT("'"&amp;GAMES&amp;"'!A11:A15"),$A22,INDIRECT("'"&amp;GAMES&amp;"'!B11:B15"),P$1))</f>
        <v>0</v>
      </c>
      <c r="Q22" s="29" cm="1">
        <f t="array" aca="1" ref="Q22" ca="1">SUMPRODUCT(COUNTIFS(INDIRECT("'"&amp;GAMES&amp;"'!A11:A15"),$A22,INDIRECT("'"&amp;GAMES&amp;"'!B11:B15"),Q$1))</f>
        <v>0</v>
      </c>
      <c r="R22" s="29" cm="1">
        <f t="array" aca="1" ref="R22" ca="1">SUMPRODUCT(COUNTIFS(INDIRECT("'"&amp;GAMES&amp;"'!A11:A15"),$A22,INDIRECT("'"&amp;GAMES&amp;"'!B11:B15"),R$1))</f>
        <v>0</v>
      </c>
      <c r="S22" s="29" cm="1">
        <f t="array" aca="1" ref="S22" ca="1">SUMPRODUCT(COUNTIFS(INDIRECT("'"&amp;GAMES&amp;"'!A11:A15"),$A22,INDIRECT("'"&amp;GAMES&amp;"'!B11:B15"),S$1))</f>
        <v>0</v>
      </c>
      <c r="T22" s="29" cm="1">
        <f t="array" aca="1" ref="T22" ca="1">SUMPRODUCT(COUNTIFS(INDIRECT("'"&amp;GAMES&amp;"'!A11:A15"),$A22,INDIRECT("'"&amp;GAMES&amp;"'!B11:B15"),T$1))</f>
        <v>0</v>
      </c>
      <c r="U22" s="29" cm="1">
        <f t="array" aca="1" ref="U22" ca="1">SUMPRODUCT(COUNTIFS(INDIRECT("'"&amp;GAMES&amp;"'!A11:A15"),$A22,INDIRECT("'"&amp;GAMES&amp;"'!B11:B15"),U$1))</f>
        <v>0</v>
      </c>
      <c r="V22" s="29" cm="1">
        <f t="array" aca="1" ref="V22" ca="1">SUMPRODUCT(COUNTIFS(INDIRECT("'"&amp;GAMES&amp;"'!A11:A15"),$A22,INDIRECT("'"&amp;GAMES&amp;"'!B11:B15"),V$1))</f>
        <v>0</v>
      </c>
      <c r="W22" s="29" cm="1">
        <f t="array" aca="1" ref="W22" ca="1">SUMPRODUCT(COUNTIFS(INDIRECT("'"&amp;GAMES&amp;"'!A11:A15"),$A22,INDIRECT("'"&amp;GAMES&amp;"'!B11:B15"),W$1))</f>
        <v>0</v>
      </c>
      <c r="X22" s="29" cm="1">
        <f t="array" aca="1" ref="X22" ca="1">SUMPRODUCT(COUNTIFS(INDIRECT("'"&amp;GAMES&amp;"'!A11:A15"),$A22,INDIRECT("'"&amp;GAMES&amp;"'!B11:B15"),X$1))</f>
        <v>0</v>
      </c>
      <c r="Y22" s="61">
        <f t="shared" ca="1" si="1"/>
        <v>1</v>
      </c>
    </row>
    <row r="23" spans="1:25" ht="20.100000000000001" customHeight="1" x14ac:dyDescent="0.25">
      <c r="A23" s="31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Y23" s="61"/>
    </row>
    <row r="24" spans="1:25" ht="20.100000000000001" customHeight="1" x14ac:dyDescent="0.25">
      <c r="A24" s="37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Y24" s="61"/>
    </row>
    <row r="25" spans="1:25" ht="20.100000000000001" customHeight="1" x14ac:dyDescent="0.25">
      <c r="A25" s="31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Y25" s="61"/>
    </row>
    <row r="26" spans="1:25" ht="20.100000000000001" customHeight="1" x14ac:dyDescent="0.25">
      <c r="A26" s="3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Y26" s="61"/>
    </row>
    <row r="27" spans="1:25" ht="20.100000000000001" customHeight="1" x14ac:dyDescent="0.25">
      <c r="A27" s="33" t="s">
        <v>119</v>
      </c>
      <c r="B27" s="34">
        <f ca="1">SUM(B2:B26)</f>
        <v>13</v>
      </c>
      <c r="C27" s="34">
        <f t="shared" ref="C27:S27" ca="1" si="3">SUM(C2:C26)</f>
        <v>9</v>
      </c>
      <c r="D27" s="34">
        <f t="shared" ca="1" si="3"/>
        <v>7</v>
      </c>
      <c r="E27" s="34">
        <f t="shared" ca="1" si="3"/>
        <v>12</v>
      </c>
      <c r="F27" s="34">
        <f t="shared" ca="1" si="3"/>
        <v>4</v>
      </c>
      <c r="G27" s="34">
        <f t="shared" ca="1" si="3"/>
        <v>6</v>
      </c>
      <c r="H27" s="34">
        <f t="shared" ca="1" si="3"/>
        <v>7</v>
      </c>
      <c r="I27" s="34">
        <f t="shared" ca="1" si="3"/>
        <v>9</v>
      </c>
      <c r="J27" s="34">
        <f t="shared" ca="1" si="3"/>
        <v>14</v>
      </c>
      <c r="K27" s="34">
        <f t="shared" ca="1" si="3"/>
        <v>7</v>
      </c>
      <c r="L27" s="34">
        <f t="shared" ca="1" si="3"/>
        <v>5</v>
      </c>
      <c r="M27" s="34">
        <f t="shared" ca="1" si="3"/>
        <v>12</v>
      </c>
      <c r="N27" s="34">
        <f t="shared" ca="1" si="3"/>
        <v>6</v>
      </c>
      <c r="O27" s="34">
        <f t="shared" ca="1" si="3"/>
        <v>9</v>
      </c>
      <c r="P27" s="34">
        <f t="shared" ca="1" si="3"/>
        <v>5</v>
      </c>
      <c r="Q27" s="34">
        <f t="shared" ca="1" si="3"/>
        <v>8</v>
      </c>
      <c r="R27" s="34">
        <f t="shared" ca="1" si="3"/>
        <v>8</v>
      </c>
      <c r="S27" s="34">
        <f t="shared" ca="1" si="3"/>
        <v>9</v>
      </c>
      <c r="T27" s="32"/>
      <c r="U27" s="32"/>
      <c r="V27" s="32"/>
      <c r="W27" s="32"/>
      <c r="X27" s="32"/>
    </row>
    <row r="28" spans="1:25" x14ac:dyDescent="0.25">
      <c r="A28" s="66"/>
    </row>
  </sheetData>
  <mergeCells count="1">
    <mergeCell ref="AB2:AG3"/>
  </mergeCells>
  <conditionalFormatting sqref="B2:X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Krivi unos" error="Nova kompanija? Unesi u listu &quot;Corp&quot;_x000a_" xr:uid="{36AC2D37-DB9E-47AA-A8E4-973873051E74}">
          <x14:formula1>
            <xm:f>Corporations!$A$2:$A$51</xm:f>
          </x14:formula1>
          <xm:sqref>B1:S1</xm:sqref>
        </x14:dataValidation>
        <x14:dataValidation type="list" allowBlank="1" showInputMessage="1" showErrorMessage="1" errorTitle="Krivi unos" error="Unesi ime u listu &quot;Players&quot;" xr:uid="{FB38545C-62BB-40D2-8B4F-CE689FD8D287}">
          <x14:formula1>
            <xm:f>Players!$A$2:$A$304</xm:f>
          </x14:formula1>
          <xm:sqref>A2:A26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D1D85-101C-4DA4-9D0A-24996E263C46}">
  <dimension ref="A1:AG28"/>
  <sheetViews>
    <sheetView workbookViewId="0">
      <selection activeCell="R16" sqref="R16"/>
    </sheetView>
  </sheetViews>
  <sheetFormatPr defaultRowHeight="15" x14ac:dyDescent="0.25"/>
  <cols>
    <col min="1" max="1" width="18.42578125" customWidth="1"/>
    <col min="2" max="19" width="4.7109375" style="30" customWidth="1"/>
    <col min="20" max="25" width="4.7109375" customWidth="1"/>
  </cols>
  <sheetData>
    <row r="1" spans="1:33" ht="144.75" customHeight="1" x14ac:dyDescent="0.25">
      <c r="A1" s="28" t="s">
        <v>120</v>
      </c>
      <c r="B1" s="35" t="s">
        <v>90</v>
      </c>
      <c r="C1" s="36" t="s">
        <v>92</v>
      </c>
      <c r="D1" s="35" t="s">
        <v>93</v>
      </c>
      <c r="E1" s="36" t="s">
        <v>94</v>
      </c>
      <c r="F1" s="35" t="s">
        <v>95</v>
      </c>
      <c r="G1" s="36" t="s">
        <v>96</v>
      </c>
      <c r="H1" s="35" t="s">
        <v>97</v>
      </c>
      <c r="I1" s="36" t="s">
        <v>98</v>
      </c>
      <c r="J1" s="35" t="s">
        <v>99</v>
      </c>
      <c r="K1" s="36" t="s">
        <v>100</v>
      </c>
      <c r="L1" s="35" t="s">
        <v>101</v>
      </c>
      <c r="M1" s="36" t="s">
        <v>102</v>
      </c>
      <c r="N1" s="35" t="s">
        <v>104</v>
      </c>
      <c r="O1" s="36" t="s">
        <v>105</v>
      </c>
      <c r="P1" s="35" t="s">
        <v>107</v>
      </c>
      <c r="Q1" s="36" t="s">
        <v>108</v>
      </c>
      <c r="R1" s="35" t="s">
        <v>109</v>
      </c>
      <c r="S1" s="36" t="s">
        <v>111</v>
      </c>
      <c r="T1" s="57" t="s">
        <v>112</v>
      </c>
      <c r="U1" s="58" t="s">
        <v>114</v>
      </c>
      <c r="V1" s="57" t="s">
        <v>115</v>
      </c>
      <c r="W1" s="58" t="s">
        <v>116</v>
      </c>
      <c r="X1" s="59" t="s">
        <v>117</v>
      </c>
      <c r="Y1" s="60" t="s">
        <v>119</v>
      </c>
    </row>
    <row r="2" spans="1:33" ht="20.100000000000001" customHeight="1" x14ac:dyDescent="0.25">
      <c r="A2" s="37" t="s">
        <v>181</v>
      </c>
      <c r="B2" s="29" cm="1">
        <f t="array" aca="1" ref="B2" ca="1">SUMPRODUCT(COUNTIFS(INDIRECT("'"&amp;GAMES&amp;"'!B5"),$A2,INDIRECT("'"&amp;GAMES&amp;"'!B6"),B$1))</f>
        <v>0</v>
      </c>
      <c r="C2" s="29" cm="1">
        <f t="array" aca="1" ref="C2" ca="1">SUMPRODUCT(COUNTIFS(INDIRECT("'"&amp;GAMES&amp;"'!B5"),$A2,INDIRECT("'"&amp;GAMES&amp;"'!B6"),C$1))</f>
        <v>0</v>
      </c>
      <c r="D2" s="29" cm="1">
        <f t="array" aca="1" ref="D2" ca="1">SUMPRODUCT(COUNTIFS(INDIRECT("'"&amp;GAMES&amp;"'!B5"),$A2,INDIRECT("'"&amp;GAMES&amp;"'!B6"),D$1))</f>
        <v>0</v>
      </c>
      <c r="E2" s="29" cm="1">
        <f t="array" aca="1" ref="E2" ca="1">SUMPRODUCT(COUNTIFS(INDIRECT("'"&amp;GAMES&amp;"'!B5"),$A2,INDIRECT("'"&amp;GAMES&amp;"'!B6"),E$1))</f>
        <v>0</v>
      </c>
      <c r="F2" s="29" cm="1">
        <f t="array" aca="1" ref="F2" ca="1">SUMPRODUCT(COUNTIFS(INDIRECT("'"&amp;GAMES&amp;"'!B5"),$A2,INDIRECT("'"&amp;GAMES&amp;"'!B6"),F$1))</f>
        <v>2</v>
      </c>
      <c r="G2" s="29" cm="1">
        <f t="array" aca="1" ref="G2" ca="1">SUMPRODUCT(COUNTIFS(INDIRECT("'"&amp;GAMES&amp;"'!B5"),$A2,INDIRECT("'"&amp;GAMES&amp;"'!B6"),G$1))</f>
        <v>1</v>
      </c>
      <c r="H2" s="29" cm="1">
        <f t="array" aca="1" ref="H2" ca="1">SUMPRODUCT(COUNTIFS(INDIRECT("'"&amp;GAMES&amp;"'!B5"),$A2,INDIRECT("'"&amp;GAMES&amp;"'!B6"),H$1))</f>
        <v>0</v>
      </c>
      <c r="I2" s="29" cm="1">
        <f t="array" aca="1" ref="I2" ca="1">SUMPRODUCT(COUNTIFS(INDIRECT("'"&amp;GAMES&amp;"'!B5"),$A2,INDIRECT("'"&amp;GAMES&amp;"'!B6"),I$1))</f>
        <v>2</v>
      </c>
      <c r="J2" s="29" cm="1">
        <f t="array" aca="1" ref="J2" ca="1">SUMPRODUCT(COUNTIFS(INDIRECT("'"&amp;GAMES&amp;"'!B5"),$A2,INDIRECT("'"&amp;GAMES&amp;"'!B6"),J$1))</f>
        <v>3</v>
      </c>
      <c r="K2" s="29" cm="1">
        <f t="array" aca="1" ref="K2" ca="1">SUMPRODUCT(COUNTIFS(INDIRECT("'"&amp;GAMES&amp;"'!B5"),$A2,INDIRECT("'"&amp;GAMES&amp;"'!B6"),K$1))</f>
        <v>3</v>
      </c>
      <c r="L2" s="29" cm="1">
        <f t="array" aca="1" ref="L2" ca="1">SUMPRODUCT(COUNTIFS(INDIRECT("'"&amp;GAMES&amp;"'!B5"),$A2,INDIRECT("'"&amp;GAMES&amp;"'!B6"),L$1))</f>
        <v>0</v>
      </c>
      <c r="M2" s="29" cm="1">
        <f t="array" aca="1" ref="M2" ca="1">SUMPRODUCT(COUNTIFS(INDIRECT("'"&amp;GAMES&amp;"'!B5"),$A2,INDIRECT("'"&amp;GAMES&amp;"'!B6"),M$1))</f>
        <v>1</v>
      </c>
      <c r="N2" s="29" cm="1">
        <f t="array" aca="1" ref="N2" ca="1">SUMPRODUCT(COUNTIFS(INDIRECT("'"&amp;GAMES&amp;"'!B5"),$A2,INDIRECT("'"&amp;GAMES&amp;"'!B6"),N$1))</f>
        <v>2</v>
      </c>
      <c r="O2" s="29" cm="1">
        <f t="array" aca="1" ref="O2" ca="1">SUMPRODUCT(COUNTIFS(INDIRECT("'"&amp;GAMES&amp;"'!B5"),$A2,INDIRECT("'"&amp;GAMES&amp;"'!B6"),O$1))</f>
        <v>0</v>
      </c>
      <c r="P2" s="29" cm="1">
        <f t="array" aca="1" ref="P2" ca="1">SUMPRODUCT(COUNTIFS(INDIRECT("'"&amp;GAMES&amp;"'!B5"),$A2,INDIRECT("'"&amp;GAMES&amp;"'!B6"),P$1))</f>
        <v>0</v>
      </c>
      <c r="Q2" s="29" cm="1">
        <f t="array" aca="1" ref="Q2" ca="1">SUMPRODUCT(COUNTIFS(INDIRECT("'"&amp;GAMES&amp;"'!B5"),$A2,INDIRECT("'"&amp;GAMES&amp;"'!B6"),Q$1))</f>
        <v>2</v>
      </c>
      <c r="R2" s="29" cm="1">
        <f t="array" aca="1" ref="R2" ca="1">SUMPRODUCT(COUNTIFS(INDIRECT("'"&amp;GAMES&amp;"'!B5"),$A2,INDIRECT("'"&amp;GAMES&amp;"'!B6"),R$1))</f>
        <v>3</v>
      </c>
      <c r="S2" s="29" cm="1">
        <f t="array" aca="1" ref="S2" ca="1">SUMPRODUCT(COUNTIFS(INDIRECT("'"&amp;GAMES&amp;"'!B5"),$A2,INDIRECT("'"&amp;GAMES&amp;"'!B6"),S$1))</f>
        <v>0</v>
      </c>
      <c r="T2" s="29" cm="1">
        <f t="array" aca="1" ref="T2" ca="1">SUMPRODUCT(COUNTIFS(INDIRECT("'"&amp;GAMES&amp;"'!B5"),$A2,INDIRECT("'"&amp;GAMES&amp;"'!B6"),T$1))</f>
        <v>0</v>
      </c>
      <c r="U2" s="29" cm="1">
        <f t="array" aca="1" ref="U2" ca="1">SUMPRODUCT(COUNTIFS(INDIRECT("'"&amp;GAMES&amp;"'!B5"),$A2,INDIRECT("'"&amp;GAMES&amp;"'!B6"),U$1))</f>
        <v>0</v>
      </c>
      <c r="V2" s="29" cm="1">
        <f t="array" aca="1" ref="V2" ca="1">SUMPRODUCT(COUNTIFS(INDIRECT("'"&amp;GAMES&amp;"'!B5"),$A2,INDIRECT("'"&amp;GAMES&amp;"'!B6"),V$1))</f>
        <v>0</v>
      </c>
      <c r="W2" s="29" cm="1">
        <f t="array" aca="1" ref="W2" ca="1">SUMPRODUCT(COUNTIFS(INDIRECT("'"&amp;GAMES&amp;"'!B5"),$A2,INDIRECT("'"&amp;GAMES&amp;"'!B6"),W$1))</f>
        <v>0</v>
      </c>
      <c r="X2" s="29" cm="1">
        <f t="array" aca="1" ref="X2" ca="1">SUMPRODUCT(COUNTIFS(INDIRECT("'"&amp;GAMES&amp;"'!B5"),$A2,INDIRECT("'"&amp;GAMES&amp;"'!B6"),X$1))</f>
        <v>0</v>
      </c>
      <c r="Y2" s="61">
        <f ca="1">SUM(B2:X2)</f>
        <v>19</v>
      </c>
      <c r="AB2" s="70" t="str">
        <f>HYPERLINK("[.\]TOC!A1","GO TO TOC")</f>
        <v>GO TO TOC</v>
      </c>
      <c r="AC2" s="71" t="str">
        <f t="shared" ref="AC2:AG3" si="0">HYPERLINK("[.\]TOC!A1","BACK TO TOC")</f>
        <v>BACK TO TOC</v>
      </c>
      <c r="AD2" s="71" t="str">
        <f t="shared" si="0"/>
        <v>BACK TO TOC</v>
      </c>
      <c r="AE2" s="71" t="str">
        <f t="shared" si="0"/>
        <v>BACK TO TOC</v>
      </c>
      <c r="AF2" s="71" t="str">
        <f t="shared" si="0"/>
        <v>BACK TO TOC</v>
      </c>
      <c r="AG2" s="71" t="str">
        <f t="shared" si="0"/>
        <v>BACK TO TOC</v>
      </c>
    </row>
    <row r="3" spans="1:33" ht="20.100000000000001" customHeight="1" x14ac:dyDescent="0.25">
      <c r="A3" s="31" t="s">
        <v>182</v>
      </c>
      <c r="B3" s="29" cm="1">
        <f t="array" aca="1" ref="B3" ca="1">SUMPRODUCT(COUNTIFS(INDIRECT("'"&amp;GAMES&amp;"'!B5"),$A3,INDIRECT("'"&amp;GAMES&amp;"'!B6"),B$1))</f>
        <v>2</v>
      </c>
      <c r="C3" s="29" cm="1">
        <f t="array" aca="1" ref="C3" ca="1">SUMPRODUCT(COUNTIFS(INDIRECT("'"&amp;GAMES&amp;"'!B5"),$A3,INDIRECT("'"&amp;GAMES&amp;"'!B6"),C$1))</f>
        <v>0</v>
      </c>
      <c r="D3" s="29" cm="1">
        <f t="array" aca="1" ref="D3" ca="1">SUMPRODUCT(COUNTIFS(INDIRECT("'"&amp;GAMES&amp;"'!B5"),$A3,INDIRECT("'"&amp;GAMES&amp;"'!B6"),D$1))</f>
        <v>0</v>
      </c>
      <c r="E3" s="29" cm="1">
        <f t="array" aca="1" ref="E3" ca="1">SUMPRODUCT(COUNTIFS(INDIRECT("'"&amp;GAMES&amp;"'!B5"),$A3,INDIRECT("'"&amp;GAMES&amp;"'!B6"),E$1))</f>
        <v>0</v>
      </c>
      <c r="F3" s="29" cm="1">
        <f t="array" aca="1" ref="F3" ca="1">SUMPRODUCT(COUNTIFS(INDIRECT("'"&amp;GAMES&amp;"'!B5"),$A3,INDIRECT("'"&amp;GAMES&amp;"'!B6"),F$1))</f>
        <v>0</v>
      </c>
      <c r="G3" s="29" cm="1">
        <f t="array" aca="1" ref="G3" ca="1">SUMPRODUCT(COUNTIFS(INDIRECT("'"&amp;GAMES&amp;"'!B5"),$A3,INDIRECT("'"&amp;GAMES&amp;"'!B6"),G$1))</f>
        <v>1</v>
      </c>
      <c r="H3" s="29" cm="1">
        <f t="array" aca="1" ref="H3" ca="1">SUMPRODUCT(COUNTIFS(INDIRECT("'"&amp;GAMES&amp;"'!B5"),$A3,INDIRECT("'"&amp;GAMES&amp;"'!B6"),H$1))</f>
        <v>0</v>
      </c>
      <c r="I3" s="29" cm="1">
        <f t="array" aca="1" ref="I3" ca="1">SUMPRODUCT(COUNTIFS(INDIRECT("'"&amp;GAMES&amp;"'!B5"),$A3,INDIRECT("'"&amp;GAMES&amp;"'!B6"),I$1))</f>
        <v>0</v>
      </c>
      <c r="J3" s="29" cm="1">
        <f t="array" aca="1" ref="J3" ca="1">SUMPRODUCT(COUNTIFS(INDIRECT("'"&amp;GAMES&amp;"'!B5"),$A3,INDIRECT("'"&amp;GAMES&amp;"'!B6"),J$1))</f>
        <v>0</v>
      </c>
      <c r="K3" s="29" cm="1">
        <f t="array" aca="1" ref="K3" ca="1">SUMPRODUCT(COUNTIFS(INDIRECT("'"&amp;GAMES&amp;"'!B5"),$A3,INDIRECT("'"&amp;GAMES&amp;"'!B6"),K$1))</f>
        <v>0</v>
      </c>
      <c r="L3" s="29" cm="1">
        <f t="array" aca="1" ref="L3" ca="1">SUMPRODUCT(COUNTIFS(INDIRECT("'"&amp;GAMES&amp;"'!B5"),$A3,INDIRECT("'"&amp;GAMES&amp;"'!B6"),L$1))</f>
        <v>0</v>
      </c>
      <c r="M3" s="29" cm="1">
        <f t="array" aca="1" ref="M3" ca="1">SUMPRODUCT(COUNTIFS(INDIRECT("'"&amp;GAMES&amp;"'!B5"),$A3,INDIRECT("'"&amp;GAMES&amp;"'!B6"),M$1))</f>
        <v>0</v>
      </c>
      <c r="N3" s="29" cm="1">
        <f t="array" aca="1" ref="N3" ca="1">SUMPRODUCT(COUNTIFS(INDIRECT("'"&amp;GAMES&amp;"'!B5"),$A3,INDIRECT("'"&amp;GAMES&amp;"'!B6"),N$1))</f>
        <v>0</v>
      </c>
      <c r="O3" s="29" cm="1">
        <f t="array" aca="1" ref="O3" ca="1">SUMPRODUCT(COUNTIFS(INDIRECT("'"&amp;GAMES&amp;"'!B5"),$A3,INDIRECT("'"&amp;GAMES&amp;"'!B6"),O$1))</f>
        <v>0</v>
      </c>
      <c r="P3" s="29" cm="1">
        <f t="array" aca="1" ref="P3" ca="1">SUMPRODUCT(COUNTIFS(INDIRECT("'"&amp;GAMES&amp;"'!B5"),$A3,INDIRECT("'"&amp;GAMES&amp;"'!B6"),P$1))</f>
        <v>0</v>
      </c>
      <c r="Q3" s="29" cm="1">
        <f t="array" aca="1" ref="Q3" ca="1">SUMPRODUCT(COUNTIFS(INDIRECT("'"&amp;GAMES&amp;"'!B5"),$A3,INDIRECT("'"&amp;GAMES&amp;"'!B6"),Q$1))</f>
        <v>0</v>
      </c>
      <c r="R3" s="29" cm="1">
        <f t="array" aca="1" ref="R3" ca="1">SUMPRODUCT(COUNTIFS(INDIRECT("'"&amp;GAMES&amp;"'!B5"),$A3,INDIRECT("'"&amp;GAMES&amp;"'!B6"),R$1))</f>
        <v>0</v>
      </c>
      <c r="S3" s="29" cm="1">
        <f t="array" aca="1" ref="S3" ca="1">SUMPRODUCT(COUNTIFS(INDIRECT("'"&amp;GAMES&amp;"'!B5"),$A3,INDIRECT("'"&amp;GAMES&amp;"'!B6"),S$1))</f>
        <v>0</v>
      </c>
      <c r="T3" s="29" cm="1">
        <f t="array" aca="1" ref="T3" ca="1">SUMPRODUCT(COUNTIFS(INDIRECT("'"&amp;GAMES&amp;"'!B5"),$A3,INDIRECT("'"&amp;GAMES&amp;"'!B6"),T$1))</f>
        <v>0</v>
      </c>
      <c r="U3" s="29" cm="1">
        <f t="array" aca="1" ref="U3" ca="1">SUMPRODUCT(COUNTIFS(INDIRECT("'"&amp;GAMES&amp;"'!B5"),$A3,INDIRECT("'"&amp;GAMES&amp;"'!B6"),U$1))</f>
        <v>0</v>
      </c>
      <c r="V3" s="29" cm="1">
        <f t="array" aca="1" ref="V3" ca="1">SUMPRODUCT(COUNTIFS(INDIRECT("'"&amp;GAMES&amp;"'!B5"),$A3,INDIRECT("'"&amp;GAMES&amp;"'!B6"),V$1))</f>
        <v>0</v>
      </c>
      <c r="W3" s="29" cm="1">
        <f t="array" aca="1" ref="W3" ca="1">SUMPRODUCT(COUNTIFS(INDIRECT("'"&amp;GAMES&amp;"'!B5"),$A3,INDIRECT("'"&amp;GAMES&amp;"'!B6"),W$1))</f>
        <v>0</v>
      </c>
      <c r="X3" s="29" cm="1">
        <f t="array" aca="1" ref="X3" ca="1">SUMPRODUCT(COUNTIFS(INDIRECT("'"&amp;GAMES&amp;"'!B5"),$A3,INDIRECT("'"&amp;GAMES&amp;"'!B6"),X$1))</f>
        <v>0</v>
      </c>
      <c r="Y3" s="61">
        <f t="shared" ref="Y3:Y22" ca="1" si="1">SUM(B3:X3)</f>
        <v>3</v>
      </c>
      <c r="AB3" s="71" t="str">
        <f>HYPERLINK("[.\]TOC!A1","BACK TO TOC")</f>
        <v>BACK TO TOC</v>
      </c>
      <c r="AC3" s="71" t="str">
        <f t="shared" si="0"/>
        <v>BACK TO TOC</v>
      </c>
      <c r="AD3" s="71" t="str">
        <f t="shared" si="0"/>
        <v>BACK TO TOC</v>
      </c>
      <c r="AE3" s="71" t="str">
        <f t="shared" si="0"/>
        <v>BACK TO TOC</v>
      </c>
      <c r="AF3" s="71" t="str">
        <f t="shared" si="0"/>
        <v>BACK TO TOC</v>
      </c>
      <c r="AG3" s="71" t="str">
        <f t="shared" si="0"/>
        <v>BACK TO TOC</v>
      </c>
    </row>
    <row r="4" spans="1:33" ht="20.100000000000001" customHeight="1" x14ac:dyDescent="0.25">
      <c r="A4" s="37" t="s">
        <v>183</v>
      </c>
      <c r="B4" s="29" cm="1">
        <f t="array" aca="1" ref="B4" ca="1">SUMPRODUCT(COUNTIFS(INDIRECT("'"&amp;GAMES&amp;"'!B5"),$A4,INDIRECT("'"&amp;GAMES&amp;"'!B6"),B$1))</f>
        <v>0</v>
      </c>
      <c r="C4" s="29" cm="1">
        <f t="array" aca="1" ref="C4" ca="1">SUMPRODUCT(COUNTIFS(INDIRECT("'"&amp;GAMES&amp;"'!B5"),$A4,INDIRECT("'"&amp;GAMES&amp;"'!B6"),C$1))</f>
        <v>0</v>
      </c>
      <c r="D4" s="29" cm="1">
        <f t="array" aca="1" ref="D4" ca="1">SUMPRODUCT(COUNTIFS(INDIRECT("'"&amp;GAMES&amp;"'!B5"),$A4,INDIRECT("'"&amp;GAMES&amp;"'!B6"),D$1))</f>
        <v>1</v>
      </c>
      <c r="E4" s="29" cm="1">
        <f t="array" aca="1" ref="E4" ca="1">SUMPRODUCT(COUNTIFS(INDIRECT("'"&amp;GAMES&amp;"'!B5"),$A4,INDIRECT("'"&amp;GAMES&amp;"'!B6"),E$1))</f>
        <v>1</v>
      </c>
      <c r="F4" s="29" cm="1">
        <f t="array" aca="1" ref="F4" ca="1">SUMPRODUCT(COUNTIFS(INDIRECT("'"&amp;GAMES&amp;"'!B5"),$A4,INDIRECT("'"&amp;GAMES&amp;"'!B6"),F$1))</f>
        <v>0</v>
      </c>
      <c r="G4" s="29" cm="1">
        <f t="array" aca="1" ref="G4" ca="1">SUMPRODUCT(COUNTIFS(INDIRECT("'"&amp;GAMES&amp;"'!B5"),$A4,INDIRECT("'"&amp;GAMES&amp;"'!B6"),G$1))</f>
        <v>0</v>
      </c>
      <c r="H4" s="29" cm="1">
        <f t="array" aca="1" ref="H4" ca="1">SUMPRODUCT(COUNTIFS(INDIRECT("'"&amp;GAMES&amp;"'!B5"),$A4,INDIRECT("'"&amp;GAMES&amp;"'!B6"),H$1))</f>
        <v>0</v>
      </c>
      <c r="I4" s="29" cm="1">
        <f t="array" aca="1" ref="I4" ca="1">SUMPRODUCT(COUNTIFS(INDIRECT("'"&amp;GAMES&amp;"'!B5"),$A4,INDIRECT("'"&amp;GAMES&amp;"'!B6"),I$1))</f>
        <v>0</v>
      </c>
      <c r="J4" s="29" cm="1">
        <f t="array" aca="1" ref="J4" ca="1">SUMPRODUCT(COUNTIFS(INDIRECT("'"&amp;GAMES&amp;"'!B5"),$A4,INDIRECT("'"&amp;GAMES&amp;"'!B6"),J$1))</f>
        <v>1</v>
      </c>
      <c r="K4" s="29" cm="1">
        <f t="array" aca="1" ref="K4" ca="1">SUMPRODUCT(COUNTIFS(INDIRECT("'"&amp;GAMES&amp;"'!B5"),$A4,INDIRECT("'"&amp;GAMES&amp;"'!B6"),K$1))</f>
        <v>0</v>
      </c>
      <c r="L4" s="29" cm="1">
        <f t="array" aca="1" ref="L4" ca="1">SUMPRODUCT(COUNTIFS(INDIRECT("'"&amp;GAMES&amp;"'!B5"),$A4,INDIRECT("'"&amp;GAMES&amp;"'!B6"),L$1))</f>
        <v>0</v>
      </c>
      <c r="M4" s="29" cm="1">
        <f t="array" aca="1" ref="M4" ca="1">SUMPRODUCT(COUNTIFS(INDIRECT("'"&amp;GAMES&amp;"'!B5"),$A4,INDIRECT("'"&amp;GAMES&amp;"'!B6"),M$1))</f>
        <v>3</v>
      </c>
      <c r="N4" s="29" cm="1">
        <f t="array" aca="1" ref="N4" ca="1">SUMPRODUCT(COUNTIFS(INDIRECT("'"&amp;GAMES&amp;"'!B5"),$A4,INDIRECT("'"&amp;GAMES&amp;"'!B6"),N$1))</f>
        <v>1</v>
      </c>
      <c r="O4" s="29" cm="1">
        <f t="array" aca="1" ref="O4" ca="1">SUMPRODUCT(COUNTIFS(INDIRECT("'"&amp;GAMES&amp;"'!B5"),$A4,INDIRECT("'"&amp;GAMES&amp;"'!B6"),O$1))</f>
        <v>1</v>
      </c>
      <c r="P4" s="29" cm="1">
        <f t="array" aca="1" ref="P4" ca="1">SUMPRODUCT(COUNTIFS(INDIRECT("'"&amp;GAMES&amp;"'!B5"),$A4,INDIRECT("'"&amp;GAMES&amp;"'!B6"),P$1))</f>
        <v>1</v>
      </c>
      <c r="Q4" s="29" cm="1">
        <f t="array" aca="1" ref="Q4" ca="1">SUMPRODUCT(COUNTIFS(INDIRECT("'"&amp;GAMES&amp;"'!B5"),$A4,INDIRECT("'"&amp;GAMES&amp;"'!B6"),Q$1))</f>
        <v>0</v>
      </c>
      <c r="R4" s="29" cm="1">
        <f t="array" aca="1" ref="R4" ca="1">SUMPRODUCT(COUNTIFS(INDIRECT("'"&amp;GAMES&amp;"'!B5"),$A4,INDIRECT("'"&amp;GAMES&amp;"'!B6"),R$1))</f>
        <v>0</v>
      </c>
      <c r="S4" s="29" cm="1">
        <f t="array" aca="1" ref="S4" ca="1">SUMPRODUCT(COUNTIFS(INDIRECT("'"&amp;GAMES&amp;"'!B5"),$A4,INDIRECT("'"&amp;GAMES&amp;"'!B6"),S$1))</f>
        <v>1</v>
      </c>
      <c r="T4" s="29" cm="1">
        <f t="array" aca="1" ref="T4" ca="1">SUMPRODUCT(COUNTIFS(INDIRECT("'"&amp;GAMES&amp;"'!B5"),$A4,INDIRECT("'"&amp;GAMES&amp;"'!B6"),T$1))</f>
        <v>0</v>
      </c>
      <c r="U4" s="29" cm="1">
        <f t="array" aca="1" ref="U4" ca="1">SUMPRODUCT(COUNTIFS(INDIRECT("'"&amp;GAMES&amp;"'!B5"),$A4,INDIRECT("'"&amp;GAMES&amp;"'!B6"),U$1))</f>
        <v>0</v>
      </c>
      <c r="V4" s="29" cm="1">
        <f t="array" aca="1" ref="V4" ca="1">SUMPRODUCT(COUNTIFS(INDIRECT("'"&amp;GAMES&amp;"'!B5"),$A4,INDIRECT("'"&amp;GAMES&amp;"'!B6"),V$1))</f>
        <v>0</v>
      </c>
      <c r="W4" s="29" cm="1">
        <f t="array" aca="1" ref="W4" ca="1">SUMPRODUCT(COUNTIFS(INDIRECT("'"&amp;GAMES&amp;"'!B5"),$A4,INDIRECT("'"&amp;GAMES&amp;"'!B6"),W$1))</f>
        <v>1</v>
      </c>
      <c r="X4" s="29" cm="1">
        <f t="array" aca="1" ref="X4" ca="1">SUMPRODUCT(COUNTIFS(INDIRECT("'"&amp;GAMES&amp;"'!B5"),$A4,INDIRECT("'"&amp;GAMES&amp;"'!B6"),X$1))</f>
        <v>0</v>
      </c>
      <c r="Y4" s="61">
        <f t="shared" ca="1" si="1"/>
        <v>11</v>
      </c>
    </row>
    <row r="5" spans="1:33" ht="20.100000000000001" customHeight="1" x14ac:dyDescent="0.25">
      <c r="A5" s="31" t="s">
        <v>184</v>
      </c>
      <c r="B5" s="29" cm="1">
        <f t="array" aca="1" ref="B5" ca="1">SUMPRODUCT(COUNTIFS(INDIRECT("'"&amp;GAMES&amp;"'!B5"),$A5,INDIRECT("'"&amp;GAMES&amp;"'!B6"),B$1))</f>
        <v>0</v>
      </c>
      <c r="C5" s="29" cm="1">
        <f t="array" aca="1" ref="C5" ca="1">SUMPRODUCT(COUNTIFS(INDIRECT("'"&amp;GAMES&amp;"'!B5"),$A5,INDIRECT("'"&amp;GAMES&amp;"'!B6"),C$1))</f>
        <v>0</v>
      </c>
      <c r="D5" s="29" cm="1">
        <f t="array" aca="1" ref="D5" ca="1">SUMPRODUCT(COUNTIFS(INDIRECT("'"&amp;GAMES&amp;"'!B5"),$A5,INDIRECT("'"&amp;GAMES&amp;"'!B6"),D$1))</f>
        <v>0</v>
      </c>
      <c r="E5" s="29" cm="1">
        <f t="array" aca="1" ref="E5" ca="1">SUMPRODUCT(COUNTIFS(INDIRECT("'"&amp;GAMES&amp;"'!B5"),$A5,INDIRECT("'"&amp;GAMES&amp;"'!B6"),E$1))</f>
        <v>0</v>
      </c>
      <c r="F5" s="29" cm="1">
        <f t="array" aca="1" ref="F5" ca="1">SUMPRODUCT(COUNTIFS(INDIRECT("'"&amp;GAMES&amp;"'!B5"),$A5,INDIRECT("'"&amp;GAMES&amp;"'!B6"),F$1))</f>
        <v>0</v>
      </c>
      <c r="G5" s="29" cm="1">
        <f t="array" aca="1" ref="G5" ca="1">SUMPRODUCT(COUNTIFS(INDIRECT("'"&amp;GAMES&amp;"'!B5"),$A5,INDIRECT("'"&amp;GAMES&amp;"'!B6"),G$1))</f>
        <v>0</v>
      </c>
      <c r="H5" s="29" cm="1">
        <f t="array" aca="1" ref="H5" ca="1">SUMPRODUCT(COUNTIFS(INDIRECT("'"&amp;GAMES&amp;"'!B5"),$A5,INDIRECT("'"&amp;GAMES&amp;"'!B6"),H$1))</f>
        <v>0</v>
      </c>
      <c r="I5" s="29" cm="1">
        <f t="array" aca="1" ref="I5" ca="1">SUMPRODUCT(COUNTIFS(INDIRECT("'"&amp;GAMES&amp;"'!B5"),$A5,INDIRECT("'"&amp;GAMES&amp;"'!B6"),I$1))</f>
        <v>1</v>
      </c>
      <c r="J5" s="29" cm="1">
        <f t="array" aca="1" ref="J5" ca="1">SUMPRODUCT(COUNTIFS(INDIRECT("'"&amp;GAMES&amp;"'!B5"),$A5,INDIRECT("'"&amp;GAMES&amp;"'!B6"),J$1))</f>
        <v>0</v>
      </c>
      <c r="K5" s="29" cm="1">
        <f t="array" aca="1" ref="K5" ca="1">SUMPRODUCT(COUNTIFS(INDIRECT("'"&amp;GAMES&amp;"'!B5"),$A5,INDIRECT("'"&amp;GAMES&amp;"'!B6"),K$1))</f>
        <v>1</v>
      </c>
      <c r="L5" s="29" cm="1">
        <f t="array" aca="1" ref="L5" ca="1">SUMPRODUCT(COUNTIFS(INDIRECT("'"&amp;GAMES&amp;"'!B5"),$A5,INDIRECT("'"&amp;GAMES&amp;"'!B6"),L$1))</f>
        <v>0</v>
      </c>
      <c r="M5" s="29" cm="1">
        <f t="array" aca="1" ref="M5" ca="1">SUMPRODUCT(COUNTIFS(INDIRECT("'"&amp;GAMES&amp;"'!B5"),$A5,INDIRECT("'"&amp;GAMES&amp;"'!B6"),M$1))</f>
        <v>0</v>
      </c>
      <c r="N5" s="29" cm="1">
        <f t="array" aca="1" ref="N5" ca="1">SUMPRODUCT(COUNTIFS(INDIRECT("'"&amp;GAMES&amp;"'!B5"),$A5,INDIRECT("'"&amp;GAMES&amp;"'!B6"),N$1))</f>
        <v>0</v>
      </c>
      <c r="O5" s="29" cm="1">
        <f t="array" aca="1" ref="O5" ca="1">SUMPRODUCT(COUNTIFS(INDIRECT("'"&amp;GAMES&amp;"'!B5"),$A5,INDIRECT("'"&amp;GAMES&amp;"'!B6"),O$1))</f>
        <v>0</v>
      </c>
      <c r="P5" s="29" cm="1">
        <f t="array" aca="1" ref="P5" ca="1">SUMPRODUCT(COUNTIFS(INDIRECT("'"&amp;GAMES&amp;"'!B5"),$A5,INDIRECT("'"&amp;GAMES&amp;"'!B6"),P$1))</f>
        <v>0</v>
      </c>
      <c r="Q5" s="29" cm="1">
        <f t="array" aca="1" ref="Q5" ca="1">SUMPRODUCT(COUNTIFS(INDIRECT("'"&amp;GAMES&amp;"'!B5"),$A5,INDIRECT("'"&amp;GAMES&amp;"'!B6"),Q$1))</f>
        <v>0</v>
      </c>
      <c r="R5" s="29" cm="1">
        <f t="array" aca="1" ref="R5" ca="1">SUMPRODUCT(COUNTIFS(INDIRECT("'"&amp;GAMES&amp;"'!B5"),$A5,INDIRECT("'"&amp;GAMES&amp;"'!B6"),R$1))</f>
        <v>0</v>
      </c>
      <c r="S5" s="29" cm="1">
        <f t="array" aca="1" ref="S5" ca="1">SUMPRODUCT(COUNTIFS(INDIRECT("'"&amp;GAMES&amp;"'!B5"),$A5,INDIRECT("'"&amp;GAMES&amp;"'!B6"),S$1))</f>
        <v>0</v>
      </c>
      <c r="T5" s="29" cm="1">
        <f t="array" aca="1" ref="T5" ca="1">SUMPRODUCT(COUNTIFS(INDIRECT("'"&amp;GAMES&amp;"'!B5"),$A5,INDIRECT("'"&amp;GAMES&amp;"'!B6"),T$1))</f>
        <v>0</v>
      </c>
      <c r="U5" s="29" cm="1">
        <f t="array" aca="1" ref="U5" ca="1">SUMPRODUCT(COUNTIFS(INDIRECT("'"&amp;GAMES&amp;"'!B5"),$A5,INDIRECT("'"&amp;GAMES&amp;"'!B6"),U$1))</f>
        <v>0</v>
      </c>
      <c r="V5" s="29" cm="1">
        <f t="array" aca="1" ref="V5" ca="1">SUMPRODUCT(COUNTIFS(INDIRECT("'"&amp;GAMES&amp;"'!B5"),$A5,INDIRECT("'"&amp;GAMES&amp;"'!B6"),V$1))</f>
        <v>0</v>
      </c>
      <c r="W5" s="29" cm="1">
        <f t="array" aca="1" ref="W5" ca="1">SUMPRODUCT(COUNTIFS(INDIRECT("'"&amp;GAMES&amp;"'!B5"),$A5,INDIRECT("'"&amp;GAMES&amp;"'!B6"),W$1))</f>
        <v>0</v>
      </c>
      <c r="X5" s="29" cm="1">
        <f t="array" aca="1" ref="X5" ca="1">SUMPRODUCT(COUNTIFS(INDIRECT("'"&amp;GAMES&amp;"'!B5"),$A5,INDIRECT("'"&amp;GAMES&amp;"'!B6"),X$1))</f>
        <v>0</v>
      </c>
      <c r="Y5" s="61">
        <f t="shared" ca="1" si="1"/>
        <v>2</v>
      </c>
    </row>
    <row r="6" spans="1:33" ht="20.100000000000001" customHeight="1" x14ac:dyDescent="0.25">
      <c r="A6" s="37" t="s">
        <v>185</v>
      </c>
      <c r="B6" s="29" cm="1">
        <f t="array" aca="1" ref="B6" ca="1">SUMPRODUCT(COUNTIFS(INDIRECT("'"&amp;GAMES&amp;"'!B5"),$A6,INDIRECT("'"&amp;GAMES&amp;"'!B6"),B$1))</f>
        <v>0</v>
      </c>
      <c r="C6" s="29" cm="1">
        <f t="array" aca="1" ref="C6" ca="1">SUMPRODUCT(COUNTIFS(INDIRECT("'"&amp;GAMES&amp;"'!B5"),$A6,INDIRECT("'"&amp;GAMES&amp;"'!B6"),C$1))</f>
        <v>1</v>
      </c>
      <c r="D6" s="29" cm="1">
        <f t="array" aca="1" ref="D6" ca="1">SUMPRODUCT(COUNTIFS(INDIRECT("'"&amp;GAMES&amp;"'!B5"),$A6,INDIRECT("'"&amp;GAMES&amp;"'!B6"),D$1))</f>
        <v>0</v>
      </c>
      <c r="E6" s="29" cm="1">
        <f t="array" aca="1" ref="E6" ca="1">SUMPRODUCT(COUNTIFS(INDIRECT("'"&amp;GAMES&amp;"'!B5"),$A6,INDIRECT("'"&amp;GAMES&amp;"'!B6"),E$1))</f>
        <v>0</v>
      </c>
      <c r="F6" s="29" cm="1">
        <f t="array" aca="1" ref="F6" ca="1">SUMPRODUCT(COUNTIFS(INDIRECT("'"&amp;GAMES&amp;"'!B5"),$A6,INDIRECT("'"&amp;GAMES&amp;"'!B6"),F$1))</f>
        <v>0</v>
      </c>
      <c r="G6" s="29" cm="1">
        <f t="array" aca="1" ref="G6" ca="1">SUMPRODUCT(COUNTIFS(INDIRECT("'"&amp;GAMES&amp;"'!B5"),$A6,INDIRECT("'"&amp;GAMES&amp;"'!B6"),G$1))</f>
        <v>0</v>
      </c>
      <c r="H6" s="29" cm="1">
        <f t="array" aca="1" ref="H6" ca="1">SUMPRODUCT(COUNTIFS(INDIRECT("'"&amp;GAMES&amp;"'!B5"),$A6,INDIRECT("'"&amp;GAMES&amp;"'!B6"),H$1))</f>
        <v>0</v>
      </c>
      <c r="I6" s="29" cm="1">
        <f t="array" aca="1" ref="I6" ca="1">SUMPRODUCT(COUNTIFS(INDIRECT("'"&amp;GAMES&amp;"'!B5"),$A6,INDIRECT("'"&amp;GAMES&amp;"'!B6"),I$1))</f>
        <v>0</v>
      </c>
      <c r="J6" s="29" cm="1">
        <f t="array" aca="1" ref="J6" ca="1">SUMPRODUCT(COUNTIFS(INDIRECT("'"&amp;GAMES&amp;"'!B5"),$A6,INDIRECT("'"&amp;GAMES&amp;"'!B6"),J$1))</f>
        <v>0</v>
      </c>
      <c r="K6" s="29" cm="1">
        <f t="array" aca="1" ref="K6" ca="1">SUMPRODUCT(COUNTIFS(INDIRECT("'"&amp;GAMES&amp;"'!B5"),$A6,INDIRECT("'"&amp;GAMES&amp;"'!B6"),K$1))</f>
        <v>0</v>
      </c>
      <c r="L6" s="29" cm="1">
        <f t="array" aca="1" ref="L6" ca="1">SUMPRODUCT(COUNTIFS(INDIRECT("'"&amp;GAMES&amp;"'!B5"),$A6,INDIRECT("'"&amp;GAMES&amp;"'!B6"),L$1))</f>
        <v>0</v>
      </c>
      <c r="M6" s="29" cm="1">
        <f t="array" aca="1" ref="M6" ca="1">SUMPRODUCT(COUNTIFS(INDIRECT("'"&amp;GAMES&amp;"'!B5"),$A6,INDIRECT("'"&amp;GAMES&amp;"'!B6"),M$1))</f>
        <v>0</v>
      </c>
      <c r="N6" s="29" cm="1">
        <f t="array" aca="1" ref="N6" ca="1">SUMPRODUCT(COUNTIFS(INDIRECT("'"&amp;GAMES&amp;"'!B5"),$A6,INDIRECT("'"&amp;GAMES&amp;"'!B6"),N$1))</f>
        <v>0</v>
      </c>
      <c r="O6" s="29" cm="1">
        <f t="array" aca="1" ref="O6" ca="1">SUMPRODUCT(COUNTIFS(INDIRECT("'"&amp;GAMES&amp;"'!B5"),$A6,INDIRECT("'"&amp;GAMES&amp;"'!B6"),O$1))</f>
        <v>0</v>
      </c>
      <c r="P6" s="29" cm="1">
        <f t="array" aca="1" ref="P6" ca="1">SUMPRODUCT(COUNTIFS(INDIRECT("'"&amp;GAMES&amp;"'!B5"),$A6,INDIRECT("'"&amp;GAMES&amp;"'!B6"),P$1))</f>
        <v>0</v>
      </c>
      <c r="Q6" s="29" cm="1">
        <f t="array" aca="1" ref="Q6" ca="1">SUMPRODUCT(COUNTIFS(INDIRECT("'"&amp;GAMES&amp;"'!B5"),$A6,INDIRECT("'"&amp;GAMES&amp;"'!B6"),Q$1))</f>
        <v>0</v>
      </c>
      <c r="R6" s="29" cm="1">
        <f t="array" aca="1" ref="R6" ca="1">SUMPRODUCT(COUNTIFS(INDIRECT("'"&amp;GAMES&amp;"'!B5"),$A6,INDIRECT("'"&amp;GAMES&amp;"'!B6"),R$1))</f>
        <v>0</v>
      </c>
      <c r="S6" s="29" cm="1">
        <f t="array" aca="1" ref="S6" ca="1">SUMPRODUCT(COUNTIFS(INDIRECT("'"&amp;GAMES&amp;"'!B5"),$A6,INDIRECT("'"&amp;GAMES&amp;"'!B6"),S$1))</f>
        <v>0</v>
      </c>
      <c r="T6" s="29" cm="1">
        <f t="array" aca="1" ref="T6" ca="1">SUMPRODUCT(COUNTIFS(INDIRECT("'"&amp;GAMES&amp;"'!B5"),$A6,INDIRECT("'"&amp;GAMES&amp;"'!B6"),T$1))</f>
        <v>0</v>
      </c>
      <c r="U6" s="29" cm="1">
        <f t="array" aca="1" ref="U6" ca="1">SUMPRODUCT(COUNTIFS(INDIRECT("'"&amp;GAMES&amp;"'!B5"),$A6,INDIRECT("'"&amp;GAMES&amp;"'!B6"),U$1))</f>
        <v>0</v>
      </c>
      <c r="V6" s="29" cm="1">
        <f t="array" aca="1" ref="V6" ca="1">SUMPRODUCT(COUNTIFS(INDIRECT("'"&amp;GAMES&amp;"'!B5"),$A6,INDIRECT("'"&amp;GAMES&amp;"'!B6"),V$1))</f>
        <v>0</v>
      </c>
      <c r="W6" s="29" cm="1">
        <f t="array" aca="1" ref="W6" ca="1">SUMPRODUCT(COUNTIFS(INDIRECT("'"&amp;GAMES&amp;"'!B5"),$A6,INDIRECT("'"&amp;GAMES&amp;"'!B6"),W$1))</f>
        <v>0</v>
      </c>
      <c r="X6" s="29" cm="1">
        <f t="array" aca="1" ref="X6" ca="1">SUMPRODUCT(COUNTIFS(INDIRECT("'"&amp;GAMES&amp;"'!B5"),$A6,INDIRECT("'"&amp;GAMES&amp;"'!B6"),X$1))</f>
        <v>0</v>
      </c>
      <c r="Y6" s="61">
        <f t="shared" ca="1" si="1"/>
        <v>1</v>
      </c>
    </row>
    <row r="7" spans="1:33" ht="20.100000000000001" customHeight="1" x14ac:dyDescent="0.25">
      <c r="A7" s="31" t="s">
        <v>186</v>
      </c>
      <c r="B7" s="29" cm="1">
        <f t="array" aca="1" ref="B7" ca="1">SUMPRODUCT(COUNTIFS(INDIRECT("'"&amp;GAMES&amp;"'!B5"),$A7,INDIRECT("'"&amp;GAMES&amp;"'!B6"),B$1))</f>
        <v>1</v>
      </c>
      <c r="C7" s="29" cm="1">
        <f t="array" aca="1" ref="C7" ca="1">SUMPRODUCT(COUNTIFS(INDIRECT("'"&amp;GAMES&amp;"'!B5"),$A7,INDIRECT("'"&amp;GAMES&amp;"'!B6"),C$1))</f>
        <v>0</v>
      </c>
      <c r="D7" s="29" cm="1">
        <f t="array" aca="1" ref="D7" ca="1">SUMPRODUCT(COUNTIFS(INDIRECT("'"&amp;GAMES&amp;"'!B5"),$A7,INDIRECT("'"&amp;GAMES&amp;"'!B6"),D$1))</f>
        <v>0</v>
      </c>
      <c r="E7" s="29" cm="1">
        <f t="array" aca="1" ref="E7" ca="1">SUMPRODUCT(COUNTIFS(INDIRECT("'"&amp;GAMES&amp;"'!B5"),$A7,INDIRECT("'"&amp;GAMES&amp;"'!B6"),E$1))</f>
        <v>0</v>
      </c>
      <c r="F7" s="29" cm="1">
        <f t="array" aca="1" ref="F7" ca="1">SUMPRODUCT(COUNTIFS(INDIRECT("'"&amp;GAMES&amp;"'!B5"),$A7,INDIRECT("'"&amp;GAMES&amp;"'!B6"),F$1))</f>
        <v>0</v>
      </c>
      <c r="G7" s="29" cm="1">
        <f t="array" aca="1" ref="G7" ca="1">SUMPRODUCT(COUNTIFS(INDIRECT("'"&amp;GAMES&amp;"'!B5"),$A7,INDIRECT("'"&amp;GAMES&amp;"'!B6"),G$1))</f>
        <v>0</v>
      </c>
      <c r="H7" s="29" cm="1">
        <f t="array" aca="1" ref="H7" ca="1">SUMPRODUCT(COUNTIFS(INDIRECT("'"&amp;GAMES&amp;"'!B5"),$A7,INDIRECT("'"&amp;GAMES&amp;"'!B6"),H$1))</f>
        <v>0</v>
      </c>
      <c r="I7" s="29" cm="1">
        <f t="array" aca="1" ref="I7" ca="1">SUMPRODUCT(COUNTIFS(INDIRECT("'"&amp;GAMES&amp;"'!B5"),$A7,INDIRECT("'"&amp;GAMES&amp;"'!B6"),I$1))</f>
        <v>0</v>
      </c>
      <c r="J7" s="29" cm="1">
        <f t="array" aca="1" ref="J7" ca="1">SUMPRODUCT(COUNTIFS(INDIRECT("'"&amp;GAMES&amp;"'!B5"),$A7,INDIRECT("'"&amp;GAMES&amp;"'!B6"),J$1))</f>
        <v>0</v>
      </c>
      <c r="K7" s="29" cm="1">
        <f t="array" aca="1" ref="K7" ca="1">SUMPRODUCT(COUNTIFS(INDIRECT("'"&amp;GAMES&amp;"'!B5"),$A7,INDIRECT("'"&amp;GAMES&amp;"'!B6"),K$1))</f>
        <v>0</v>
      </c>
      <c r="L7" s="29" cm="1">
        <f t="array" aca="1" ref="L7" ca="1">SUMPRODUCT(COUNTIFS(INDIRECT("'"&amp;GAMES&amp;"'!B5"),$A7,INDIRECT("'"&amp;GAMES&amp;"'!B6"),L$1))</f>
        <v>0</v>
      </c>
      <c r="M7" s="29" cm="1">
        <f t="array" aca="1" ref="M7" ca="1">SUMPRODUCT(COUNTIFS(INDIRECT("'"&amp;GAMES&amp;"'!B5"),$A7,INDIRECT("'"&amp;GAMES&amp;"'!B6"),M$1))</f>
        <v>0</v>
      </c>
      <c r="N7" s="29" cm="1">
        <f t="array" aca="1" ref="N7" ca="1">SUMPRODUCT(COUNTIFS(INDIRECT("'"&amp;GAMES&amp;"'!B5"),$A7,INDIRECT("'"&amp;GAMES&amp;"'!B6"),N$1))</f>
        <v>0</v>
      </c>
      <c r="O7" s="29" cm="1">
        <f t="array" aca="1" ref="O7" ca="1">SUMPRODUCT(COUNTIFS(INDIRECT("'"&amp;GAMES&amp;"'!B5"),$A7,INDIRECT("'"&amp;GAMES&amp;"'!B6"),O$1))</f>
        <v>0</v>
      </c>
      <c r="P7" s="29" cm="1">
        <f t="array" aca="1" ref="P7" ca="1">SUMPRODUCT(COUNTIFS(INDIRECT("'"&amp;GAMES&amp;"'!B5"),$A7,INDIRECT("'"&amp;GAMES&amp;"'!B6"),P$1))</f>
        <v>0</v>
      </c>
      <c r="Q7" s="29" cm="1">
        <f t="array" aca="1" ref="Q7" ca="1">SUMPRODUCT(COUNTIFS(INDIRECT("'"&amp;GAMES&amp;"'!B5"),$A7,INDIRECT("'"&amp;GAMES&amp;"'!B6"),Q$1))</f>
        <v>0</v>
      </c>
      <c r="R7" s="29" cm="1">
        <f t="array" aca="1" ref="R7" ca="1">SUMPRODUCT(COUNTIFS(INDIRECT("'"&amp;GAMES&amp;"'!B5"),$A7,INDIRECT("'"&amp;GAMES&amp;"'!B6"),R$1))</f>
        <v>0</v>
      </c>
      <c r="S7" s="29" cm="1">
        <f t="array" aca="1" ref="S7" ca="1">SUMPRODUCT(COUNTIFS(INDIRECT("'"&amp;GAMES&amp;"'!B5"),$A7,INDIRECT("'"&amp;GAMES&amp;"'!B6"),S$1))</f>
        <v>0</v>
      </c>
      <c r="T7" s="29" cm="1">
        <f t="array" aca="1" ref="T7" ca="1">SUMPRODUCT(COUNTIFS(INDIRECT("'"&amp;GAMES&amp;"'!B5"),$A7,INDIRECT("'"&amp;GAMES&amp;"'!B6"),T$1))</f>
        <v>0</v>
      </c>
      <c r="U7" s="29" cm="1">
        <f t="array" aca="1" ref="U7" ca="1">SUMPRODUCT(COUNTIFS(INDIRECT("'"&amp;GAMES&amp;"'!B5"),$A7,INDIRECT("'"&amp;GAMES&amp;"'!B6"),U$1))</f>
        <v>0</v>
      </c>
      <c r="V7" s="29" cm="1">
        <f t="array" aca="1" ref="V7" ca="1">SUMPRODUCT(COUNTIFS(INDIRECT("'"&amp;GAMES&amp;"'!B5"),$A7,INDIRECT("'"&amp;GAMES&amp;"'!B6"),V$1))</f>
        <v>0</v>
      </c>
      <c r="W7" s="29" cm="1">
        <f t="array" aca="1" ref="W7" ca="1">SUMPRODUCT(COUNTIFS(INDIRECT("'"&amp;GAMES&amp;"'!B5"),$A7,INDIRECT("'"&amp;GAMES&amp;"'!B6"),W$1))</f>
        <v>0</v>
      </c>
      <c r="X7" s="29" cm="1">
        <f t="array" aca="1" ref="X7" ca="1">SUMPRODUCT(COUNTIFS(INDIRECT("'"&amp;GAMES&amp;"'!B5"),$A7,INDIRECT("'"&amp;GAMES&amp;"'!B6"),X$1))</f>
        <v>0</v>
      </c>
      <c r="Y7" s="61">
        <f t="shared" ca="1" si="1"/>
        <v>1</v>
      </c>
    </row>
    <row r="8" spans="1:33" ht="20.100000000000001" customHeight="1" x14ac:dyDescent="0.25">
      <c r="A8" s="37" t="s">
        <v>187</v>
      </c>
      <c r="B8" s="29" cm="1">
        <f t="array" aca="1" ref="B8" ca="1">SUMPRODUCT(COUNTIFS(INDIRECT("'"&amp;GAMES&amp;"'!B5"),$A8,INDIRECT("'"&amp;GAMES&amp;"'!B6"),B$1))</f>
        <v>0</v>
      </c>
      <c r="C8" s="29" cm="1">
        <f t="array" aca="1" ref="C8" ca="1">SUMPRODUCT(COUNTIFS(INDIRECT("'"&amp;GAMES&amp;"'!B5"),$A8,INDIRECT("'"&amp;GAMES&amp;"'!B6"),C$1))</f>
        <v>0</v>
      </c>
      <c r="D8" s="29" cm="1">
        <f t="array" aca="1" ref="D8" ca="1">SUMPRODUCT(COUNTIFS(INDIRECT("'"&amp;GAMES&amp;"'!B5"),$A8,INDIRECT("'"&amp;GAMES&amp;"'!B6"),D$1))</f>
        <v>0</v>
      </c>
      <c r="E8" s="29" cm="1">
        <f t="array" aca="1" ref="E8" ca="1">SUMPRODUCT(COUNTIFS(INDIRECT("'"&amp;GAMES&amp;"'!B5"),$A8,INDIRECT("'"&amp;GAMES&amp;"'!B6"),E$1))</f>
        <v>0</v>
      </c>
      <c r="F8" s="29" cm="1">
        <f t="array" aca="1" ref="F8" ca="1">SUMPRODUCT(COUNTIFS(INDIRECT("'"&amp;GAMES&amp;"'!B5"),$A8,INDIRECT("'"&amp;GAMES&amp;"'!B6"),F$1))</f>
        <v>0</v>
      </c>
      <c r="G8" s="29" cm="1">
        <f t="array" aca="1" ref="G8" ca="1">SUMPRODUCT(COUNTIFS(INDIRECT("'"&amp;GAMES&amp;"'!B5"),$A8,INDIRECT("'"&amp;GAMES&amp;"'!B6"),G$1))</f>
        <v>0</v>
      </c>
      <c r="H8" s="29" cm="1">
        <f t="array" aca="1" ref="H8" ca="1">SUMPRODUCT(COUNTIFS(INDIRECT("'"&amp;GAMES&amp;"'!B5"),$A8,INDIRECT("'"&amp;GAMES&amp;"'!B6"),H$1))</f>
        <v>0</v>
      </c>
      <c r="I8" s="29" cm="1">
        <f t="array" aca="1" ref="I8" ca="1">SUMPRODUCT(COUNTIFS(INDIRECT("'"&amp;GAMES&amp;"'!B5"),$A8,INDIRECT("'"&amp;GAMES&amp;"'!B6"),I$1))</f>
        <v>0</v>
      </c>
      <c r="J8" s="29" cm="1">
        <f t="array" aca="1" ref="J8" ca="1">SUMPRODUCT(COUNTIFS(INDIRECT("'"&amp;GAMES&amp;"'!B5"),$A8,INDIRECT("'"&amp;GAMES&amp;"'!B6"),J$1))</f>
        <v>0</v>
      </c>
      <c r="K8" s="29" cm="1">
        <f t="array" aca="1" ref="K8" ca="1">SUMPRODUCT(COUNTIFS(INDIRECT("'"&amp;GAMES&amp;"'!B5"),$A8,INDIRECT("'"&amp;GAMES&amp;"'!B6"),K$1))</f>
        <v>0</v>
      </c>
      <c r="L8" s="29" cm="1">
        <f t="array" aca="1" ref="L8" ca="1">SUMPRODUCT(COUNTIFS(INDIRECT("'"&amp;GAMES&amp;"'!B5"),$A8,INDIRECT("'"&amp;GAMES&amp;"'!B6"),L$1))</f>
        <v>0</v>
      </c>
      <c r="M8" s="29" cm="1">
        <f t="array" aca="1" ref="M8" ca="1">SUMPRODUCT(COUNTIFS(INDIRECT("'"&amp;GAMES&amp;"'!B5"),$A8,INDIRECT("'"&amp;GAMES&amp;"'!B6"),M$1))</f>
        <v>0</v>
      </c>
      <c r="N8" s="29" cm="1">
        <f t="array" aca="1" ref="N8" ca="1">SUMPRODUCT(COUNTIFS(INDIRECT("'"&amp;GAMES&amp;"'!B5"),$A8,INDIRECT("'"&amp;GAMES&amp;"'!B6"),N$1))</f>
        <v>0</v>
      </c>
      <c r="O8" s="29" cm="1">
        <f t="array" aca="1" ref="O8" ca="1">SUMPRODUCT(COUNTIFS(INDIRECT("'"&amp;GAMES&amp;"'!B5"),$A8,INDIRECT("'"&amp;GAMES&amp;"'!B6"),O$1))</f>
        <v>0</v>
      </c>
      <c r="P8" s="29" cm="1">
        <f t="array" aca="1" ref="P8" ca="1">SUMPRODUCT(COUNTIFS(INDIRECT("'"&amp;GAMES&amp;"'!B5"),$A8,INDIRECT("'"&amp;GAMES&amp;"'!B6"),P$1))</f>
        <v>0</v>
      </c>
      <c r="Q8" s="29" cm="1">
        <f t="array" aca="1" ref="Q8" ca="1">SUMPRODUCT(COUNTIFS(INDIRECT("'"&amp;GAMES&amp;"'!B5"),$A8,INDIRECT("'"&amp;GAMES&amp;"'!B6"),Q$1))</f>
        <v>0</v>
      </c>
      <c r="R8" s="29" cm="1">
        <f t="array" aca="1" ref="R8" ca="1">SUMPRODUCT(COUNTIFS(INDIRECT("'"&amp;GAMES&amp;"'!B5"),$A8,INDIRECT("'"&amp;GAMES&amp;"'!B6"),R$1))</f>
        <v>0</v>
      </c>
      <c r="S8" s="29" cm="1">
        <f t="array" aca="1" ref="S8" ca="1">SUMPRODUCT(COUNTIFS(INDIRECT("'"&amp;GAMES&amp;"'!B5"),$A8,INDIRECT("'"&amp;GAMES&amp;"'!B6"),S$1))</f>
        <v>0</v>
      </c>
      <c r="T8" s="29" cm="1">
        <f t="array" aca="1" ref="T8" ca="1">SUMPRODUCT(COUNTIFS(INDIRECT("'"&amp;GAMES&amp;"'!B5"),$A8,INDIRECT("'"&amp;GAMES&amp;"'!B6"),T$1))</f>
        <v>0</v>
      </c>
      <c r="U8" s="29" cm="1">
        <f t="array" aca="1" ref="U8" ca="1">SUMPRODUCT(COUNTIFS(INDIRECT("'"&amp;GAMES&amp;"'!B5"),$A8,INDIRECT("'"&amp;GAMES&amp;"'!B6"),U$1))</f>
        <v>0</v>
      </c>
      <c r="V8" s="29" cm="1">
        <f t="array" aca="1" ref="V8" ca="1">SUMPRODUCT(COUNTIFS(INDIRECT("'"&amp;GAMES&amp;"'!B5"),$A8,INDIRECT("'"&amp;GAMES&amp;"'!B6"),V$1))</f>
        <v>0</v>
      </c>
      <c r="W8" s="29" cm="1">
        <f t="array" aca="1" ref="W8" ca="1">SUMPRODUCT(COUNTIFS(INDIRECT("'"&amp;GAMES&amp;"'!B5"),$A8,INDIRECT("'"&amp;GAMES&amp;"'!B6"),W$1))</f>
        <v>0</v>
      </c>
      <c r="X8" s="29" cm="1">
        <f t="array" aca="1" ref="X8" ca="1">SUMPRODUCT(COUNTIFS(INDIRECT("'"&amp;GAMES&amp;"'!B5"),$A8,INDIRECT("'"&amp;GAMES&amp;"'!B6"),X$1))</f>
        <v>0</v>
      </c>
      <c r="Y8" s="61">
        <f t="shared" ca="1" si="1"/>
        <v>0</v>
      </c>
    </row>
    <row r="9" spans="1:33" ht="20.100000000000001" customHeight="1" x14ac:dyDescent="0.25">
      <c r="A9" s="31" t="s">
        <v>188</v>
      </c>
      <c r="B9" s="29" cm="1">
        <f t="array" aca="1" ref="B9" ca="1">SUMPRODUCT(COUNTIFS(INDIRECT("'"&amp;GAMES&amp;"'!B5"),$A9,INDIRECT("'"&amp;GAMES&amp;"'!B6"),B$1))</f>
        <v>0</v>
      </c>
      <c r="C9" s="29" cm="1">
        <f t="array" aca="1" ref="C9" ca="1">SUMPRODUCT(COUNTIFS(INDIRECT("'"&amp;GAMES&amp;"'!B5"),$A9,INDIRECT("'"&amp;GAMES&amp;"'!B6"),C$1))</f>
        <v>0</v>
      </c>
      <c r="D9" s="29" cm="1">
        <f t="array" aca="1" ref="D9" ca="1">SUMPRODUCT(COUNTIFS(INDIRECT("'"&amp;GAMES&amp;"'!B5"),$A9,INDIRECT("'"&amp;GAMES&amp;"'!B6"),D$1))</f>
        <v>0</v>
      </c>
      <c r="E9" s="29" cm="1">
        <f t="array" aca="1" ref="E9" ca="1">SUMPRODUCT(COUNTIFS(INDIRECT("'"&amp;GAMES&amp;"'!B5"),$A9,INDIRECT("'"&amp;GAMES&amp;"'!B6"),E$1))</f>
        <v>0</v>
      </c>
      <c r="F9" s="29" cm="1">
        <f t="array" aca="1" ref="F9" ca="1">SUMPRODUCT(COUNTIFS(INDIRECT("'"&amp;GAMES&amp;"'!B5"),$A9,INDIRECT("'"&amp;GAMES&amp;"'!B6"),F$1))</f>
        <v>0</v>
      </c>
      <c r="G9" s="29" cm="1">
        <f t="array" aca="1" ref="G9" ca="1">SUMPRODUCT(COUNTIFS(INDIRECT("'"&amp;GAMES&amp;"'!B5"),$A9,INDIRECT("'"&amp;GAMES&amp;"'!B6"),G$1))</f>
        <v>0</v>
      </c>
      <c r="H9" s="29" cm="1">
        <f t="array" aca="1" ref="H9" ca="1">SUMPRODUCT(COUNTIFS(INDIRECT("'"&amp;GAMES&amp;"'!B5"),$A9,INDIRECT("'"&amp;GAMES&amp;"'!B6"),H$1))</f>
        <v>0</v>
      </c>
      <c r="I9" s="29" cm="1">
        <f t="array" aca="1" ref="I9" ca="1">SUMPRODUCT(COUNTIFS(INDIRECT("'"&amp;GAMES&amp;"'!B5"),$A9,INDIRECT("'"&amp;GAMES&amp;"'!B6"),I$1))</f>
        <v>0</v>
      </c>
      <c r="J9" s="29" cm="1">
        <f t="array" aca="1" ref="J9" ca="1">SUMPRODUCT(COUNTIFS(INDIRECT("'"&amp;GAMES&amp;"'!B5"),$A9,INDIRECT("'"&amp;GAMES&amp;"'!B6"),J$1))</f>
        <v>0</v>
      </c>
      <c r="K9" s="29" cm="1">
        <f t="array" aca="1" ref="K9" ca="1">SUMPRODUCT(COUNTIFS(INDIRECT("'"&amp;GAMES&amp;"'!B5"),$A9,INDIRECT("'"&amp;GAMES&amp;"'!B6"),K$1))</f>
        <v>0</v>
      </c>
      <c r="L9" s="29" cm="1">
        <f t="array" aca="1" ref="L9" ca="1">SUMPRODUCT(COUNTIFS(INDIRECT("'"&amp;GAMES&amp;"'!B5"),$A9,INDIRECT("'"&amp;GAMES&amp;"'!B6"),L$1))</f>
        <v>0</v>
      </c>
      <c r="M9" s="29" cm="1">
        <f t="array" aca="1" ref="M9" ca="1">SUMPRODUCT(COUNTIFS(INDIRECT("'"&amp;GAMES&amp;"'!B5"),$A9,INDIRECT("'"&amp;GAMES&amp;"'!B6"),M$1))</f>
        <v>0</v>
      </c>
      <c r="N9" s="29" cm="1">
        <f t="array" aca="1" ref="N9" ca="1">SUMPRODUCT(COUNTIFS(INDIRECT("'"&amp;GAMES&amp;"'!B5"),$A9,INDIRECT("'"&amp;GAMES&amp;"'!B6"),N$1))</f>
        <v>0</v>
      </c>
      <c r="O9" s="29" cm="1">
        <f t="array" aca="1" ref="O9" ca="1">SUMPRODUCT(COUNTIFS(INDIRECT("'"&amp;GAMES&amp;"'!B5"),$A9,INDIRECT("'"&amp;GAMES&amp;"'!B6"),O$1))</f>
        <v>0</v>
      </c>
      <c r="P9" s="29" cm="1">
        <f t="array" aca="1" ref="P9" ca="1">SUMPRODUCT(COUNTIFS(INDIRECT("'"&amp;GAMES&amp;"'!B5"),$A9,INDIRECT("'"&amp;GAMES&amp;"'!B6"),P$1))</f>
        <v>0</v>
      </c>
      <c r="Q9" s="29" cm="1">
        <f t="array" aca="1" ref="Q9" ca="1">SUMPRODUCT(COUNTIFS(INDIRECT("'"&amp;GAMES&amp;"'!B5"),$A9,INDIRECT("'"&amp;GAMES&amp;"'!B6"),Q$1))</f>
        <v>0</v>
      </c>
      <c r="R9" s="29" cm="1">
        <f t="array" aca="1" ref="R9" ca="1">SUMPRODUCT(COUNTIFS(INDIRECT("'"&amp;GAMES&amp;"'!B5"),$A9,INDIRECT("'"&amp;GAMES&amp;"'!B6"),R$1))</f>
        <v>0</v>
      </c>
      <c r="S9" s="29" cm="1">
        <f t="array" aca="1" ref="S9" ca="1">SUMPRODUCT(COUNTIFS(INDIRECT("'"&amp;GAMES&amp;"'!B5"),$A9,INDIRECT("'"&amp;GAMES&amp;"'!B6"),S$1))</f>
        <v>0</v>
      </c>
      <c r="T9" s="29" cm="1">
        <f t="array" aca="1" ref="T9" ca="1">SUMPRODUCT(COUNTIFS(INDIRECT("'"&amp;GAMES&amp;"'!B5"),$A9,INDIRECT("'"&amp;GAMES&amp;"'!B6"),T$1))</f>
        <v>0</v>
      </c>
      <c r="U9" s="29" cm="1">
        <f t="array" aca="1" ref="U9" ca="1">SUMPRODUCT(COUNTIFS(INDIRECT("'"&amp;GAMES&amp;"'!B5"),$A9,INDIRECT("'"&amp;GAMES&amp;"'!B6"),U$1))</f>
        <v>0</v>
      </c>
      <c r="V9" s="29" cm="1">
        <f t="array" aca="1" ref="V9" ca="1">SUMPRODUCT(COUNTIFS(INDIRECT("'"&amp;GAMES&amp;"'!B5"),$A9,INDIRECT("'"&amp;GAMES&amp;"'!B6"),V$1))</f>
        <v>0</v>
      </c>
      <c r="W9" s="29" cm="1">
        <f t="array" aca="1" ref="W9" ca="1">SUMPRODUCT(COUNTIFS(INDIRECT("'"&amp;GAMES&amp;"'!B5"),$A9,INDIRECT("'"&amp;GAMES&amp;"'!B6"),W$1))</f>
        <v>0</v>
      </c>
      <c r="X9" s="29" cm="1">
        <f t="array" aca="1" ref="X9" ca="1">SUMPRODUCT(COUNTIFS(INDIRECT("'"&amp;GAMES&amp;"'!B5"),$A9,INDIRECT("'"&amp;GAMES&amp;"'!B6"),X$1))</f>
        <v>0</v>
      </c>
      <c r="Y9" s="61">
        <f t="shared" ca="1" si="1"/>
        <v>0</v>
      </c>
    </row>
    <row r="10" spans="1:33" ht="20.100000000000001" customHeight="1" x14ac:dyDescent="0.25">
      <c r="A10" s="37" t="s">
        <v>189</v>
      </c>
      <c r="B10" s="29" cm="1">
        <f t="array" aca="1" ref="B10" ca="1">SUMPRODUCT(COUNTIFS(INDIRECT("'"&amp;GAMES&amp;"'!B5"),$A10,INDIRECT("'"&amp;GAMES&amp;"'!B6"),B$1))</f>
        <v>1</v>
      </c>
      <c r="C10" s="29" cm="1">
        <f t="array" aca="1" ref="C10" ca="1">SUMPRODUCT(COUNTIFS(INDIRECT("'"&amp;GAMES&amp;"'!B5"),$A10,INDIRECT("'"&amp;GAMES&amp;"'!B6"),C$1))</f>
        <v>0</v>
      </c>
      <c r="D10" s="29" cm="1">
        <f t="array" aca="1" ref="D10" ca="1">SUMPRODUCT(COUNTIFS(INDIRECT("'"&amp;GAMES&amp;"'!B5"),$A10,INDIRECT("'"&amp;GAMES&amp;"'!B6"),D$1))</f>
        <v>0</v>
      </c>
      <c r="E10" s="29" cm="1">
        <f t="array" aca="1" ref="E10" ca="1">SUMPRODUCT(COUNTIFS(INDIRECT("'"&amp;GAMES&amp;"'!B5"),$A10,INDIRECT("'"&amp;GAMES&amp;"'!B6"),E$1))</f>
        <v>0</v>
      </c>
      <c r="F10" s="29" cm="1">
        <f t="array" aca="1" ref="F10" ca="1">SUMPRODUCT(COUNTIFS(INDIRECT("'"&amp;GAMES&amp;"'!B5"),$A10,INDIRECT("'"&amp;GAMES&amp;"'!B6"),F$1))</f>
        <v>0</v>
      </c>
      <c r="G10" s="29" cm="1">
        <f t="array" aca="1" ref="G10" ca="1">SUMPRODUCT(COUNTIFS(INDIRECT("'"&amp;GAMES&amp;"'!B5"),$A10,INDIRECT("'"&amp;GAMES&amp;"'!B6"),G$1))</f>
        <v>0</v>
      </c>
      <c r="H10" s="29" cm="1">
        <f t="array" aca="1" ref="H10" ca="1">SUMPRODUCT(COUNTIFS(INDIRECT("'"&amp;GAMES&amp;"'!B5"),$A10,INDIRECT("'"&amp;GAMES&amp;"'!B6"),H$1))</f>
        <v>0</v>
      </c>
      <c r="I10" s="29" cm="1">
        <f t="array" aca="1" ref="I10" ca="1">SUMPRODUCT(COUNTIFS(INDIRECT("'"&amp;GAMES&amp;"'!B5"),$A10,INDIRECT("'"&amp;GAMES&amp;"'!B6"),I$1))</f>
        <v>0</v>
      </c>
      <c r="J10" s="29" cm="1">
        <f t="array" aca="1" ref="J10" ca="1">SUMPRODUCT(COUNTIFS(INDIRECT("'"&amp;GAMES&amp;"'!B5"),$A10,INDIRECT("'"&amp;GAMES&amp;"'!B6"),J$1))</f>
        <v>0</v>
      </c>
      <c r="K10" s="29" cm="1">
        <f t="array" aca="1" ref="K10" ca="1">SUMPRODUCT(COUNTIFS(INDIRECT("'"&amp;GAMES&amp;"'!B5"),$A10,INDIRECT("'"&amp;GAMES&amp;"'!B6"),K$1))</f>
        <v>0</v>
      </c>
      <c r="L10" s="29" cm="1">
        <f t="array" aca="1" ref="L10" ca="1">SUMPRODUCT(COUNTIFS(INDIRECT("'"&amp;GAMES&amp;"'!B5"),$A10,INDIRECT("'"&amp;GAMES&amp;"'!B6"),L$1))</f>
        <v>0</v>
      </c>
      <c r="M10" s="29" cm="1">
        <f t="array" aca="1" ref="M10" ca="1">SUMPRODUCT(COUNTIFS(INDIRECT("'"&amp;GAMES&amp;"'!B5"),$A10,INDIRECT("'"&amp;GAMES&amp;"'!B6"),M$1))</f>
        <v>0</v>
      </c>
      <c r="N10" s="29" cm="1">
        <f t="array" aca="1" ref="N10" ca="1">SUMPRODUCT(COUNTIFS(INDIRECT("'"&amp;GAMES&amp;"'!B5"),$A10,INDIRECT("'"&amp;GAMES&amp;"'!B6"),N$1))</f>
        <v>0</v>
      </c>
      <c r="O10" s="29" cm="1">
        <f t="array" aca="1" ref="O10" ca="1">SUMPRODUCT(COUNTIFS(INDIRECT("'"&amp;GAMES&amp;"'!B5"),$A10,INDIRECT("'"&amp;GAMES&amp;"'!B6"),O$1))</f>
        <v>0</v>
      </c>
      <c r="P10" s="29" cm="1">
        <f t="array" aca="1" ref="P10" ca="1">SUMPRODUCT(COUNTIFS(INDIRECT("'"&amp;GAMES&amp;"'!B5"),$A10,INDIRECT("'"&amp;GAMES&amp;"'!B6"),P$1))</f>
        <v>0</v>
      </c>
      <c r="Q10" s="29" cm="1">
        <f t="array" aca="1" ref="Q10" ca="1">SUMPRODUCT(COUNTIFS(INDIRECT("'"&amp;GAMES&amp;"'!B5"),$A10,INDIRECT("'"&amp;GAMES&amp;"'!B6"),Q$1))</f>
        <v>0</v>
      </c>
      <c r="R10" s="29" cm="1">
        <f t="array" aca="1" ref="R10" ca="1">SUMPRODUCT(COUNTIFS(INDIRECT("'"&amp;GAMES&amp;"'!B5"),$A10,INDIRECT("'"&amp;GAMES&amp;"'!B6"),R$1))</f>
        <v>0</v>
      </c>
      <c r="S10" s="29" cm="1">
        <f t="array" aca="1" ref="S10" ca="1">SUMPRODUCT(COUNTIFS(INDIRECT("'"&amp;GAMES&amp;"'!B5"),$A10,INDIRECT("'"&amp;GAMES&amp;"'!B6"),S$1))</f>
        <v>0</v>
      </c>
      <c r="T10" s="29" cm="1">
        <f t="array" aca="1" ref="T10" ca="1">SUMPRODUCT(COUNTIFS(INDIRECT("'"&amp;GAMES&amp;"'!B5"),$A10,INDIRECT("'"&amp;GAMES&amp;"'!B6"),T$1))</f>
        <v>0</v>
      </c>
      <c r="U10" s="29" cm="1">
        <f t="array" aca="1" ref="U10" ca="1">SUMPRODUCT(COUNTIFS(INDIRECT("'"&amp;GAMES&amp;"'!B5"),$A10,INDIRECT("'"&amp;GAMES&amp;"'!B6"),U$1))</f>
        <v>0</v>
      </c>
      <c r="V10" s="29" cm="1">
        <f t="array" aca="1" ref="V10" ca="1">SUMPRODUCT(COUNTIFS(INDIRECT("'"&amp;GAMES&amp;"'!B5"),$A10,INDIRECT("'"&amp;GAMES&amp;"'!B6"),V$1))</f>
        <v>0</v>
      </c>
      <c r="W10" s="29" cm="1">
        <f t="array" aca="1" ref="W10" ca="1">SUMPRODUCT(COUNTIFS(INDIRECT("'"&amp;GAMES&amp;"'!B5"),$A10,INDIRECT("'"&amp;GAMES&amp;"'!B6"),W$1))</f>
        <v>0</v>
      </c>
      <c r="X10" s="29" cm="1">
        <f t="array" aca="1" ref="X10" ca="1">SUMPRODUCT(COUNTIFS(INDIRECT("'"&amp;GAMES&amp;"'!B5"),$A10,INDIRECT("'"&amp;GAMES&amp;"'!B6"),X$1))</f>
        <v>0</v>
      </c>
      <c r="Y10" s="61">
        <f t="shared" ca="1" si="1"/>
        <v>1</v>
      </c>
    </row>
    <row r="11" spans="1:33" ht="20.100000000000001" customHeight="1" x14ac:dyDescent="0.25">
      <c r="A11" s="31" t="s">
        <v>190</v>
      </c>
      <c r="B11" s="29" cm="1">
        <f t="array" aca="1" ref="B11" ca="1">SUMPRODUCT(COUNTIFS(INDIRECT("'"&amp;GAMES&amp;"'!B5"),$A11,INDIRECT("'"&amp;GAMES&amp;"'!B6"),B$1))</f>
        <v>0</v>
      </c>
      <c r="C11" s="29" cm="1">
        <f t="array" aca="1" ref="C11" ca="1">SUMPRODUCT(COUNTIFS(INDIRECT("'"&amp;GAMES&amp;"'!B5"),$A11,INDIRECT("'"&amp;GAMES&amp;"'!B6"),C$1))</f>
        <v>0</v>
      </c>
      <c r="D11" s="29" cm="1">
        <f t="array" aca="1" ref="D11" ca="1">SUMPRODUCT(COUNTIFS(INDIRECT("'"&amp;GAMES&amp;"'!B5"),$A11,INDIRECT("'"&amp;GAMES&amp;"'!B6"),D$1))</f>
        <v>0</v>
      </c>
      <c r="E11" s="29" cm="1">
        <f t="array" aca="1" ref="E11" ca="1">SUMPRODUCT(COUNTIFS(INDIRECT("'"&amp;GAMES&amp;"'!B5"),$A11,INDIRECT("'"&amp;GAMES&amp;"'!B6"),E$1))</f>
        <v>0</v>
      </c>
      <c r="F11" s="29" cm="1">
        <f t="array" aca="1" ref="F11" ca="1">SUMPRODUCT(COUNTIFS(INDIRECT("'"&amp;GAMES&amp;"'!B5"),$A11,INDIRECT("'"&amp;GAMES&amp;"'!B6"),F$1))</f>
        <v>0</v>
      </c>
      <c r="G11" s="29" cm="1">
        <f t="array" aca="1" ref="G11" ca="1">SUMPRODUCT(COUNTIFS(INDIRECT("'"&amp;GAMES&amp;"'!B5"),$A11,INDIRECT("'"&amp;GAMES&amp;"'!B6"),G$1))</f>
        <v>0</v>
      </c>
      <c r="H11" s="29" cm="1">
        <f t="array" aca="1" ref="H11" ca="1">SUMPRODUCT(COUNTIFS(INDIRECT("'"&amp;GAMES&amp;"'!B5"),$A11,INDIRECT("'"&amp;GAMES&amp;"'!B6"),H$1))</f>
        <v>0</v>
      </c>
      <c r="I11" s="29" cm="1">
        <f t="array" aca="1" ref="I11" ca="1">SUMPRODUCT(COUNTIFS(INDIRECT("'"&amp;GAMES&amp;"'!B5"),$A11,INDIRECT("'"&amp;GAMES&amp;"'!B6"),I$1))</f>
        <v>0</v>
      </c>
      <c r="J11" s="29" cm="1">
        <f t="array" aca="1" ref="J11" ca="1">SUMPRODUCT(COUNTIFS(INDIRECT("'"&amp;GAMES&amp;"'!B5"),$A11,INDIRECT("'"&amp;GAMES&amp;"'!B6"),J$1))</f>
        <v>0</v>
      </c>
      <c r="K11" s="29" cm="1">
        <f t="array" aca="1" ref="K11" ca="1">SUMPRODUCT(COUNTIFS(INDIRECT("'"&amp;GAMES&amp;"'!B5"),$A11,INDIRECT("'"&amp;GAMES&amp;"'!B6"),K$1))</f>
        <v>0</v>
      </c>
      <c r="L11" s="29" cm="1">
        <f t="array" aca="1" ref="L11" ca="1">SUMPRODUCT(COUNTIFS(INDIRECT("'"&amp;GAMES&amp;"'!B5"),$A11,INDIRECT("'"&amp;GAMES&amp;"'!B6"),L$1))</f>
        <v>0</v>
      </c>
      <c r="M11" s="29" cm="1">
        <f t="array" aca="1" ref="M11" ca="1">SUMPRODUCT(COUNTIFS(INDIRECT("'"&amp;GAMES&amp;"'!B5"),$A11,INDIRECT("'"&amp;GAMES&amp;"'!B6"),M$1))</f>
        <v>0</v>
      </c>
      <c r="N11" s="29" cm="1">
        <f t="array" aca="1" ref="N11" ca="1">SUMPRODUCT(COUNTIFS(INDIRECT("'"&amp;GAMES&amp;"'!B5"),$A11,INDIRECT("'"&amp;GAMES&amp;"'!B6"),N$1))</f>
        <v>0</v>
      </c>
      <c r="O11" s="29" cm="1">
        <f t="array" aca="1" ref="O11" ca="1">SUMPRODUCT(COUNTIFS(INDIRECT("'"&amp;GAMES&amp;"'!B5"),$A11,INDIRECT("'"&amp;GAMES&amp;"'!B6"),O$1))</f>
        <v>0</v>
      </c>
      <c r="P11" s="29" cm="1">
        <f t="array" aca="1" ref="P11" ca="1">SUMPRODUCT(COUNTIFS(INDIRECT("'"&amp;GAMES&amp;"'!B5"),$A11,INDIRECT("'"&amp;GAMES&amp;"'!B6"),P$1))</f>
        <v>0</v>
      </c>
      <c r="Q11" s="29" cm="1">
        <f t="array" aca="1" ref="Q11" ca="1">SUMPRODUCT(COUNTIFS(INDIRECT("'"&amp;GAMES&amp;"'!B5"),$A11,INDIRECT("'"&amp;GAMES&amp;"'!B6"),Q$1))</f>
        <v>0</v>
      </c>
      <c r="R11" s="29" cm="1">
        <f t="array" aca="1" ref="R11" ca="1">SUMPRODUCT(COUNTIFS(INDIRECT("'"&amp;GAMES&amp;"'!B5"),$A11,INDIRECT("'"&amp;GAMES&amp;"'!B6"),R$1))</f>
        <v>0</v>
      </c>
      <c r="S11" s="29" cm="1">
        <f t="array" aca="1" ref="S11" ca="1">SUMPRODUCT(COUNTIFS(INDIRECT("'"&amp;GAMES&amp;"'!B5"),$A11,INDIRECT("'"&amp;GAMES&amp;"'!B6"),S$1))</f>
        <v>0</v>
      </c>
      <c r="T11" s="29" cm="1">
        <f t="array" aca="1" ref="T11" ca="1">SUMPRODUCT(COUNTIFS(INDIRECT("'"&amp;GAMES&amp;"'!B5"),$A11,INDIRECT("'"&amp;GAMES&amp;"'!B6"),T$1))</f>
        <v>0</v>
      </c>
      <c r="U11" s="29" cm="1">
        <f t="array" aca="1" ref="U11" ca="1">SUMPRODUCT(COUNTIFS(INDIRECT("'"&amp;GAMES&amp;"'!B5"),$A11,INDIRECT("'"&amp;GAMES&amp;"'!B6"),U$1))</f>
        <v>0</v>
      </c>
      <c r="V11" s="29" cm="1">
        <f t="array" aca="1" ref="V11" ca="1">SUMPRODUCT(COUNTIFS(INDIRECT("'"&amp;GAMES&amp;"'!B5"),$A11,INDIRECT("'"&amp;GAMES&amp;"'!B6"),V$1))</f>
        <v>0</v>
      </c>
      <c r="W11" s="29" cm="1">
        <f t="array" aca="1" ref="W11" ca="1">SUMPRODUCT(COUNTIFS(INDIRECT("'"&amp;GAMES&amp;"'!B5"),$A11,INDIRECT("'"&amp;GAMES&amp;"'!B6"),W$1))</f>
        <v>0</v>
      </c>
      <c r="X11" s="29" cm="1">
        <f t="array" aca="1" ref="X11" ca="1">SUMPRODUCT(COUNTIFS(INDIRECT("'"&amp;GAMES&amp;"'!B5"),$A11,INDIRECT("'"&amp;GAMES&amp;"'!B6"),X$1))</f>
        <v>0</v>
      </c>
      <c r="Y11" s="61">
        <f t="shared" ca="1" si="1"/>
        <v>0</v>
      </c>
    </row>
    <row r="12" spans="1:33" ht="20.100000000000001" customHeight="1" x14ac:dyDescent="0.25">
      <c r="A12" s="37" t="s">
        <v>191</v>
      </c>
      <c r="B12" s="29" cm="1">
        <f t="array" aca="1" ref="B12" ca="1">SUMPRODUCT(COUNTIFS(INDIRECT("'"&amp;GAMES&amp;"'!B5"),$A12,INDIRECT("'"&amp;GAMES&amp;"'!B6"),B$1))</f>
        <v>0</v>
      </c>
      <c r="C12" s="29" cm="1">
        <f t="array" aca="1" ref="C12" ca="1">SUMPRODUCT(COUNTIFS(INDIRECT("'"&amp;GAMES&amp;"'!B5"),$A12,INDIRECT("'"&amp;GAMES&amp;"'!B6"),C$1))</f>
        <v>0</v>
      </c>
      <c r="D12" s="29" cm="1">
        <f t="array" aca="1" ref="D12" ca="1">SUMPRODUCT(COUNTIFS(INDIRECT("'"&amp;GAMES&amp;"'!B5"),$A12,INDIRECT("'"&amp;GAMES&amp;"'!B6"),D$1))</f>
        <v>0</v>
      </c>
      <c r="E12" s="29" cm="1">
        <f t="array" aca="1" ref="E12" ca="1">SUMPRODUCT(COUNTIFS(INDIRECT("'"&amp;GAMES&amp;"'!B5"),$A12,INDIRECT("'"&amp;GAMES&amp;"'!B6"),E$1))</f>
        <v>0</v>
      </c>
      <c r="F12" s="29" cm="1">
        <f t="array" aca="1" ref="F12" ca="1">SUMPRODUCT(COUNTIFS(INDIRECT("'"&amp;GAMES&amp;"'!B5"),$A12,INDIRECT("'"&amp;GAMES&amp;"'!B6"),F$1))</f>
        <v>0</v>
      </c>
      <c r="G12" s="29" cm="1">
        <f t="array" aca="1" ref="G12" ca="1">SUMPRODUCT(COUNTIFS(INDIRECT("'"&amp;GAMES&amp;"'!B5"),$A12,INDIRECT("'"&amp;GAMES&amp;"'!B6"),G$1))</f>
        <v>1</v>
      </c>
      <c r="H12" s="29" cm="1">
        <f t="array" aca="1" ref="H12" ca="1">SUMPRODUCT(COUNTIFS(INDIRECT("'"&amp;GAMES&amp;"'!B5"),$A12,INDIRECT("'"&amp;GAMES&amp;"'!B6"),H$1))</f>
        <v>0</v>
      </c>
      <c r="I12" s="29" cm="1">
        <f t="array" aca="1" ref="I12" ca="1">SUMPRODUCT(COUNTIFS(INDIRECT("'"&amp;GAMES&amp;"'!B5"),$A12,INDIRECT("'"&amp;GAMES&amp;"'!B6"),I$1))</f>
        <v>0</v>
      </c>
      <c r="J12" s="29" cm="1">
        <f t="array" aca="1" ref="J12" ca="1">SUMPRODUCT(COUNTIFS(INDIRECT("'"&amp;GAMES&amp;"'!B5"),$A12,INDIRECT("'"&amp;GAMES&amp;"'!B6"),J$1))</f>
        <v>0</v>
      </c>
      <c r="K12" s="29" cm="1">
        <f t="array" aca="1" ref="K12" ca="1">SUMPRODUCT(COUNTIFS(INDIRECT("'"&amp;GAMES&amp;"'!B5"),$A12,INDIRECT("'"&amp;GAMES&amp;"'!B6"),K$1))</f>
        <v>0</v>
      </c>
      <c r="L12" s="29" cm="1">
        <f t="array" aca="1" ref="L12" ca="1">SUMPRODUCT(COUNTIFS(INDIRECT("'"&amp;GAMES&amp;"'!B5"),$A12,INDIRECT("'"&amp;GAMES&amp;"'!B6"),L$1))</f>
        <v>0</v>
      </c>
      <c r="M12" s="29" cm="1">
        <f t="array" aca="1" ref="M12" ca="1">SUMPRODUCT(COUNTIFS(INDIRECT("'"&amp;GAMES&amp;"'!B5"),$A12,INDIRECT("'"&amp;GAMES&amp;"'!B6"),M$1))</f>
        <v>1</v>
      </c>
      <c r="N12" s="29" cm="1">
        <f t="array" aca="1" ref="N12" ca="1">SUMPRODUCT(COUNTIFS(INDIRECT("'"&amp;GAMES&amp;"'!B5"),$A12,INDIRECT("'"&amp;GAMES&amp;"'!B6"),N$1))</f>
        <v>0</v>
      </c>
      <c r="O12" s="29" cm="1">
        <f t="array" aca="1" ref="O12" ca="1">SUMPRODUCT(COUNTIFS(INDIRECT("'"&amp;GAMES&amp;"'!B5"),$A12,INDIRECT("'"&amp;GAMES&amp;"'!B6"),O$1))</f>
        <v>0</v>
      </c>
      <c r="P12" s="29" cm="1">
        <f t="array" aca="1" ref="P12" ca="1">SUMPRODUCT(COUNTIFS(INDIRECT("'"&amp;GAMES&amp;"'!B5"),$A12,INDIRECT("'"&amp;GAMES&amp;"'!B6"),P$1))</f>
        <v>0</v>
      </c>
      <c r="Q12" s="29" cm="1">
        <f t="array" aca="1" ref="Q12" ca="1">SUMPRODUCT(COUNTIFS(INDIRECT("'"&amp;GAMES&amp;"'!B5"),$A12,INDIRECT("'"&amp;GAMES&amp;"'!B6"),Q$1))</f>
        <v>0</v>
      </c>
      <c r="R12" s="29" cm="1">
        <f t="array" aca="1" ref="R12" ca="1">SUMPRODUCT(COUNTIFS(INDIRECT("'"&amp;GAMES&amp;"'!B5"),$A12,INDIRECT("'"&amp;GAMES&amp;"'!B6"),R$1))</f>
        <v>0</v>
      </c>
      <c r="S12" s="29" cm="1">
        <f t="array" aca="1" ref="S12" ca="1">SUMPRODUCT(COUNTIFS(INDIRECT("'"&amp;GAMES&amp;"'!B5"),$A12,INDIRECT("'"&amp;GAMES&amp;"'!B6"),S$1))</f>
        <v>1</v>
      </c>
      <c r="T12" s="29" cm="1">
        <f t="array" aca="1" ref="T12" ca="1">SUMPRODUCT(COUNTIFS(INDIRECT("'"&amp;GAMES&amp;"'!B5"),$A12,INDIRECT("'"&amp;GAMES&amp;"'!B6"),T$1))</f>
        <v>0</v>
      </c>
      <c r="U12" s="29" cm="1">
        <f t="array" aca="1" ref="U12" ca="1">SUMPRODUCT(COUNTIFS(INDIRECT("'"&amp;GAMES&amp;"'!B5"),$A12,INDIRECT("'"&amp;GAMES&amp;"'!B6"),U$1))</f>
        <v>0</v>
      </c>
      <c r="V12" s="29" cm="1">
        <f t="array" aca="1" ref="V12" ca="1">SUMPRODUCT(COUNTIFS(INDIRECT("'"&amp;GAMES&amp;"'!B5"),$A12,INDIRECT("'"&amp;GAMES&amp;"'!B6"),V$1))</f>
        <v>0</v>
      </c>
      <c r="W12" s="29" cm="1">
        <f t="array" aca="1" ref="W12" ca="1">SUMPRODUCT(COUNTIFS(INDIRECT("'"&amp;GAMES&amp;"'!B5"),$A12,INDIRECT("'"&amp;GAMES&amp;"'!B6"),W$1))</f>
        <v>0</v>
      </c>
      <c r="X12" s="29" cm="1">
        <f t="array" aca="1" ref="X12" ca="1">SUMPRODUCT(COUNTIFS(INDIRECT("'"&amp;GAMES&amp;"'!B5"),$A12,INDIRECT("'"&amp;GAMES&amp;"'!B6"),X$1))</f>
        <v>0</v>
      </c>
      <c r="Y12" s="61">
        <f t="shared" ca="1" si="1"/>
        <v>3</v>
      </c>
    </row>
    <row r="13" spans="1:33" ht="20.100000000000001" customHeight="1" x14ac:dyDescent="0.25">
      <c r="A13" s="31" t="s">
        <v>192</v>
      </c>
      <c r="B13" s="29" cm="1">
        <f t="array" aca="1" ref="B13" ca="1">SUMPRODUCT(COUNTIFS(INDIRECT("'"&amp;GAMES&amp;"'!B5"),$A13,INDIRECT("'"&amp;GAMES&amp;"'!B6"),B$1))</f>
        <v>0</v>
      </c>
      <c r="C13" s="29" cm="1">
        <f t="array" aca="1" ref="C13" ca="1">SUMPRODUCT(COUNTIFS(INDIRECT("'"&amp;GAMES&amp;"'!B5"),$A13,INDIRECT("'"&amp;GAMES&amp;"'!B6"),C$1))</f>
        <v>0</v>
      </c>
      <c r="D13" s="29" cm="1">
        <f t="array" aca="1" ref="D13" ca="1">SUMPRODUCT(COUNTIFS(INDIRECT("'"&amp;GAMES&amp;"'!B5"),$A13,INDIRECT("'"&amp;GAMES&amp;"'!B6"),D$1))</f>
        <v>0</v>
      </c>
      <c r="E13" s="29" cm="1">
        <f t="array" aca="1" ref="E13" ca="1">SUMPRODUCT(COUNTIFS(INDIRECT("'"&amp;GAMES&amp;"'!B5"),$A13,INDIRECT("'"&amp;GAMES&amp;"'!B6"),E$1))</f>
        <v>0</v>
      </c>
      <c r="F13" s="29" cm="1">
        <f t="array" aca="1" ref="F13" ca="1">SUMPRODUCT(COUNTIFS(INDIRECT("'"&amp;GAMES&amp;"'!B5"),$A13,INDIRECT("'"&amp;GAMES&amp;"'!B6"),F$1))</f>
        <v>0</v>
      </c>
      <c r="G13" s="29" cm="1">
        <f t="array" aca="1" ref="G13" ca="1">SUMPRODUCT(COUNTIFS(INDIRECT("'"&amp;GAMES&amp;"'!B5"),$A13,INDIRECT("'"&amp;GAMES&amp;"'!B6"),G$1))</f>
        <v>0</v>
      </c>
      <c r="H13" s="29" cm="1">
        <f t="array" aca="1" ref="H13" ca="1">SUMPRODUCT(COUNTIFS(INDIRECT("'"&amp;GAMES&amp;"'!B5"),$A13,INDIRECT("'"&amp;GAMES&amp;"'!B6"),H$1))</f>
        <v>0</v>
      </c>
      <c r="I13" s="29" cm="1">
        <f t="array" aca="1" ref="I13" ca="1">SUMPRODUCT(COUNTIFS(INDIRECT("'"&amp;GAMES&amp;"'!B5"),$A13,INDIRECT("'"&amp;GAMES&amp;"'!B6"),I$1))</f>
        <v>0</v>
      </c>
      <c r="J13" s="29" cm="1">
        <f t="array" aca="1" ref="J13" ca="1">SUMPRODUCT(COUNTIFS(INDIRECT("'"&amp;GAMES&amp;"'!B5"),$A13,INDIRECT("'"&amp;GAMES&amp;"'!B6"),J$1))</f>
        <v>0</v>
      </c>
      <c r="K13" s="29" cm="1">
        <f t="array" aca="1" ref="K13" ca="1">SUMPRODUCT(COUNTIFS(INDIRECT("'"&amp;GAMES&amp;"'!B5"),$A13,INDIRECT("'"&amp;GAMES&amp;"'!B6"),K$1))</f>
        <v>0</v>
      </c>
      <c r="L13" s="29" cm="1">
        <f t="array" aca="1" ref="L13" ca="1">SUMPRODUCT(COUNTIFS(INDIRECT("'"&amp;GAMES&amp;"'!B5"),$A13,INDIRECT("'"&amp;GAMES&amp;"'!B6"),L$1))</f>
        <v>0</v>
      </c>
      <c r="M13" s="29" cm="1">
        <f t="array" aca="1" ref="M13" ca="1">SUMPRODUCT(COUNTIFS(INDIRECT("'"&amp;GAMES&amp;"'!B5"),$A13,INDIRECT("'"&amp;GAMES&amp;"'!B6"),M$1))</f>
        <v>0</v>
      </c>
      <c r="N13" s="29" cm="1">
        <f t="array" aca="1" ref="N13" ca="1">SUMPRODUCT(COUNTIFS(INDIRECT("'"&amp;GAMES&amp;"'!B5"),$A13,INDIRECT("'"&amp;GAMES&amp;"'!B6"),N$1))</f>
        <v>0</v>
      </c>
      <c r="O13" s="29" cm="1">
        <f t="array" aca="1" ref="O13" ca="1">SUMPRODUCT(COUNTIFS(INDIRECT("'"&amp;GAMES&amp;"'!B5"),$A13,INDIRECT("'"&amp;GAMES&amp;"'!B6"),O$1))</f>
        <v>0</v>
      </c>
      <c r="P13" s="29" cm="1">
        <f t="array" aca="1" ref="P13" ca="1">SUMPRODUCT(COUNTIFS(INDIRECT("'"&amp;GAMES&amp;"'!B5"),$A13,INDIRECT("'"&amp;GAMES&amp;"'!B6"),P$1))</f>
        <v>0</v>
      </c>
      <c r="Q13" s="29" cm="1">
        <f t="array" aca="1" ref="Q13" ca="1">SUMPRODUCT(COUNTIFS(INDIRECT("'"&amp;GAMES&amp;"'!B5"),$A13,INDIRECT("'"&amp;GAMES&amp;"'!B6"),Q$1))</f>
        <v>0</v>
      </c>
      <c r="R13" s="29" cm="1">
        <f t="array" aca="1" ref="R13" ca="1">SUMPRODUCT(COUNTIFS(INDIRECT("'"&amp;GAMES&amp;"'!B5"),$A13,INDIRECT("'"&amp;GAMES&amp;"'!B6"),R$1))</f>
        <v>0</v>
      </c>
      <c r="S13" s="29" cm="1">
        <f t="array" aca="1" ref="S13" ca="1">SUMPRODUCT(COUNTIFS(INDIRECT("'"&amp;GAMES&amp;"'!B5"),$A13,INDIRECT("'"&amp;GAMES&amp;"'!B6"),S$1))</f>
        <v>0</v>
      </c>
      <c r="T13" s="29" cm="1">
        <f t="array" aca="1" ref="T13" ca="1">SUMPRODUCT(COUNTIFS(INDIRECT("'"&amp;GAMES&amp;"'!B5"),$A13,INDIRECT("'"&amp;GAMES&amp;"'!B6"),T$1))</f>
        <v>0</v>
      </c>
      <c r="U13" s="29" cm="1">
        <f t="array" aca="1" ref="U13" ca="1">SUMPRODUCT(COUNTIFS(INDIRECT("'"&amp;GAMES&amp;"'!B5"),$A13,INDIRECT("'"&amp;GAMES&amp;"'!B6"),U$1))</f>
        <v>0</v>
      </c>
      <c r="V13" s="29" cm="1">
        <f t="array" aca="1" ref="V13" ca="1">SUMPRODUCT(COUNTIFS(INDIRECT("'"&amp;GAMES&amp;"'!B5"),$A13,INDIRECT("'"&amp;GAMES&amp;"'!B6"),V$1))</f>
        <v>0</v>
      </c>
      <c r="W13" s="29" cm="1">
        <f t="array" aca="1" ref="W13" ca="1">SUMPRODUCT(COUNTIFS(INDIRECT("'"&amp;GAMES&amp;"'!B5"),$A13,INDIRECT("'"&amp;GAMES&amp;"'!B6"),W$1))</f>
        <v>0</v>
      </c>
      <c r="X13" s="29" cm="1">
        <f t="array" aca="1" ref="X13" ca="1">SUMPRODUCT(COUNTIFS(INDIRECT("'"&amp;GAMES&amp;"'!B5"),$A13,INDIRECT("'"&amp;GAMES&amp;"'!B6"),X$1))</f>
        <v>0</v>
      </c>
      <c r="Y13" s="61">
        <f t="shared" ca="1" si="1"/>
        <v>0</v>
      </c>
    </row>
    <row r="14" spans="1:33" ht="20.100000000000001" customHeight="1" x14ac:dyDescent="0.25">
      <c r="A14" s="37" t="s">
        <v>193</v>
      </c>
      <c r="B14" s="29" cm="1">
        <f t="array" aca="1" ref="B14" ca="1">SUMPRODUCT(COUNTIFS(INDIRECT("'"&amp;GAMES&amp;"'!B5"),$A14,INDIRECT("'"&amp;GAMES&amp;"'!B6"),B$1))</f>
        <v>0</v>
      </c>
      <c r="C14" s="29" cm="1">
        <f t="array" aca="1" ref="C14" ca="1">SUMPRODUCT(COUNTIFS(INDIRECT("'"&amp;GAMES&amp;"'!B5"),$A14,INDIRECT("'"&amp;GAMES&amp;"'!B6"),C$1))</f>
        <v>0</v>
      </c>
      <c r="D14" s="29" cm="1">
        <f t="array" aca="1" ref="D14" ca="1">SUMPRODUCT(COUNTIFS(INDIRECT("'"&amp;GAMES&amp;"'!B5"),$A14,INDIRECT("'"&amp;GAMES&amp;"'!B6"),D$1))</f>
        <v>0</v>
      </c>
      <c r="E14" s="29" cm="1">
        <f t="array" aca="1" ref="E14" ca="1">SUMPRODUCT(COUNTIFS(INDIRECT("'"&amp;GAMES&amp;"'!B5"),$A14,INDIRECT("'"&amp;GAMES&amp;"'!B6"),E$1))</f>
        <v>0</v>
      </c>
      <c r="F14" s="29" cm="1">
        <f t="array" aca="1" ref="F14" ca="1">SUMPRODUCT(COUNTIFS(INDIRECT("'"&amp;GAMES&amp;"'!B5"),$A14,INDIRECT("'"&amp;GAMES&amp;"'!B6"),F$1))</f>
        <v>0</v>
      </c>
      <c r="G14" s="29" cm="1">
        <f t="array" aca="1" ref="G14" ca="1">SUMPRODUCT(COUNTIFS(INDIRECT("'"&amp;GAMES&amp;"'!B5"),$A14,INDIRECT("'"&amp;GAMES&amp;"'!B6"),G$1))</f>
        <v>0</v>
      </c>
      <c r="H14" s="29" cm="1">
        <f t="array" aca="1" ref="H14" ca="1">SUMPRODUCT(COUNTIFS(INDIRECT("'"&amp;GAMES&amp;"'!B5"),$A14,INDIRECT("'"&amp;GAMES&amp;"'!B6"),H$1))</f>
        <v>0</v>
      </c>
      <c r="I14" s="29" cm="1">
        <f t="array" aca="1" ref="I14" ca="1">SUMPRODUCT(COUNTIFS(INDIRECT("'"&amp;GAMES&amp;"'!B5"),$A14,INDIRECT("'"&amp;GAMES&amp;"'!B6"),I$1))</f>
        <v>0</v>
      </c>
      <c r="J14" s="29" cm="1">
        <f t="array" aca="1" ref="J14" ca="1">SUMPRODUCT(COUNTIFS(INDIRECT("'"&amp;GAMES&amp;"'!B5"),$A14,INDIRECT("'"&amp;GAMES&amp;"'!B6"),J$1))</f>
        <v>0</v>
      </c>
      <c r="K14" s="29" cm="1">
        <f t="array" aca="1" ref="K14" ca="1">SUMPRODUCT(COUNTIFS(INDIRECT("'"&amp;GAMES&amp;"'!B5"),$A14,INDIRECT("'"&amp;GAMES&amp;"'!B6"),K$1))</f>
        <v>0</v>
      </c>
      <c r="L14" s="29" cm="1">
        <f t="array" aca="1" ref="L14" ca="1">SUMPRODUCT(COUNTIFS(INDIRECT("'"&amp;GAMES&amp;"'!B5"),$A14,INDIRECT("'"&amp;GAMES&amp;"'!B6"),L$1))</f>
        <v>0</v>
      </c>
      <c r="M14" s="29" cm="1">
        <f t="array" aca="1" ref="M14" ca="1">SUMPRODUCT(COUNTIFS(INDIRECT("'"&amp;GAMES&amp;"'!B5"),$A14,INDIRECT("'"&amp;GAMES&amp;"'!B6"),M$1))</f>
        <v>1</v>
      </c>
      <c r="N14" s="29" cm="1">
        <f t="array" aca="1" ref="N14" ca="1">SUMPRODUCT(COUNTIFS(INDIRECT("'"&amp;GAMES&amp;"'!B5"),$A14,INDIRECT("'"&amp;GAMES&amp;"'!B6"),N$1))</f>
        <v>0</v>
      </c>
      <c r="O14" s="29" cm="1">
        <f t="array" aca="1" ref="O14" ca="1">SUMPRODUCT(COUNTIFS(INDIRECT("'"&amp;GAMES&amp;"'!B5"),$A14,INDIRECT("'"&amp;GAMES&amp;"'!B6"),O$1))</f>
        <v>0</v>
      </c>
      <c r="P14" s="29" cm="1">
        <f t="array" aca="1" ref="P14" ca="1">SUMPRODUCT(COUNTIFS(INDIRECT("'"&amp;GAMES&amp;"'!B5"),$A14,INDIRECT("'"&amp;GAMES&amp;"'!B6"),P$1))</f>
        <v>0</v>
      </c>
      <c r="Q14" s="29" cm="1">
        <f t="array" aca="1" ref="Q14" ca="1">SUMPRODUCT(COUNTIFS(INDIRECT("'"&amp;GAMES&amp;"'!B5"),$A14,INDIRECT("'"&amp;GAMES&amp;"'!B6"),Q$1))</f>
        <v>0</v>
      </c>
      <c r="R14" s="29" cm="1">
        <f t="array" aca="1" ref="R14" ca="1">SUMPRODUCT(COUNTIFS(INDIRECT("'"&amp;GAMES&amp;"'!B5"),$A14,INDIRECT("'"&amp;GAMES&amp;"'!B6"),R$1))</f>
        <v>0</v>
      </c>
      <c r="S14" s="29" cm="1">
        <f t="array" aca="1" ref="S14" ca="1">SUMPRODUCT(COUNTIFS(INDIRECT("'"&amp;GAMES&amp;"'!B5"),$A14,INDIRECT("'"&amp;GAMES&amp;"'!B6"),S$1))</f>
        <v>0</v>
      </c>
      <c r="T14" s="29" cm="1">
        <f t="array" aca="1" ref="T14" ca="1">SUMPRODUCT(COUNTIFS(INDIRECT("'"&amp;GAMES&amp;"'!B5"),$A14,INDIRECT("'"&amp;GAMES&amp;"'!B6"),T$1))</f>
        <v>0</v>
      </c>
      <c r="U14" s="29" cm="1">
        <f t="array" aca="1" ref="U14" ca="1">SUMPRODUCT(COUNTIFS(INDIRECT("'"&amp;GAMES&amp;"'!B5"),$A14,INDIRECT("'"&amp;GAMES&amp;"'!B6"),U$1))</f>
        <v>0</v>
      </c>
      <c r="V14" s="29" cm="1">
        <f t="array" aca="1" ref="V14" ca="1">SUMPRODUCT(COUNTIFS(INDIRECT("'"&amp;GAMES&amp;"'!B5"),$A14,INDIRECT("'"&amp;GAMES&amp;"'!B6"),V$1))</f>
        <v>0</v>
      </c>
      <c r="W14" s="29" cm="1">
        <f t="array" aca="1" ref="W14" ca="1">SUMPRODUCT(COUNTIFS(INDIRECT("'"&amp;GAMES&amp;"'!B5"),$A14,INDIRECT("'"&amp;GAMES&amp;"'!B6"),W$1))</f>
        <v>0</v>
      </c>
      <c r="X14" s="29" cm="1">
        <f t="array" aca="1" ref="X14" ca="1">SUMPRODUCT(COUNTIFS(INDIRECT("'"&amp;GAMES&amp;"'!B5"),$A14,INDIRECT("'"&amp;GAMES&amp;"'!B6"),X$1))</f>
        <v>0</v>
      </c>
      <c r="Y14" s="61">
        <f t="shared" ca="1" si="1"/>
        <v>1</v>
      </c>
    </row>
    <row r="15" spans="1:33" ht="20.100000000000001" customHeight="1" x14ac:dyDescent="0.25">
      <c r="A15" s="31" t="s">
        <v>194</v>
      </c>
      <c r="B15" s="29" cm="1">
        <f t="array" aca="1" ref="B15" ca="1">SUMPRODUCT(COUNTIFS(INDIRECT("'"&amp;GAMES&amp;"'!B5"),$A15,INDIRECT("'"&amp;GAMES&amp;"'!B6"),B$1))</f>
        <v>0</v>
      </c>
      <c r="C15" s="29" cm="1">
        <f t="array" aca="1" ref="C15" ca="1">SUMPRODUCT(COUNTIFS(INDIRECT("'"&amp;GAMES&amp;"'!B5"),$A15,INDIRECT("'"&amp;GAMES&amp;"'!B6"),C$1))</f>
        <v>0</v>
      </c>
      <c r="D15" s="29" cm="1">
        <f t="array" aca="1" ref="D15" ca="1">SUMPRODUCT(COUNTIFS(INDIRECT("'"&amp;GAMES&amp;"'!B5"),$A15,INDIRECT("'"&amp;GAMES&amp;"'!B6"),D$1))</f>
        <v>0</v>
      </c>
      <c r="E15" s="29" cm="1">
        <f t="array" aca="1" ref="E15" ca="1">SUMPRODUCT(COUNTIFS(INDIRECT("'"&amp;GAMES&amp;"'!B5"),$A15,INDIRECT("'"&amp;GAMES&amp;"'!B6"),E$1))</f>
        <v>0</v>
      </c>
      <c r="F15" s="29" cm="1">
        <f t="array" aca="1" ref="F15" ca="1">SUMPRODUCT(COUNTIFS(INDIRECT("'"&amp;GAMES&amp;"'!B5"),$A15,INDIRECT("'"&amp;GAMES&amp;"'!B6"),F$1))</f>
        <v>0</v>
      </c>
      <c r="G15" s="29" cm="1">
        <f t="array" aca="1" ref="G15" ca="1">SUMPRODUCT(COUNTIFS(INDIRECT("'"&amp;GAMES&amp;"'!B5"),$A15,INDIRECT("'"&amp;GAMES&amp;"'!B6"),G$1))</f>
        <v>0</v>
      </c>
      <c r="H15" s="29" cm="1">
        <f t="array" aca="1" ref="H15" ca="1">SUMPRODUCT(COUNTIFS(INDIRECT("'"&amp;GAMES&amp;"'!B5"),$A15,INDIRECT("'"&amp;GAMES&amp;"'!B6"),H$1))</f>
        <v>0</v>
      </c>
      <c r="I15" s="29" cm="1">
        <f t="array" aca="1" ref="I15" ca="1">SUMPRODUCT(COUNTIFS(INDIRECT("'"&amp;GAMES&amp;"'!B5"),$A15,INDIRECT("'"&amp;GAMES&amp;"'!B6"),I$1))</f>
        <v>0</v>
      </c>
      <c r="J15" s="29" cm="1">
        <f t="array" aca="1" ref="J15" ca="1">SUMPRODUCT(COUNTIFS(INDIRECT("'"&amp;GAMES&amp;"'!B5"),$A15,INDIRECT("'"&amp;GAMES&amp;"'!B6"),J$1))</f>
        <v>0</v>
      </c>
      <c r="K15" s="29" cm="1">
        <f t="array" aca="1" ref="K15" ca="1">SUMPRODUCT(COUNTIFS(INDIRECT("'"&amp;GAMES&amp;"'!B5"),$A15,INDIRECT("'"&amp;GAMES&amp;"'!B6"),K$1))</f>
        <v>0</v>
      </c>
      <c r="L15" s="29" cm="1">
        <f t="array" aca="1" ref="L15" ca="1">SUMPRODUCT(COUNTIFS(INDIRECT("'"&amp;GAMES&amp;"'!B5"),$A15,INDIRECT("'"&amp;GAMES&amp;"'!B6"),L$1))</f>
        <v>0</v>
      </c>
      <c r="M15" s="29" cm="1">
        <f t="array" aca="1" ref="M15" ca="1">SUMPRODUCT(COUNTIFS(INDIRECT("'"&amp;GAMES&amp;"'!B5"),$A15,INDIRECT("'"&amp;GAMES&amp;"'!B6"),M$1))</f>
        <v>0</v>
      </c>
      <c r="N15" s="29" cm="1">
        <f t="array" aca="1" ref="N15" ca="1">SUMPRODUCT(COUNTIFS(INDIRECT("'"&amp;GAMES&amp;"'!B5"),$A15,INDIRECT("'"&amp;GAMES&amp;"'!B6"),N$1))</f>
        <v>0</v>
      </c>
      <c r="O15" s="29" cm="1">
        <f t="array" aca="1" ref="O15" ca="1">SUMPRODUCT(COUNTIFS(INDIRECT("'"&amp;GAMES&amp;"'!B5"),$A15,INDIRECT("'"&amp;GAMES&amp;"'!B6"),O$1))</f>
        <v>0</v>
      </c>
      <c r="P15" s="29" cm="1">
        <f t="array" aca="1" ref="P15" ca="1">SUMPRODUCT(COUNTIFS(INDIRECT("'"&amp;GAMES&amp;"'!B5"),$A15,INDIRECT("'"&amp;GAMES&amp;"'!B6"),P$1))</f>
        <v>0</v>
      </c>
      <c r="Q15" s="29" cm="1">
        <f t="array" aca="1" ref="Q15" ca="1">SUMPRODUCT(COUNTIFS(INDIRECT("'"&amp;GAMES&amp;"'!B5"),$A15,INDIRECT("'"&amp;GAMES&amp;"'!B6"),Q$1))</f>
        <v>0</v>
      </c>
      <c r="R15" s="29" cm="1">
        <f t="array" aca="1" ref="R15" ca="1">SUMPRODUCT(COUNTIFS(INDIRECT("'"&amp;GAMES&amp;"'!B5"),$A15,INDIRECT("'"&amp;GAMES&amp;"'!B6"),R$1))</f>
        <v>0</v>
      </c>
      <c r="S15" s="29" cm="1">
        <f t="array" aca="1" ref="S15" ca="1">SUMPRODUCT(COUNTIFS(INDIRECT("'"&amp;GAMES&amp;"'!B5"),$A15,INDIRECT("'"&amp;GAMES&amp;"'!B6"),S$1))</f>
        <v>0</v>
      </c>
      <c r="T15" s="29" cm="1">
        <f t="array" aca="1" ref="T15" ca="1">SUMPRODUCT(COUNTIFS(INDIRECT("'"&amp;GAMES&amp;"'!B5"),$A15,INDIRECT("'"&amp;GAMES&amp;"'!B6"),T$1))</f>
        <v>0</v>
      </c>
      <c r="U15" s="29" cm="1">
        <f t="array" aca="1" ref="U15" ca="1">SUMPRODUCT(COUNTIFS(INDIRECT("'"&amp;GAMES&amp;"'!B5"),$A15,INDIRECT("'"&amp;GAMES&amp;"'!B6"),U$1))</f>
        <v>0</v>
      </c>
      <c r="V15" s="29" cm="1">
        <f t="array" aca="1" ref="V15" ca="1">SUMPRODUCT(COUNTIFS(INDIRECT("'"&amp;GAMES&amp;"'!B5"),$A15,INDIRECT("'"&amp;GAMES&amp;"'!B6"),V$1))</f>
        <v>0</v>
      </c>
      <c r="W15" s="29" cm="1">
        <f t="array" aca="1" ref="W15" ca="1">SUMPRODUCT(COUNTIFS(INDIRECT("'"&amp;GAMES&amp;"'!B5"),$A15,INDIRECT("'"&amp;GAMES&amp;"'!B6"),W$1))</f>
        <v>0</v>
      </c>
      <c r="X15" s="29" cm="1">
        <f t="array" aca="1" ref="X15" ca="1">SUMPRODUCT(COUNTIFS(INDIRECT("'"&amp;GAMES&amp;"'!B5"),$A15,INDIRECT("'"&amp;GAMES&amp;"'!B6"),X$1))</f>
        <v>0</v>
      </c>
      <c r="Y15" s="61">
        <f t="shared" ca="1" si="1"/>
        <v>0</v>
      </c>
    </row>
    <row r="16" spans="1:33" ht="20.100000000000001" customHeight="1" x14ac:dyDescent="0.25">
      <c r="A16" s="37" t="s">
        <v>195</v>
      </c>
      <c r="B16" s="29" cm="1">
        <f t="array" aca="1" ref="B16" ca="1">SUMPRODUCT(COUNTIFS(INDIRECT("'"&amp;GAMES&amp;"'!B5"),$A16,INDIRECT("'"&amp;GAMES&amp;"'!B6"),B$1))</f>
        <v>0</v>
      </c>
      <c r="C16" s="29" cm="1">
        <f t="array" aca="1" ref="C16" ca="1">SUMPRODUCT(COUNTIFS(INDIRECT("'"&amp;GAMES&amp;"'!B5"),$A16,INDIRECT("'"&amp;GAMES&amp;"'!B6"),C$1))</f>
        <v>0</v>
      </c>
      <c r="D16" s="29" cm="1">
        <f t="array" aca="1" ref="D16" ca="1">SUMPRODUCT(COUNTIFS(INDIRECT("'"&amp;GAMES&amp;"'!B5"),$A16,INDIRECT("'"&amp;GAMES&amp;"'!B6"),D$1))</f>
        <v>0</v>
      </c>
      <c r="E16" s="29" cm="1">
        <f t="array" aca="1" ref="E16" ca="1">SUMPRODUCT(COUNTIFS(INDIRECT("'"&amp;GAMES&amp;"'!B5"),$A16,INDIRECT("'"&amp;GAMES&amp;"'!B6"),E$1))</f>
        <v>0</v>
      </c>
      <c r="F16" s="29" cm="1">
        <f t="array" aca="1" ref="F16" ca="1">SUMPRODUCT(COUNTIFS(INDIRECT("'"&amp;GAMES&amp;"'!B5"),$A16,INDIRECT("'"&amp;GAMES&amp;"'!B6"),F$1))</f>
        <v>0</v>
      </c>
      <c r="G16" s="29" cm="1">
        <f t="array" aca="1" ref="G16" ca="1">SUMPRODUCT(COUNTIFS(INDIRECT("'"&amp;GAMES&amp;"'!B5"),$A16,INDIRECT("'"&amp;GAMES&amp;"'!B6"),G$1))</f>
        <v>0</v>
      </c>
      <c r="H16" s="29" cm="1">
        <f t="array" aca="1" ref="H16" ca="1">SUMPRODUCT(COUNTIFS(INDIRECT("'"&amp;GAMES&amp;"'!B5"),$A16,INDIRECT("'"&amp;GAMES&amp;"'!B6"),H$1))</f>
        <v>0</v>
      </c>
      <c r="I16" s="29" cm="1">
        <f t="array" aca="1" ref="I16" ca="1">SUMPRODUCT(COUNTIFS(INDIRECT("'"&amp;GAMES&amp;"'!B5"),$A16,INDIRECT("'"&amp;GAMES&amp;"'!B6"),I$1))</f>
        <v>0</v>
      </c>
      <c r="J16" s="29" cm="1">
        <f t="array" aca="1" ref="J16" ca="1">SUMPRODUCT(COUNTIFS(INDIRECT("'"&amp;GAMES&amp;"'!B5"),$A16,INDIRECT("'"&amp;GAMES&amp;"'!B6"),J$1))</f>
        <v>0</v>
      </c>
      <c r="K16" s="29" cm="1">
        <f t="array" aca="1" ref="K16" ca="1">SUMPRODUCT(COUNTIFS(INDIRECT("'"&amp;GAMES&amp;"'!B5"),$A16,INDIRECT("'"&amp;GAMES&amp;"'!B6"),K$1))</f>
        <v>0</v>
      </c>
      <c r="L16" s="29" cm="1">
        <f t="array" aca="1" ref="L16" ca="1">SUMPRODUCT(COUNTIFS(INDIRECT("'"&amp;GAMES&amp;"'!B5"),$A16,INDIRECT("'"&amp;GAMES&amp;"'!B6"),L$1))</f>
        <v>0</v>
      </c>
      <c r="M16" s="29" cm="1">
        <f t="array" aca="1" ref="M16" ca="1">SUMPRODUCT(COUNTIFS(INDIRECT("'"&amp;GAMES&amp;"'!B5"),$A16,INDIRECT("'"&amp;GAMES&amp;"'!B6"),M$1))</f>
        <v>0</v>
      </c>
      <c r="N16" s="29" cm="1">
        <f t="array" aca="1" ref="N16" ca="1">SUMPRODUCT(COUNTIFS(INDIRECT("'"&amp;GAMES&amp;"'!B5"),$A16,INDIRECT("'"&amp;GAMES&amp;"'!B6"),N$1))</f>
        <v>0</v>
      </c>
      <c r="O16" s="29" cm="1">
        <f t="array" aca="1" ref="O16" ca="1">SUMPRODUCT(COUNTIFS(INDIRECT("'"&amp;GAMES&amp;"'!B5"),$A16,INDIRECT("'"&amp;GAMES&amp;"'!B6"),O$1))</f>
        <v>0</v>
      </c>
      <c r="P16" s="29" cm="1">
        <f t="array" aca="1" ref="P16" ca="1">SUMPRODUCT(COUNTIFS(INDIRECT("'"&amp;GAMES&amp;"'!B5"),$A16,INDIRECT("'"&amp;GAMES&amp;"'!B6"),P$1))</f>
        <v>0</v>
      </c>
      <c r="Q16" s="29" cm="1">
        <f t="array" aca="1" ref="Q16" ca="1">SUMPRODUCT(COUNTIFS(INDIRECT("'"&amp;GAMES&amp;"'!B5"),$A16,INDIRECT("'"&amp;GAMES&amp;"'!B6"),Q$1))</f>
        <v>0</v>
      </c>
      <c r="R16" s="29" cm="1">
        <f t="array" aca="1" ref="R16" ca="1">SUMPRODUCT(COUNTIFS(INDIRECT("'"&amp;GAMES&amp;"'!B5"),$A16,INDIRECT("'"&amp;GAMES&amp;"'!B6"),R$1))</f>
        <v>1</v>
      </c>
      <c r="S16" s="29" cm="1">
        <f t="array" aca="1" ref="S16" ca="1">SUMPRODUCT(COUNTIFS(INDIRECT("'"&amp;GAMES&amp;"'!B5"),$A16,INDIRECT("'"&amp;GAMES&amp;"'!B6"),S$1))</f>
        <v>0</v>
      </c>
      <c r="T16" s="29" cm="1">
        <f t="array" aca="1" ref="T16" ca="1">SUMPRODUCT(COUNTIFS(INDIRECT("'"&amp;GAMES&amp;"'!B5"),$A16,INDIRECT("'"&amp;GAMES&amp;"'!B6"),T$1))</f>
        <v>0</v>
      </c>
      <c r="U16" s="29" cm="1">
        <f t="array" aca="1" ref="U16" ca="1">SUMPRODUCT(COUNTIFS(INDIRECT("'"&amp;GAMES&amp;"'!B5"),$A16,INDIRECT("'"&amp;GAMES&amp;"'!B6"),U$1))</f>
        <v>0</v>
      </c>
      <c r="V16" s="29" cm="1">
        <f t="array" aca="1" ref="V16" ca="1">SUMPRODUCT(COUNTIFS(INDIRECT("'"&amp;GAMES&amp;"'!B5"),$A16,INDIRECT("'"&amp;GAMES&amp;"'!B6"),V$1))</f>
        <v>0</v>
      </c>
      <c r="W16" s="29" cm="1">
        <f t="array" aca="1" ref="W16" ca="1">SUMPRODUCT(COUNTIFS(INDIRECT("'"&amp;GAMES&amp;"'!B5"),$A16,INDIRECT("'"&amp;GAMES&amp;"'!B6"),W$1))</f>
        <v>0</v>
      </c>
      <c r="X16" s="29" cm="1">
        <f t="array" aca="1" ref="X16" ca="1">SUMPRODUCT(COUNTIFS(INDIRECT("'"&amp;GAMES&amp;"'!B5"),$A16,INDIRECT("'"&amp;GAMES&amp;"'!B6"),X$1))</f>
        <v>0</v>
      </c>
      <c r="Y16" s="61">
        <f t="shared" ca="1" si="1"/>
        <v>1</v>
      </c>
    </row>
    <row r="17" spans="1:25" ht="20.100000000000001" customHeight="1" x14ac:dyDescent="0.25">
      <c r="A17" s="31" t="s">
        <v>196</v>
      </c>
      <c r="B17" s="29" cm="1">
        <f t="array" aca="1" ref="B17" ca="1">SUMPRODUCT(COUNTIFS(INDIRECT("'"&amp;GAMES&amp;"'!B5"),$A17,INDIRECT("'"&amp;GAMES&amp;"'!B6"),B$1))</f>
        <v>0</v>
      </c>
      <c r="C17" s="29" cm="1">
        <f t="array" aca="1" ref="C17" ca="1">SUMPRODUCT(COUNTIFS(INDIRECT("'"&amp;GAMES&amp;"'!B5"),$A17,INDIRECT("'"&amp;GAMES&amp;"'!B6"),C$1))</f>
        <v>0</v>
      </c>
      <c r="D17" s="29" cm="1">
        <f t="array" aca="1" ref="D17" ca="1">SUMPRODUCT(COUNTIFS(INDIRECT("'"&amp;GAMES&amp;"'!B5"),$A17,INDIRECT("'"&amp;GAMES&amp;"'!B6"),D$1))</f>
        <v>0</v>
      </c>
      <c r="E17" s="29" cm="1">
        <f t="array" aca="1" ref="E17" ca="1">SUMPRODUCT(COUNTIFS(INDIRECT("'"&amp;GAMES&amp;"'!B5"),$A17,INDIRECT("'"&amp;GAMES&amp;"'!B6"),E$1))</f>
        <v>0</v>
      </c>
      <c r="F17" s="29" cm="1">
        <f t="array" aca="1" ref="F17" ca="1">SUMPRODUCT(COUNTIFS(INDIRECT("'"&amp;GAMES&amp;"'!B5"),$A17,INDIRECT("'"&amp;GAMES&amp;"'!B6"),F$1))</f>
        <v>0</v>
      </c>
      <c r="G17" s="29" cm="1">
        <f t="array" aca="1" ref="G17" ca="1">SUMPRODUCT(COUNTIFS(INDIRECT("'"&amp;GAMES&amp;"'!B5"),$A17,INDIRECT("'"&amp;GAMES&amp;"'!B6"),G$1))</f>
        <v>0</v>
      </c>
      <c r="H17" s="29" cm="1">
        <f t="array" aca="1" ref="H17" ca="1">SUMPRODUCT(COUNTIFS(INDIRECT("'"&amp;GAMES&amp;"'!B5"),$A17,INDIRECT("'"&amp;GAMES&amp;"'!B6"),H$1))</f>
        <v>0</v>
      </c>
      <c r="I17" s="29" cm="1">
        <f t="array" aca="1" ref="I17" ca="1">SUMPRODUCT(COUNTIFS(INDIRECT("'"&amp;GAMES&amp;"'!B5"),$A17,INDIRECT("'"&amp;GAMES&amp;"'!B6"),I$1))</f>
        <v>0</v>
      </c>
      <c r="J17" s="29" cm="1">
        <f t="array" aca="1" ref="J17" ca="1">SUMPRODUCT(COUNTIFS(INDIRECT("'"&amp;GAMES&amp;"'!B5"),$A17,INDIRECT("'"&amp;GAMES&amp;"'!B6"),J$1))</f>
        <v>0</v>
      </c>
      <c r="K17" s="29" cm="1">
        <f t="array" aca="1" ref="K17" ca="1">SUMPRODUCT(COUNTIFS(INDIRECT("'"&amp;GAMES&amp;"'!B5"),$A17,INDIRECT("'"&amp;GAMES&amp;"'!B6"),K$1))</f>
        <v>0</v>
      </c>
      <c r="L17" s="29" cm="1">
        <f t="array" aca="1" ref="L17" ca="1">SUMPRODUCT(COUNTIFS(INDIRECT("'"&amp;GAMES&amp;"'!B5"),$A17,INDIRECT("'"&amp;GAMES&amp;"'!B6"),L$1))</f>
        <v>0</v>
      </c>
      <c r="M17" s="29" cm="1">
        <f t="array" aca="1" ref="M17" ca="1">SUMPRODUCT(COUNTIFS(INDIRECT("'"&amp;GAMES&amp;"'!B5"),$A17,INDIRECT("'"&amp;GAMES&amp;"'!B6"),M$1))</f>
        <v>0</v>
      </c>
      <c r="N17" s="29" cm="1">
        <f t="array" aca="1" ref="N17" ca="1">SUMPRODUCT(COUNTIFS(INDIRECT("'"&amp;GAMES&amp;"'!B5"),$A17,INDIRECT("'"&amp;GAMES&amp;"'!B6"),N$1))</f>
        <v>0</v>
      </c>
      <c r="O17" s="29" cm="1">
        <f t="array" aca="1" ref="O17" ca="1">SUMPRODUCT(COUNTIFS(INDIRECT("'"&amp;GAMES&amp;"'!B5"),$A17,INDIRECT("'"&amp;GAMES&amp;"'!B6"),O$1))</f>
        <v>0</v>
      </c>
      <c r="P17" s="29" cm="1">
        <f t="array" aca="1" ref="P17" ca="1">SUMPRODUCT(COUNTIFS(INDIRECT("'"&amp;GAMES&amp;"'!B5"),$A17,INDIRECT("'"&amp;GAMES&amp;"'!B6"),P$1))</f>
        <v>0</v>
      </c>
      <c r="Q17" s="29" cm="1">
        <f t="array" aca="1" ref="Q17" ca="1">SUMPRODUCT(COUNTIFS(INDIRECT("'"&amp;GAMES&amp;"'!B5"),$A17,INDIRECT("'"&amp;GAMES&amp;"'!B6"),Q$1))</f>
        <v>0</v>
      </c>
      <c r="R17" s="29" cm="1">
        <f t="array" aca="1" ref="R17" ca="1">SUMPRODUCT(COUNTIFS(INDIRECT("'"&amp;GAMES&amp;"'!B5"),$A17,INDIRECT("'"&amp;GAMES&amp;"'!B6"),R$1))</f>
        <v>0</v>
      </c>
      <c r="S17" s="29" cm="1">
        <f t="array" aca="1" ref="S17" ca="1">SUMPRODUCT(COUNTIFS(INDIRECT("'"&amp;GAMES&amp;"'!B5"),$A17,INDIRECT("'"&amp;GAMES&amp;"'!B6"),S$1))</f>
        <v>0</v>
      </c>
      <c r="T17" s="29" cm="1">
        <f t="array" aca="1" ref="T17" ca="1">SUMPRODUCT(COUNTIFS(INDIRECT("'"&amp;GAMES&amp;"'!B5"),$A17,INDIRECT("'"&amp;GAMES&amp;"'!B6"),T$1))</f>
        <v>0</v>
      </c>
      <c r="U17" s="29" cm="1">
        <f t="array" aca="1" ref="U17" ca="1">SUMPRODUCT(COUNTIFS(INDIRECT("'"&amp;GAMES&amp;"'!B5"),$A17,INDIRECT("'"&amp;GAMES&amp;"'!B6"),U$1))</f>
        <v>0</v>
      </c>
      <c r="V17" s="29" cm="1">
        <f t="array" aca="1" ref="V17" ca="1">SUMPRODUCT(COUNTIFS(INDIRECT("'"&amp;GAMES&amp;"'!B5"),$A17,INDIRECT("'"&amp;GAMES&amp;"'!B6"),V$1))</f>
        <v>0</v>
      </c>
      <c r="W17" s="29" cm="1">
        <f t="array" aca="1" ref="W17" ca="1">SUMPRODUCT(COUNTIFS(INDIRECT("'"&amp;GAMES&amp;"'!B5"),$A17,INDIRECT("'"&amp;GAMES&amp;"'!B6"),W$1))</f>
        <v>0</v>
      </c>
      <c r="X17" s="29" cm="1">
        <f t="array" aca="1" ref="X17" ca="1">SUMPRODUCT(COUNTIFS(INDIRECT("'"&amp;GAMES&amp;"'!B5"),$A17,INDIRECT("'"&amp;GAMES&amp;"'!B6"),X$1))</f>
        <v>0</v>
      </c>
      <c r="Y17" s="61">
        <f t="shared" ca="1" si="1"/>
        <v>0</v>
      </c>
    </row>
    <row r="18" spans="1:25" ht="20.100000000000001" customHeight="1" x14ac:dyDescent="0.25">
      <c r="A18" s="56" t="s">
        <v>197</v>
      </c>
      <c r="B18" s="29" cm="1">
        <f t="array" aca="1" ref="B18" ca="1">SUMPRODUCT(COUNTIFS(INDIRECT("'"&amp;GAMES&amp;"'!B5"),$A18,INDIRECT("'"&amp;GAMES&amp;"'!B6"),B$1))</f>
        <v>0</v>
      </c>
      <c r="C18" s="29" cm="1">
        <f t="array" aca="1" ref="C18" ca="1">SUMPRODUCT(COUNTIFS(INDIRECT("'"&amp;GAMES&amp;"'!B5"),$A18,INDIRECT("'"&amp;GAMES&amp;"'!B6"),C$1))</f>
        <v>0</v>
      </c>
      <c r="D18" s="29" cm="1">
        <f t="array" aca="1" ref="D18" ca="1">SUMPRODUCT(COUNTIFS(INDIRECT("'"&amp;GAMES&amp;"'!B5"),$A18,INDIRECT("'"&amp;GAMES&amp;"'!B6"),D$1))</f>
        <v>0</v>
      </c>
      <c r="E18" s="29" cm="1">
        <f t="array" aca="1" ref="E18" ca="1">SUMPRODUCT(COUNTIFS(INDIRECT("'"&amp;GAMES&amp;"'!B5"),$A18,INDIRECT("'"&amp;GAMES&amp;"'!B6"),E$1))</f>
        <v>0</v>
      </c>
      <c r="F18" s="29" cm="1">
        <f t="array" aca="1" ref="F18" ca="1">SUMPRODUCT(COUNTIFS(INDIRECT("'"&amp;GAMES&amp;"'!B5"),$A18,INDIRECT("'"&amp;GAMES&amp;"'!B6"),F$1))</f>
        <v>0</v>
      </c>
      <c r="G18" s="29" cm="1">
        <f t="array" aca="1" ref="G18" ca="1">SUMPRODUCT(COUNTIFS(INDIRECT("'"&amp;GAMES&amp;"'!B5"),$A18,INDIRECT("'"&amp;GAMES&amp;"'!B6"),G$1))</f>
        <v>0</v>
      </c>
      <c r="H18" s="29" cm="1">
        <f t="array" aca="1" ref="H18" ca="1">SUMPRODUCT(COUNTIFS(INDIRECT("'"&amp;GAMES&amp;"'!B5"),$A18,INDIRECT("'"&amp;GAMES&amp;"'!B6"),H$1))</f>
        <v>0</v>
      </c>
      <c r="I18" s="29" cm="1">
        <f t="array" aca="1" ref="I18" ca="1">SUMPRODUCT(COUNTIFS(INDIRECT("'"&amp;GAMES&amp;"'!B5"),$A18,INDIRECT("'"&amp;GAMES&amp;"'!B6"),I$1))</f>
        <v>0</v>
      </c>
      <c r="J18" s="29" cm="1">
        <f t="array" aca="1" ref="J18" ca="1">SUMPRODUCT(COUNTIFS(INDIRECT("'"&amp;GAMES&amp;"'!B5"),$A18,INDIRECT("'"&amp;GAMES&amp;"'!B6"),J$1))</f>
        <v>0</v>
      </c>
      <c r="K18" s="29" cm="1">
        <f t="array" aca="1" ref="K18" ca="1">SUMPRODUCT(COUNTIFS(INDIRECT("'"&amp;GAMES&amp;"'!B5"),$A18,INDIRECT("'"&amp;GAMES&amp;"'!B6"),K$1))</f>
        <v>0</v>
      </c>
      <c r="L18" s="29" cm="1">
        <f t="array" aca="1" ref="L18" ca="1">SUMPRODUCT(COUNTIFS(INDIRECT("'"&amp;GAMES&amp;"'!B5"),$A18,INDIRECT("'"&amp;GAMES&amp;"'!B6"),L$1))</f>
        <v>0</v>
      </c>
      <c r="M18" s="29" cm="1">
        <f t="array" aca="1" ref="M18" ca="1">SUMPRODUCT(COUNTIFS(INDIRECT("'"&amp;GAMES&amp;"'!B5"),$A18,INDIRECT("'"&amp;GAMES&amp;"'!B6"),M$1))</f>
        <v>0</v>
      </c>
      <c r="N18" s="29" cm="1">
        <f t="array" aca="1" ref="N18" ca="1">SUMPRODUCT(COUNTIFS(INDIRECT("'"&amp;GAMES&amp;"'!B5"),$A18,INDIRECT("'"&amp;GAMES&amp;"'!B6"),N$1))</f>
        <v>0</v>
      </c>
      <c r="O18" s="29" cm="1">
        <f t="array" aca="1" ref="O18" ca="1">SUMPRODUCT(COUNTIFS(INDIRECT("'"&amp;GAMES&amp;"'!B5"),$A18,INDIRECT("'"&amp;GAMES&amp;"'!B6"),O$1))</f>
        <v>0</v>
      </c>
      <c r="P18" s="29" cm="1">
        <f t="array" aca="1" ref="P18" ca="1">SUMPRODUCT(COUNTIFS(INDIRECT("'"&amp;GAMES&amp;"'!B5"),$A18,INDIRECT("'"&amp;GAMES&amp;"'!B6"),P$1))</f>
        <v>0</v>
      </c>
      <c r="Q18" s="29" cm="1">
        <f t="array" aca="1" ref="Q18" ca="1">SUMPRODUCT(COUNTIFS(INDIRECT("'"&amp;GAMES&amp;"'!B5"),$A18,INDIRECT("'"&amp;GAMES&amp;"'!B6"),Q$1))</f>
        <v>0</v>
      </c>
      <c r="R18" s="29" cm="1">
        <f t="array" aca="1" ref="R18" ca="1">SUMPRODUCT(COUNTIFS(INDIRECT("'"&amp;GAMES&amp;"'!B5"),$A18,INDIRECT("'"&amp;GAMES&amp;"'!B6"),R$1))</f>
        <v>0</v>
      </c>
      <c r="S18" s="29" cm="1">
        <f t="array" aca="1" ref="S18" ca="1">SUMPRODUCT(COUNTIFS(INDIRECT("'"&amp;GAMES&amp;"'!B5"),$A18,INDIRECT("'"&amp;GAMES&amp;"'!B6"),S$1))</f>
        <v>0</v>
      </c>
      <c r="T18" s="29" cm="1">
        <f t="array" aca="1" ref="T18" ca="1">SUMPRODUCT(COUNTIFS(INDIRECT("'"&amp;GAMES&amp;"'!B5"),$A18,INDIRECT("'"&amp;GAMES&amp;"'!B6"),T$1))</f>
        <v>0</v>
      </c>
      <c r="U18" s="29" cm="1">
        <f t="array" aca="1" ref="U18" ca="1">SUMPRODUCT(COUNTIFS(INDIRECT("'"&amp;GAMES&amp;"'!B5"),$A18,INDIRECT("'"&amp;GAMES&amp;"'!B6"),U$1))</f>
        <v>0</v>
      </c>
      <c r="V18" s="29" cm="1">
        <f t="array" aca="1" ref="V18" ca="1">SUMPRODUCT(COUNTIFS(INDIRECT("'"&amp;GAMES&amp;"'!B5"),$A18,INDIRECT("'"&amp;GAMES&amp;"'!B6"),V$1))</f>
        <v>0</v>
      </c>
      <c r="W18" s="29" cm="1">
        <f t="array" aca="1" ref="W18" ca="1">SUMPRODUCT(COUNTIFS(INDIRECT("'"&amp;GAMES&amp;"'!B5"),$A18,INDIRECT("'"&amp;GAMES&amp;"'!B6"),W$1))</f>
        <v>0</v>
      </c>
      <c r="X18" s="29" cm="1">
        <f t="array" aca="1" ref="X18" ca="1">SUMPRODUCT(COUNTIFS(INDIRECT("'"&amp;GAMES&amp;"'!B5"),$A18,INDIRECT("'"&amp;GAMES&amp;"'!B6"),X$1))</f>
        <v>0</v>
      </c>
      <c r="Y18" s="61">
        <f t="shared" ref="Y18" ca="1" si="2">SUM(B18:X18)</f>
        <v>0</v>
      </c>
    </row>
    <row r="19" spans="1:25" ht="20.100000000000001" customHeight="1" x14ac:dyDescent="0.25">
      <c r="A19" s="31" t="s">
        <v>198</v>
      </c>
      <c r="B19" s="29" cm="1">
        <f t="array" aca="1" ref="B19" ca="1">SUMPRODUCT(COUNTIFS(INDIRECT("'"&amp;GAMES&amp;"'!B5"),$A19,INDIRECT("'"&amp;GAMES&amp;"'!B6"),B$1))</f>
        <v>0</v>
      </c>
      <c r="C19" s="29" cm="1">
        <f t="array" aca="1" ref="C19" ca="1">SUMPRODUCT(COUNTIFS(INDIRECT("'"&amp;GAMES&amp;"'!B5"),$A19,INDIRECT("'"&amp;GAMES&amp;"'!B6"),C$1))</f>
        <v>0</v>
      </c>
      <c r="D19" s="29" cm="1">
        <f t="array" aca="1" ref="D19" ca="1">SUMPRODUCT(COUNTIFS(INDIRECT("'"&amp;GAMES&amp;"'!B5"),$A19,INDIRECT("'"&amp;GAMES&amp;"'!B6"),D$1))</f>
        <v>0</v>
      </c>
      <c r="E19" s="29" cm="1">
        <f t="array" aca="1" ref="E19" ca="1">SUMPRODUCT(COUNTIFS(INDIRECT("'"&amp;GAMES&amp;"'!B5"),$A19,INDIRECT("'"&amp;GAMES&amp;"'!B6"),E$1))</f>
        <v>0</v>
      </c>
      <c r="F19" s="29" cm="1">
        <f t="array" aca="1" ref="F19" ca="1">SUMPRODUCT(COUNTIFS(INDIRECT("'"&amp;GAMES&amp;"'!B5"),$A19,INDIRECT("'"&amp;GAMES&amp;"'!B6"),F$1))</f>
        <v>0</v>
      </c>
      <c r="G19" s="29" cm="1">
        <f t="array" aca="1" ref="G19" ca="1">SUMPRODUCT(COUNTIFS(INDIRECT("'"&amp;GAMES&amp;"'!B5"),$A19,INDIRECT("'"&amp;GAMES&amp;"'!B6"),G$1))</f>
        <v>0</v>
      </c>
      <c r="H19" s="29" cm="1">
        <f t="array" aca="1" ref="H19" ca="1">SUMPRODUCT(COUNTIFS(INDIRECT("'"&amp;GAMES&amp;"'!B5"),$A19,INDIRECT("'"&amp;GAMES&amp;"'!B6"),H$1))</f>
        <v>0</v>
      </c>
      <c r="I19" s="29" cm="1">
        <f t="array" aca="1" ref="I19" ca="1">SUMPRODUCT(COUNTIFS(INDIRECT("'"&amp;GAMES&amp;"'!B5"),$A19,INDIRECT("'"&amp;GAMES&amp;"'!B6"),I$1))</f>
        <v>0</v>
      </c>
      <c r="J19" s="29" cm="1">
        <f t="array" aca="1" ref="J19" ca="1">SUMPRODUCT(COUNTIFS(INDIRECT("'"&amp;GAMES&amp;"'!B5"),$A19,INDIRECT("'"&amp;GAMES&amp;"'!B6"),J$1))</f>
        <v>0</v>
      </c>
      <c r="K19" s="29" cm="1">
        <f t="array" aca="1" ref="K19" ca="1">SUMPRODUCT(COUNTIFS(INDIRECT("'"&amp;GAMES&amp;"'!B5"),$A19,INDIRECT("'"&amp;GAMES&amp;"'!B6"),K$1))</f>
        <v>0</v>
      </c>
      <c r="L19" s="29" cm="1">
        <f t="array" aca="1" ref="L19" ca="1">SUMPRODUCT(COUNTIFS(INDIRECT("'"&amp;GAMES&amp;"'!B5"),$A19,INDIRECT("'"&amp;GAMES&amp;"'!B6"),L$1))</f>
        <v>0</v>
      </c>
      <c r="M19" s="29" cm="1">
        <f t="array" aca="1" ref="M19" ca="1">SUMPRODUCT(COUNTIFS(INDIRECT("'"&amp;GAMES&amp;"'!B5"),$A19,INDIRECT("'"&amp;GAMES&amp;"'!B6"),M$1))</f>
        <v>0</v>
      </c>
      <c r="N19" s="29" cm="1">
        <f t="array" aca="1" ref="N19" ca="1">SUMPRODUCT(COUNTIFS(INDIRECT("'"&amp;GAMES&amp;"'!B5"),$A19,INDIRECT("'"&amp;GAMES&amp;"'!B6"),N$1))</f>
        <v>0</v>
      </c>
      <c r="O19" s="29" cm="1">
        <f t="array" aca="1" ref="O19" ca="1">SUMPRODUCT(COUNTIFS(INDIRECT("'"&amp;GAMES&amp;"'!B5"),$A19,INDIRECT("'"&amp;GAMES&amp;"'!B6"),O$1))</f>
        <v>0</v>
      </c>
      <c r="P19" s="29" cm="1">
        <f t="array" aca="1" ref="P19" ca="1">SUMPRODUCT(COUNTIFS(INDIRECT("'"&amp;GAMES&amp;"'!B5"),$A19,INDIRECT("'"&amp;GAMES&amp;"'!B6"),P$1))</f>
        <v>0</v>
      </c>
      <c r="Q19" s="29" cm="1">
        <f t="array" aca="1" ref="Q19" ca="1">SUMPRODUCT(COUNTIFS(INDIRECT("'"&amp;GAMES&amp;"'!B5"),$A19,INDIRECT("'"&amp;GAMES&amp;"'!B6"),Q$1))</f>
        <v>0</v>
      </c>
      <c r="R19" s="29" cm="1">
        <f t="array" aca="1" ref="R19" ca="1">SUMPRODUCT(COUNTIFS(INDIRECT("'"&amp;GAMES&amp;"'!B5"),$A19,INDIRECT("'"&amp;GAMES&amp;"'!B6"),R$1))</f>
        <v>0</v>
      </c>
      <c r="S19" s="29" cm="1">
        <f t="array" aca="1" ref="S19" ca="1">SUMPRODUCT(COUNTIFS(INDIRECT("'"&amp;GAMES&amp;"'!B5"),$A19,INDIRECT("'"&amp;GAMES&amp;"'!B6"),S$1))</f>
        <v>0</v>
      </c>
      <c r="T19" s="29" cm="1">
        <f t="array" aca="1" ref="T19" ca="1">SUMPRODUCT(COUNTIFS(INDIRECT("'"&amp;GAMES&amp;"'!B5"),$A19,INDIRECT("'"&amp;GAMES&amp;"'!B6"),T$1))</f>
        <v>0</v>
      </c>
      <c r="U19" s="29" cm="1">
        <f t="array" aca="1" ref="U19" ca="1">SUMPRODUCT(COUNTIFS(INDIRECT("'"&amp;GAMES&amp;"'!B5"),$A19,INDIRECT("'"&amp;GAMES&amp;"'!B6"),U$1))</f>
        <v>0</v>
      </c>
      <c r="V19" s="29" cm="1">
        <f t="array" aca="1" ref="V19" ca="1">SUMPRODUCT(COUNTIFS(INDIRECT("'"&amp;GAMES&amp;"'!B5"),$A19,INDIRECT("'"&amp;GAMES&amp;"'!B6"),V$1))</f>
        <v>0</v>
      </c>
      <c r="W19" s="29" cm="1">
        <f t="array" aca="1" ref="W19" ca="1">SUMPRODUCT(COUNTIFS(INDIRECT("'"&amp;GAMES&amp;"'!B5"),$A19,INDIRECT("'"&amp;GAMES&amp;"'!B6"),W$1))</f>
        <v>0</v>
      </c>
      <c r="X19" s="29" cm="1">
        <f t="array" aca="1" ref="X19" ca="1">SUMPRODUCT(COUNTIFS(INDIRECT("'"&amp;GAMES&amp;"'!B5"),$A19,INDIRECT("'"&amp;GAMES&amp;"'!B6"),X$1))</f>
        <v>0</v>
      </c>
      <c r="Y19" s="61"/>
    </row>
    <row r="20" spans="1:25" ht="20.100000000000001" customHeight="1" x14ac:dyDescent="0.25">
      <c r="A20" s="37" t="s">
        <v>200</v>
      </c>
      <c r="B20" s="29" cm="1">
        <f t="array" aca="1" ref="B20" ca="1">SUMPRODUCT(COUNTIFS(INDIRECT("'"&amp;GAMES&amp;"'!B5"),$A20,INDIRECT("'"&amp;GAMES&amp;"'!B6"),B$1))</f>
        <v>0</v>
      </c>
      <c r="C20" s="29" cm="1">
        <f t="array" aca="1" ref="C20" ca="1">SUMPRODUCT(COUNTIFS(INDIRECT("'"&amp;GAMES&amp;"'!B5"),$A20,INDIRECT("'"&amp;GAMES&amp;"'!B6"),C$1))</f>
        <v>0</v>
      </c>
      <c r="D20" s="29" cm="1">
        <f t="array" aca="1" ref="D20" ca="1">SUMPRODUCT(COUNTIFS(INDIRECT("'"&amp;GAMES&amp;"'!B5"),$A20,INDIRECT("'"&amp;GAMES&amp;"'!B6"),D$1))</f>
        <v>0</v>
      </c>
      <c r="E20" s="29" cm="1">
        <f t="array" aca="1" ref="E20" ca="1">SUMPRODUCT(COUNTIFS(INDIRECT("'"&amp;GAMES&amp;"'!B5"),$A20,INDIRECT("'"&amp;GAMES&amp;"'!B6"),E$1))</f>
        <v>0</v>
      </c>
      <c r="F20" s="29" cm="1">
        <f t="array" aca="1" ref="F20" ca="1">SUMPRODUCT(COUNTIFS(INDIRECT("'"&amp;GAMES&amp;"'!B5"),$A20,INDIRECT("'"&amp;GAMES&amp;"'!B6"),F$1))</f>
        <v>0</v>
      </c>
      <c r="G20" s="29" cm="1">
        <f t="array" aca="1" ref="G20" ca="1">SUMPRODUCT(COUNTIFS(INDIRECT("'"&amp;GAMES&amp;"'!B5"),$A20,INDIRECT("'"&amp;GAMES&amp;"'!B6"),G$1))</f>
        <v>0</v>
      </c>
      <c r="H20" s="29" cm="1">
        <f t="array" aca="1" ref="H20" ca="1">SUMPRODUCT(COUNTIFS(INDIRECT("'"&amp;GAMES&amp;"'!B5"),$A20,INDIRECT("'"&amp;GAMES&amp;"'!B6"),H$1))</f>
        <v>0</v>
      </c>
      <c r="I20" s="29" cm="1">
        <f t="array" aca="1" ref="I20" ca="1">SUMPRODUCT(COUNTIFS(INDIRECT("'"&amp;GAMES&amp;"'!B5"),$A20,INDIRECT("'"&amp;GAMES&amp;"'!B6"),I$1))</f>
        <v>0</v>
      </c>
      <c r="J20" s="29" cm="1">
        <f t="array" aca="1" ref="J20" ca="1">SUMPRODUCT(COUNTIFS(INDIRECT("'"&amp;GAMES&amp;"'!B5"),$A20,INDIRECT("'"&amp;GAMES&amp;"'!B6"),J$1))</f>
        <v>0</v>
      </c>
      <c r="K20" s="29" cm="1">
        <f t="array" aca="1" ref="K20" ca="1">SUMPRODUCT(COUNTIFS(INDIRECT("'"&amp;GAMES&amp;"'!B5"),$A20,INDIRECT("'"&amp;GAMES&amp;"'!B6"),K$1))</f>
        <v>0</v>
      </c>
      <c r="L20" s="29" cm="1">
        <f t="array" aca="1" ref="L20" ca="1">SUMPRODUCT(COUNTIFS(INDIRECT("'"&amp;GAMES&amp;"'!B5"),$A20,INDIRECT("'"&amp;GAMES&amp;"'!B6"),L$1))</f>
        <v>0</v>
      </c>
      <c r="M20" s="29" cm="1">
        <f t="array" aca="1" ref="M20" ca="1">SUMPRODUCT(COUNTIFS(INDIRECT("'"&amp;GAMES&amp;"'!B5"),$A20,INDIRECT("'"&amp;GAMES&amp;"'!B6"),M$1))</f>
        <v>0</v>
      </c>
      <c r="N20" s="29" cm="1">
        <f t="array" aca="1" ref="N20" ca="1">SUMPRODUCT(COUNTIFS(INDIRECT("'"&amp;GAMES&amp;"'!B5"),$A20,INDIRECT("'"&amp;GAMES&amp;"'!B6"),N$1))</f>
        <v>0</v>
      </c>
      <c r="O20" s="29" cm="1">
        <f t="array" aca="1" ref="O20" ca="1">SUMPRODUCT(COUNTIFS(INDIRECT("'"&amp;GAMES&amp;"'!B5"),$A20,INDIRECT("'"&amp;GAMES&amp;"'!B6"),O$1))</f>
        <v>0</v>
      </c>
      <c r="P20" s="29" cm="1">
        <f t="array" aca="1" ref="P20" ca="1">SUMPRODUCT(COUNTIFS(INDIRECT("'"&amp;GAMES&amp;"'!B5"),$A20,INDIRECT("'"&amp;GAMES&amp;"'!B6"),P$1))</f>
        <v>0</v>
      </c>
      <c r="Q20" s="29" cm="1">
        <f t="array" aca="1" ref="Q20" ca="1">SUMPRODUCT(COUNTIFS(INDIRECT("'"&amp;GAMES&amp;"'!B5"),$A20,INDIRECT("'"&amp;GAMES&amp;"'!B6"),Q$1))</f>
        <v>0</v>
      </c>
      <c r="R20" s="29" cm="1">
        <f t="array" aca="1" ref="R20" ca="1">SUMPRODUCT(COUNTIFS(INDIRECT("'"&amp;GAMES&amp;"'!B5"),$A20,INDIRECT("'"&amp;GAMES&amp;"'!B6"),R$1))</f>
        <v>1</v>
      </c>
      <c r="S20" s="29" cm="1">
        <f t="array" aca="1" ref="S20" ca="1">SUMPRODUCT(COUNTIFS(INDIRECT("'"&amp;GAMES&amp;"'!B5"),$A20,INDIRECT("'"&amp;GAMES&amp;"'!B6"),S$1))</f>
        <v>0</v>
      </c>
      <c r="T20" s="29" cm="1">
        <f t="array" aca="1" ref="T20" ca="1">SUMPRODUCT(COUNTIFS(INDIRECT("'"&amp;GAMES&amp;"'!B5"),$A20,INDIRECT("'"&amp;GAMES&amp;"'!B6"),T$1))</f>
        <v>0</v>
      </c>
      <c r="U20" s="29" cm="1">
        <f t="array" aca="1" ref="U20" ca="1">SUMPRODUCT(COUNTIFS(INDIRECT("'"&amp;GAMES&amp;"'!B5"),$A20,INDIRECT("'"&amp;GAMES&amp;"'!B6"),U$1))</f>
        <v>0</v>
      </c>
      <c r="V20" s="29" cm="1">
        <f t="array" aca="1" ref="V20" ca="1">SUMPRODUCT(COUNTIFS(INDIRECT("'"&amp;GAMES&amp;"'!B5"),$A20,INDIRECT("'"&amp;GAMES&amp;"'!B6"),V$1))</f>
        <v>0</v>
      </c>
      <c r="W20" s="29" cm="1">
        <f t="array" aca="1" ref="W20" ca="1">SUMPRODUCT(COUNTIFS(INDIRECT("'"&amp;GAMES&amp;"'!B5"),$A20,INDIRECT("'"&amp;GAMES&amp;"'!B6"),W$1))</f>
        <v>0</v>
      </c>
      <c r="X20" s="29" cm="1">
        <f t="array" aca="1" ref="X20" ca="1">SUMPRODUCT(COUNTIFS(INDIRECT("'"&amp;GAMES&amp;"'!B5"),$A20,INDIRECT("'"&amp;GAMES&amp;"'!B6"),X$1))</f>
        <v>0</v>
      </c>
      <c r="Y20" s="61">
        <f t="shared" ca="1" si="1"/>
        <v>1</v>
      </c>
    </row>
    <row r="21" spans="1:25" ht="20.100000000000001" customHeight="1" x14ac:dyDescent="0.25">
      <c r="A21" s="31" t="s">
        <v>201</v>
      </c>
      <c r="B21" s="29" cm="1">
        <f t="array" aca="1" ref="B21" ca="1">SUMPRODUCT(COUNTIFS(INDIRECT("'"&amp;GAMES&amp;"'!B5"),$A21,INDIRECT("'"&amp;GAMES&amp;"'!B6"),B$1))</f>
        <v>0</v>
      </c>
      <c r="C21" s="29" cm="1">
        <f t="array" aca="1" ref="C21" ca="1">SUMPRODUCT(COUNTIFS(INDIRECT("'"&amp;GAMES&amp;"'!B5"),$A21,INDIRECT("'"&amp;GAMES&amp;"'!B6"),C$1))</f>
        <v>0</v>
      </c>
      <c r="D21" s="29" cm="1">
        <f t="array" aca="1" ref="D21" ca="1">SUMPRODUCT(COUNTIFS(INDIRECT("'"&amp;GAMES&amp;"'!B5"),$A21,INDIRECT("'"&amp;GAMES&amp;"'!B6"),D$1))</f>
        <v>0</v>
      </c>
      <c r="E21" s="29" cm="1">
        <f t="array" aca="1" ref="E21" ca="1">SUMPRODUCT(COUNTIFS(INDIRECT("'"&amp;GAMES&amp;"'!B5"),$A21,INDIRECT("'"&amp;GAMES&amp;"'!B6"),E$1))</f>
        <v>0</v>
      </c>
      <c r="F21" s="29" cm="1">
        <f t="array" aca="1" ref="F21" ca="1">SUMPRODUCT(COUNTIFS(INDIRECT("'"&amp;GAMES&amp;"'!B5"),$A21,INDIRECT("'"&amp;GAMES&amp;"'!B6"),F$1))</f>
        <v>0</v>
      </c>
      <c r="G21" s="29" cm="1">
        <f t="array" aca="1" ref="G21" ca="1">SUMPRODUCT(COUNTIFS(INDIRECT("'"&amp;GAMES&amp;"'!B5"),$A21,INDIRECT("'"&amp;GAMES&amp;"'!B6"),G$1))</f>
        <v>0</v>
      </c>
      <c r="H21" s="29" cm="1">
        <f t="array" aca="1" ref="H21" ca="1">SUMPRODUCT(COUNTIFS(INDIRECT("'"&amp;GAMES&amp;"'!B5"),$A21,INDIRECT("'"&amp;GAMES&amp;"'!B6"),H$1))</f>
        <v>0</v>
      </c>
      <c r="I21" s="29" cm="1">
        <f t="array" aca="1" ref="I21" ca="1">SUMPRODUCT(COUNTIFS(INDIRECT("'"&amp;GAMES&amp;"'!B5"),$A21,INDIRECT("'"&amp;GAMES&amp;"'!B6"),I$1))</f>
        <v>0</v>
      </c>
      <c r="J21" s="29" cm="1">
        <f t="array" aca="1" ref="J21" ca="1">SUMPRODUCT(COUNTIFS(INDIRECT("'"&amp;GAMES&amp;"'!B5"),$A21,INDIRECT("'"&amp;GAMES&amp;"'!B6"),J$1))</f>
        <v>0</v>
      </c>
      <c r="K21" s="29" cm="1">
        <f t="array" aca="1" ref="K21" ca="1">SUMPRODUCT(COUNTIFS(INDIRECT("'"&amp;GAMES&amp;"'!B5"),$A21,INDIRECT("'"&amp;GAMES&amp;"'!B6"),K$1))</f>
        <v>0</v>
      </c>
      <c r="L21" s="29" cm="1">
        <f t="array" aca="1" ref="L21" ca="1">SUMPRODUCT(COUNTIFS(INDIRECT("'"&amp;GAMES&amp;"'!B5"),$A21,INDIRECT("'"&amp;GAMES&amp;"'!B6"),L$1))</f>
        <v>0</v>
      </c>
      <c r="M21" s="29" cm="1">
        <f t="array" aca="1" ref="M21" ca="1">SUMPRODUCT(COUNTIFS(INDIRECT("'"&amp;GAMES&amp;"'!B5"),$A21,INDIRECT("'"&amp;GAMES&amp;"'!B6"),M$1))</f>
        <v>0</v>
      </c>
      <c r="N21" s="29" cm="1">
        <f t="array" aca="1" ref="N21" ca="1">SUMPRODUCT(COUNTIFS(INDIRECT("'"&amp;GAMES&amp;"'!B5"),$A21,INDIRECT("'"&amp;GAMES&amp;"'!B6"),N$1))</f>
        <v>0</v>
      </c>
      <c r="O21" s="29" cm="1">
        <f t="array" aca="1" ref="O21" ca="1">SUMPRODUCT(COUNTIFS(INDIRECT("'"&amp;GAMES&amp;"'!B5"),$A21,INDIRECT("'"&amp;GAMES&amp;"'!B6"),O$1))</f>
        <v>0</v>
      </c>
      <c r="P21" s="29" cm="1">
        <f t="array" aca="1" ref="P21" ca="1">SUMPRODUCT(COUNTIFS(INDIRECT("'"&amp;GAMES&amp;"'!B5"),$A21,INDIRECT("'"&amp;GAMES&amp;"'!B6"),P$1))</f>
        <v>0</v>
      </c>
      <c r="Q21" s="29" cm="1">
        <f t="array" aca="1" ref="Q21" ca="1">SUMPRODUCT(COUNTIFS(INDIRECT("'"&amp;GAMES&amp;"'!B5"),$A21,INDIRECT("'"&amp;GAMES&amp;"'!B6"),Q$1))</f>
        <v>0</v>
      </c>
      <c r="R21" s="29" cm="1">
        <f t="array" aca="1" ref="R21" ca="1">SUMPRODUCT(COUNTIFS(INDIRECT("'"&amp;GAMES&amp;"'!B5"),$A21,INDIRECT("'"&amp;GAMES&amp;"'!B6"),R$1))</f>
        <v>1</v>
      </c>
      <c r="S21" s="29" cm="1">
        <f t="array" aca="1" ref="S21" ca="1">SUMPRODUCT(COUNTIFS(INDIRECT("'"&amp;GAMES&amp;"'!B5"),$A21,INDIRECT("'"&amp;GAMES&amp;"'!B6"),S$1))</f>
        <v>0</v>
      </c>
      <c r="T21" s="29" cm="1">
        <f t="array" aca="1" ref="T21" ca="1">SUMPRODUCT(COUNTIFS(INDIRECT("'"&amp;GAMES&amp;"'!B5"),$A21,INDIRECT("'"&amp;GAMES&amp;"'!B6"),T$1))</f>
        <v>0</v>
      </c>
      <c r="U21" s="29" cm="1">
        <f t="array" aca="1" ref="U21" ca="1">SUMPRODUCT(COUNTIFS(INDIRECT("'"&amp;GAMES&amp;"'!B5"),$A21,INDIRECT("'"&amp;GAMES&amp;"'!B6"),U$1))</f>
        <v>0</v>
      </c>
      <c r="V21" s="29" cm="1">
        <f t="array" aca="1" ref="V21" ca="1">SUMPRODUCT(COUNTIFS(INDIRECT("'"&amp;GAMES&amp;"'!B5"),$A21,INDIRECT("'"&amp;GAMES&amp;"'!B6"),V$1))</f>
        <v>0</v>
      </c>
      <c r="W21" s="29" cm="1">
        <f t="array" aca="1" ref="W21" ca="1">SUMPRODUCT(COUNTIFS(INDIRECT("'"&amp;GAMES&amp;"'!B5"),$A21,INDIRECT("'"&amp;GAMES&amp;"'!B6"),W$1))</f>
        <v>0</v>
      </c>
      <c r="X21" s="29" cm="1">
        <f t="array" aca="1" ref="X21" ca="1">SUMPRODUCT(COUNTIFS(INDIRECT("'"&amp;GAMES&amp;"'!B5"),$A21,INDIRECT("'"&amp;GAMES&amp;"'!B6"),X$1))</f>
        <v>0</v>
      </c>
      <c r="Y21" s="61">
        <f t="shared" ca="1" si="1"/>
        <v>1</v>
      </c>
    </row>
    <row r="22" spans="1:25" ht="20.100000000000001" customHeight="1" x14ac:dyDescent="0.25">
      <c r="A22" s="37" t="s">
        <v>202</v>
      </c>
      <c r="B22" s="29" cm="1">
        <f t="array" aca="1" ref="B22" ca="1">SUMPRODUCT(COUNTIFS(INDIRECT("'"&amp;GAMES&amp;"'!B5"),$A22,INDIRECT("'"&amp;GAMES&amp;"'!B6"),B$1))</f>
        <v>0</v>
      </c>
      <c r="C22" s="29" cm="1">
        <f t="array" aca="1" ref="C22" ca="1">SUMPRODUCT(COUNTIFS(INDIRECT("'"&amp;GAMES&amp;"'!B5"),$A22,INDIRECT("'"&amp;GAMES&amp;"'!B6"),C$1))</f>
        <v>0</v>
      </c>
      <c r="D22" s="29" cm="1">
        <f t="array" aca="1" ref="D22" ca="1">SUMPRODUCT(COUNTIFS(INDIRECT("'"&amp;GAMES&amp;"'!B5"),$A22,INDIRECT("'"&amp;GAMES&amp;"'!B6"),D$1))</f>
        <v>0</v>
      </c>
      <c r="E22" s="29" cm="1">
        <f t="array" aca="1" ref="E22" ca="1">SUMPRODUCT(COUNTIFS(INDIRECT("'"&amp;GAMES&amp;"'!B5"),$A22,INDIRECT("'"&amp;GAMES&amp;"'!B6"),E$1))</f>
        <v>0</v>
      </c>
      <c r="F22" s="29" cm="1">
        <f t="array" aca="1" ref="F22" ca="1">SUMPRODUCT(COUNTIFS(INDIRECT("'"&amp;GAMES&amp;"'!B5"),$A22,INDIRECT("'"&amp;GAMES&amp;"'!B6"),F$1))</f>
        <v>0</v>
      </c>
      <c r="G22" s="29" cm="1">
        <f t="array" aca="1" ref="G22" ca="1">SUMPRODUCT(COUNTIFS(INDIRECT("'"&amp;GAMES&amp;"'!B5"),$A22,INDIRECT("'"&amp;GAMES&amp;"'!B6"),G$1))</f>
        <v>0</v>
      </c>
      <c r="H22" s="29" cm="1">
        <f t="array" aca="1" ref="H22" ca="1">SUMPRODUCT(COUNTIFS(INDIRECT("'"&amp;GAMES&amp;"'!B5"),$A22,INDIRECT("'"&amp;GAMES&amp;"'!B6"),H$1))</f>
        <v>0</v>
      </c>
      <c r="I22" s="29" cm="1">
        <f t="array" aca="1" ref="I22" ca="1">SUMPRODUCT(COUNTIFS(INDIRECT("'"&amp;GAMES&amp;"'!B5"),$A22,INDIRECT("'"&amp;GAMES&amp;"'!B6"),I$1))</f>
        <v>0</v>
      </c>
      <c r="J22" s="29" cm="1">
        <f t="array" aca="1" ref="J22" ca="1">SUMPRODUCT(COUNTIFS(INDIRECT("'"&amp;GAMES&amp;"'!B5"),$A22,INDIRECT("'"&amp;GAMES&amp;"'!B6"),J$1))</f>
        <v>0</v>
      </c>
      <c r="K22" s="29" cm="1">
        <f t="array" aca="1" ref="K22" ca="1">SUMPRODUCT(COUNTIFS(INDIRECT("'"&amp;GAMES&amp;"'!B5"),$A22,INDIRECT("'"&amp;GAMES&amp;"'!B6"),K$1))</f>
        <v>0</v>
      </c>
      <c r="L22" s="29" cm="1">
        <f t="array" aca="1" ref="L22" ca="1">SUMPRODUCT(COUNTIFS(INDIRECT("'"&amp;GAMES&amp;"'!B5"),$A22,INDIRECT("'"&amp;GAMES&amp;"'!B6"),L$1))</f>
        <v>0</v>
      </c>
      <c r="M22" s="29" cm="1">
        <f t="array" aca="1" ref="M22" ca="1">SUMPRODUCT(COUNTIFS(INDIRECT("'"&amp;GAMES&amp;"'!B5"),$A22,INDIRECT("'"&amp;GAMES&amp;"'!B6"),M$1))</f>
        <v>0</v>
      </c>
      <c r="N22" s="29" cm="1">
        <f t="array" aca="1" ref="N22" ca="1">SUMPRODUCT(COUNTIFS(INDIRECT("'"&amp;GAMES&amp;"'!B5"),$A22,INDIRECT("'"&amp;GAMES&amp;"'!B6"),N$1))</f>
        <v>0</v>
      </c>
      <c r="O22" s="29" cm="1">
        <f t="array" aca="1" ref="O22" ca="1">SUMPRODUCT(COUNTIFS(INDIRECT("'"&amp;GAMES&amp;"'!B5"),$A22,INDIRECT("'"&amp;GAMES&amp;"'!B6"),O$1))</f>
        <v>0</v>
      </c>
      <c r="P22" s="29" cm="1">
        <f t="array" aca="1" ref="P22" ca="1">SUMPRODUCT(COUNTIFS(INDIRECT("'"&amp;GAMES&amp;"'!B5"),$A22,INDIRECT("'"&amp;GAMES&amp;"'!B6"),P$1))</f>
        <v>0</v>
      </c>
      <c r="Q22" s="29" cm="1">
        <f t="array" aca="1" ref="Q22" ca="1">SUMPRODUCT(COUNTIFS(INDIRECT("'"&amp;GAMES&amp;"'!B5"),$A22,INDIRECT("'"&amp;GAMES&amp;"'!B6"),Q$1))</f>
        <v>0</v>
      </c>
      <c r="R22" s="29" cm="1">
        <f t="array" aca="1" ref="R22" ca="1">SUMPRODUCT(COUNTIFS(INDIRECT("'"&amp;GAMES&amp;"'!B5"),$A22,INDIRECT("'"&amp;GAMES&amp;"'!B6"),R$1))</f>
        <v>0</v>
      </c>
      <c r="S22" s="29" cm="1">
        <f t="array" aca="1" ref="S22" ca="1">SUMPRODUCT(COUNTIFS(INDIRECT("'"&amp;GAMES&amp;"'!B5"),$A22,INDIRECT("'"&amp;GAMES&amp;"'!B6"),S$1))</f>
        <v>0</v>
      </c>
      <c r="T22" s="29" cm="1">
        <f t="array" aca="1" ref="T22" ca="1">SUMPRODUCT(COUNTIFS(INDIRECT("'"&amp;GAMES&amp;"'!B5"),$A22,INDIRECT("'"&amp;GAMES&amp;"'!B6"),T$1))</f>
        <v>0</v>
      </c>
      <c r="U22" s="29" cm="1">
        <f t="array" aca="1" ref="U22" ca="1">SUMPRODUCT(COUNTIFS(INDIRECT("'"&amp;GAMES&amp;"'!B5"),$A22,INDIRECT("'"&amp;GAMES&amp;"'!B6"),U$1))</f>
        <v>0</v>
      </c>
      <c r="V22" s="29" cm="1">
        <f t="array" aca="1" ref="V22" ca="1">SUMPRODUCT(COUNTIFS(INDIRECT("'"&amp;GAMES&amp;"'!B5"),$A22,INDIRECT("'"&amp;GAMES&amp;"'!B6"),V$1))</f>
        <v>0</v>
      </c>
      <c r="W22" s="29" cm="1">
        <f t="array" aca="1" ref="W22" ca="1">SUMPRODUCT(COUNTIFS(INDIRECT("'"&amp;GAMES&amp;"'!B5"),$A22,INDIRECT("'"&amp;GAMES&amp;"'!B6"),W$1))</f>
        <v>0</v>
      </c>
      <c r="X22" s="29" cm="1">
        <f t="array" aca="1" ref="X22" ca="1">SUMPRODUCT(COUNTIFS(INDIRECT("'"&amp;GAMES&amp;"'!B5"),$A22,INDIRECT("'"&amp;GAMES&amp;"'!B6"),X$1))</f>
        <v>0</v>
      </c>
      <c r="Y22" s="61">
        <f t="shared" ca="1" si="1"/>
        <v>0</v>
      </c>
    </row>
    <row r="23" spans="1:25" ht="20.100000000000001" customHeight="1" x14ac:dyDescent="0.25">
      <c r="A23" s="31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Y23" s="61"/>
    </row>
    <row r="24" spans="1:25" ht="20.100000000000001" customHeight="1" x14ac:dyDescent="0.25">
      <c r="A24" s="37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Y24" s="61"/>
    </row>
    <row r="25" spans="1:25" ht="20.100000000000001" customHeight="1" x14ac:dyDescent="0.25">
      <c r="A25" s="31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Y25" s="61"/>
    </row>
    <row r="26" spans="1:25" ht="20.100000000000001" customHeight="1" x14ac:dyDescent="0.25">
      <c r="A26" s="3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Y26" s="61"/>
    </row>
    <row r="27" spans="1:25" ht="20.100000000000001" customHeight="1" x14ac:dyDescent="0.25">
      <c r="A27" s="33" t="s">
        <v>119</v>
      </c>
      <c r="B27" s="34">
        <f ca="1">SUM(B2:B26)</f>
        <v>4</v>
      </c>
      <c r="C27" s="34">
        <f t="shared" ref="C27:S27" ca="1" si="3">SUM(C2:C26)</f>
        <v>1</v>
      </c>
      <c r="D27" s="34">
        <f t="shared" ca="1" si="3"/>
        <v>1</v>
      </c>
      <c r="E27" s="34">
        <f t="shared" ca="1" si="3"/>
        <v>1</v>
      </c>
      <c r="F27" s="34">
        <f t="shared" ca="1" si="3"/>
        <v>2</v>
      </c>
      <c r="G27" s="34">
        <f t="shared" ca="1" si="3"/>
        <v>3</v>
      </c>
      <c r="H27" s="34">
        <f t="shared" ca="1" si="3"/>
        <v>0</v>
      </c>
      <c r="I27" s="34">
        <f t="shared" ca="1" si="3"/>
        <v>3</v>
      </c>
      <c r="J27" s="34">
        <f t="shared" ca="1" si="3"/>
        <v>4</v>
      </c>
      <c r="K27" s="34">
        <f t="shared" ca="1" si="3"/>
        <v>4</v>
      </c>
      <c r="L27" s="34">
        <f t="shared" ca="1" si="3"/>
        <v>0</v>
      </c>
      <c r="M27" s="34">
        <f t="shared" ca="1" si="3"/>
        <v>6</v>
      </c>
      <c r="N27" s="34">
        <f t="shared" ca="1" si="3"/>
        <v>3</v>
      </c>
      <c r="O27" s="34">
        <f t="shared" ca="1" si="3"/>
        <v>1</v>
      </c>
      <c r="P27" s="34">
        <f t="shared" ca="1" si="3"/>
        <v>1</v>
      </c>
      <c r="Q27" s="34">
        <f t="shared" ca="1" si="3"/>
        <v>2</v>
      </c>
      <c r="R27" s="34">
        <f t="shared" ca="1" si="3"/>
        <v>6</v>
      </c>
      <c r="S27" s="34">
        <f t="shared" ca="1" si="3"/>
        <v>2</v>
      </c>
      <c r="T27" s="32"/>
      <c r="U27" s="32"/>
      <c r="V27" s="32"/>
      <c r="W27" s="32"/>
      <c r="X27" s="32"/>
    </row>
    <row r="28" spans="1:25" x14ac:dyDescent="0.25">
      <c r="A28" s="66"/>
    </row>
  </sheetData>
  <mergeCells count="1">
    <mergeCell ref="AB2:AG3"/>
  </mergeCells>
  <conditionalFormatting sqref="B2:X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Krivi unos" error="Unesi ime u listu &quot;Players&quot;" xr:uid="{95D69F12-9C52-45DE-93BF-4EE2A6B65110}">
          <x14:formula1>
            <xm:f>Players!$A$2:$A$304</xm:f>
          </x14:formula1>
          <xm:sqref>A2:A26</xm:sqref>
        </x14:dataValidation>
        <x14:dataValidation type="list" allowBlank="1" showInputMessage="1" showErrorMessage="1" errorTitle="Krivi unos" error="Nova kompanija? Unesi u listu &quot;Corp&quot;_x000a_" xr:uid="{8779075D-BD0B-4626-88CA-11820896D7F4}">
          <x14:formula1>
            <xm:f>Corporations!$A$2:$A$51</xm:f>
          </x14:formula1>
          <xm:sqref>B1:S1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E5F2-016D-4173-9D45-77C280193EB1}">
  <dimension ref="A1:AG28"/>
  <sheetViews>
    <sheetView workbookViewId="0">
      <selection activeCell="Z19" sqref="Z19"/>
    </sheetView>
  </sheetViews>
  <sheetFormatPr defaultRowHeight="15" x14ac:dyDescent="0.25"/>
  <cols>
    <col min="1" max="1" width="18.42578125" customWidth="1"/>
    <col min="2" max="19" width="6.7109375" style="30" customWidth="1"/>
    <col min="20" max="24" width="6.7109375" customWidth="1"/>
    <col min="25" max="25" width="4.7109375" customWidth="1"/>
  </cols>
  <sheetData>
    <row r="1" spans="1:33" ht="144.75" customHeight="1" x14ac:dyDescent="0.25">
      <c r="A1" s="28" t="s">
        <v>121</v>
      </c>
      <c r="B1" s="35" t="s">
        <v>90</v>
      </c>
      <c r="C1" s="36" t="s">
        <v>92</v>
      </c>
      <c r="D1" s="35" t="s">
        <v>93</v>
      </c>
      <c r="E1" s="36" t="s">
        <v>94</v>
      </c>
      <c r="F1" s="35" t="s">
        <v>95</v>
      </c>
      <c r="G1" s="36" t="s">
        <v>96</v>
      </c>
      <c r="H1" s="35" t="s">
        <v>97</v>
      </c>
      <c r="I1" s="36" t="s">
        <v>98</v>
      </c>
      <c r="J1" s="35" t="s">
        <v>99</v>
      </c>
      <c r="K1" s="36" t="s">
        <v>100</v>
      </c>
      <c r="L1" s="35" t="s">
        <v>101</v>
      </c>
      <c r="M1" s="36" t="s">
        <v>102</v>
      </c>
      <c r="N1" s="35" t="s">
        <v>104</v>
      </c>
      <c r="O1" s="36" t="s">
        <v>105</v>
      </c>
      <c r="P1" s="35" t="s">
        <v>107</v>
      </c>
      <c r="Q1" s="36" t="s">
        <v>108</v>
      </c>
      <c r="R1" s="35" t="s">
        <v>109</v>
      </c>
      <c r="S1" s="36" t="s">
        <v>111</v>
      </c>
      <c r="T1" s="57" t="s">
        <v>112</v>
      </c>
      <c r="U1" s="58" t="s">
        <v>114</v>
      </c>
      <c r="V1" s="57" t="s">
        <v>115</v>
      </c>
      <c r="W1" s="58" t="s">
        <v>116</v>
      </c>
      <c r="X1" s="57" t="s">
        <v>117</v>
      </c>
      <c r="Y1" s="38"/>
    </row>
    <row r="2" spans="1:33" ht="20.100000000000001" customHeight="1" x14ac:dyDescent="0.25">
      <c r="A2" s="37" t="s">
        <v>181</v>
      </c>
      <c r="B2" s="29">
        <f ca="1">IF(PlayedPC!B2=0,"",WinPC!B2/PlayedPC!B2)</f>
        <v>0</v>
      </c>
      <c r="C2" s="29">
        <f ca="1">IF(PlayedPC!C2=0,"",WinPC!C2/PlayedPC!C2)</f>
        <v>0</v>
      </c>
      <c r="D2" s="29" t="str">
        <f ca="1">IF(PlayedPC!D2=0,"",WinPC!D2/PlayedPC!D2)</f>
        <v/>
      </c>
      <c r="E2" s="29">
        <f ca="1">IF(PlayedPC!E2=0,"",WinPC!E2/PlayedPC!E2)</f>
        <v>0</v>
      </c>
      <c r="F2" s="29">
        <f ca="1">IF(PlayedPC!F2=0,"",WinPC!F2/PlayedPC!F2)</f>
        <v>1</v>
      </c>
      <c r="G2" s="29">
        <f ca="1">IF(PlayedPC!G2=0,"",WinPC!G2/PlayedPC!G2)</f>
        <v>1</v>
      </c>
      <c r="H2" s="29">
        <f ca="1">IF(PlayedPC!H2=0,"",WinPC!H2/PlayedPC!H2)</f>
        <v>0</v>
      </c>
      <c r="I2" s="29">
        <f ca="1">IF(PlayedPC!I2=0,"",WinPC!I2/PlayedPC!I2)</f>
        <v>1</v>
      </c>
      <c r="J2" s="29">
        <f ca="1">IF(PlayedPC!J2=0,"",WinPC!J2/PlayedPC!J2)</f>
        <v>0.6</v>
      </c>
      <c r="K2" s="29">
        <f ca="1">IF(PlayedPC!K2=0,"",WinPC!K2/PlayedPC!K2)</f>
        <v>0.75</v>
      </c>
      <c r="L2" s="29" t="str">
        <f ca="1">IF(PlayedPC!L2=0,"",WinPC!L2/PlayedPC!L2)</f>
        <v/>
      </c>
      <c r="M2" s="29">
        <f ca="1">IF(PlayedPC!M2=0,"",WinPC!M2/PlayedPC!M2)</f>
        <v>1</v>
      </c>
      <c r="N2" s="29">
        <f ca="1">IF(PlayedPC!N2=0,"",WinPC!N2/PlayedPC!N2)</f>
        <v>0.66666666666666663</v>
      </c>
      <c r="O2" s="29">
        <f ca="1">IF(PlayedPC!O2=0,"",WinPC!O2/PlayedPC!O2)</f>
        <v>0</v>
      </c>
      <c r="P2" s="29" t="str">
        <f ca="1">IF(PlayedPC!P2=0,"",WinPC!P2/PlayedPC!P2)</f>
        <v/>
      </c>
      <c r="Q2" s="29">
        <f ca="1">IF(PlayedPC!Q2=0,"",WinPC!Q2/PlayedPC!Q2)</f>
        <v>0.66666666666666663</v>
      </c>
      <c r="R2" s="29">
        <f ca="1">IF(PlayedPC!R2=0,"",WinPC!R2/PlayedPC!R2)</f>
        <v>1</v>
      </c>
      <c r="S2" s="29">
        <f ca="1">IF(PlayedPC!S2=0,"",WinPC!S2/PlayedPC!S2)</f>
        <v>0</v>
      </c>
      <c r="T2" s="29" t="str">
        <f ca="1">IF(PlayedPC!T2=0,"",WinPC!T2/PlayedPC!T2)</f>
        <v/>
      </c>
      <c r="U2" s="29" t="str">
        <f ca="1">IF(PlayedPC!U2=0,"",WinPC!U2/PlayedPC!U2)</f>
        <v/>
      </c>
      <c r="V2" s="29" t="str">
        <f ca="1">IF(PlayedPC!V2=0,"",WinPC!V2/PlayedPC!V2)</f>
        <v/>
      </c>
      <c r="W2" s="29">
        <f ca="1">IF(PlayedPC!W2=0,"",WinPC!W2/PlayedPC!W2)</f>
        <v>0</v>
      </c>
      <c r="X2" s="29" t="str">
        <f ca="1">IF(PlayedPC!X2=0,"",WinPC!X2/PlayedPC!X2)</f>
        <v/>
      </c>
      <c r="Y2" s="24"/>
      <c r="AB2" s="70" t="str">
        <f>HYPERLINK("[.\]TOC!A1","GO TO TOC")</f>
        <v>GO TO TOC</v>
      </c>
      <c r="AC2" s="71" t="str">
        <f t="shared" ref="AC2:AG3" si="0">HYPERLINK("[.\]TOC!A1","BACK TO TOC")</f>
        <v>BACK TO TOC</v>
      </c>
      <c r="AD2" s="71" t="str">
        <f t="shared" si="0"/>
        <v>BACK TO TOC</v>
      </c>
      <c r="AE2" s="71" t="str">
        <f t="shared" si="0"/>
        <v>BACK TO TOC</v>
      </c>
      <c r="AF2" s="71" t="str">
        <f t="shared" si="0"/>
        <v>BACK TO TOC</v>
      </c>
      <c r="AG2" s="71" t="str">
        <f t="shared" si="0"/>
        <v>BACK TO TOC</v>
      </c>
    </row>
    <row r="3" spans="1:33" ht="20.100000000000001" customHeight="1" x14ac:dyDescent="0.25">
      <c r="A3" s="31" t="s">
        <v>182</v>
      </c>
      <c r="B3" s="29">
        <f ca="1">IF(PlayedPC!B3=0,"",WinPC!B3/PlayedPC!B3)</f>
        <v>1</v>
      </c>
      <c r="C3" s="29">
        <f ca="1">IF(PlayedPC!C3=0,"",WinPC!C3/PlayedPC!C3)</f>
        <v>0</v>
      </c>
      <c r="D3" s="29" t="str">
        <f ca="1">IF(PlayedPC!D3=0,"",WinPC!D3/PlayedPC!D3)</f>
        <v/>
      </c>
      <c r="E3" s="29">
        <f ca="1">IF(PlayedPC!E3=0,"",WinPC!E3/PlayedPC!E3)</f>
        <v>0</v>
      </c>
      <c r="F3" s="29" t="str">
        <f ca="1">IF(PlayedPC!F3=0,"",WinPC!F3/PlayedPC!F3)</f>
        <v/>
      </c>
      <c r="G3" s="29">
        <f ca="1">IF(PlayedPC!G3=0,"",WinPC!G3/PlayedPC!G3)</f>
        <v>1</v>
      </c>
      <c r="H3" s="29" t="str">
        <f ca="1">IF(PlayedPC!H3=0,"",WinPC!H3/PlayedPC!H3)</f>
        <v/>
      </c>
      <c r="I3" s="29">
        <f ca="1">IF(PlayedPC!I3=0,"",WinPC!I3/PlayedPC!I3)</f>
        <v>0</v>
      </c>
      <c r="J3" s="29" t="str">
        <f ca="1">IF(PlayedPC!J3=0,"",WinPC!J3/PlayedPC!J3)</f>
        <v/>
      </c>
      <c r="K3" s="29" t="str">
        <f ca="1">IF(PlayedPC!K3=0,"",WinPC!K3/PlayedPC!K3)</f>
        <v/>
      </c>
      <c r="L3" s="29" t="str">
        <f ca="1">IF(PlayedPC!L3=0,"",WinPC!L3/PlayedPC!L3)</f>
        <v/>
      </c>
      <c r="M3" s="29" t="str">
        <f ca="1">IF(PlayedPC!M3=0,"",WinPC!M3/PlayedPC!M3)</f>
        <v/>
      </c>
      <c r="N3" s="29" t="str">
        <f ca="1">IF(PlayedPC!N3=0,"",WinPC!N3/PlayedPC!N3)</f>
        <v/>
      </c>
      <c r="O3" s="29" t="str">
        <f ca="1">IF(PlayedPC!O3=0,"",WinPC!O3/PlayedPC!O3)</f>
        <v/>
      </c>
      <c r="P3" s="29" t="str">
        <f ca="1">IF(PlayedPC!P3=0,"",WinPC!P3/PlayedPC!P3)</f>
        <v/>
      </c>
      <c r="Q3" s="29" t="str">
        <f ca="1">IF(PlayedPC!Q3=0,"",WinPC!Q3/PlayedPC!Q3)</f>
        <v/>
      </c>
      <c r="R3" s="29" t="str">
        <f ca="1">IF(PlayedPC!R3=0,"",WinPC!R3/PlayedPC!R3)</f>
        <v/>
      </c>
      <c r="S3" s="29" t="str">
        <f ca="1">IF(PlayedPC!S3=0,"",WinPC!S3/PlayedPC!S3)</f>
        <v/>
      </c>
      <c r="T3" s="29" t="str">
        <f ca="1">IF(PlayedPC!T3=0,"",WinPC!T3/PlayedPC!T3)</f>
        <v/>
      </c>
      <c r="U3" s="29" t="str">
        <f ca="1">IF(PlayedPC!U3=0,"",WinPC!U3/PlayedPC!U3)</f>
        <v/>
      </c>
      <c r="V3" s="29" t="str">
        <f ca="1">IF(PlayedPC!V3=0,"",WinPC!V3/PlayedPC!V3)</f>
        <v/>
      </c>
      <c r="W3" s="29" t="str">
        <f ca="1">IF(PlayedPC!W3=0,"",WinPC!W3/PlayedPC!W3)</f>
        <v/>
      </c>
      <c r="X3" s="29" t="str">
        <f ca="1">IF(PlayedPC!X3=0,"",WinPC!X3/PlayedPC!X3)</f>
        <v/>
      </c>
      <c r="Y3" s="24"/>
      <c r="AB3" s="71" t="str">
        <f>HYPERLINK("[.\]TOC!A1","BACK TO TOC")</f>
        <v>BACK TO TOC</v>
      </c>
      <c r="AC3" s="71" t="str">
        <f t="shared" si="0"/>
        <v>BACK TO TOC</v>
      </c>
      <c r="AD3" s="71" t="str">
        <f t="shared" si="0"/>
        <v>BACK TO TOC</v>
      </c>
      <c r="AE3" s="71" t="str">
        <f t="shared" si="0"/>
        <v>BACK TO TOC</v>
      </c>
      <c r="AF3" s="71" t="str">
        <f t="shared" si="0"/>
        <v>BACK TO TOC</v>
      </c>
      <c r="AG3" s="71" t="str">
        <f t="shared" si="0"/>
        <v>BACK TO TOC</v>
      </c>
    </row>
    <row r="4" spans="1:33" ht="20.100000000000001" customHeight="1" x14ac:dyDescent="0.25">
      <c r="A4" s="37" t="s">
        <v>183</v>
      </c>
      <c r="B4" s="29">
        <f ca="1">IF(PlayedPC!B4=0,"",WinPC!B4/PlayedPC!B4)</f>
        <v>0</v>
      </c>
      <c r="C4" s="29" t="str">
        <f ca="1">IF(PlayedPC!C4=0,"",WinPC!C4/PlayedPC!C4)</f>
        <v/>
      </c>
      <c r="D4" s="29">
        <f ca="1">IF(PlayedPC!D4=0,"",WinPC!D4/PlayedPC!D4)</f>
        <v>0.33333333333333331</v>
      </c>
      <c r="E4" s="29">
        <f ca="1">IF(PlayedPC!E4=0,"",WinPC!E4/PlayedPC!E4)</f>
        <v>0.25</v>
      </c>
      <c r="F4" s="29" t="str">
        <f ca="1">IF(PlayedPC!F4=0,"",WinPC!F4/PlayedPC!F4)</f>
        <v/>
      </c>
      <c r="G4" s="29" t="str">
        <f ca="1">IF(PlayedPC!G4=0,"",WinPC!G4/PlayedPC!G4)</f>
        <v/>
      </c>
      <c r="H4" s="29">
        <f ca="1">IF(PlayedPC!H4=0,"",WinPC!H4/PlayedPC!H4)</f>
        <v>0</v>
      </c>
      <c r="I4" s="29" t="str">
        <f ca="1">IF(PlayedPC!I4=0,"",WinPC!I4/PlayedPC!I4)</f>
        <v/>
      </c>
      <c r="J4" s="29">
        <f ca="1">IF(PlayedPC!J4=0,"",WinPC!J4/PlayedPC!J4)</f>
        <v>0.2</v>
      </c>
      <c r="K4" s="29">
        <f ca="1">IF(PlayedPC!K4=0,"",WinPC!K4/PlayedPC!K4)</f>
        <v>0</v>
      </c>
      <c r="L4" s="29">
        <f ca="1">IF(PlayedPC!L4=0,"",WinPC!L4/PlayedPC!L4)</f>
        <v>0</v>
      </c>
      <c r="M4" s="29">
        <f ca="1">IF(PlayedPC!M4=0,"",WinPC!M4/PlayedPC!M4)</f>
        <v>0.75</v>
      </c>
      <c r="N4" s="29">
        <f ca="1">IF(PlayedPC!N4=0,"",WinPC!N4/PlayedPC!N4)</f>
        <v>1</v>
      </c>
      <c r="O4" s="29">
        <f ca="1">IF(PlayedPC!O4=0,"",WinPC!O4/PlayedPC!O4)</f>
        <v>0.5</v>
      </c>
      <c r="P4" s="29">
        <f ca="1">IF(PlayedPC!P4=0,"",WinPC!P4/PlayedPC!P4)</f>
        <v>1</v>
      </c>
      <c r="Q4" s="29" t="str">
        <f ca="1">IF(PlayedPC!Q4=0,"",WinPC!Q4/PlayedPC!Q4)</f>
        <v/>
      </c>
      <c r="R4" s="29">
        <f ca="1">IF(PlayedPC!R4=0,"",WinPC!R4/PlayedPC!R4)</f>
        <v>0</v>
      </c>
      <c r="S4" s="29">
        <f ca="1">IF(PlayedPC!S4=0,"",WinPC!S4/PlayedPC!S4)</f>
        <v>1</v>
      </c>
      <c r="T4" s="29">
        <f ca="1">IF(PlayedPC!T4=0,"",WinPC!T4/PlayedPC!T4)</f>
        <v>0</v>
      </c>
      <c r="U4" s="29">
        <f ca="1">IF(PlayedPC!U4=0,"",WinPC!U4/PlayedPC!U4)</f>
        <v>0</v>
      </c>
      <c r="V4" s="29">
        <f ca="1">IF(PlayedPC!V4=0,"",WinPC!V4/PlayedPC!V4)</f>
        <v>0</v>
      </c>
      <c r="W4" s="29">
        <f ca="1">IF(PlayedPC!W4=0,"",WinPC!W4/PlayedPC!W4)</f>
        <v>0.5</v>
      </c>
      <c r="X4" s="29" t="str">
        <f ca="1">IF(PlayedPC!X4=0,"",WinPC!X4/PlayedPC!X4)</f>
        <v/>
      </c>
      <c r="Y4" s="24"/>
    </row>
    <row r="5" spans="1:33" ht="20.100000000000001" customHeight="1" x14ac:dyDescent="0.25">
      <c r="A5" s="31" t="s">
        <v>184</v>
      </c>
      <c r="B5" s="29">
        <f ca="1">IF(PlayedPC!B5=0,"",WinPC!B5/PlayedPC!B5)</f>
        <v>0</v>
      </c>
      <c r="C5" s="29">
        <f ca="1">IF(PlayedPC!C5=0,"",WinPC!C5/PlayedPC!C5)</f>
        <v>0</v>
      </c>
      <c r="D5" s="29" t="str">
        <f ca="1">IF(PlayedPC!D5=0,"",WinPC!D5/PlayedPC!D5)</f>
        <v/>
      </c>
      <c r="E5" s="29">
        <f ca="1">IF(PlayedPC!E5=0,"",WinPC!E5/PlayedPC!E5)</f>
        <v>0</v>
      </c>
      <c r="F5" s="29" t="str">
        <f ca="1">IF(PlayedPC!F5=0,"",WinPC!F5/PlayedPC!F5)</f>
        <v/>
      </c>
      <c r="G5" s="29">
        <f ca="1">IF(PlayedPC!G5=0,"",WinPC!G5/PlayedPC!G5)</f>
        <v>0</v>
      </c>
      <c r="H5" s="29">
        <f ca="1">IF(PlayedPC!H5=0,"",WinPC!H5/PlayedPC!H5)</f>
        <v>0</v>
      </c>
      <c r="I5" s="29">
        <f ca="1">IF(PlayedPC!I5=0,"",WinPC!I5/PlayedPC!I5)</f>
        <v>0.25</v>
      </c>
      <c r="J5" s="29">
        <f ca="1">IF(PlayedPC!J5=0,"",WinPC!J5/PlayedPC!J5)</f>
        <v>0</v>
      </c>
      <c r="K5" s="29">
        <f ca="1">IF(PlayedPC!K5=0,"",WinPC!K5/PlayedPC!K5)</f>
        <v>0.5</v>
      </c>
      <c r="L5" s="29">
        <f ca="1">IF(PlayedPC!L5=0,"",WinPC!L5/PlayedPC!L5)</f>
        <v>0</v>
      </c>
      <c r="M5" s="29" t="str">
        <f ca="1">IF(PlayedPC!M5=0,"",WinPC!M5/PlayedPC!M5)</f>
        <v/>
      </c>
      <c r="N5" s="29">
        <f ca="1">IF(PlayedPC!N5=0,"",WinPC!N5/PlayedPC!N5)</f>
        <v>0</v>
      </c>
      <c r="O5" s="29">
        <f ca="1">IF(PlayedPC!O5=0,"",WinPC!O5/PlayedPC!O5)</f>
        <v>0</v>
      </c>
      <c r="P5" s="29" t="str">
        <f ca="1">IF(PlayedPC!P5=0,"",WinPC!P5/PlayedPC!P5)</f>
        <v/>
      </c>
      <c r="Q5" s="29" t="str">
        <f ca="1">IF(PlayedPC!Q5=0,"",WinPC!Q5/PlayedPC!Q5)</f>
        <v/>
      </c>
      <c r="R5" s="29" t="str">
        <f ca="1">IF(PlayedPC!R5=0,"",WinPC!R5/PlayedPC!R5)</f>
        <v/>
      </c>
      <c r="S5" s="29">
        <f ca="1">IF(PlayedPC!S5=0,"",WinPC!S5/PlayedPC!S5)</f>
        <v>0</v>
      </c>
      <c r="T5" s="29">
        <f ca="1">IF(PlayedPC!T5=0,"",WinPC!T5/PlayedPC!T5)</f>
        <v>0</v>
      </c>
      <c r="U5" s="29">
        <f ca="1">IF(PlayedPC!U5=0,"",WinPC!U5/PlayedPC!U5)</f>
        <v>0</v>
      </c>
      <c r="V5" s="29">
        <f ca="1">IF(PlayedPC!V5=0,"",WinPC!V5/PlayedPC!V5)</f>
        <v>0</v>
      </c>
      <c r="W5" s="29" t="str">
        <f ca="1">IF(PlayedPC!W5=0,"",WinPC!W5/PlayedPC!W5)</f>
        <v/>
      </c>
      <c r="X5" s="29" t="str">
        <f ca="1">IF(PlayedPC!X5=0,"",WinPC!X5/PlayedPC!X5)</f>
        <v/>
      </c>
      <c r="Y5" s="24"/>
    </row>
    <row r="6" spans="1:33" ht="20.100000000000001" customHeight="1" x14ac:dyDescent="0.25">
      <c r="A6" s="37" t="s">
        <v>185</v>
      </c>
      <c r="B6" s="29">
        <f ca="1">IF(PlayedPC!B6=0,"",WinPC!B6/PlayedPC!B6)</f>
        <v>0</v>
      </c>
      <c r="C6" s="29">
        <f ca="1">IF(PlayedPC!C6=0,"",WinPC!C6/PlayedPC!C6)</f>
        <v>1</v>
      </c>
      <c r="D6" s="29">
        <f ca="1">IF(PlayedPC!D6=0,"",WinPC!D6/PlayedPC!D6)</f>
        <v>0</v>
      </c>
      <c r="E6" s="29" t="str">
        <f ca="1">IF(PlayedPC!E6=0,"",WinPC!E6/PlayedPC!E6)</f>
        <v/>
      </c>
      <c r="F6" s="29" t="str">
        <f ca="1">IF(PlayedPC!F6=0,"",WinPC!F6/PlayedPC!F6)</f>
        <v/>
      </c>
      <c r="G6" s="29" t="str">
        <f ca="1">IF(PlayedPC!G6=0,"",WinPC!G6/PlayedPC!G6)</f>
        <v/>
      </c>
      <c r="H6" s="29" t="str">
        <f ca="1">IF(PlayedPC!H6=0,"",WinPC!H6/PlayedPC!H6)</f>
        <v/>
      </c>
      <c r="I6" s="29" t="str">
        <f ca="1">IF(PlayedPC!I6=0,"",WinPC!I6/PlayedPC!I6)</f>
        <v/>
      </c>
      <c r="J6" s="29" t="str">
        <f ca="1">IF(PlayedPC!J6=0,"",WinPC!J6/PlayedPC!J6)</f>
        <v/>
      </c>
      <c r="K6" s="29" t="str">
        <f ca="1">IF(PlayedPC!K6=0,"",WinPC!K6/PlayedPC!K6)</f>
        <v/>
      </c>
      <c r="L6" s="29" t="str">
        <f ca="1">IF(PlayedPC!L6=0,"",WinPC!L6/PlayedPC!L6)</f>
        <v/>
      </c>
      <c r="M6" s="29" t="str">
        <f ca="1">IF(PlayedPC!M6=0,"",WinPC!M6/PlayedPC!M6)</f>
        <v/>
      </c>
      <c r="N6" s="29">
        <f ca="1">IF(PlayedPC!N6=0,"",WinPC!N6/PlayedPC!N6)</f>
        <v>0</v>
      </c>
      <c r="O6" s="29">
        <f ca="1">IF(PlayedPC!O6=0,"",WinPC!O6/PlayedPC!O6)</f>
        <v>0</v>
      </c>
      <c r="P6" s="29" t="str">
        <f ca="1">IF(PlayedPC!P6=0,"",WinPC!P6/PlayedPC!P6)</f>
        <v/>
      </c>
      <c r="Q6" s="29">
        <f ca="1">IF(PlayedPC!Q6=0,"",WinPC!Q6/PlayedPC!Q6)</f>
        <v>0</v>
      </c>
      <c r="R6" s="29" t="str">
        <f ca="1">IF(PlayedPC!R6=0,"",WinPC!R6/PlayedPC!R6)</f>
        <v/>
      </c>
      <c r="S6" s="29" t="str">
        <f ca="1">IF(PlayedPC!S6=0,"",WinPC!S6/PlayedPC!S6)</f>
        <v/>
      </c>
      <c r="T6" s="29" t="str">
        <f ca="1">IF(PlayedPC!T6=0,"",WinPC!T6/PlayedPC!T6)</f>
        <v/>
      </c>
      <c r="U6" s="29" t="str">
        <f ca="1">IF(PlayedPC!U6=0,"",WinPC!U6/PlayedPC!U6)</f>
        <v/>
      </c>
      <c r="V6" s="29" t="str">
        <f ca="1">IF(PlayedPC!V6=0,"",WinPC!V6/PlayedPC!V6)</f>
        <v/>
      </c>
      <c r="W6" s="29" t="str">
        <f ca="1">IF(PlayedPC!W6=0,"",WinPC!W6/PlayedPC!W6)</f>
        <v/>
      </c>
      <c r="X6" s="29" t="str">
        <f ca="1">IF(PlayedPC!X6=0,"",WinPC!X6/PlayedPC!X6)</f>
        <v/>
      </c>
      <c r="Y6" s="24"/>
    </row>
    <row r="7" spans="1:33" ht="20.100000000000001" customHeight="1" x14ac:dyDescent="0.25">
      <c r="A7" s="31" t="s">
        <v>186</v>
      </c>
      <c r="B7" s="29">
        <f ca="1">IF(PlayedPC!B7=0,"",WinPC!B7/PlayedPC!B7)</f>
        <v>1</v>
      </c>
      <c r="C7" s="29">
        <f ca="1">IF(PlayedPC!C7=0,"",WinPC!C7/PlayedPC!C7)</f>
        <v>0</v>
      </c>
      <c r="D7" s="29" t="str">
        <f ca="1">IF(PlayedPC!D7=0,"",WinPC!D7/PlayedPC!D7)</f>
        <v/>
      </c>
      <c r="E7" s="29" t="str">
        <f ca="1">IF(PlayedPC!E7=0,"",WinPC!E7/PlayedPC!E7)</f>
        <v/>
      </c>
      <c r="F7" s="29">
        <f ca="1">IF(PlayedPC!F7=0,"",WinPC!F7/PlayedPC!F7)</f>
        <v>0</v>
      </c>
      <c r="G7" s="29" t="str">
        <f ca="1">IF(PlayedPC!G7=0,"",WinPC!G7/PlayedPC!G7)</f>
        <v/>
      </c>
      <c r="H7" s="29" t="str">
        <f ca="1">IF(PlayedPC!H7=0,"",WinPC!H7/PlayedPC!H7)</f>
        <v/>
      </c>
      <c r="I7" s="29" t="str">
        <f ca="1">IF(PlayedPC!I7=0,"",WinPC!I7/PlayedPC!I7)</f>
        <v/>
      </c>
      <c r="J7" s="29" t="str">
        <f ca="1">IF(PlayedPC!J7=0,"",WinPC!J7/PlayedPC!J7)</f>
        <v/>
      </c>
      <c r="K7" s="29" t="str">
        <f ca="1">IF(PlayedPC!K7=0,"",WinPC!K7/PlayedPC!K7)</f>
        <v/>
      </c>
      <c r="L7" s="29" t="str">
        <f ca="1">IF(PlayedPC!L7=0,"",WinPC!L7/PlayedPC!L7)</f>
        <v/>
      </c>
      <c r="M7" s="29" t="str">
        <f ca="1">IF(PlayedPC!M7=0,"",WinPC!M7/PlayedPC!M7)</f>
        <v/>
      </c>
      <c r="N7" s="29" t="str">
        <f ca="1">IF(PlayedPC!N7=0,"",WinPC!N7/PlayedPC!N7)</f>
        <v/>
      </c>
      <c r="O7" s="29" t="str">
        <f ca="1">IF(PlayedPC!O7=0,"",WinPC!O7/PlayedPC!O7)</f>
        <v/>
      </c>
      <c r="P7" s="29" t="str">
        <f ca="1">IF(PlayedPC!P7=0,"",WinPC!P7/PlayedPC!P7)</f>
        <v/>
      </c>
      <c r="Q7" s="29" t="str">
        <f ca="1">IF(PlayedPC!Q7=0,"",WinPC!Q7/PlayedPC!Q7)</f>
        <v/>
      </c>
      <c r="R7" s="29" t="str">
        <f ca="1">IF(PlayedPC!R7=0,"",WinPC!R7/PlayedPC!R7)</f>
        <v/>
      </c>
      <c r="S7" s="29" t="str">
        <f ca="1">IF(PlayedPC!S7=0,"",WinPC!S7/PlayedPC!S7)</f>
        <v/>
      </c>
      <c r="T7" s="29" t="str">
        <f ca="1">IF(PlayedPC!T7=0,"",WinPC!T7/PlayedPC!T7)</f>
        <v/>
      </c>
      <c r="U7" s="29" t="str">
        <f ca="1">IF(PlayedPC!U7=0,"",WinPC!U7/PlayedPC!U7)</f>
        <v/>
      </c>
      <c r="V7" s="29" t="str">
        <f ca="1">IF(PlayedPC!V7=0,"",WinPC!V7/PlayedPC!V7)</f>
        <v/>
      </c>
      <c r="W7" s="29" t="str">
        <f ca="1">IF(PlayedPC!W7=0,"",WinPC!W7/PlayedPC!W7)</f>
        <v/>
      </c>
      <c r="X7" s="29" t="str">
        <f ca="1">IF(PlayedPC!X7=0,"",WinPC!X7/PlayedPC!X7)</f>
        <v/>
      </c>
      <c r="Y7" s="24"/>
    </row>
    <row r="8" spans="1:33" ht="20.100000000000001" customHeight="1" x14ac:dyDescent="0.25">
      <c r="A8" s="37" t="s">
        <v>187</v>
      </c>
      <c r="B8" s="29">
        <f ca="1">IF(PlayedPC!B8=0,"",WinPC!B8/PlayedPC!B8)</f>
        <v>0</v>
      </c>
      <c r="C8" s="29" t="str">
        <f ca="1">IF(PlayedPC!C8=0,"",WinPC!C8/PlayedPC!C8)</f>
        <v/>
      </c>
      <c r="D8" s="29" t="str">
        <f ca="1">IF(PlayedPC!D8=0,"",WinPC!D8/PlayedPC!D8)</f>
        <v/>
      </c>
      <c r="E8" s="29" t="str">
        <f ca="1">IF(PlayedPC!E8=0,"",WinPC!E8/PlayedPC!E8)</f>
        <v/>
      </c>
      <c r="F8" s="29" t="str">
        <f ca="1">IF(PlayedPC!F8=0,"",WinPC!F8/PlayedPC!F8)</f>
        <v/>
      </c>
      <c r="G8" s="29" t="str">
        <f ca="1">IF(PlayedPC!G8=0,"",WinPC!G8/PlayedPC!G8)</f>
        <v/>
      </c>
      <c r="H8" s="29" t="str">
        <f ca="1">IF(PlayedPC!H8=0,"",WinPC!H8/PlayedPC!H8)</f>
        <v/>
      </c>
      <c r="I8" s="29" t="str">
        <f ca="1">IF(PlayedPC!I8=0,"",WinPC!I8/PlayedPC!I8)</f>
        <v/>
      </c>
      <c r="J8" s="29" t="str">
        <f ca="1">IF(PlayedPC!J8=0,"",WinPC!J8/PlayedPC!J8)</f>
        <v/>
      </c>
      <c r="K8" s="29" t="str">
        <f ca="1">IF(PlayedPC!K8=0,"",WinPC!K8/PlayedPC!K8)</f>
        <v/>
      </c>
      <c r="L8" s="29" t="str">
        <f ca="1">IF(PlayedPC!L8=0,"",WinPC!L8/PlayedPC!L8)</f>
        <v/>
      </c>
      <c r="M8" s="29" t="str">
        <f ca="1">IF(PlayedPC!M8=0,"",WinPC!M8/PlayedPC!M8)</f>
        <v/>
      </c>
      <c r="N8" s="29" t="str">
        <f ca="1">IF(PlayedPC!N8=0,"",WinPC!N8/PlayedPC!N8)</f>
        <v/>
      </c>
      <c r="O8" s="29" t="str">
        <f ca="1">IF(PlayedPC!O8=0,"",WinPC!O8/PlayedPC!O8)</f>
        <v/>
      </c>
      <c r="P8" s="29" t="str">
        <f ca="1">IF(PlayedPC!P8=0,"",WinPC!P8/PlayedPC!P8)</f>
        <v/>
      </c>
      <c r="Q8" s="29" t="str">
        <f ca="1">IF(PlayedPC!Q8=0,"",WinPC!Q8/PlayedPC!Q8)</f>
        <v/>
      </c>
      <c r="R8" s="29" t="str">
        <f ca="1">IF(PlayedPC!R8=0,"",WinPC!R8/PlayedPC!R8)</f>
        <v/>
      </c>
      <c r="S8" s="29" t="str">
        <f ca="1">IF(PlayedPC!S8=0,"",WinPC!S8/PlayedPC!S8)</f>
        <v/>
      </c>
      <c r="T8" s="29" t="str">
        <f ca="1">IF(PlayedPC!T8=0,"",WinPC!T8/PlayedPC!T8)</f>
        <v/>
      </c>
      <c r="U8" s="29" t="str">
        <f ca="1">IF(PlayedPC!U8=0,"",WinPC!U8/PlayedPC!U8)</f>
        <v/>
      </c>
      <c r="V8" s="29" t="str">
        <f ca="1">IF(PlayedPC!V8=0,"",WinPC!V8/PlayedPC!V8)</f>
        <v/>
      </c>
      <c r="W8" s="29" t="str">
        <f ca="1">IF(PlayedPC!W8=0,"",WinPC!W8/PlayedPC!W8)</f>
        <v/>
      </c>
      <c r="X8" s="29" t="str">
        <f ca="1">IF(PlayedPC!X8=0,"",WinPC!X8/PlayedPC!X8)</f>
        <v/>
      </c>
      <c r="Y8" s="24"/>
    </row>
    <row r="9" spans="1:33" ht="20.100000000000001" customHeight="1" x14ac:dyDescent="0.25">
      <c r="A9" s="31" t="s">
        <v>188</v>
      </c>
      <c r="B9" s="29">
        <f ca="1">IF(PlayedPC!B9=0,"",WinPC!B9/PlayedPC!B9)</f>
        <v>0</v>
      </c>
      <c r="C9" s="29" t="str">
        <f ca="1">IF(PlayedPC!C9=0,"",WinPC!C9/PlayedPC!C9)</f>
        <v/>
      </c>
      <c r="D9" s="29" t="str">
        <f ca="1">IF(PlayedPC!D9=0,"",WinPC!D9/PlayedPC!D9)</f>
        <v/>
      </c>
      <c r="E9" s="29" t="str">
        <f ca="1">IF(PlayedPC!E9=0,"",WinPC!E9/PlayedPC!E9)</f>
        <v/>
      </c>
      <c r="F9" s="29" t="str">
        <f ca="1">IF(PlayedPC!F9=0,"",WinPC!F9/PlayedPC!F9)</f>
        <v/>
      </c>
      <c r="G9" s="29" t="str">
        <f ca="1">IF(PlayedPC!G9=0,"",WinPC!G9/PlayedPC!G9)</f>
        <v/>
      </c>
      <c r="H9" s="29" t="str">
        <f ca="1">IF(PlayedPC!H9=0,"",WinPC!H9/PlayedPC!H9)</f>
        <v/>
      </c>
      <c r="I9" s="29" t="str">
        <f ca="1">IF(PlayedPC!I9=0,"",WinPC!I9/PlayedPC!I9)</f>
        <v/>
      </c>
      <c r="J9" s="29" t="str">
        <f ca="1">IF(PlayedPC!J9=0,"",WinPC!J9/PlayedPC!J9)</f>
        <v/>
      </c>
      <c r="K9" s="29" t="str">
        <f ca="1">IF(PlayedPC!K9=0,"",WinPC!K9/PlayedPC!K9)</f>
        <v/>
      </c>
      <c r="L9" s="29" t="str">
        <f ca="1">IF(PlayedPC!L9=0,"",WinPC!L9/PlayedPC!L9)</f>
        <v/>
      </c>
      <c r="M9" s="29" t="str">
        <f ca="1">IF(PlayedPC!M9=0,"",WinPC!M9/PlayedPC!M9)</f>
        <v/>
      </c>
      <c r="N9" s="29" t="str">
        <f ca="1">IF(PlayedPC!N9=0,"",WinPC!N9/PlayedPC!N9)</f>
        <v/>
      </c>
      <c r="O9" s="29" t="str">
        <f ca="1">IF(PlayedPC!O9=0,"",WinPC!O9/PlayedPC!O9)</f>
        <v/>
      </c>
      <c r="P9" s="29" t="str">
        <f ca="1">IF(PlayedPC!P9=0,"",WinPC!P9/PlayedPC!P9)</f>
        <v/>
      </c>
      <c r="Q9" s="29" t="str">
        <f ca="1">IF(PlayedPC!Q9=0,"",WinPC!Q9/PlayedPC!Q9)</f>
        <v/>
      </c>
      <c r="R9" s="29" t="str">
        <f ca="1">IF(PlayedPC!R9=0,"",WinPC!R9/PlayedPC!R9)</f>
        <v/>
      </c>
      <c r="S9" s="29" t="str">
        <f ca="1">IF(PlayedPC!S9=0,"",WinPC!S9/PlayedPC!S9)</f>
        <v/>
      </c>
      <c r="T9" s="29" t="str">
        <f ca="1">IF(PlayedPC!T9=0,"",WinPC!T9/PlayedPC!T9)</f>
        <v/>
      </c>
      <c r="U9" s="29" t="str">
        <f ca="1">IF(PlayedPC!U9=0,"",WinPC!U9/PlayedPC!U9)</f>
        <v/>
      </c>
      <c r="V9" s="29" t="str">
        <f ca="1">IF(PlayedPC!V9=0,"",WinPC!V9/PlayedPC!V9)</f>
        <v/>
      </c>
      <c r="W9" s="29" t="str">
        <f ca="1">IF(PlayedPC!W9=0,"",WinPC!W9/PlayedPC!W9)</f>
        <v/>
      </c>
      <c r="X9" s="29" t="str">
        <f ca="1">IF(PlayedPC!X9=0,"",WinPC!X9/PlayedPC!X9)</f>
        <v/>
      </c>
      <c r="Y9" s="24"/>
    </row>
    <row r="10" spans="1:33" ht="20.100000000000001" customHeight="1" x14ac:dyDescent="0.25">
      <c r="A10" s="37" t="s">
        <v>189</v>
      </c>
      <c r="B10" s="29">
        <f ca="1">IF(PlayedPC!B10=0,"",WinPC!B10/PlayedPC!B10)</f>
        <v>1</v>
      </c>
      <c r="C10" s="29" t="str">
        <f ca="1">IF(PlayedPC!C10=0,"",WinPC!C10/PlayedPC!C10)</f>
        <v/>
      </c>
      <c r="D10" s="29" t="str">
        <f ca="1">IF(PlayedPC!D10=0,"",WinPC!D10/PlayedPC!D10)</f>
        <v/>
      </c>
      <c r="E10" s="29" t="str">
        <f ca="1">IF(PlayedPC!E10=0,"",WinPC!E10/PlayedPC!E10)</f>
        <v/>
      </c>
      <c r="F10" s="29" t="str">
        <f ca="1">IF(PlayedPC!F10=0,"",WinPC!F10/PlayedPC!F10)</f>
        <v/>
      </c>
      <c r="G10" s="29" t="str">
        <f ca="1">IF(PlayedPC!G10=0,"",WinPC!G10/PlayedPC!G10)</f>
        <v/>
      </c>
      <c r="H10" s="29" t="str">
        <f ca="1">IF(PlayedPC!H10=0,"",WinPC!H10/PlayedPC!H10)</f>
        <v/>
      </c>
      <c r="I10" s="29" t="str">
        <f ca="1">IF(PlayedPC!I10=0,"",WinPC!I10/PlayedPC!I10)</f>
        <v/>
      </c>
      <c r="J10" s="29" t="str">
        <f ca="1">IF(PlayedPC!J10=0,"",WinPC!J10/PlayedPC!J10)</f>
        <v/>
      </c>
      <c r="K10" s="29" t="str">
        <f ca="1">IF(PlayedPC!K10=0,"",WinPC!K10/PlayedPC!K10)</f>
        <v/>
      </c>
      <c r="L10" s="29" t="str">
        <f ca="1">IF(PlayedPC!L10=0,"",WinPC!L10/PlayedPC!L10)</f>
        <v/>
      </c>
      <c r="M10" s="29" t="str">
        <f ca="1">IF(PlayedPC!M10=0,"",WinPC!M10/PlayedPC!M10)</f>
        <v/>
      </c>
      <c r="N10" s="29" t="str">
        <f ca="1">IF(PlayedPC!N10=0,"",WinPC!N10/PlayedPC!N10)</f>
        <v/>
      </c>
      <c r="O10" s="29" t="str">
        <f ca="1">IF(PlayedPC!O10=0,"",WinPC!O10/PlayedPC!O10)</f>
        <v/>
      </c>
      <c r="P10" s="29" t="str">
        <f ca="1">IF(PlayedPC!P10=0,"",WinPC!P10/PlayedPC!P10)</f>
        <v/>
      </c>
      <c r="Q10" s="29" t="str">
        <f ca="1">IF(PlayedPC!Q10=0,"",WinPC!Q10/PlayedPC!Q10)</f>
        <v/>
      </c>
      <c r="R10" s="29" t="str">
        <f ca="1">IF(PlayedPC!R10=0,"",WinPC!R10/PlayedPC!R10)</f>
        <v/>
      </c>
      <c r="S10" s="29" t="str">
        <f ca="1">IF(PlayedPC!S10=0,"",WinPC!S10/PlayedPC!S10)</f>
        <v/>
      </c>
      <c r="T10" s="29" t="str">
        <f ca="1">IF(PlayedPC!T10=0,"",WinPC!T10/PlayedPC!T10)</f>
        <v/>
      </c>
      <c r="U10" s="29" t="str">
        <f ca="1">IF(PlayedPC!U10=0,"",WinPC!U10/PlayedPC!U10)</f>
        <v/>
      </c>
      <c r="V10" s="29" t="str">
        <f ca="1">IF(PlayedPC!V10=0,"",WinPC!V10/PlayedPC!V10)</f>
        <v/>
      </c>
      <c r="W10" s="29" t="str">
        <f ca="1">IF(PlayedPC!W10=0,"",WinPC!W10/PlayedPC!W10)</f>
        <v/>
      </c>
      <c r="X10" s="29" t="str">
        <f ca="1">IF(PlayedPC!X10=0,"",WinPC!X10/PlayedPC!X10)</f>
        <v/>
      </c>
      <c r="Y10" s="24"/>
    </row>
    <row r="11" spans="1:33" ht="20.100000000000001" customHeight="1" x14ac:dyDescent="0.25">
      <c r="A11" s="31" t="s">
        <v>190</v>
      </c>
      <c r="B11" s="29">
        <f ca="1">IF(PlayedPC!B11=0,"",WinPC!B11/PlayedPC!B11)</f>
        <v>0</v>
      </c>
      <c r="C11" s="29" t="str">
        <f ca="1">IF(PlayedPC!C11=0,"",WinPC!C11/PlayedPC!C11)</f>
        <v/>
      </c>
      <c r="D11" s="29" t="str">
        <f ca="1">IF(PlayedPC!D11=0,"",WinPC!D11/PlayedPC!D11)</f>
        <v/>
      </c>
      <c r="E11" s="29" t="str">
        <f ca="1">IF(PlayedPC!E11=0,"",WinPC!E11/PlayedPC!E11)</f>
        <v/>
      </c>
      <c r="F11" s="29" t="str">
        <f ca="1">IF(PlayedPC!F11=0,"",WinPC!F11/PlayedPC!F11)</f>
        <v/>
      </c>
      <c r="G11" s="29" t="str">
        <f ca="1">IF(PlayedPC!G11=0,"",WinPC!G11/PlayedPC!G11)</f>
        <v/>
      </c>
      <c r="H11" s="29" t="str">
        <f ca="1">IF(PlayedPC!H11=0,"",WinPC!H11/PlayedPC!H11)</f>
        <v/>
      </c>
      <c r="I11" s="29" t="str">
        <f ca="1">IF(PlayedPC!I11=0,"",WinPC!I11/PlayedPC!I11)</f>
        <v/>
      </c>
      <c r="J11" s="29" t="str">
        <f ca="1">IF(PlayedPC!J11=0,"",WinPC!J11/PlayedPC!J11)</f>
        <v/>
      </c>
      <c r="K11" s="29" t="str">
        <f ca="1">IF(PlayedPC!K11=0,"",WinPC!K11/PlayedPC!K11)</f>
        <v/>
      </c>
      <c r="L11" s="29" t="str">
        <f ca="1">IF(PlayedPC!L11=0,"",WinPC!L11/PlayedPC!L11)</f>
        <v/>
      </c>
      <c r="M11" s="29" t="str">
        <f ca="1">IF(PlayedPC!M11=0,"",WinPC!M11/PlayedPC!M11)</f>
        <v/>
      </c>
      <c r="N11" s="29" t="str">
        <f ca="1">IF(PlayedPC!N11=0,"",WinPC!N11/PlayedPC!N11)</f>
        <v/>
      </c>
      <c r="O11" s="29" t="str">
        <f ca="1">IF(PlayedPC!O11=0,"",WinPC!O11/PlayedPC!O11)</f>
        <v/>
      </c>
      <c r="P11" s="29" t="str">
        <f ca="1">IF(PlayedPC!P11=0,"",WinPC!P11/PlayedPC!P11)</f>
        <v/>
      </c>
      <c r="Q11" s="29" t="str">
        <f ca="1">IF(PlayedPC!Q11=0,"",WinPC!Q11/PlayedPC!Q11)</f>
        <v/>
      </c>
      <c r="R11" s="29" t="str">
        <f ca="1">IF(PlayedPC!R11=0,"",WinPC!R11/PlayedPC!R11)</f>
        <v/>
      </c>
      <c r="S11" s="29">
        <f ca="1">IF(PlayedPC!S11=0,"",WinPC!S11/PlayedPC!S11)</f>
        <v>0</v>
      </c>
      <c r="T11" s="29" t="str">
        <f ca="1">IF(PlayedPC!T11=0,"",WinPC!T11/PlayedPC!T11)</f>
        <v/>
      </c>
      <c r="U11" s="29" t="str">
        <f ca="1">IF(PlayedPC!U11=0,"",WinPC!U11/PlayedPC!U11)</f>
        <v/>
      </c>
      <c r="V11" s="29" t="str">
        <f ca="1">IF(PlayedPC!V11=0,"",WinPC!V11/PlayedPC!V11)</f>
        <v/>
      </c>
      <c r="W11" s="29" t="str">
        <f ca="1">IF(PlayedPC!W11=0,"",WinPC!W11/PlayedPC!W11)</f>
        <v/>
      </c>
      <c r="X11" s="29" t="str">
        <f ca="1">IF(PlayedPC!X11=0,"",WinPC!X11/PlayedPC!X11)</f>
        <v/>
      </c>
      <c r="Y11" s="24"/>
    </row>
    <row r="12" spans="1:33" ht="20.100000000000001" customHeight="1" x14ac:dyDescent="0.25">
      <c r="A12" s="37" t="s">
        <v>191</v>
      </c>
      <c r="B12" s="29" t="str">
        <f ca="1">IF(PlayedPC!B12=0,"",WinPC!B12/PlayedPC!B12)</f>
        <v/>
      </c>
      <c r="C12" s="29">
        <f ca="1">IF(PlayedPC!C12=0,"",WinPC!C12/PlayedPC!C12)</f>
        <v>0</v>
      </c>
      <c r="D12" s="29" t="str">
        <f ca="1">IF(PlayedPC!D12=0,"",WinPC!D12/PlayedPC!D12)</f>
        <v/>
      </c>
      <c r="E12" s="29" t="str">
        <f ca="1">IF(PlayedPC!E12=0,"",WinPC!E12/PlayedPC!E12)</f>
        <v/>
      </c>
      <c r="F12" s="29" t="str">
        <f ca="1">IF(PlayedPC!F12=0,"",WinPC!F12/PlayedPC!F12)</f>
        <v/>
      </c>
      <c r="G12" s="29">
        <f ca="1">IF(PlayedPC!G12=0,"",WinPC!G12/PlayedPC!G12)</f>
        <v>1</v>
      </c>
      <c r="H12" s="29" t="str">
        <f ca="1">IF(PlayedPC!H12=0,"",WinPC!H12/PlayedPC!H12)</f>
        <v/>
      </c>
      <c r="I12" s="29">
        <f ca="1">IF(PlayedPC!I12=0,"",WinPC!I12/PlayedPC!I12)</f>
        <v>0</v>
      </c>
      <c r="J12" s="29" t="str">
        <f ca="1">IF(PlayedPC!J12=0,"",WinPC!J12/PlayedPC!J12)</f>
        <v/>
      </c>
      <c r="K12" s="29" t="str">
        <f ca="1">IF(PlayedPC!K12=0,"",WinPC!K12/PlayedPC!K12)</f>
        <v/>
      </c>
      <c r="L12" s="29">
        <f ca="1">IF(PlayedPC!L12=0,"",WinPC!L12/PlayedPC!L12)</f>
        <v>0</v>
      </c>
      <c r="M12" s="29">
        <f ca="1">IF(PlayedPC!M12=0,"",WinPC!M12/PlayedPC!M12)</f>
        <v>1</v>
      </c>
      <c r="N12" s="29" t="str">
        <f ca="1">IF(PlayedPC!N12=0,"",WinPC!N12/PlayedPC!N12)</f>
        <v/>
      </c>
      <c r="O12" s="29" t="str">
        <f ca="1">IF(PlayedPC!O12=0,"",WinPC!O12/PlayedPC!O12)</f>
        <v/>
      </c>
      <c r="P12" s="29">
        <f ca="1">IF(PlayedPC!P12=0,"",WinPC!P12/PlayedPC!P12)</f>
        <v>0</v>
      </c>
      <c r="Q12" s="29">
        <f ca="1">IF(PlayedPC!Q12=0,"",WinPC!Q12/PlayedPC!Q12)</f>
        <v>0</v>
      </c>
      <c r="R12" s="29">
        <f ca="1">IF(PlayedPC!R12=0,"",WinPC!R12/PlayedPC!R12)</f>
        <v>0</v>
      </c>
      <c r="S12" s="29">
        <f ca="1">IF(PlayedPC!S12=0,"",WinPC!S12/PlayedPC!S12)</f>
        <v>0.5</v>
      </c>
      <c r="T12" s="29">
        <f ca="1">IF(PlayedPC!T12=0,"",WinPC!T12/PlayedPC!T12)</f>
        <v>0</v>
      </c>
      <c r="U12" s="29" t="str">
        <f ca="1">IF(PlayedPC!U12=0,"",WinPC!U12/PlayedPC!U12)</f>
        <v/>
      </c>
      <c r="V12" s="29">
        <f ca="1">IF(PlayedPC!V12=0,"",WinPC!V12/PlayedPC!V12)</f>
        <v>0</v>
      </c>
      <c r="W12" s="29" t="str">
        <f ca="1">IF(PlayedPC!W12=0,"",WinPC!W12/PlayedPC!W12)</f>
        <v/>
      </c>
      <c r="X12" s="29" t="str">
        <f ca="1">IF(PlayedPC!X12=0,"",WinPC!X12/PlayedPC!X12)</f>
        <v/>
      </c>
      <c r="Y12" s="24"/>
    </row>
    <row r="13" spans="1:33" ht="20.100000000000001" customHeight="1" x14ac:dyDescent="0.25">
      <c r="A13" s="31" t="s">
        <v>192</v>
      </c>
      <c r="B13" s="29" t="str">
        <f ca="1">IF(PlayedPC!B13=0,"",WinPC!B13/PlayedPC!B13)</f>
        <v/>
      </c>
      <c r="C13" s="29" t="str">
        <f ca="1">IF(PlayedPC!C13=0,"",WinPC!C13/PlayedPC!C13)</f>
        <v/>
      </c>
      <c r="D13" s="29" t="str">
        <f ca="1">IF(PlayedPC!D13=0,"",WinPC!D13/PlayedPC!D13)</f>
        <v/>
      </c>
      <c r="E13" s="29" t="str">
        <f ca="1">IF(PlayedPC!E13=0,"",WinPC!E13/PlayedPC!E13)</f>
        <v/>
      </c>
      <c r="F13" s="29" t="str">
        <f ca="1">IF(PlayedPC!F13=0,"",WinPC!F13/PlayedPC!F13)</f>
        <v/>
      </c>
      <c r="G13" s="29" t="str">
        <f ca="1">IF(PlayedPC!G13=0,"",WinPC!G13/PlayedPC!G13)</f>
        <v/>
      </c>
      <c r="H13" s="29" t="str">
        <f ca="1">IF(PlayedPC!H13=0,"",WinPC!H13/PlayedPC!H13)</f>
        <v/>
      </c>
      <c r="I13" s="29" t="str">
        <f ca="1">IF(PlayedPC!I13=0,"",WinPC!I13/PlayedPC!I13)</f>
        <v/>
      </c>
      <c r="J13" s="29" t="str">
        <f ca="1">IF(PlayedPC!J13=0,"",WinPC!J13/PlayedPC!J13)</f>
        <v/>
      </c>
      <c r="K13" s="29" t="str">
        <f ca="1">IF(PlayedPC!K13=0,"",WinPC!K13/PlayedPC!K13)</f>
        <v/>
      </c>
      <c r="L13" s="29" t="str">
        <f ca="1">IF(PlayedPC!L13=0,"",WinPC!L13/PlayedPC!L13)</f>
        <v/>
      </c>
      <c r="M13" s="29" t="str">
        <f ca="1">IF(PlayedPC!M13=0,"",WinPC!M13/PlayedPC!M13)</f>
        <v/>
      </c>
      <c r="N13" s="29" t="str">
        <f ca="1">IF(PlayedPC!N13=0,"",WinPC!N13/PlayedPC!N13)</f>
        <v/>
      </c>
      <c r="O13" s="29" t="str">
        <f ca="1">IF(PlayedPC!O13=0,"",WinPC!O13/PlayedPC!O13)</f>
        <v/>
      </c>
      <c r="P13" s="29" t="str">
        <f ca="1">IF(PlayedPC!P13=0,"",WinPC!P13/PlayedPC!P13)</f>
        <v/>
      </c>
      <c r="Q13" s="29" t="str">
        <f ca="1">IF(PlayedPC!Q13=0,"",WinPC!Q13/PlayedPC!Q13)</f>
        <v/>
      </c>
      <c r="R13" s="29" t="str">
        <f ca="1">IF(PlayedPC!R13=0,"",WinPC!R13/PlayedPC!R13)</f>
        <v/>
      </c>
      <c r="S13" s="29" t="str">
        <f ca="1">IF(PlayedPC!S13=0,"",WinPC!S13/PlayedPC!S13)</f>
        <v/>
      </c>
      <c r="T13" s="29" t="str">
        <f ca="1">IF(PlayedPC!T13=0,"",WinPC!T13/PlayedPC!T13)</f>
        <v/>
      </c>
      <c r="U13" s="29" t="str">
        <f ca="1">IF(PlayedPC!U13=0,"",WinPC!U13/PlayedPC!U13)</f>
        <v/>
      </c>
      <c r="V13" s="29" t="str">
        <f ca="1">IF(PlayedPC!V13=0,"",WinPC!V13/PlayedPC!V13)</f>
        <v/>
      </c>
      <c r="W13" s="29" t="str">
        <f ca="1">IF(PlayedPC!W13=0,"",WinPC!W13/PlayedPC!W13)</f>
        <v/>
      </c>
      <c r="X13" s="29" t="str">
        <f ca="1">IF(PlayedPC!X13=0,"",WinPC!X13/PlayedPC!X13)</f>
        <v/>
      </c>
      <c r="Y13" s="24"/>
    </row>
    <row r="14" spans="1:33" ht="20.100000000000001" customHeight="1" x14ac:dyDescent="0.25">
      <c r="A14" s="37" t="s">
        <v>193</v>
      </c>
      <c r="B14" s="29" t="str">
        <f ca="1">IF(PlayedPC!B14=0,"",WinPC!B14/PlayedPC!B14)</f>
        <v/>
      </c>
      <c r="C14" s="29" t="str">
        <f ca="1">IF(PlayedPC!C14=0,"",WinPC!C14/PlayedPC!C14)</f>
        <v/>
      </c>
      <c r="D14" s="29">
        <f ca="1">IF(PlayedPC!D14=0,"",WinPC!D14/PlayedPC!D14)</f>
        <v>0</v>
      </c>
      <c r="E14" s="29" t="str">
        <f ca="1">IF(PlayedPC!E14=0,"",WinPC!E14/PlayedPC!E14)</f>
        <v/>
      </c>
      <c r="F14" s="29" t="str">
        <f ca="1">IF(PlayedPC!F14=0,"",WinPC!F14/PlayedPC!F14)</f>
        <v/>
      </c>
      <c r="G14" s="29" t="str">
        <f ca="1">IF(PlayedPC!G14=0,"",WinPC!G14/PlayedPC!G14)</f>
        <v/>
      </c>
      <c r="H14" s="29">
        <f ca="1">IF(PlayedPC!H14=0,"",WinPC!H14/PlayedPC!H14)</f>
        <v>0</v>
      </c>
      <c r="I14" s="29">
        <f ca="1">IF(PlayedPC!I14=0,"",WinPC!I14/PlayedPC!I14)</f>
        <v>0</v>
      </c>
      <c r="J14" s="29" t="str">
        <f ca="1">IF(PlayedPC!J14=0,"",WinPC!J14/PlayedPC!J14)</f>
        <v/>
      </c>
      <c r="K14" s="29" t="str">
        <f ca="1">IF(PlayedPC!K14=0,"",WinPC!K14/PlayedPC!K14)</f>
        <v/>
      </c>
      <c r="L14" s="29">
        <f ca="1">IF(PlayedPC!L14=0,"",WinPC!L14/PlayedPC!L14)</f>
        <v>0</v>
      </c>
      <c r="M14" s="29">
        <f ca="1">IF(PlayedPC!M14=0,"",WinPC!M14/PlayedPC!M14)</f>
        <v>0.33333333333333331</v>
      </c>
      <c r="N14" s="29" t="str">
        <f ca="1">IF(PlayedPC!N14=0,"",WinPC!N14/PlayedPC!N14)</f>
        <v/>
      </c>
      <c r="O14" s="29" t="str">
        <f ca="1">IF(PlayedPC!O14=0,"",WinPC!O14/PlayedPC!O14)</f>
        <v/>
      </c>
      <c r="P14" s="29">
        <f ca="1">IF(PlayedPC!P14=0,"",WinPC!P14/PlayedPC!P14)</f>
        <v>0</v>
      </c>
      <c r="Q14" s="29">
        <f ca="1">IF(PlayedPC!Q14=0,"",WinPC!Q14/PlayedPC!Q14)</f>
        <v>0</v>
      </c>
      <c r="R14" s="29" t="str">
        <f ca="1">IF(PlayedPC!R14=0,"",WinPC!R14/PlayedPC!R14)</f>
        <v/>
      </c>
      <c r="S14" s="29">
        <f ca="1">IF(PlayedPC!S14=0,"",WinPC!S14/PlayedPC!S14)</f>
        <v>0</v>
      </c>
      <c r="T14" s="29" t="str">
        <f ca="1">IF(PlayedPC!T14=0,"",WinPC!T14/PlayedPC!T14)</f>
        <v/>
      </c>
      <c r="U14" s="29" t="str">
        <f ca="1">IF(PlayedPC!U14=0,"",WinPC!U14/PlayedPC!U14)</f>
        <v/>
      </c>
      <c r="V14" s="29" t="str">
        <f ca="1">IF(PlayedPC!V14=0,"",WinPC!V14/PlayedPC!V14)</f>
        <v/>
      </c>
      <c r="W14" s="29">
        <f ca="1">IF(PlayedPC!W14=0,"",WinPC!W14/PlayedPC!W14)</f>
        <v>0</v>
      </c>
      <c r="X14" s="29" t="str">
        <f ca="1">IF(PlayedPC!X14=0,"",WinPC!X14/PlayedPC!X14)</f>
        <v/>
      </c>
      <c r="Y14" s="24"/>
    </row>
    <row r="15" spans="1:33" ht="20.100000000000001" customHeight="1" x14ac:dyDescent="0.25">
      <c r="A15" s="31" t="s">
        <v>194</v>
      </c>
      <c r="B15" s="29" t="str">
        <f ca="1">IF(PlayedPC!B15=0,"",WinPC!B15/PlayedPC!B15)</f>
        <v/>
      </c>
      <c r="C15" s="29" t="str">
        <f ca="1">IF(PlayedPC!C15=0,"",WinPC!C15/PlayedPC!C15)</f>
        <v/>
      </c>
      <c r="D15" s="29" t="str">
        <f ca="1">IF(PlayedPC!D15=0,"",WinPC!D15/PlayedPC!D15)</f>
        <v/>
      </c>
      <c r="E15" s="29" t="str">
        <f ca="1">IF(PlayedPC!E15=0,"",WinPC!E15/PlayedPC!E15)</f>
        <v/>
      </c>
      <c r="F15" s="29" t="str">
        <f ca="1">IF(PlayedPC!F15=0,"",WinPC!F15/PlayedPC!F15)</f>
        <v/>
      </c>
      <c r="G15" s="29">
        <f ca="1">IF(PlayedPC!G15=0,"",WinPC!G15/PlayedPC!G15)</f>
        <v>0</v>
      </c>
      <c r="H15" s="29" t="str">
        <f ca="1">IF(PlayedPC!H15=0,"",WinPC!H15/PlayedPC!H15)</f>
        <v/>
      </c>
      <c r="I15" s="29" t="str">
        <f ca="1">IF(PlayedPC!I15=0,"",WinPC!I15/PlayedPC!I15)</f>
        <v/>
      </c>
      <c r="J15" s="29" t="str">
        <f ca="1">IF(PlayedPC!J15=0,"",WinPC!J15/PlayedPC!J15)</f>
        <v/>
      </c>
      <c r="K15" s="29" t="str">
        <f ca="1">IF(PlayedPC!K15=0,"",WinPC!K15/PlayedPC!K15)</f>
        <v/>
      </c>
      <c r="L15" s="29" t="str">
        <f ca="1">IF(PlayedPC!L15=0,"",WinPC!L15/PlayedPC!L15)</f>
        <v/>
      </c>
      <c r="M15" s="29" t="str">
        <f ca="1">IF(PlayedPC!M15=0,"",WinPC!M15/PlayedPC!M15)</f>
        <v/>
      </c>
      <c r="N15" s="29" t="str">
        <f ca="1">IF(PlayedPC!N15=0,"",WinPC!N15/PlayedPC!N15)</f>
        <v/>
      </c>
      <c r="O15" s="29" t="str">
        <f ca="1">IF(PlayedPC!O15=0,"",WinPC!O15/PlayedPC!O15)</f>
        <v/>
      </c>
      <c r="P15" s="29" t="str">
        <f ca="1">IF(PlayedPC!P15=0,"",WinPC!P15/PlayedPC!P15)</f>
        <v/>
      </c>
      <c r="Q15" s="29" t="str">
        <f ca="1">IF(PlayedPC!Q15=0,"",WinPC!Q15/PlayedPC!Q15)</f>
        <v/>
      </c>
      <c r="R15" s="29" t="str">
        <f ca="1">IF(PlayedPC!R15=0,"",WinPC!R15/PlayedPC!R15)</f>
        <v/>
      </c>
      <c r="S15" s="29">
        <f ca="1">IF(PlayedPC!S15=0,"",WinPC!S15/PlayedPC!S15)</f>
        <v>0</v>
      </c>
      <c r="T15" s="29" t="str">
        <f ca="1">IF(PlayedPC!T15=0,"",WinPC!T15/PlayedPC!T15)</f>
        <v/>
      </c>
      <c r="U15" s="29" t="str">
        <f ca="1">IF(PlayedPC!U15=0,"",WinPC!U15/PlayedPC!U15)</f>
        <v/>
      </c>
      <c r="V15" s="29" t="str">
        <f ca="1">IF(PlayedPC!V15=0,"",WinPC!V15/PlayedPC!V15)</f>
        <v/>
      </c>
      <c r="W15" s="29" t="str">
        <f ca="1">IF(PlayedPC!W15=0,"",WinPC!W15/PlayedPC!W15)</f>
        <v/>
      </c>
      <c r="X15" s="29" t="str">
        <f ca="1">IF(PlayedPC!X15=0,"",WinPC!X15/PlayedPC!X15)</f>
        <v/>
      </c>
      <c r="Y15" s="24"/>
    </row>
    <row r="16" spans="1:33" ht="20.100000000000001" customHeight="1" x14ac:dyDescent="0.25">
      <c r="A16" s="37" t="s">
        <v>195</v>
      </c>
      <c r="B16" s="29" t="str">
        <f ca="1">IF(PlayedPC!B16=0,"",WinPC!B16/PlayedPC!B16)</f>
        <v/>
      </c>
      <c r="C16" s="29" t="str">
        <f ca="1">IF(PlayedPC!C16=0,"",WinPC!C16/PlayedPC!C16)</f>
        <v/>
      </c>
      <c r="D16" s="29" t="str">
        <f ca="1">IF(PlayedPC!D16=0,"",WinPC!D16/PlayedPC!D16)</f>
        <v/>
      </c>
      <c r="E16" s="29" t="str">
        <f ca="1">IF(PlayedPC!E16=0,"",WinPC!E16/PlayedPC!E16)</f>
        <v/>
      </c>
      <c r="F16" s="29">
        <f ca="1">IF(PlayedPC!F16=0,"",WinPC!F16/PlayedPC!F16)</f>
        <v>0</v>
      </c>
      <c r="G16" s="29" t="str">
        <f ca="1">IF(PlayedPC!G16=0,"",WinPC!G16/PlayedPC!G16)</f>
        <v/>
      </c>
      <c r="H16" s="29" t="str">
        <f ca="1">IF(PlayedPC!H16=0,"",WinPC!H16/PlayedPC!H16)</f>
        <v/>
      </c>
      <c r="I16" s="29" t="str">
        <f ca="1">IF(PlayedPC!I16=0,"",WinPC!I16/PlayedPC!I16)</f>
        <v/>
      </c>
      <c r="J16" s="29" t="str">
        <f ca="1">IF(PlayedPC!J16=0,"",WinPC!J16/PlayedPC!J16)</f>
        <v/>
      </c>
      <c r="K16" s="29" t="str">
        <f ca="1">IF(PlayedPC!K16=0,"",WinPC!K16/PlayedPC!K16)</f>
        <v/>
      </c>
      <c r="L16" s="29" t="str">
        <f ca="1">IF(PlayedPC!L16=0,"",WinPC!L16/PlayedPC!L16)</f>
        <v/>
      </c>
      <c r="M16" s="29" t="str">
        <f ca="1">IF(PlayedPC!M16=0,"",WinPC!M16/PlayedPC!M16)</f>
        <v/>
      </c>
      <c r="N16" s="29" t="str">
        <f ca="1">IF(PlayedPC!N16=0,"",WinPC!N16/PlayedPC!N16)</f>
        <v/>
      </c>
      <c r="O16" s="29" t="str">
        <f ca="1">IF(PlayedPC!O16=0,"",WinPC!O16/PlayedPC!O16)</f>
        <v/>
      </c>
      <c r="P16" s="29" t="str">
        <f ca="1">IF(PlayedPC!P16=0,"",WinPC!P16/PlayedPC!P16)</f>
        <v/>
      </c>
      <c r="Q16" s="29" t="str">
        <f ca="1">IF(PlayedPC!Q16=0,"",WinPC!Q16/PlayedPC!Q16)</f>
        <v/>
      </c>
      <c r="R16" s="29">
        <f ca="1">IF(PlayedPC!R16=0,"",WinPC!R16/PlayedPC!R16)</f>
        <v>1</v>
      </c>
      <c r="S16" s="29" t="str">
        <f ca="1">IF(PlayedPC!S16=0,"",WinPC!S16/PlayedPC!S16)</f>
        <v/>
      </c>
      <c r="T16" s="29" t="str">
        <f ca="1">IF(PlayedPC!T16=0,"",WinPC!T16/PlayedPC!T16)</f>
        <v/>
      </c>
      <c r="U16" s="29" t="str">
        <f ca="1">IF(PlayedPC!U16=0,"",WinPC!U16/PlayedPC!U16)</f>
        <v/>
      </c>
      <c r="V16" s="29" t="str">
        <f ca="1">IF(PlayedPC!V16=0,"",WinPC!V16/PlayedPC!V16)</f>
        <v/>
      </c>
      <c r="W16" s="29" t="str">
        <f ca="1">IF(PlayedPC!W16=0,"",WinPC!W16/PlayedPC!W16)</f>
        <v/>
      </c>
      <c r="X16" s="29" t="str">
        <f ca="1">IF(PlayedPC!X16=0,"",WinPC!X16/PlayedPC!X16)</f>
        <v/>
      </c>
      <c r="Y16" s="24"/>
    </row>
    <row r="17" spans="1:25" ht="20.100000000000001" customHeight="1" x14ac:dyDescent="0.25">
      <c r="A17" s="31" t="s">
        <v>196</v>
      </c>
      <c r="B17" s="29" t="str">
        <f ca="1">IF(PlayedPC!B17=0,"",WinPC!B17/PlayedPC!B17)</f>
        <v/>
      </c>
      <c r="C17" s="29" t="str">
        <f ca="1">IF(PlayedPC!C17=0,"",WinPC!C17/PlayedPC!C17)</f>
        <v/>
      </c>
      <c r="D17" s="29" t="str">
        <f ca="1">IF(PlayedPC!D17=0,"",WinPC!D17/PlayedPC!D17)</f>
        <v/>
      </c>
      <c r="E17" s="29" t="str">
        <f ca="1">IF(PlayedPC!E17=0,"",WinPC!E17/PlayedPC!E17)</f>
        <v/>
      </c>
      <c r="F17" s="29" t="str">
        <f ca="1">IF(PlayedPC!F17=0,"",WinPC!F17/PlayedPC!F17)</f>
        <v/>
      </c>
      <c r="G17" s="29" t="str">
        <f ca="1">IF(PlayedPC!G17=0,"",WinPC!G17/PlayedPC!G17)</f>
        <v/>
      </c>
      <c r="H17" s="29" t="str">
        <f ca="1">IF(PlayedPC!H17=0,"",WinPC!H17/PlayedPC!H17)</f>
        <v/>
      </c>
      <c r="I17" s="29" t="str">
        <f ca="1">IF(PlayedPC!I17=0,"",WinPC!I17/PlayedPC!I17)</f>
        <v/>
      </c>
      <c r="J17" s="29">
        <f ca="1">IF(PlayedPC!J17=0,"",WinPC!J17/PlayedPC!J17)</f>
        <v>0</v>
      </c>
      <c r="K17" s="29" t="str">
        <f ca="1">IF(PlayedPC!K17=0,"",WinPC!K17/PlayedPC!K17)</f>
        <v/>
      </c>
      <c r="L17" s="29" t="str">
        <f ca="1">IF(PlayedPC!L17=0,"",WinPC!L17/PlayedPC!L17)</f>
        <v/>
      </c>
      <c r="M17" s="29" t="str">
        <f ca="1">IF(PlayedPC!M17=0,"",WinPC!M17/PlayedPC!M17)</f>
        <v/>
      </c>
      <c r="N17" s="29" t="str">
        <f ca="1">IF(PlayedPC!N17=0,"",WinPC!N17/PlayedPC!N17)</f>
        <v/>
      </c>
      <c r="O17" s="29" t="str">
        <f ca="1">IF(PlayedPC!O17=0,"",WinPC!O17/PlayedPC!O17)</f>
        <v/>
      </c>
      <c r="P17" s="29" t="str">
        <f ca="1">IF(PlayedPC!P17=0,"",WinPC!P17/PlayedPC!P17)</f>
        <v/>
      </c>
      <c r="Q17" s="29" t="str">
        <f ca="1">IF(PlayedPC!Q17=0,"",WinPC!Q17/PlayedPC!Q17)</f>
        <v/>
      </c>
      <c r="R17" s="29" t="str">
        <f ca="1">IF(PlayedPC!R17=0,"",WinPC!R17/PlayedPC!R17)</f>
        <v/>
      </c>
      <c r="S17" s="29" t="str">
        <f ca="1">IF(PlayedPC!S17=0,"",WinPC!S17/PlayedPC!S17)</f>
        <v/>
      </c>
      <c r="T17" s="29" t="str">
        <f ca="1">IF(PlayedPC!T17=0,"",WinPC!T17/PlayedPC!T17)</f>
        <v/>
      </c>
      <c r="U17" s="29" t="str">
        <f ca="1">IF(PlayedPC!U17=0,"",WinPC!U17/PlayedPC!U17)</f>
        <v/>
      </c>
      <c r="V17" s="29" t="str">
        <f ca="1">IF(PlayedPC!V17=0,"",WinPC!V17/PlayedPC!V17)</f>
        <v/>
      </c>
      <c r="W17" s="29" t="str">
        <f ca="1">IF(PlayedPC!W17=0,"",WinPC!W17/PlayedPC!W17)</f>
        <v/>
      </c>
      <c r="X17" s="29" t="str">
        <f ca="1">IF(PlayedPC!X17=0,"",WinPC!X17/PlayedPC!X17)</f>
        <v/>
      </c>
      <c r="Y17" s="24"/>
    </row>
    <row r="18" spans="1:25" ht="20.100000000000001" customHeight="1" x14ac:dyDescent="0.25">
      <c r="A18" s="56" t="s">
        <v>197</v>
      </c>
      <c r="B18" s="29" t="str">
        <f ca="1">IF(PlayedPC!B18=0,"",WinPC!B18/PlayedPC!B18)</f>
        <v/>
      </c>
      <c r="C18" s="29" t="str">
        <f ca="1">IF(PlayedPC!C18=0,"",WinPC!C18/PlayedPC!C18)</f>
        <v/>
      </c>
      <c r="D18" s="29" t="str">
        <f ca="1">IF(PlayedPC!D18=0,"",WinPC!D18/PlayedPC!D18)</f>
        <v/>
      </c>
      <c r="E18" s="29" t="str">
        <f ca="1">IF(PlayedPC!E18=0,"",WinPC!E18/PlayedPC!E18)</f>
        <v/>
      </c>
      <c r="F18" s="29" t="str">
        <f ca="1">IF(PlayedPC!F18=0,"",WinPC!F18/PlayedPC!F18)</f>
        <v/>
      </c>
      <c r="G18" s="29" t="str">
        <f ca="1">IF(PlayedPC!G18=0,"",WinPC!G18/PlayedPC!G18)</f>
        <v/>
      </c>
      <c r="H18" s="29" t="str">
        <f ca="1">IF(PlayedPC!H18=0,"",WinPC!H18/PlayedPC!H18)</f>
        <v/>
      </c>
      <c r="I18" s="29" t="str">
        <f ca="1">IF(PlayedPC!I18=0,"",WinPC!I18/PlayedPC!I18)</f>
        <v/>
      </c>
      <c r="J18" s="29" t="str">
        <f ca="1">IF(PlayedPC!J18=0,"",WinPC!J18/PlayedPC!J18)</f>
        <v/>
      </c>
      <c r="K18" s="29" t="str">
        <f ca="1">IF(PlayedPC!K18=0,"",WinPC!K18/PlayedPC!K18)</f>
        <v/>
      </c>
      <c r="L18" s="29" t="str">
        <f ca="1">IF(PlayedPC!L18=0,"",WinPC!L18/PlayedPC!L18)</f>
        <v/>
      </c>
      <c r="M18" s="29">
        <f ca="1">IF(PlayedPC!M18=0,"",WinPC!M18/PlayedPC!M18)</f>
        <v>0</v>
      </c>
      <c r="N18" s="29" t="str">
        <f ca="1">IF(PlayedPC!N18=0,"",WinPC!N18/PlayedPC!N18)</f>
        <v/>
      </c>
      <c r="O18" s="29" t="str">
        <f ca="1">IF(PlayedPC!O18=0,"",WinPC!O18/PlayedPC!O18)</f>
        <v/>
      </c>
      <c r="P18" s="29" t="str">
        <f ca="1">IF(PlayedPC!P18=0,"",WinPC!P18/PlayedPC!P18)</f>
        <v/>
      </c>
      <c r="Q18" s="29" t="str">
        <f ca="1">IF(PlayedPC!Q18=0,"",WinPC!Q18/PlayedPC!Q18)</f>
        <v/>
      </c>
      <c r="R18" s="29" t="str">
        <f ca="1">IF(PlayedPC!R18=0,"",WinPC!R18/PlayedPC!R18)</f>
        <v/>
      </c>
      <c r="S18" s="29" t="str">
        <f ca="1">IF(PlayedPC!S18=0,"",WinPC!S18/PlayedPC!S18)</f>
        <v/>
      </c>
      <c r="T18" s="29" t="str">
        <f ca="1">IF(PlayedPC!T18=0,"",WinPC!T18/PlayedPC!T18)</f>
        <v/>
      </c>
      <c r="U18" s="29" t="str">
        <f ca="1">IF(PlayedPC!U18=0,"",WinPC!U18/PlayedPC!U18)</f>
        <v/>
      </c>
      <c r="V18" s="29" t="str">
        <f ca="1">IF(PlayedPC!V18=0,"",WinPC!V18/PlayedPC!V18)</f>
        <v/>
      </c>
      <c r="W18" s="29" t="str">
        <f ca="1">IF(PlayedPC!W18=0,"",WinPC!W18/PlayedPC!W18)</f>
        <v/>
      </c>
      <c r="X18" s="29" t="str">
        <f ca="1">IF(PlayedPC!X18=0,"",WinPC!X18/PlayedPC!X18)</f>
        <v/>
      </c>
      <c r="Y18" s="24"/>
    </row>
    <row r="19" spans="1:25" ht="20.100000000000001" customHeight="1" x14ac:dyDescent="0.25">
      <c r="A19" s="31" t="s">
        <v>198</v>
      </c>
      <c r="B19" s="29" t="str">
        <f ca="1">IF(PlayedPC!B19=0,"",WinPC!B19/PlayedPC!B19)</f>
        <v/>
      </c>
      <c r="C19" s="29" t="str">
        <f ca="1">IF(PlayedPC!C19=0,"",WinPC!C19/PlayedPC!C19)</f>
        <v/>
      </c>
      <c r="D19" s="29" t="str">
        <f ca="1">IF(PlayedPC!D19=0,"",WinPC!D19/PlayedPC!D19)</f>
        <v/>
      </c>
      <c r="E19" s="29" t="str">
        <f ca="1">IF(PlayedPC!E19=0,"",WinPC!E19/PlayedPC!E19)</f>
        <v/>
      </c>
      <c r="F19" s="29" t="str">
        <f ca="1">IF(PlayedPC!F19=0,"",WinPC!F19/PlayedPC!F19)</f>
        <v/>
      </c>
      <c r="G19" s="29" t="str">
        <f ca="1">IF(PlayedPC!G19=0,"",WinPC!G19/PlayedPC!G19)</f>
        <v/>
      </c>
      <c r="H19" s="29" t="str">
        <f ca="1">IF(PlayedPC!H19=0,"",WinPC!H19/PlayedPC!H19)</f>
        <v/>
      </c>
      <c r="I19" s="29" t="str">
        <f ca="1">IF(PlayedPC!I19=0,"",WinPC!I19/PlayedPC!I19)</f>
        <v/>
      </c>
      <c r="J19" s="29">
        <f ca="1">IF(PlayedPC!J19=0,"",WinPC!J19/PlayedPC!J19)</f>
        <v>0</v>
      </c>
      <c r="K19" s="29" t="str">
        <f ca="1">IF(PlayedPC!K19=0,"",WinPC!K19/PlayedPC!K19)</f>
        <v/>
      </c>
      <c r="L19" s="29" t="str">
        <f ca="1">IF(PlayedPC!L19=0,"",WinPC!L19/PlayedPC!L19)</f>
        <v/>
      </c>
      <c r="M19" s="29">
        <f ca="1">IF(PlayedPC!M19=0,"",WinPC!M19/PlayedPC!M19)</f>
        <v>0</v>
      </c>
      <c r="N19" s="29" t="str">
        <f ca="1">IF(PlayedPC!N19=0,"",WinPC!N19/PlayedPC!N19)</f>
        <v/>
      </c>
      <c r="O19" s="29" t="str">
        <f ca="1">IF(PlayedPC!O19=0,"",WinPC!O19/PlayedPC!O19)</f>
        <v/>
      </c>
      <c r="P19" s="29" t="str">
        <f ca="1">IF(PlayedPC!P19=0,"",WinPC!P19/PlayedPC!P19)</f>
        <v/>
      </c>
      <c r="Q19" s="29" t="str">
        <f ca="1">IF(PlayedPC!Q19=0,"",WinPC!Q19/PlayedPC!Q19)</f>
        <v/>
      </c>
      <c r="R19" s="29" t="str">
        <f ca="1">IF(PlayedPC!R19=0,"",WinPC!R19/PlayedPC!R19)</f>
        <v/>
      </c>
      <c r="S19" s="29" t="str">
        <f ca="1">IF(PlayedPC!S19=0,"",WinPC!S19/PlayedPC!S19)</f>
        <v/>
      </c>
      <c r="T19" s="29" t="str">
        <f ca="1">IF(PlayedPC!T19=0,"",WinPC!T19/PlayedPC!T19)</f>
        <v/>
      </c>
      <c r="U19" s="29" t="str">
        <f ca="1">IF(PlayedPC!U19=0,"",WinPC!U19/PlayedPC!U19)</f>
        <v/>
      </c>
      <c r="V19" s="29">
        <f ca="1">IF(PlayedPC!V19=0,"",WinPC!V19/PlayedPC!V19)</f>
        <v>0</v>
      </c>
      <c r="W19" s="29" t="str">
        <f ca="1">IF(PlayedPC!W19=0,"",WinPC!W19/PlayedPC!W19)</f>
        <v/>
      </c>
      <c r="X19" s="29" t="str">
        <f ca="1">IF(PlayedPC!X19=0,"",WinPC!X19/PlayedPC!X19)</f>
        <v/>
      </c>
      <c r="Y19" s="24"/>
    </row>
    <row r="20" spans="1:25" ht="20.100000000000001" customHeight="1" x14ac:dyDescent="0.25">
      <c r="A20" s="37" t="s">
        <v>200</v>
      </c>
      <c r="B20" s="29" t="str">
        <f ca="1">IF(PlayedPC!B20=0,"",WinPC!B20/PlayedPC!B20)</f>
        <v/>
      </c>
      <c r="C20" s="29" t="str">
        <f ca="1">IF(PlayedPC!C20=0,"",WinPC!C20/PlayedPC!C20)</f>
        <v/>
      </c>
      <c r="D20" s="29" t="str">
        <f ca="1">IF(PlayedPC!D20=0,"",WinPC!D20/PlayedPC!D20)</f>
        <v/>
      </c>
      <c r="E20" s="29" t="str">
        <f ca="1">IF(PlayedPC!E20=0,"",WinPC!E20/PlayedPC!E20)</f>
        <v/>
      </c>
      <c r="F20" s="29" t="str">
        <f ca="1">IF(PlayedPC!F20=0,"",WinPC!F20/PlayedPC!F20)</f>
        <v/>
      </c>
      <c r="G20" s="29" t="str">
        <f ca="1">IF(PlayedPC!G20=0,"",WinPC!G20/PlayedPC!G20)</f>
        <v/>
      </c>
      <c r="H20" s="29" t="str">
        <f ca="1">IF(PlayedPC!H20=0,"",WinPC!H20/PlayedPC!H20)</f>
        <v/>
      </c>
      <c r="I20" s="29" t="str">
        <f ca="1">IF(PlayedPC!I20=0,"",WinPC!I20/PlayedPC!I20)</f>
        <v/>
      </c>
      <c r="J20" s="29" t="str">
        <f ca="1">IF(PlayedPC!J20=0,"",WinPC!J20/PlayedPC!J20)</f>
        <v/>
      </c>
      <c r="K20" s="29" t="str">
        <f ca="1">IF(PlayedPC!K20=0,"",WinPC!K20/PlayedPC!K20)</f>
        <v/>
      </c>
      <c r="L20" s="29" t="str">
        <f ca="1">IF(PlayedPC!L20=0,"",WinPC!L20/PlayedPC!L20)</f>
        <v/>
      </c>
      <c r="M20" s="29">
        <f ca="1">IF(PlayedPC!M20=0,"",WinPC!M20/PlayedPC!M20)</f>
        <v>0</v>
      </c>
      <c r="N20" s="29" t="str">
        <f ca="1">IF(PlayedPC!N20=0,"",WinPC!N20/PlayedPC!N20)</f>
        <v/>
      </c>
      <c r="O20" s="29" t="str">
        <f ca="1">IF(PlayedPC!O20=0,"",WinPC!O20/PlayedPC!O20)</f>
        <v/>
      </c>
      <c r="P20" s="29" t="str">
        <f ca="1">IF(PlayedPC!P20=0,"",WinPC!P20/PlayedPC!P20)</f>
        <v/>
      </c>
      <c r="Q20" s="29" t="str">
        <f ca="1">IF(PlayedPC!Q20=0,"",WinPC!Q20/PlayedPC!Q20)</f>
        <v/>
      </c>
      <c r="R20" s="29">
        <f ca="1">IF(PlayedPC!R20=0,"",WinPC!R20/PlayedPC!R20)</f>
        <v>1</v>
      </c>
      <c r="S20" s="29" t="str">
        <f ca="1">IF(PlayedPC!S20=0,"",WinPC!S20/PlayedPC!S20)</f>
        <v/>
      </c>
      <c r="T20" s="29" t="str">
        <f ca="1">IF(PlayedPC!T20=0,"",WinPC!T20/PlayedPC!T20)</f>
        <v/>
      </c>
      <c r="U20" s="29" t="str">
        <f ca="1">IF(PlayedPC!U20=0,"",WinPC!U20/PlayedPC!U20)</f>
        <v/>
      </c>
      <c r="V20" s="29" t="str">
        <f ca="1">IF(PlayedPC!V20=0,"",WinPC!V20/PlayedPC!V20)</f>
        <v/>
      </c>
      <c r="W20" s="29" t="str">
        <f ca="1">IF(PlayedPC!W20=0,"",WinPC!W20/PlayedPC!W20)</f>
        <v/>
      </c>
      <c r="X20" s="29" t="str">
        <f ca="1">IF(PlayedPC!X20=0,"",WinPC!X20/PlayedPC!X20)</f>
        <v/>
      </c>
      <c r="Y20" s="24"/>
    </row>
    <row r="21" spans="1:25" ht="20.100000000000001" customHeight="1" x14ac:dyDescent="0.25">
      <c r="A21" s="31" t="s">
        <v>201</v>
      </c>
      <c r="B21" s="29" t="str">
        <f ca="1">IF(PlayedPC!B21=0,"",WinPC!B21/PlayedPC!B21)</f>
        <v/>
      </c>
      <c r="C21" s="29" t="str">
        <f ca="1">IF(PlayedPC!C21=0,"",WinPC!C21/PlayedPC!C21)</f>
        <v/>
      </c>
      <c r="D21" s="29" t="str">
        <f ca="1">IF(PlayedPC!D21=0,"",WinPC!D21/PlayedPC!D21)</f>
        <v/>
      </c>
      <c r="E21" s="29" t="str">
        <f ca="1">IF(PlayedPC!E21=0,"",WinPC!E21/PlayedPC!E21)</f>
        <v/>
      </c>
      <c r="F21" s="29" t="str">
        <f ca="1">IF(PlayedPC!F21=0,"",WinPC!F21/PlayedPC!F21)</f>
        <v/>
      </c>
      <c r="G21" s="29" t="str">
        <f ca="1">IF(PlayedPC!G21=0,"",WinPC!G21/PlayedPC!G21)</f>
        <v/>
      </c>
      <c r="H21" s="29" t="str">
        <f ca="1">IF(PlayedPC!H21=0,"",WinPC!H21/PlayedPC!H21)</f>
        <v/>
      </c>
      <c r="I21" s="29" t="str">
        <f ca="1">IF(PlayedPC!I21=0,"",WinPC!I21/PlayedPC!I21)</f>
        <v/>
      </c>
      <c r="J21" s="29" t="str">
        <f ca="1">IF(PlayedPC!J21=0,"",WinPC!J21/PlayedPC!J21)</f>
        <v/>
      </c>
      <c r="K21" s="29" t="str">
        <f ca="1">IF(PlayedPC!K21=0,"",WinPC!K21/PlayedPC!K21)</f>
        <v/>
      </c>
      <c r="L21" s="29" t="str">
        <f ca="1">IF(PlayedPC!L21=0,"",WinPC!L21/PlayedPC!L21)</f>
        <v/>
      </c>
      <c r="M21" s="29" t="str">
        <f ca="1">IF(PlayedPC!M21=0,"",WinPC!M21/PlayedPC!M21)</f>
        <v/>
      </c>
      <c r="N21" s="29" t="str">
        <f ca="1">IF(PlayedPC!N21=0,"",WinPC!N21/PlayedPC!N21)</f>
        <v/>
      </c>
      <c r="O21" s="29">
        <f ca="1">IF(PlayedPC!O21=0,"",WinPC!O21/PlayedPC!O21)</f>
        <v>0</v>
      </c>
      <c r="P21" s="29" t="str">
        <f ca="1">IF(PlayedPC!P21=0,"",WinPC!P21/PlayedPC!P21)</f>
        <v/>
      </c>
      <c r="Q21" s="29" t="str">
        <f ca="1">IF(PlayedPC!Q21=0,"",WinPC!Q21/PlayedPC!Q21)</f>
        <v/>
      </c>
      <c r="R21" s="29">
        <f ca="1">IF(PlayedPC!R21=0,"",WinPC!R21/PlayedPC!R21)</f>
        <v>1</v>
      </c>
      <c r="S21" s="29" t="str">
        <f ca="1">IF(PlayedPC!S21=0,"",WinPC!S21/PlayedPC!S21)</f>
        <v/>
      </c>
      <c r="T21" s="29" t="str">
        <f ca="1">IF(PlayedPC!T21=0,"",WinPC!T21/PlayedPC!T21)</f>
        <v/>
      </c>
      <c r="U21" s="29" t="str">
        <f ca="1">IF(PlayedPC!U21=0,"",WinPC!U21/PlayedPC!U21)</f>
        <v/>
      </c>
      <c r="V21" s="29" t="str">
        <f ca="1">IF(PlayedPC!V21=0,"",WinPC!V21/PlayedPC!V21)</f>
        <v/>
      </c>
      <c r="W21" s="29" t="str">
        <f ca="1">IF(PlayedPC!W21=0,"",WinPC!W21/PlayedPC!W21)</f>
        <v/>
      </c>
      <c r="X21" s="29" t="str">
        <f ca="1">IF(PlayedPC!X21=0,"",WinPC!X21/PlayedPC!X21)</f>
        <v/>
      </c>
      <c r="Y21" s="24"/>
    </row>
    <row r="22" spans="1:25" ht="20.100000000000001" customHeight="1" x14ac:dyDescent="0.25">
      <c r="A22" s="37" t="s">
        <v>202</v>
      </c>
      <c r="B22" s="29" t="str">
        <f ca="1">IF(PlayedPC!B22=0,"",WinPC!B22/PlayedPC!B22)</f>
        <v/>
      </c>
      <c r="C22" s="29" t="str">
        <f ca="1">IF(PlayedPC!C22=0,"",WinPC!C22/PlayedPC!C22)</f>
        <v/>
      </c>
      <c r="D22" s="29" t="str">
        <f ca="1">IF(PlayedPC!D22=0,"",WinPC!D22/PlayedPC!D22)</f>
        <v/>
      </c>
      <c r="E22" s="29">
        <f ca="1">IF(PlayedPC!E22=0,"",WinPC!E22/PlayedPC!E22)</f>
        <v>0</v>
      </c>
      <c r="F22" s="29" t="str">
        <f ca="1">IF(PlayedPC!F22=0,"",WinPC!F22/PlayedPC!F22)</f>
        <v/>
      </c>
      <c r="G22" s="29" t="str">
        <f ca="1">IF(PlayedPC!G22=0,"",WinPC!G22/PlayedPC!G22)</f>
        <v/>
      </c>
      <c r="H22" s="29" t="str">
        <f ca="1">IF(PlayedPC!H22=0,"",WinPC!H22/PlayedPC!H22)</f>
        <v/>
      </c>
      <c r="I22" s="29" t="str">
        <f ca="1">IF(PlayedPC!I22=0,"",WinPC!I22/PlayedPC!I22)</f>
        <v/>
      </c>
      <c r="J22" s="29" t="str">
        <f ca="1">IF(PlayedPC!J22=0,"",WinPC!J22/PlayedPC!J22)</f>
        <v/>
      </c>
      <c r="K22" s="29" t="str">
        <f ca="1">IF(PlayedPC!K22=0,"",WinPC!K22/PlayedPC!K22)</f>
        <v/>
      </c>
      <c r="L22" s="29" t="str">
        <f ca="1">IF(PlayedPC!L22=0,"",WinPC!L22/PlayedPC!L22)</f>
        <v/>
      </c>
      <c r="M22" s="29" t="str">
        <f ca="1">IF(PlayedPC!M22=0,"",WinPC!M22/PlayedPC!M22)</f>
        <v/>
      </c>
      <c r="N22" s="29" t="str">
        <f ca="1">IF(PlayedPC!N22=0,"",WinPC!N22/PlayedPC!N22)</f>
        <v/>
      </c>
      <c r="O22" s="29" t="str">
        <f ca="1">IF(PlayedPC!O22=0,"",WinPC!O22/PlayedPC!O22)</f>
        <v/>
      </c>
      <c r="P22" s="29" t="str">
        <f ca="1">IF(PlayedPC!P22=0,"",WinPC!P22/PlayedPC!P22)</f>
        <v/>
      </c>
      <c r="Q22" s="29" t="str">
        <f ca="1">IF(PlayedPC!Q22=0,"",WinPC!Q22/PlayedPC!Q22)</f>
        <v/>
      </c>
      <c r="R22" s="29" t="str">
        <f ca="1">IF(PlayedPC!R22=0,"",WinPC!R22/PlayedPC!R22)</f>
        <v/>
      </c>
      <c r="S22" s="29" t="str">
        <f ca="1">IF(PlayedPC!S22=0,"",WinPC!S22/PlayedPC!S22)</f>
        <v/>
      </c>
      <c r="T22" s="29" t="str">
        <f ca="1">IF(PlayedPC!T22=0,"",WinPC!T22/PlayedPC!T22)</f>
        <v/>
      </c>
      <c r="U22" s="29" t="str">
        <f ca="1">IF(PlayedPC!U22=0,"",WinPC!U22/PlayedPC!U22)</f>
        <v/>
      </c>
      <c r="V22" s="29" t="str">
        <f ca="1">IF(PlayedPC!V22=0,"",WinPC!V22/PlayedPC!V22)</f>
        <v/>
      </c>
      <c r="W22" s="29" t="str">
        <f ca="1">IF(PlayedPC!W22=0,"",WinPC!W22/PlayedPC!W22)</f>
        <v/>
      </c>
      <c r="X22" s="29" t="str">
        <f ca="1">IF(PlayedPC!X22=0,"",WinPC!X22/PlayedPC!X22)</f>
        <v/>
      </c>
      <c r="Y22" s="24"/>
    </row>
    <row r="23" spans="1:25" ht="20.100000000000001" customHeight="1" x14ac:dyDescent="0.25">
      <c r="A23" s="31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Y23" s="24"/>
    </row>
    <row r="24" spans="1:25" ht="20.100000000000001" customHeight="1" x14ac:dyDescent="0.25">
      <c r="A24" s="37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Y24" s="24"/>
    </row>
    <row r="25" spans="1:25" ht="20.100000000000001" customHeight="1" x14ac:dyDescent="0.25">
      <c r="A25" s="31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Y25" s="24"/>
    </row>
    <row r="26" spans="1:25" ht="20.100000000000001" customHeight="1" x14ac:dyDescent="0.25">
      <c r="A26" s="3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Y26" s="24"/>
    </row>
    <row r="27" spans="1:25" ht="20.100000000000001" customHeight="1" x14ac:dyDescent="0.25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24"/>
      <c r="U27" s="24"/>
      <c r="V27" s="24"/>
      <c r="W27" s="24"/>
      <c r="X27" s="24"/>
      <c r="Y27" s="24"/>
    </row>
    <row r="28" spans="1:25" x14ac:dyDescent="0.25">
      <c r="A28" s="66"/>
    </row>
  </sheetData>
  <mergeCells count="1">
    <mergeCell ref="AB2:AG3"/>
  </mergeCells>
  <conditionalFormatting sqref="B2:X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Krivi unos" error="Nova kompanija? Unesi u listu &quot;Corp&quot;_x000a_" xr:uid="{799F50ED-AD8F-4CD9-BB16-164359C406CE}">
          <x14:formula1>
            <xm:f>Corporations!$A$2:$A$51</xm:f>
          </x14:formula1>
          <xm:sqref>B1:S1</xm:sqref>
        </x14:dataValidation>
        <x14:dataValidation type="list" allowBlank="1" showInputMessage="1" showErrorMessage="1" errorTitle="Krivi unos" error="Unesi ime u listu &quot;Players&quot;" xr:uid="{A283DE63-7056-478E-A59E-1D7B14230EA1}">
          <x14:formula1>
            <xm:f>Players!$A$2:$A$304</xm:f>
          </x14:formula1>
          <xm:sqref>A2:A26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4490-8625-48B2-A03E-0DCAF179F2DA}">
  <dimension ref="A1:L6"/>
  <sheetViews>
    <sheetView workbookViewId="0">
      <selection activeCell="K9" sqref="K9"/>
    </sheetView>
  </sheetViews>
  <sheetFormatPr defaultRowHeight="15" x14ac:dyDescent="0.25"/>
  <cols>
    <col min="1" max="1" width="10.5703125" customWidth="1"/>
    <col min="2" max="2" width="10.140625" customWidth="1"/>
    <col min="3" max="3" width="11.42578125" customWidth="1"/>
    <col min="4" max="4" width="18.28515625" customWidth="1"/>
  </cols>
  <sheetData>
    <row r="1" spans="1:12" x14ac:dyDescent="0.25">
      <c r="A1" t="s">
        <v>21</v>
      </c>
      <c r="B1" t="s">
        <v>89</v>
      </c>
      <c r="C1" t="s">
        <v>122</v>
      </c>
      <c r="D1" t="s">
        <v>123</v>
      </c>
      <c r="G1" s="70" t="str">
        <f>HYPERLINK("[.\]TOC!A1","GO TO TOC")</f>
        <v>GO TO TOC</v>
      </c>
      <c r="H1" s="71" t="str">
        <f t="shared" ref="H1:L2" si="0">HYPERLINK("[.\]TOC!A1","BACK TO TOC")</f>
        <v>BACK TO TOC</v>
      </c>
      <c r="I1" s="71" t="str">
        <f t="shared" si="0"/>
        <v>BACK TO TOC</v>
      </c>
      <c r="J1" s="71" t="str">
        <f t="shared" si="0"/>
        <v>BACK TO TOC</v>
      </c>
      <c r="K1" s="71" t="str">
        <f t="shared" si="0"/>
        <v>BACK TO TOC</v>
      </c>
      <c r="L1" s="71" t="str">
        <f t="shared" si="0"/>
        <v>BACK TO TOC</v>
      </c>
    </row>
    <row r="2" spans="1:12" x14ac:dyDescent="0.25">
      <c r="A2">
        <v>1</v>
      </c>
      <c r="B2" cm="1">
        <f t="array" aca="1" ref="B2" ca="1">SUMPRODUCT(COUNTIF(INDIRECT("'"&amp;GAMES&amp;"'!B8"),A2))</f>
        <v>0</v>
      </c>
      <c r="C2" cm="1">
        <f t="array" aca="1" ref="C2" ca="1">SUMPRODUCT(SUMIF(INDIRECT("'"&amp;GAMES&amp;"'!$B$8"),$A2,INDIRECT("'"&amp;GAMES&amp;"'!$I$17")))</f>
        <v>0</v>
      </c>
      <c r="D2" t="e">
        <f ca="1">C2/B2/A2</f>
        <v>#DIV/0!</v>
      </c>
      <c r="G2" s="71" t="str">
        <f>HYPERLINK("[.\]TOC!A1","BACK TO TOC")</f>
        <v>BACK TO TOC</v>
      </c>
      <c r="H2" s="71" t="str">
        <f t="shared" si="0"/>
        <v>BACK TO TOC</v>
      </c>
      <c r="I2" s="71" t="str">
        <f t="shared" si="0"/>
        <v>BACK TO TOC</v>
      </c>
      <c r="J2" s="71" t="str">
        <f t="shared" si="0"/>
        <v>BACK TO TOC</v>
      </c>
      <c r="K2" s="71" t="str">
        <f t="shared" si="0"/>
        <v>BACK TO TOC</v>
      </c>
      <c r="L2" s="71" t="str">
        <f t="shared" si="0"/>
        <v>BACK TO TOC</v>
      </c>
    </row>
    <row r="3" spans="1:12" x14ac:dyDescent="0.25">
      <c r="A3">
        <v>2</v>
      </c>
      <c r="B3" cm="1">
        <f t="array" aca="1" ref="B3" ca="1">SUMPRODUCT(COUNTIF(INDIRECT("'"&amp;GAMES&amp;"'!B8"),A3))</f>
        <v>2</v>
      </c>
      <c r="C3" cm="1">
        <f t="array" aca="1" ref="C3" ca="1">SUMPRODUCT(SUMIF(INDIRECT("'"&amp;GAMES&amp;"'!$B$8"),$A3,INDIRECT("'"&amp;GAMES&amp;"'!$I$17")))</f>
        <v>528</v>
      </c>
      <c r="D3">
        <f ca="1">C3/B3/A3</f>
        <v>132</v>
      </c>
    </row>
    <row r="4" spans="1:12" x14ac:dyDescent="0.25">
      <c r="A4">
        <v>3</v>
      </c>
      <c r="B4" cm="1">
        <f t="array" aca="1" ref="B4" ca="1">SUMPRODUCT(COUNTIF(INDIRECT("'"&amp;GAMES&amp;"'!B8"),A4))</f>
        <v>14</v>
      </c>
      <c r="C4" cm="1">
        <f t="array" aca="1" ref="C4" ca="1">SUMPRODUCT(SUMIF(INDIRECT("'"&amp;GAMES&amp;"'!$B$8"),$A4,INDIRECT("'"&amp;GAMES&amp;"'!$I$17")))</f>
        <v>3766</v>
      </c>
      <c r="D4">
        <f t="shared" ref="D4:D6" ca="1" si="1">C4/B4/A4</f>
        <v>89.666666666666671</v>
      </c>
      <c r="G4" s="75" t="s">
        <v>203</v>
      </c>
      <c r="H4" s="75"/>
      <c r="I4" s="75"/>
      <c r="J4" s="75"/>
      <c r="K4" s="75"/>
      <c r="L4" s="75"/>
    </row>
    <row r="5" spans="1:12" x14ac:dyDescent="0.25">
      <c r="A5">
        <v>4</v>
      </c>
      <c r="B5" cm="1">
        <f t="array" aca="1" ref="B5" ca="1">SUMPRODUCT(COUNTIF(INDIRECT("'"&amp;GAMES&amp;"'!B8"),A5))</f>
        <v>25</v>
      </c>
      <c r="C5" cm="1">
        <f t="array" aca="1" ref="C5" ca="1">SUMPRODUCT(SUMIF(INDIRECT("'"&amp;GAMES&amp;"'!$B$8"),$A5,INDIRECT("'"&amp;GAMES&amp;"'!$I$17")))</f>
        <v>7411</v>
      </c>
      <c r="D5">
        <f t="shared" ca="1" si="1"/>
        <v>74.11</v>
      </c>
    </row>
    <row r="6" spans="1:12" x14ac:dyDescent="0.25">
      <c r="A6">
        <v>5</v>
      </c>
      <c r="B6" cm="1">
        <f t="array" aca="1" ref="B6" ca="1">SUMPRODUCT(COUNTIF(INDIRECT("'"&amp;GAMES&amp;"'!B8"),A6))</f>
        <v>4</v>
      </c>
      <c r="C6" cm="1">
        <f t="array" aca="1" ref="C6" ca="1">SUMPRODUCT(SUMIF(INDIRECT("'"&amp;GAMES&amp;"'!$B$8"),$A6,INDIRECT("'"&amp;GAMES&amp;"'!$I$17")))</f>
        <v>1269</v>
      </c>
      <c r="D6">
        <f t="shared" ca="1" si="1"/>
        <v>63.45</v>
      </c>
    </row>
  </sheetData>
  <mergeCells count="2">
    <mergeCell ref="G1:L2"/>
    <mergeCell ref="G4:L4"/>
  </mergeCells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3711-3B18-47DB-B923-1D0211920BA2}">
  <sheetPr codeName="List4"/>
  <dimension ref="A1:S32"/>
  <sheetViews>
    <sheetView zoomScaleNormal="100" workbookViewId="0">
      <selection activeCell="B18" sqref="B18:B32"/>
    </sheetView>
  </sheetViews>
  <sheetFormatPr defaultRowHeight="15" x14ac:dyDescent="0.25"/>
  <cols>
    <col min="1" max="1" width="27.42578125" customWidth="1"/>
    <col min="3" max="3" width="19.7109375" customWidth="1"/>
    <col min="8" max="8" width="22.140625" customWidth="1"/>
    <col min="10" max="10" width="18.140625" customWidth="1"/>
  </cols>
  <sheetData>
    <row r="1" spans="1:19" ht="15" customHeight="1" x14ac:dyDescent="0.25">
      <c r="A1" s="8" t="s">
        <v>124</v>
      </c>
      <c r="B1" s="8" t="s">
        <v>125</v>
      </c>
      <c r="C1" s="8" t="s">
        <v>126</v>
      </c>
      <c r="E1" s="8" t="s">
        <v>17</v>
      </c>
      <c r="F1" s="8" t="s">
        <v>125</v>
      </c>
      <c r="H1" s="8" t="s">
        <v>127</v>
      </c>
      <c r="I1" s="8" t="s">
        <v>125</v>
      </c>
      <c r="J1" s="8" t="s">
        <v>128</v>
      </c>
      <c r="N1" s="70" t="str">
        <f>HYPERLINK("[.\]TOC!A1","GO TO TOC")</f>
        <v>GO TO TOC</v>
      </c>
      <c r="O1" s="71" t="str">
        <f t="shared" ref="O1:S2" si="0">HYPERLINK("[.\]TOC!A1","BACK TO TOC")</f>
        <v>BACK TO TOC</v>
      </c>
      <c r="P1" s="71" t="str">
        <f t="shared" si="0"/>
        <v>BACK TO TOC</v>
      </c>
      <c r="Q1" s="71" t="str">
        <f t="shared" si="0"/>
        <v>BACK TO TOC</v>
      </c>
      <c r="R1" s="71" t="str">
        <f t="shared" si="0"/>
        <v>BACK TO TOC</v>
      </c>
      <c r="S1" s="71" t="str">
        <f t="shared" si="0"/>
        <v>BACK TO TOC</v>
      </c>
    </row>
    <row r="2" spans="1:19" ht="15" customHeight="1" x14ac:dyDescent="0.25">
      <c r="A2" t="s">
        <v>91</v>
      </c>
      <c r="B2" cm="1">
        <f t="array" aca="1" ref="B2" ca="1">SUMPRODUCT(COUNTIF(INDIRECT("'"&amp;GAMES&amp;"'!B2"),$A2))</f>
        <v>10</v>
      </c>
      <c r="E2" t="s">
        <v>129</v>
      </c>
      <c r="F2" cm="1">
        <f t="array" aca="1" ref="F2" ca="1">SUMPRODUCT(COUNTIF(INDIRECT("'"&amp;GAMES&amp;"'!B3"),$E2))</f>
        <v>45</v>
      </c>
      <c r="H2" t="s">
        <v>130</v>
      </c>
      <c r="I2" cm="1">
        <f t="array" aca="1" ref="I2" ca="1">SUMPRODUCT(COUNTIF(INDIRECT("'"&amp;GAMES&amp;"'!A21:A28"),$H2))</f>
        <v>15</v>
      </c>
      <c r="N2" s="71" t="str">
        <f>HYPERLINK("[.\]TOC!A1","BACK TO TOC")</f>
        <v>BACK TO TOC</v>
      </c>
      <c r="O2" s="71" t="str">
        <f t="shared" si="0"/>
        <v>BACK TO TOC</v>
      </c>
      <c r="P2" s="71" t="str">
        <f t="shared" si="0"/>
        <v>BACK TO TOC</v>
      </c>
      <c r="Q2" s="71" t="str">
        <f t="shared" si="0"/>
        <v>BACK TO TOC</v>
      </c>
      <c r="R2" s="71" t="str">
        <f t="shared" si="0"/>
        <v>BACK TO TOC</v>
      </c>
      <c r="S2" s="71" t="str">
        <f t="shared" si="0"/>
        <v>BACK TO TOC</v>
      </c>
    </row>
    <row r="3" spans="1:19" x14ac:dyDescent="0.25">
      <c r="A3" t="s">
        <v>103</v>
      </c>
      <c r="B3" cm="1">
        <f t="array" aca="1" ref="B3" ca="1">SUMPRODUCT(COUNTIF(INDIRECT("'"&amp;GAMES&amp;"'!B2"),$A3))</f>
        <v>3</v>
      </c>
      <c r="C3" t="s">
        <v>131</v>
      </c>
      <c r="E3" t="s">
        <v>132</v>
      </c>
      <c r="F3" cm="1">
        <f t="array" aca="1" ref="F3" ca="1">SUMPRODUCT(COUNTIF(INDIRECT("'"&amp;GAMES&amp;"'!B3"),$E3))</f>
        <v>0</v>
      </c>
      <c r="H3" t="s">
        <v>133</v>
      </c>
      <c r="I3" cm="1">
        <f t="array" aca="1" ref="I3" ca="1">SUMPRODUCT(COUNTIF(INDIRECT("'"&amp;GAMES&amp;"'!A21:A28"),$H3))</f>
        <v>9</v>
      </c>
    </row>
    <row r="4" spans="1:19" x14ac:dyDescent="0.25">
      <c r="A4" t="s">
        <v>106</v>
      </c>
      <c r="B4" cm="1">
        <f t="array" aca="1" ref="B4" ca="1">SUMPRODUCT(COUNTIF(INDIRECT("'"&amp;GAMES&amp;"'!B2"),$A4))</f>
        <v>0</v>
      </c>
      <c r="C4" t="s">
        <v>131</v>
      </c>
      <c r="E4" t="s">
        <v>134</v>
      </c>
      <c r="F4" cm="1">
        <f t="array" aca="1" ref="F4" ca="1">SUMPRODUCT(COUNTIF(INDIRECT("'"&amp;GAMES&amp;"'!B3"),$E4))</f>
        <v>0</v>
      </c>
      <c r="H4" t="s">
        <v>135</v>
      </c>
      <c r="I4" cm="1">
        <f t="array" aca="1" ref="I4" ca="1">SUMPRODUCT(COUNTIF(INDIRECT("'"&amp;GAMES&amp;"'!A21:A28"),$H4))</f>
        <v>11</v>
      </c>
      <c r="N4" s="86" t="s">
        <v>216</v>
      </c>
      <c r="O4" s="86"/>
      <c r="P4" s="86"/>
      <c r="Q4" s="86"/>
      <c r="R4" s="86"/>
      <c r="S4" s="86"/>
    </row>
    <row r="5" spans="1:19" x14ac:dyDescent="0.25">
      <c r="A5" t="s">
        <v>136</v>
      </c>
      <c r="B5" cm="1">
        <f t="array" aca="1" ref="B5" ca="1">SUMPRODUCT(COUNTIF(INDIRECT("'"&amp;GAMES&amp;"'!B2"),$A5))</f>
        <v>0</v>
      </c>
      <c r="C5" t="s">
        <v>131</v>
      </c>
      <c r="H5" t="s">
        <v>137</v>
      </c>
      <c r="I5" cm="1">
        <f t="array" aca="1" ref="I5" ca="1">SUMPRODUCT(COUNTIF(INDIRECT("'"&amp;GAMES&amp;"'!A21:A28"),$H5))</f>
        <v>9</v>
      </c>
      <c r="N5" s="86"/>
      <c r="O5" s="86"/>
      <c r="P5" s="86"/>
      <c r="Q5" s="86"/>
      <c r="R5" s="86"/>
      <c r="S5" s="86"/>
    </row>
    <row r="6" spans="1:19" x14ac:dyDescent="0.25">
      <c r="A6" t="s">
        <v>138</v>
      </c>
      <c r="B6" cm="1">
        <f t="array" aca="1" ref="B6" ca="1">SUMPRODUCT(COUNTIF(INDIRECT("'"&amp;GAMES&amp;"'!B2"),$A6))</f>
        <v>0</v>
      </c>
      <c r="H6" t="s">
        <v>139</v>
      </c>
      <c r="I6" cm="1">
        <f t="array" aca="1" ref="I6" ca="1">SUMPRODUCT(COUNTIF(INDIRECT("'"&amp;GAMES&amp;"'!A21:A28"),$H6))</f>
        <v>14</v>
      </c>
      <c r="N6" s="86"/>
      <c r="O6" s="86"/>
      <c r="P6" s="86"/>
      <c r="Q6" s="86"/>
      <c r="R6" s="86"/>
      <c r="S6" s="86"/>
    </row>
    <row r="7" spans="1:19" x14ac:dyDescent="0.25">
      <c r="A7" t="s">
        <v>140</v>
      </c>
      <c r="B7" cm="1">
        <f t="array" aca="1" ref="B7" ca="1">SUMPRODUCT(COUNTIF(INDIRECT("'"&amp;GAMES&amp;"'!B2"),$A7))</f>
        <v>9</v>
      </c>
      <c r="H7" t="s">
        <v>141</v>
      </c>
      <c r="I7" cm="1">
        <f t="array" aca="1" ref="I7" ca="1">SUMPRODUCT(COUNTIF(INDIRECT("'"&amp;GAMES&amp;"'!A21:A28"),$H7))</f>
        <v>12</v>
      </c>
      <c r="N7" s="86"/>
      <c r="O7" s="86"/>
      <c r="P7" s="86"/>
      <c r="Q7" s="86"/>
      <c r="R7" s="86"/>
      <c r="S7" s="86"/>
    </row>
    <row r="8" spans="1:19" x14ac:dyDescent="0.25">
      <c r="A8" t="s">
        <v>142</v>
      </c>
      <c r="B8" cm="1">
        <f t="array" aca="1" ref="B8" ca="1">SUMPRODUCT(COUNTIF(INDIRECT("'"&amp;GAMES&amp;"'!B2"),$A8))</f>
        <v>6</v>
      </c>
      <c r="H8" t="s">
        <v>143</v>
      </c>
      <c r="I8" cm="1">
        <f t="array" aca="1" ref="I8" ca="1">SUMPRODUCT(COUNTIF(INDIRECT("'"&amp;GAMES&amp;"'!A21:A28"),$H8))</f>
        <v>7</v>
      </c>
      <c r="L8" t="s">
        <v>110</v>
      </c>
      <c r="N8" s="86"/>
      <c r="O8" s="86"/>
      <c r="P8" s="86"/>
      <c r="Q8" s="86"/>
      <c r="R8" s="86"/>
      <c r="S8" s="86"/>
    </row>
    <row r="9" spans="1:19" x14ac:dyDescent="0.25">
      <c r="A9" t="s">
        <v>144</v>
      </c>
      <c r="B9" cm="1">
        <f t="array" aca="1" ref="B9" ca="1">SUMPRODUCT(COUNTIF(INDIRECT("'"&amp;GAMES&amp;"'!B2"),$A9))</f>
        <v>17</v>
      </c>
      <c r="H9" t="s">
        <v>145</v>
      </c>
      <c r="I9" cm="1">
        <f t="array" aca="1" ref="I9" ca="1">SUMPRODUCT(COUNTIF(INDIRECT("'"&amp;GAMES&amp;"'!A21:A28"),$H9))</f>
        <v>16</v>
      </c>
      <c r="N9" s="86"/>
      <c r="O9" s="86"/>
      <c r="P9" s="86"/>
      <c r="Q9" s="86"/>
      <c r="R9" s="86"/>
      <c r="S9" s="86"/>
    </row>
    <row r="10" spans="1:19" x14ac:dyDescent="0.25">
      <c r="A10" t="s">
        <v>146</v>
      </c>
      <c r="B10" cm="1">
        <f t="array" aca="1" ref="B10" ca="1">SUMPRODUCT(COUNTIF(INDIRECT("'"&amp;GAMES&amp;"'!B2"),$A10))</f>
        <v>0</v>
      </c>
      <c r="H10" t="s">
        <v>147</v>
      </c>
      <c r="I10" cm="1">
        <f t="array" aca="1" ref="I10" ca="1">SUMPRODUCT(COUNTIF(INDIRECT("'"&amp;GAMES&amp;"'!A21:A28"),$H10))</f>
        <v>13</v>
      </c>
      <c r="N10" t="s">
        <v>204</v>
      </c>
    </row>
    <row r="11" spans="1:19" x14ac:dyDescent="0.25">
      <c r="A11" t="s">
        <v>148</v>
      </c>
      <c r="B11" cm="1">
        <f t="array" aca="1" ref="B11" ca="1">SUMPRODUCT(COUNTIF(INDIRECT("'"&amp;GAMES&amp;"'!B2"),$A11))</f>
        <v>0</v>
      </c>
      <c r="H11" t="s">
        <v>149</v>
      </c>
      <c r="I11" cm="1">
        <f t="array" aca="1" ref="I11" ca="1">SUMPRODUCT(COUNTIF(INDIRECT("'"&amp;GAMES&amp;"'!A21:A28"),$H11))</f>
        <v>14</v>
      </c>
      <c r="N11" s="86" t="s">
        <v>215</v>
      </c>
      <c r="O11" s="86"/>
      <c r="P11" s="86"/>
      <c r="Q11" s="86"/>
      <c r="R11" s="86"/>
      <c r="S11" s="86"/>
    </row>
    <row r="12" spans="1:19" x14ac:dyDescent="0.25">
      <c r="A12" t="s">
        <v>113</v>
      </c>
      <c r="B12" cm="1">
        <f t="array" aca="1" ref="B12" ca="1">SUMPRODUCT(COUNTIF(INDIRECT("'"&amp;GAMES&amp;"'!B2"),$A12))</f>
        <v>0</v>
      </c>
      <c r="C12" t="s">
        <v>206</v>
      </c>
      <c r="H12" t="s">
        <v>150</v>
      </c>
      <c r="I12" cm="1">
        <f t="array" aca="1" ref="I12" ca="1">SUMPRODUCT(COUNTIF(INDIRECT("'"&amp;GAMES&amp;"'!A21:A28"),$H12))</f>
        <v>12</v>
      </c>
      <c r="N12" s="86"/>
      <c r="O12" s="86"/>
      <c r="P12" s="86"/>
      <c r="Q12" s="86"/>
      <c r="R12" s="86"/>
      <c r="S12" s="86"/>
    </row>
    <row r="13" spans="1:19" x14ac:dyDescent="0.25">
      <c r="A13" t="s">
        <v>205</v>
      </c>
      <c r="B13" cm="1">
        <f t="array" aca="1" ref="B13" ca="1">SUMPRODUCT(COUNTIF(INDIRECT("'"&amp;GAMES&amp;"'!B2"),$A13))</f>
        <v>0</v>
      </c>
      <c r="C13" t="s">
        <v>211</v>
      </c>
      <c r="N13" s="86"/>
      <c r="O13" s="86"/>
      <c r="P13" s="86"/>
      <c r="Q13" s="86"/>
      <c r="R13" s="86"/>
      <c r="S13" s="86"/>
    </row>
    <row r="14" spans="1:19" x14ac:dyDescent="0.25">
      <c r="A14" t="s">
        <v>207</v>
      </c>
      <c r="B14" cm="1">
        <f t="array" aca="1" ref="B14" ca="1">SUMPRODUCT(COUNTIF(INDIRECT("'"&amp;GAMES&amp;"'!B2"),$A14))</f>
        <v>0</v>
      </c>
      <c r="N14" s="86"/>
      <c r="O14" s="86"/>
      <c r="P14" s="86"/>
      <c r="Q14" s="86"/>
      <c r="R14" s="86"/>
      <c r="S14" s="86"/>
    </row>
    <row r="15" spans="1:19" x14ac:dyDescent="0.25">
      <c r="A15" t="s">
        <v>208</v>
      </c>
      <c r="B15" cm="1">
        <f t="array" aca="1" ref="B15" ca="1">SUMPRODUCT(COUNTIF(INDIRECT("'"&amp;GAMES&amp;"'!B2"),$A15))</f>
        <v>0</v>
      </c>
      <c r="N15" s="86"/>
      <c r="O15" s="86"/>
      <c r="P15" s="86"/>
      <c r="Q15" s="86"/>
      <c r="R15" s="86"/>
      <c r="S15" s="86"/>
    </row>
    <row r="16" spans="1:19" x14ac:dyDescent="0.25">
      <c r="A16" t="s">
        <v>209</v>
      </c>
      <c r="B16" cm="1">
        <f t="array" aca="1" ref="B16" ca="1">SUMPRODUCT(COUNTIF(INDIRECT("'"&amp;GAMES&amp;"'!B2"),$A16))</f>
        <v>0</v>
      </c>
    </row>
    <row r="17" spans="1:3" x14ac:dyDescent="0.25">
      <c r="A17" t="s">
        <v>210</v>
      </c>
      <c r="B17" cm="1">
        <f t="array" aca="1" ref="B17" ca="1">SUMPRODUCT(COUNTIF(INDIRECT("'"&amp;GAMES&amp;"'!B2"),$A17))</f>
        <v>0</v>
      </c>
    </row>
    <row r="18" spans="1:3" x14ac:dyDescent="0.25">
      <c r="A18" t="s">
        <v>212</v>
      </c>
      <c r="B18" cm="1">
        <f t="array" aca="1" ref="B18" ca="1">SUMPRODUCT(COUNTIF(INDIRECT("'"&amp;GAMES&amp;"'!B2"),$A18))</f>
        <v>0</v>
      </c>
    </row>
    <row r="19" spans="1:3" x14ac:dyDescent="0.25">
      <c r="A19" t="s">
        <v>213</v>
      </c>
      <c r="B19" cm="1">
        <f t="array" aca="1" ref="B19" ca="1">SUMPRODUCT(COUNTIF(INDIRECT("'"&amp;GAMES&amp;"'!B2"),$A19))</f>
        <v>0</v>
      </c>
    </row>
    <row r="20" spans="1:3" x14ac:dyDescent="0.25">
      <c r="A20" t="s">
        <v>214</v>
      </c>
      <c r="B20" cm="1">
        <f t="array" aca="1" ref="B20" ca="1">SUMPRODUCT(COUNTIF(INDIRECT("'"&amp;GAMES&amp;"'!B2"),$A20))</f>
        <v>0</v>
      </c>
    </row>
    <row r="21" spans="1:3" x14ac:dyDescent="0.25">
      <c r="A21" t="s">
        <v>217</v>
      </c>
      <c r="B21" cm="1">
        <f t="array" aca="1" ref="B21" ca="1">SUMPRODUCT(COUNTIF(INDIRECT("'"&amp;GAMES&amp;"'!B2"),$A21))</f>
        <v>0</v>
      </c>
      <c r="C21" t="s">
        <v>218</v>
      </c>
    </row>
    <row r="22" spans="1:3" x14ac:dyDescent="0.25">
      <c r="A22" t="s">
        <v>219</v>
      </c>
      <c r="B22" cm="1">
        <f t="array" aca="1" ref="B22" ca="1">SUMPRODUCT(COUNTIF(INDIRECT("'"&amp;GAMES&amp;"'!B2"),$A22))</f>
        <v>0</v>
      </c>
    </row>
    <row r="23" spans="1:3" x14ac:dyDescent="0.25">
      <c r="A23" t="s">
        <v>220</v>
      </c>
      <c r="B23" cm="1">
        <f t="array" aca="1" ref="B23" ca="1">SUMPRODUCT(COUNTIF(INDIRECT("'"&amp;GAMES&amp;"'!B2"),$A23))</f>
        <v>0</v>
      </c>
    </row>
    <row r="24" spans="1:3" x14ac:dyDescent="0.25">
      <c r="A24" t="s">
        <v>221</v>
      </c>
      <c r="B24" cm="1">
        <f t="array" aca="1" ref="B24" ca="1">SUMPRODUCT(COUNTIF(INDIRECT("'"&amp;GAMES&amp;"'!B2"),$A24))</f>
        <v>0</v>
      </c>
    </row>
    <row r="25" spans="1:3" x14ac:dyDescent="0.25">
      <c r="A25" t="s">
        <v>222</v>
      </c>
      <c r="B25" cm="1">
        <f t="array" aca="1" ref="B25" ca="1">SUMPRODUCT(COUNTIF(INDIRECT("'"&amp;GAMES&amp;"'!B2"),$A25))</f>
        <v>0</v>
      </c>
    </row>
    <row r="26" spans="1:3" x14ac:dyDescent="0.25">
      <c r="A26" t="s">
        <v>223</v>
      </c>
      <c r="B26" cm="1">
        <f t="array" aca="1" ref="B26" ca="1">SUMPRODUCT(COUNTIF(INDIRECT("'"&amp;GAMES&amp;"'!B2"),$A26))</f>
        <v>0</v>
      </c>
    </row>
    <row r="27" spans="1:3" x14ac:dyDescent="0.25">
      <c r="A27" t="s">
        <v>224</v>
      </c>
      <c r="B27" cm="1">
        <f t="array" aca="1" ref="B27" ca="1">SUMPRODUCT(COUNTIF(INDIRECT("'"&amp;GAMES&amp;"'!B2"),$A27))</f>
        <v>0</v>
      </c>
    </row>
    <row r="28" spans="1:3" x14ac:dyDescent="0.25">
      <c r="A28" t="s">
        <v>225</v>
      </c>
      <c r="B28" cm="1">
        <f t="array" aca="1" ref="B28" ca="1">SUMPRODUCT(COUNTIF(INDIRECT("'"&amp;GAMES&amp;"'!B2"),$A28))</f>
        <v>0</v>
      </c>
    </row>
    <row r="29" spans="1:3" x14ac:dyDescent="0.25">
      <c r="A29" t="s">
        <v>226</v>
      </c>
      <c r="B29" cm="1">
        <f t="array" aca="1" ref="B29" ca="1">SUMPRODUCT(COUNTIF(INDIRECT("'"&amp;GAMES&amp;"'!B2"),$A29))</f>
        <v>0</v>
      </c>
    </row>
    <row r="30" spans="1:3" x14ac:dyDescent="0.25">
      <c r="A30" t="s">
        <v>227</v>
      </c>
      <c r="B30" cm="1">
        <f t="array" aca="1" ref="B30" ca="1">SUMPRODUCT(COUNTIF(INDIRECT("'"&amp;GAMES&amp;"'!B2"),$A30))</f>
        <v>0</v>
      </c>
    </row>
    <row r="31" spans="1:3" x14ac:dyDescent="0.25">
      <c r="A31" t="s">
        <v>228</v>
      </c>
      <c r="B31" cm="1">
        <f t="array" aca="1" ref="B31" ca="1">SUMPRODUCT(COUNTIF(INDIRECT("'"&amp;GAMES&amp;"'!B2"),$A31))</f>
        <v>0</v>
      </c>
    </row>
    <row r="32" spans="1:3" x14ac:dyDescent="0.25">
      <c r="A32" t="s">
        <v>229</v>
      </c>
      <c r="B32" cm="1">
        <f t="array" aca="1" ref="B32" ca="1">SUMPRODUCT(COUNTIF(INDIRECT("'"&amp;GAMES&amp;"'!B2"),$A32))</f>
        <v>0</v>
      </c>
    </row>
  </sheetData>
  <sortState xmlns:xlrd2="http://schemas.microsoft.com/office/spreadsheetml/2017/richdata2" ref="H2:H12">
    <sortCondition ref="H12"/>
  </sortState>
  <mergeCells count="3">
    <mergeCell ref="N1:S2"/>
    <mergeCell ref="N4:S9"/>
    <mergeCell ref="N11:S15"/>
  </mergeCells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3C2D-3452-4D7C-85C6-4E4F477BF4AA}">
  <dimension ref="A1:I20"/>
  <sheetViews>
    <sheetView workbookViewId="0">
      <selection activeCell="K6" sqref="K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B64721C9-B84B-44E0-ADC8-AD27FB6ADA6C}">
      <formula1>43709</formula1>
    </dataValidation>
    <dataValidation type="list" allowBlank="1" showInputMessage="1" showErrorMessage="1" sqref="B21:B28" xr:uid="{8708D8F3-EB4F-414E-88ED-ED1992D33972}">
      <formula1>"0,1,2,3"</formula1>
    </dataValidation>
    <dataValidation type="whole" operator="greaterThan" allowBlank="1" showInputMessage="1" showErrorMessage="1" promptTitle="End generation" prompt="Enter integer &gt;1" sqref="B18" xr:uid="{AEF0C521-94A2-4A23-AF7B-D53097150BBB}">
      <formula1>1</formula1>
    </dataValidation>
  </dataValidations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6776517B-98A7-495C-9698-FC035C91FAF7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ova kompanija? Unesi u listu &quot;Corp&quot;_x000a_" xr:uid="{F7E92CCC-65ED-46BF-B782-2694595319F5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76FFF8F9-5CAE-471F-8DB7-90C3D7FCF236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332FAB0A-15FF-4D9A-AFCE-010F354C79A6}">
          <x14:formula1>
            <xm:f>Variables!$E$2:$E$4</xm:f>
          </x14:formula1>
          <xm:sqref>B3</xm:sqref>
        </x14:dataValidation>
        <x14:dataValidation type="list" allowBlank="1" showInputMessage="1" showErrorMessage="1" xr:uid="{6EA984EB-DDE6-4F89-B09A-940DB1E1E141}">
          <x14:formula1>
            <xm:f>Variables!$A$2:$A$12</xm:f>
          </x14:formula1>
          <xm:sqref>B2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664C2-35A9-4B79-B7C6-D690504A890A}">
  <sheetPr codeName="List5"/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s="70" t="str">
        <f>HYPERLINK("[.\]TOC!A1","GO TO TOC")</f>
        <v>GO TO TOC</v>
      </c>
      <c r="B1" s="71" t="str">
        <f t="shared" ref="B1:F2" si="0">HYPERLINK("[.\]TOC!A1","BACK TO TOC")</f>
        <v>BACK TO TOC</v>
      </c>
      <c r="C1" s="71" t="str">
        <f t="shared" si="0"/>
        <v>BACK TO TOC</v>
      </c>
      <c r="D1" s="71" t="str">
        <f t="shared" si="0"/>
        <v>BACK TO TOC</v>
      </c>
      <c r="E1" s="71" t="str">
        <f t="shared" si="0"/>
        <v>BACK TO TOC</v>
      </c>
      <c r="F1" s="71" t="str">
        <f t="shared" si="0"/>
        <v>BACK TO TOC</v>
      </c>
    </row>
    <row r="2" spans="1:6" x14ac:dyDescent="0.25">
      <c r="A2" s="71" t="str">
        <f>HYPERLINK("[.\]TOC!A1","BACK TO TOC")</f>
        <v>BACK TO TOC</v>
      </c>
      <c r="B2" s="71" t="str">
        <f t="shared" si="0"/>
        <v>BACK TO TOC</v>
      </c>
      <c r="C2" s="71" t="str">
        <f t="shared" si="0"/>
        <v>BACK TO TOC</v>
      </c>
      <c r="D2" s="71" t="str">
        <f t="shared" si="0"/>
        <v>BACK TO TOC</v>
      </c>
      <c r="E2" s="71" t="str">
        <f t="shared" si="0"/>
        <v>BACK TO TOC</v>
      </c>
      <c r="F2" s="71" t="str">
        <f t="shared" si="0"/>
        <v>BACK TO TOC</v>
      </c>
    </row>
  </sheetData>
  <mergeCells count="1">
    <mergeCell ref="A1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9283D-7580-45AE-883E-5F0E55A6858E}">
  <sheetPr codeName="List6"/>
  <dimension ref="A1:I20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43732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91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1" t="s">
        <v>17</v>
      </c>
      <c r="B3" s="14" t="s">
        <v>129</v>
      </c>
      <c r="C3" s="3"/>
    </row>
    <row r="4" spans="1:9" x14ac:dyDescent="0.25">
      <c r="C4" s="3"/>
      <c r="D4" s="77" t="s">
        <v>162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player2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Beginner</v>
      </c>
    </row>
    <row r="7" spans="1:9" x14ac:dyDescent="0.25">
      <c r="A7" s="11" t="s">
        <v>20</v>
      </c>
      <c r="B7" s="14">
        <f>MAX(I11:I15)</f>
        <v>75</v>
      </c>
    </row>
    <row r="8" spans="1:9" x14ac:dyDescent="0.25">
      <c r="A8" s="22" t="s">
        <v>21</v>
      </c>
      <c r="B8" s="14">
        <v>3</v>
      </c>
    </row>
    <row r="10" spans="1:9" x14ac:dyDescent="0.25">
      <c r="A10" s="15" t="s">
        <v>4</v>
      </c>
      <c r="B10" s="15" t="s">
        <v>87</v>
      </c>
      <c r="C10" s="15" t="s">
        <v>152</v>
      </c>
      <c r="D10" s="15" t="s">
        <v>153</v>
      </c>
      <c r="E10" s="15" t="s">
        <v>154</v>
      </c>
      <c r="F10" s="15" t="s">
        <v>155</v>
      </c>
      <c r="G10" s="15" t="s">
        <v>156</v>
      </c>
      <c r="H10" s="15" t="s">
        <v>157</v>
      </c>
      <c r="I10" s="15" t="s">
        <v>119</v>
      </c>
    </row>
    <row r="11" spans="1:9" x14ac:dyDescent="0.25">
      <c r="A11" s="16" t="s">
        <v>181</v>
      </c>
      <c r="B11" s="16" t="s">
        <v>90</v>
      </c>
      <c r="C11" s="16">
        <v>69</v>
      </c>
      <c r="D11" s="16"/>
      <c r="E11" s="16"/>
      <c r="F11" s="16"/>
      <c r="G11" s="16"/>
      <c r="H11" s="16"/>
      <c r="I11" s="16">
        <f>SUM(C11:H11)</f>
        <v>69</v>
      </c>
    </row>
    <row r="12" spans="1:9" x14ac:dyDescent="0.25">
      <c r="A12" s="17" t="s">
        <v>182</v>
      </c>
      <c r="B12" s="17" t="s">
        <v>90</v>
      </c>
      <c r="C12" s="17">
        <v>75</v>
      </c>
      <c r="D12" s="17"/>
      <c r="E12" s="17"/>
      <c r="F12" s="17"/>
      <c r="G12" s="17"/>
      <c r="H12" s="17"/>
      <c r="I12" s="17">
        <f t="shared" ref="I12:I15" si="1">SUM(C12:H12)</f>
        <v>75</v>
      </c>
    </row>
    <row r="13" spans="1:9" x14ac:dyDescent="0.25">
      <c r="A13" s="17" t="s">
        <v>183</v>
      </c>
      <c r="B13" s="17" t="s">
        <v>90</v>
      </c>
      <c r="C13" s="17">
        <v>69</v>
      </c>
      <c r="D13" s="17"/>
      <c r="E13" s="17"/>
      <c r="F13" s="17"/>
      <c r="G13" s="17"/>
      <c r="H13" s="17"/>
      <c r="I13" s="17">
        <f t="shared" si="1"/>
        <v>69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213</v>
      </c>
    </row>
    <row r="18" spans="1:9" x14ac:dyDescent="0.25">
      <c r="H18" s="43" t="s">
        <v>159</v>
      </c>
      <c r="I18" s="43">
        <f ca="1">AVERAGE(OFFSET(I$11,0,0,B$8,1))</f>
        <v>71</v>
      </c>
    </row>
    <row r="20" spans="1:9" ht="15.75" thickBot="1" x14ac:dyDescent="0.3">
      <c r="A20" s="10" t="s">
        <v>160</v>
      </c>
      <c r="B20" s="10" t="s">
        <v>161</v>
      </c>
    </row>
  </sheetData>
  <mergeCells count="2">
    <mergeCell ref="D4:I5"/>
    <mergeCell ref="D1:I2"/>
  </mergeCells>
  <dataValidations count="1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19C03AB8-FFCD-4314-8E46-F62E96494AA4}">
      <formula1>43709</formula1>
    </dataValidation>
  </dataValidations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Unesi ime u listu &quot;Players&quot;" xr:uid="{5EEDF425-8FFF-4C41-A964-CF3B7D33CA43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C134CB21-37B0-4B2E-AD58-53107E101CCD}">
          <x14:formula1>
            <xm:f>Corporations!$A$2:$A$51</xm:f>
          </x14:formula1>
          <xm:sqref>B11:B15</xm:sqref>
        </x14:dataValidation>
        <x14:dataValidation type="list" allowBlank="1" showInputMessage="1" showErrorMessage="1" xr:uid="{2C393981-C190-4392-9192-1FFCCC93013B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epostojeća kolonija!" xr:uid="{C3DE965A-4E25-46E6-B662-5F6E229D8A91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epostojeća mapa" xr:uid="{DA5E3781-2C63-426E-B393-D5909C0D6C0E}">
          <x14:formula1>
            <xm:f>Variables!$E$2:$E$4</xm:f>
          </x14:formula1>
          <xm:sqref>B3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B8DA-EBE3-4D28-827F-DCEE06895E10}">
  <sheetPr codeName="List7"/>
  <dimension ref="A1:I20"/>
  <sheetViews>
    <sheetView workbookViewId="0">
      <selection activeCell="B9" sqref="B9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43733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91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player2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Beginner</v>
      </c>
    </row>
    <row r="7" spans="1:9" x14ac:dyDescent="0.25">
      <c r="A7" s="11" t="s">
        <v>20</v>
      </c>
      <c r="B7" s="14">
        <f>MAX(I11:I15)</f>
        <v>81</v>
      </c>
    </row>
    <row r="8" spans="1:9" x14ac:dyDescent="0.25">
      <c r="A8" s="22" t="s">
        <v>21</v>
      </c>
      <c r="B8" s="14"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90</v>
      </c>
      <c r="C11">
        <v>64</v>
      </c>
      <c r="I11">
        <f>SUM(C11:H11)</f>
        <v>64</v>
      </c>
    </row>
    <row r="12" spans="1:9" x14ac:dyDescent="0.25">
      <c r="A12" t="s">
        <v>182</v>
      </c>
      <c r="B12" t="s">
        <v>90</v>
      </c>
      <c r="C12">
        <v>81</v>
      </c>
      <c r="I12">
        <f t="shared" ref="I12:I15" si="1">SUM(C12:H12)</f>
        <v>81</v>
      </c>
    </row>
    <row r="13" spans="1:9" x14ac:dyDescent="0.25">
      <c r="A13" t="s">
        <v>183</v>
      </c>
      <c r="B13" t="s">
        <v>90</v>
      </c>
      <c r="C13">
        <v>72</v>
      </c>
      <c r="I13">
        <f t="shared" si="1"/>
        <v>72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217</v>
      </c>
    </row>
    <row r="18" spans="1:9" x14ac:dyDescent="0.25">
      <c r="H18" s="43" t="s">
        <v>159</v>
      </c>
      <c r="I18" s="43">
        <f ca="1">AVERAGE(OFFSET(I$11,0,0,B$8,1))</f>
        <v>72.333333333333329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7592BA81-3DF4-4890-B4F4-D1EE867202D2}">
      <formula1>43709</formula1>
    </dataValidation>
    <dataValidation type="list" allowBlank="1" showInputMessage="1" showErrorMessage="1" sqref="B21:B28" xr:uid="{38C36BBE-4535-43EF-994F-260D5E9665F7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639C0A2-ACF4-4040-BF81-28FD254E8184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85598A8B-0CBE-4D82-82D5-E331FDD0A926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4BF5C1BA-62BA-42C2-ACA5-AF48D5FC5C7C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kolonija!" xr:uid="{0E339545-C5A5-4F5F-818A-06EF19332EA3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epostojeća mapa" xr:uid="{33BF5F8D-DC6C-4CC0-B892-D1E835177D71}">
          <x14:formula1>
            <xm:f>Variables!$E$2:$E$4</xm:f>
          </x14:formula1>
          <xm:sqref>B3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D97-FD50-4150-8BE0-8CF8130DF35D}">
  <sheetPr codeName="List8"/>
  <dimension ref="A1:I20"/>
  <sheetViews>
    <sheetView workbookViewId="0">
      <selection activeCell="B9" sqref="B9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43734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91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player2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Inventrix</v>
      </c>
    </row>
    <row r="7" spans="1:9" x14ac:dyDescent="0.25">
      <c r="A7" s="11" t="s">
        <v>20</v>
      </c>
      <c r="B7" s="14">
        <f>MAX(I11:I15)</f>
        <v>86</v>
      </c>
    </row>
    <row r="8" spans="1:9" x14ac:dyDescent="0.25">
      <c r="A8" s="22" t="s">
        <v>21</v>
      </c>
      <c r="B8" s="14"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94</v>
      </c>
      <c r="C11">
        <v>65</v>
      </c>
      <c r="I11">
        <f>SUM(C11:H11)</f>
        <v>65</v>
      </c>
    </row>
    <row r="12" spans="1:9" x14ac:dyDescent="0.25">
      <c r="A12" t="s">
        <v>182</v>
      </c>
      <c r="B12" t="s">
        <v>96</v>
      </c>
      <c r="C12">
        <v>86</v>
      </c>
      <c r="I12">
        <f t="shared" ref="I12:I15" si="1">SUM(C12:H12)</f>
        <v>86</v>
      </c>
    </row>
    <row r="13" spans="1:9" x14ac:dyDescent="0.25">
      <c r="A13" t="s">
        <v>183</v>
      </c>
      <c r="B13" t="s">
        <v>99</v>
      </c>
      <c r="C13">
        <v>75</v>
      </c>
      <c r="I13">
        <f t="shared" si="1"/>
        <v>75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226</v>
      </c>
    </row>
    <row r="18" spans="1:9" x14ac:dyDescent="0.25">
      <c r="H18" s="43" t="s">
        <v>159</v>
      </c>
      <c r="I18" s="43">
        <f ca="1">AVERAGE(OFFSET(I$11,0,0,B$8,1))</f>
        <v>75.333333333333329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785A2945-C221-4F8E-83C6-5DA34C420B52}">
      <formula1>43709</formula1>
    </dataValidation>
    <dataValidation type="list" allowBlank="1" showInputMessage="1" showErrorMessage="1" sqref="B21:B28" xr:uid="{B4891414-5092-4036-98B1-71CAF90F5BF5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55DF5EDB-BAA4-491B-8233-A4524C646281}">
          <x14:formula1>
            <xm:f>Variables!$H$2:$H$12</xm:f>
          </x14:formula1>
          <xm:sqref>A21:A28</xm:sqref>
        </x14:dataValidation>
        <x14:dataValidation type="list" allowBlank="1" showInputMessage="1" showErrorMessage="1" xr:uid="{8510072F-E7CF-4154-BA8D-27340070D9A9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D34967A7-093E-4F04-BF55-78B87562A33E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FFAA94D9-5E40-4D2D-9709-ACF1C73B0D0A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3CB8A368-61E2-4AC8-BE38-5BB2F39BD1D2}">
          <x14:formula1>
            <xm:f>Variables!$E$2:$E$4</xm:f>
          </x14:formula1>
          <xm:sqref>B3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5034-D35B-4B0E-9662-79AB81FAD16E}">
  <dimension ref="A1:I20"/>
  <sheetViews>
    <sheetView workbookViewId="0">
      <selection activeCell="C14" sqref="C14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43735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91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Tharsis Republic</v>
      </c>
    </row>
    <row r="7" spans="1:9" x14ac:dyDescent="0.25">
      <c r="A7" s="11" t="s">
        <v>20</v>
      </c>
      <c r="B7" s="14">
        <f>MAX(I11:I15)</f>
        <v>95</v>
      </c>
    </row>
    <row r="8" spans="1:9" x14ac:dyDescent="0.25">
      <c r="A8" s="22" t="s">
        <v>21</v>
      </c>
      <c r="B8" s="14"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99</v>
      </c>
      <c r="C11">
        <v>95</v>
      </c>
      <c r="I11">
        <f>SUM(C11:H11)</f>
        <v>95</v>
      </c>
    </row>
    <row r="12" spans="1:9" x14ac:dyDescent="0.25">
      <c r="A12" t="s">
        <v>182</v>
      </c>
      <c r="B12" t="s">
        <v>92</v>
      </c>
      <c r="C12">
        <v>82</v>
      </c>
      <c r="I12">
        <f t="shared" ref="I12:I15" si="1">SUM(C12:H12)</f>
        <v>82</v>
      </c>
    </row>
    <row r="13" spans="1:9" x14ac:dyDescent="0.25">
      <c r="A13" t="s">
        <v>183</v>
      </c>
      <c r="B13" t="s">
        <v>93</v>
      </c>
      <c r="C13">
        <v>86</v>
      </c>
      <c r="I13">
        <f t="shared" si="1"/>
        <v>86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263</v>
      </c>
    </row>
    <row r="18" spans="1:9" x14ac:dyDescent="0.25">
      <c r="H18" s="43" t="s">
        <v>159</v>
      </c>
      <c r="I18" s="43">
        <f ca="1">AVERAGE(OFFSET(I$11,0,0,B$8,1))</f>
        <v>87.666666666666671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8E94F601-209F-4EAC-A067-03C368DA539B}">
      <formula1>43709</formula1>
    </dataValidation>
    <dataValidation type="list" allowBlank="1" showInputMessage="1" showErrorMessage="1" sqref="B21:B28" xr:uid="{F55BB9E8-A0A4-41C6-80F5-BECE58BE854A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F153C658-21F6-4C34-99EB-A88C5BB35FC7}">
          <x14:formula1>
            <xm:f>Variables!$H$2:$H$12</xm:f>
          </x14:formula1>
          <xm:sqref>A21:A28</xm:sqref>
        </x14:dataValidation>
        <x14:dataValidation type="list" allowBlank="1" showInputMessage="1" showErrorMessage="1" xr:uid="{41B055A2-4EA7-4246-A185-6450137E3235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289F7824-9400-4A0D-90CE-B1E9E14A9CD9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4A1F779F-B410-4956-B6E5-177818568D76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5EBEF36D-4DEF-40C1-8FA5-3E2C31936113}">
          <x14:formula1>
            <xm:f>Variables!$E$2:$E$4</xm:f>
          </x14:formula1>
          <xm:sqref>B3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A967-F317-491C-BBB5-13295AB20464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43747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91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Interplanetary Cinematics</v>
      </c>
    </row>
    <row r="7" spans="1:9" x14ac:dyDescent="0.25">
      <c r="A7" s="11" t="s">
        <v>20</v>
      </c>
      <c r="B7" s="14">
        <f>MAX(I11:I15)</f>
        <v>74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95</v>
      </c>
      <c r="C11">
        <v>39</v>
      </c>
      <c r="D11">
        <v>5</v>
      </c>
      <c r="E11">
        <v>10</v>
      </c>
      <c r="F11">
        <v>4</v>
      </c>
      <c r="G11">
        <v>7</v>
      </c>
      <c r="H11">
        <v>9</v>
      </c>
      <c r="I11">
        <f>SUM(C11:H11)</f>
        <v>74</v>
      </c>
    </row>
    <row r="12" spans="1:9" x14ac:dyDescent="0.25">
      <c r="A12" t="s">
        <v>182</v>
      </c>
      <c r="B12" t="s">
        <v>94</v>
      </c>
      <c r="C12">
        <v>34</v>
      </c>
      <c r="D12">
        <v>5</v>
      </c>
      <c r="F12">
        <v>3</v>
      </c>
      <c r="G12">
        <v>5</v>
      </c>
      <c r="H12">
        <v>11</v>
      </c>
      <c r="I12">
        <f t="shared" ref="I12:I15" si="1">SUM(C12:H12)</f>
        <v>58</v>
      </c>
    </row>
    <row r="13" spans="1:9" x14ac:dyDescent="0.25">
      <c r="A13" t="s">
        <v>184</v>
      </c>
      <c r="B13" t="s">
        <v>90</v>
      </c>
      <c r="C13">
        <v>32</v>
      </c>
      <c r="D13">
        <v>5</v>
      </c>
      <c r="E13">
        <v>5</v>
      </c>
      <c r="F13">
        <v>8</v>
      </c>
      <c r="G13">
        <v>8</v>
      </c>
      <c r="H13">
        <v>11</v>
      </c>
      <c r="I13">
        <f t="shared" si="1"/>
        <v>69</v>
      </c>
    </row>
    <row r="14" spans="1:9" x14ac:dyDescent="0.25">
      <c r="A14" t="s">
        <v>183</v>
      </c>
      <c r="B14" t="s">
        <v>99</v>
      </c>
      <c r="C14">
        <v>31</v>
      </c>
      <c r="D14">
        <v>6</v>
      </c>
      <c r="F14">
        <v>8</v>
      </c>
      <c r="G14">
        <v>11</v>
      </c>
      <c r="H14">
        <v>8</v>
      </c>
      <c r="I14">
        <f t="shared" si="1"/>
        <v>64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265</v>
      </c>
    </row>
    <row r="18" spans="1:9" x14ac:dyDescent="0.25">
      <c r="H18" s="43" t="s">
        <v>159</v>
      </c>
      <c r="I18" s="43">
        <f ca="1">AVERAGE(OFFSET(I$11,0,0,B$8,1))</f>
        <v>66.25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15D123B8-41F3-412B-8BC1-440D07944AD8}">
      <formula1>43709</formula1>
    </dataValidation>
    <dataValidation type="list" allowBlank="1" showInputMessage="1" showErrorMessage="1" sqref="B21:B28" xr:uid="{03E06B59-16CB-4694-B5A2-DA4B606CCEBC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1929D7BA-416E-43ED-AA5F-982785DCE7A3}">
          <x14:formula1>
            <xm:f>Variables!$H$2:$H$12</xm:f>
          </x14:formula1>
          <xm:sqref>A21:A28</xm:sqref>
        </x14:dataValidation>
        <x14:dataValidation type="list" allowBlank="1" showInputMessage="1" showErrorMessage="1" xr:uid="{CC34A71C-A70E-4B03-999B-61430283D527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2B9B2FDB-6BD9-4E9D-BA27-A6682AB0CCB9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85401C57-04EC-4D5B-B077-81E3B297B8E0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77FBBEB1-910F-47A9-8CDF-5E9854F250D7}">
          <x14:formula1>
            <xm:f>Variables!$E$2:$E$4</xm:f>
          </x14:formula1>
          <xm:sqref>B3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C012-534A-4F40-9CDC-764E5C7D40DD}">
  <dimension ref="A1:I20"/>
  <sheetViews>
    <sheetView workbookViewId="0"/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43748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91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Thorgate</v>
      </c>
    </row>
    <row r="7" spans="1:9" x14ac:dyDescent="0.25">
      <c r="A7" s="11" t="s">
        <v>20</v>
      </c>
      <c r="B7" s="14">
        <f>MAX(I11:I15)</f>
        <v>106</v>
      </c>
    </row>
    <row r="8" spans="1:9" x14ac:dyDescent="0.25">
      <c r="A8" s="22" t="s">
        <v>21</v>
      </c>
      <c r="B8" s="14">
        <f>COUNTA(A11:A15)</f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183</v>
      </c>
      <c r="B11" t="s">
        <v>94</v>
      </c>
      <c r="C11">
        <v>33</v>
      </c>
      <c r="D11">
        <v>2</v>
      </c>
      <c r="F11">
        <v>9</v>
      </c>
      <c r="G11">
        <v>21</v>
      </c>
      <c r="H11">
        <v>16</v>
      </c>
      <c r="I11">
        <f>SUM(C11:H11)</f>
        <v>81</v>
      </c>
    </row>
    <row r="12" spans="1:9" x14ac:dyDescent="0.25">
      <c r="A12" t="s">
        <v>181</v>
      </c>
      <c r="B12" t="s">
        <v>100</v>
      </c>
      <c r="C12">
        <v>43</v>
      </c>
      <c r="D12">
        <v>9</v>
      </c>
      <c r="E12">
        <v>15</v>
      </c>
      <c r="F12">
        <v>10</v>
      </c>
      <c r="G12">
        <v>23</v>
      </c>
      <c r="H12">
        <v>6</v>
      </c>
      <c r="I12">
        <f t="shared" ref="I12:I15" si="1">SUM(C12:H12)</f>
        <v>106</v>
      </c>
    </row>
    <row r="13" spans="1:9" x14ac:dyDescent="0.25">
      <c r="A13" t="s">
        <v>184</v>
      </c>
      <c r="B13" t="s">
        <v>97</v>
      </c>
      <c r="C13">
        <v>33</v>
      </c>
      <c r="D13">
        <v>12</v>
      </c>
      <c r="F13">
        <v>10</v>
      </c>
      <c r="G13">
        <v>12</v>
      </c>
      <c r="H13">
        <v>9</v>
      </c>
      <c r="I13">
        <f t="shared" si="1"/>
        <v>76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263</v>
      </c>
    </row>
    <row r="18" spans="1:9" x14ac:dyDescent="0.25">
      <c r="H18" s="43" t="s">
        <v>159</v>
      </c>
      <c r="I18" s="43">
        <f ca="1">AVERAGE(OFFSET(I$11,0,0,B$8,1))</f>
        <v>87.666666666666671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43E92FF2-000F-4B22-A355-783ADB1D86A6}">
      <formula1>43709</formula1>
    </dataValidation>
    <dataValidation type="list" allowBlank="1" showInputMessage="1" showErrorMessage="1" sqref="B21:B28" xr:uid="{E048C865-FA98-49C7-A6C9-6C7B4B38450C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0680572C-F9DF-4582-9815-7860BF2FD5BE}">
          <x14:formula1>
            <xm:f>Variables!$H$2:$H$12</xm:f>
          </x14:formula1>
          <xm:sqref>A21:A28</xm:sqref>
        </x14:dataValidation>
        <x14:dataValidation type="list" allowBlank="1" showInputMessage="1" showErrorMessage="1" xr:uid="{975071CC-8EF5-46D8-B763-65A82B06A7BB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6606646E-4BA1-4ED8-98C8-A34C4AA1629C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0C54BB56-5992-4ED7-AF53-B951F3E34D59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B3EEF830-8EA3-42CD-897D-ACDF6D343274}">
          <x14:formula1>
            <xm:f>Variables!$E$2:$E$4</xm:f>
          </x14:formula1>
          <xm:sqref>B3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8B75-114D-4D2E-B1BE-E48C68CDC36D}">
  <dimension ref="A1:I20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43748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91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Tharsis Republic</v>
      </c>
    </row>
    <row r="7" spans="1:9" x14ac:dyDescent="0.25">
      <c r="A7" s="11" t="s">
        <v>20</v>
      </c>
      <c r="B7" s="14">
        <f>MAX(I11:I15)</f>
        <v>95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183</v>
      </c>
      <c r="B11" t="s">
        <v>101</v>
      </c>
      <c r="C11">
        <v>38</v>
      </c>
      <c r="D11">
        <v>2</v>
      </c>
      <c r="F11">
        <v>3</v>
      </c>
      <c r="G11">
        <v>4</v>
      </c>
      <c r="H11">
        <v>7</v>
      </c>
      <c r="I11">
        <f>SUM(C11:H11)</f>
        <v>54</v>
      </c>
    </row>
    <row r="12" spans="1:9" x14ac:dyDescent="0.25">
      <c r="A12" t="s">
        <v>181</v>
      </c>
      <c r="B12" t="s">
        <v>99</v>
      </c>
      <c r="C12">
        <v>34</v>
      </c>
      <c r="D12">
        <v>9</v>
      </c>
      <c r="E12">
        <v>15</v>
      </c>
      <c r="F12">
        <v>10</v>
      </c>
      <c r="G12">
        <v>20</v>
      </c>
      <c r="H12">
        <v>7</v>
      </c>
      <c r="I12">
        <f t="shared" ref="I12:I15" si="1">SUM(C12:H12)</f>
        <v>95</v>
      </c>
    </row>
    <row r="13" spans="1:9" x14ac:dyDescent="0.25">
      <c r="A13" t="s">
        <v>184</v>
      </c>
      <c r="B13" t="s">
        <v>92</v>
      </c>
      <c r="C13">
        <v>33</v>
      </c>
      <c r="D13">
        <v>2</v>
      </c>
      <c r="F13">
        <v>4</v>
      </c>
      <c r="G13">
        <v>9</v>
      </c>
      <c r="H13">
        <v>15</v>
      </c>
      <c r="I13">
        <f t="shared" si="1"/>
        <v>63</v>
      </c>
    </row>
    <row r="14" spans="1:9" x14ac:dyDescent="0.25">
      <c r="A14" t="s">
        <v>185</v>
      </c>
      <c r="B14" t="s">
        <v>90</v>
      </c>
      <c r="C14">
        <v>37</v>
      </c>
      <c r="D14">
        <v>9</v>
      </c>
      <c r="F14">
        <v>7</v>
      </c>
      <c r="G14">
        <v>9</v>
      </c>
      <c r="H14">
        <v>8</v>
      </c>
      <c r="I14">
        <f t="shared" si="1"/>
        <v>70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282</v>
      </c>
    </row>
    <row r="18" spans="1:9" x14ac:dyDescent="0.25">
      <c r="H18" s="43" t="s">
        <v>159</v>
      </c>
      <c r="I18" s="43">
        <f ca="1">AVERAGE(OFFSET(I$11,0,0,B$8,1))</f>
        <v>70.5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72ABD70C-AB8D-446D-8BB9-DFA2239E72DC}">
      <formula1>43709</formula1>
    </dataValidation>
    <dataValidation type="list" allowBlank="1" showInputMessage="1" showErrorMessage="1" sqref="B21:B28" xr:uid="{4A44EABE-7FB2-45C8-A25F-8145B55180FA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2C476CCB-1252-420A-8641-CDBC2071D812}">
          <x14:formula1>
            <xm:f>Variables!$H$2:$H$12</xm:f>
          </x14:formula1>
          <xm:sqref>A21:A28</xm:sqref>
        </x14:dataValidation>
        <x14:dataValidation type="list" allowBlank="1" showInputMessage="1" showErrorMessage="1" xr:uid="{B7DE668C-6676-4F78-8DFB-0D27A31F4DFE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2964E449-055B-40C9-857C-4D83C655E7A4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4EEE1B34-A148-457C-A2D2-0990ED427A74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C7B43CB0-446F-43FC-A061-75364CA6546F}">
          <x14:formula1>
            <xm:f>Variables!$E$2:$E$4</xm:f>
          </x14:formula1>
          <xm:sqref>B3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EA22-BBEF-401E-94E8-81527F9B72FC}">
  <dimension ref="A1:I20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43756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91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player6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Beginner</v>
      </c>
    </row>
    <row r="7" spans="1:9" x14ac:dyDescent="0.25">
      <c r="A7" s="11" t="s">
        <v>20</v>
      </c>
      <c r="B7" s="14">
        <f>MAX(I11:I15)</f>
        <v>75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94</v>
      </c>
      <c r="C11">
        <v>28</v>
      </c>
      <c r="D11">
        <v>5</v>
      </c>
      <c r="F11">
        <v>3</v>
      </c>
      <c r="G11">
        <v>10</v>
      </c>
      <c r="H11">
        <v>16</v>
      </c>
      <c r="I11">
        <f>SUM(C11:H11)</f>
        <v>62</v>
      </c>
    </row>
    <row r="12" spans="1:9" x14ac:dyDescent="0.25">
      <c r="A12" t="s">
        <v>187</v>
      </c>
      <c r="B12" t="s">
        <v>90</v>
      </c>
      <c r="C12">
        <v>30</v>
      </c>
      <c r="D12">
        <v>4</v>
      </c>
      <c r="F12">
        <v>3</v>
      </c>
      <c r="G12">
        <v>5</v>
      </c>
      <c r="H12">
        <v>7</v>
      </c>
      <c r="I12">
        <f t="shared" ref="I12:I15" si="1">SUM(C12:H12)</f>
        <v>49</v>
      </c>
    </row>
    <row r="13" spans="1:9" x14ac:dyDescent="0.25">
      <c r="A13" t="s">
        <v>185</v>
      </c>
      <c r="B13" t="s">
        <v>93</v>
      </c>
      <c r="C13">
        <v>31</v>
      </c>
      <c r="D13">
        <v>5</v>
      </c>
      <c r="E13">
        <v>5</v>
      </c>
      <c r="F13">
        <v>10</v>
      </c>
      <c r="G13">
        <v>9</v>
      </c>
      <c r="H13">
        <v>5</v>
      </c>
      <c r="I13">
        <f t="shared" si="1"/>
        <v>65</v>
      </c>
    </row>
    <row r="14" spans="1:9" x14ac:dyDescent="0.25">
      <c r="A14" t="s">
        <v>186</v>
      </c>
      <c r="B14" t="s">
        <v>90</v>
      </c>
      <c r="C14">
        <v>40</v>
      </c>
      <c r="D14">
        <v>7</v>
      </c>
      <c r="E14">
        <v>10</v>
      </c>
      <c r="F14">
        <v>3</v>
      </c>
      <c r="G14">
        <v>11</v>
      </c>
      <c r="H14">
        <v>4</v>
      </c>
      <c r="I14">
        <f t="shared" si="1"/>
        <v>75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251</v>
      </c>
    </row>
    <row r="18" spans="1:9" x14ac:dyDescent="0.25">
      <c r="H18" s="43" t="s">
        <v>159</v>
      </c>
      <c r="I18" s="43">
        <f ca="1">AVERAGE(OFFSET(I$11,0,0,B$8,1))</f>
        <v>62.75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97C54036-8D17-4732-9081-57FFAA4B7130}">
      <formula1>43709</formula1>
    </dataValidation>
    <dataValidation type="list" allowBlank="1" showInputMessage="1" showErrorMessage="1" sqref="B21:B28" xr:uid="{F9909DA5-6C59-4077-91ED-B7208AFC5B57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7402EBF1-62BD-4BAA-BEB4-4CD142D20EA1}">
          <x14:formula1>
            <xm:f>Variables!$H$2:$H$12</xm:f>
          </x14:formula1>
          <xm:sqref>A21:A28</xm:sqref>
        </x14:dataValidation>
        <x14:dataValidation type="list" allowBlank="1" showInputMessage="1" showErrorMessage="1" xr:uid="{3E3E67D9-7C24-4B7A-AD3C-F80861B866C4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C1AF4483-E345-478F-B2B5-237CAC9C9761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426C1BBB-E53C-4871-90F4-B2AABE481651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8B8163FF-E737-4F93-BF1D-F2F1B6243E1E}">
          <x14:formula1>
            <xm:f>Variables!$E$2:$E$4</xm:f>
          </x14:formula1>
          <xm:sqref>B3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203A-14D3-4B63-9017-CE8C449E3457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43760</v>
      </c>
      <c r="C1" s="3"/>
      <c r="D1" s="78" t="str">
        <f>HYPERLINK("[.\]TOC!A1","GO TO TOC")</f>
        <v>GO TO TOC</v>
      </c>
      <c r="E1" s="79" t="str">
        <f t="shared" ref="E1:I2" si="0">HYPERLINK("[.\]TOC!A1","BACK TO TOC")</f>
        <v>BACK TO TOC</v>
      </c>
      <c r="F1" s="79" t="str">
        <f t="shared" si="0"/>
        <v>BACK TO TOC</v>
      </c>
      <c r="G1" s="79" t="str">
        <f t="shared" si="0"/>
        <v>BACK TO TOC</v>
      </c>
      <c r="H1" s="79" t="str">
        <f t="shared" si="0"/>
        <v>BACK TO TOC</v>
      </c>
      <c r="I1" s="80" t="str">
        <f t="shared" si="0"/>
        <v>BACK TO TOC</v>
      </c>
    </row>
    <row r="2" spans="1:9" ht="15" customHeight="1" x14ac:dyDescent="0.25">
      <c r="A2" s="11" t="s">
        <v>16</v>
      </c>
      <c r="B2" s="13" t="s">
        <v>103</v>
      </c>
      <c r="C2" s="3"/>
      <c r="D2" s="81" t="str">
        <f>HYPERLINK("[.\]TOC!A1","BACK TO TOC")</f>
        <v>BACK TO TOC</v>
      </c>
      <c r="E2" s="82" t="str">
        <f t="shared" si="0"/>
        <v>BACK TO TOC</v>
      </c>
      <c r="F2" s="82" t="str">
        <f t="shared" si="0"/>
        <v>BACK TO TOC</v>
      </c>
      <c r="G2" s="82" t="str">
        <f t="shared" si="0"/>
        <v>BACK TO TOC</v>
      </c>
      <c r="H2" s="82" t="str">
        <f t="shared" si="0"/>
        <v>BACK TO TOC</v>
      </c>
      <c r="I2" s="83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Helion</v>
      </c>
    </row>
    <row r="7" spans="1:9" x14ac:dyDescent="0.25">
      <c r="A7" s="11" t="s">
        <v>20</v>
      </c>
      <c r="B7" s="14">
        <f>MAX(I11:I15)</f>
        <v>126</v>
      </c>
    </row>
    <row r="8" spans="1:9" x14ac:dyDescent="0.25">
      <c r="A8" s="22" t="s">
        <v>21</v>
      </c>
      <c r="B8" s="14">
        <f>COUNTA(A11:A15)</f>
        <v>2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92</v>
      </c>
      <c r="C11">
        <v>63</v>
      </c>
      <c r="D11">
        <v>5</v>
      </c>
      <c r="E11">
        <v>5</v>
      </c>
      <c r="F11">
        <v>9</v>
      </c>
      <c r="G11">
        <v>10</v>
      </c>
      <c r="H11">
        <v>22</v>
      </c>
      <c r="I11">
        <f>SUM(C11:H11)</f>
        <v>114</v>
      </c>
    </row>
    <row r="12" spans="1:9" x14ac:dyDescent="0.25">
      <c r="A12" t="s">
        <v>183</v>
      </c>
      <c r="B12" t="s">
        <v>94</v>
      </c>
      <c r="C12">
        <v>42</v>
      </c>
      <c r="D12">
        <v>10</v>
      </c>
      <c r="E12">
        <v>10</v>
      </c>
      <c r="F12">
        <v>13</v>
      </c>
      <c r="G12">
        <v>26</v>
      </c>
      <c r="H12">
        <v>25</v>
      </c>
      <c r="I12">
        <f t="shared" ref="I12:I15" si="1">SUM(C12:H12)</f>
        <v>126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240</v>
      </c>
    </row>
    <row r="18" spans="1:9" x14ac:dyDescent="0.25">
      <c r="H18" s="43" t="s">
        <v>159</v>
      </c>
      <c r="I18" s="43">
        <f ca="1">AVERAGE(OFFSET(I$11,0,0,B$8,1))</f>
        <v>120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D86D7D70-5653-4565-B657-16BBCD3FEA9D}">
      <formula1>43709</formula1>
    </dataValidation>
    <dataValidation type="list" allowBlank="1" showInputMessage="1" showErrorMessage="1" sqref="B21:B28" xr:uid="{E4C8C091-BC45-4179-9D52-B1B712A7CA7C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0F828765-D6A3-4F81-BB89-EBAD1F3D5002}">
          <x14:formula1>
            <xm:f>Variables!$H$2:$H$12</xm:f>
          </x14:formula1>
          <xm:sqref>A21:A28</xm:sqref>
        </x14:dataValidation>
        <x14:dataValidation type="list" allowBlank="1" showInputMessage="1" showErrorMessage="1" xr:uid="{11A90F9D-6760-4D7A-8178-74BAD88ACC0A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99BA272D-F414-4D73-AC7D-B6AAC9F5C688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884CA6A9-FB65-4B85-A139-984BDBA4FF32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A828348A-3A8A-4E60-A76E-BC6B22466B36}">
          <x14:formula1>
            <xm:f>Variables!$E$2:$E$4</xm:f>
          </x14:formula1>
          <xm:sqref>B3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BDB0-73CE-426D-99BC-DE47586FBD1C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43761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103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Tharsis Republic</v>
      </c>
    </row>
    <row r="7" spans="1:9" x14ac:dyDescent="0.25">
      <c r="A7" s="11" t="s">
        <v>20</v>
      </c>
      <c r="B7" s="14">
        <f>MAX(I11:I15)</f>
        <v>156</v>
      </c>
    </row>
    <row r="8" spans="1:9" x14ac:dyDescent="0.25">
      <c r="A8" s="22" t="s">
        <v>21</v>
      </c>
      <c r="B8" s="14">
        <f>COUNTA(A11:A15)</f>
        <v>2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99</v>
      </c>
      <c r="C11">
        <v>47</v>
      </c>
      <c r="D11">
        <v>15</v>
      </c>
      <c r="E11">
        <v>5</v>
      </c>
      <c r="F11">
        <v>12</v>
      </c>
      <c r="G11">
        <v>27</v>
      </c>
      <c r="H11">
        <v>50</v>
      </c>
      <c r="I11">
        <f>SUM(C11:H11)</f>
        <v>156</v>
      </c>
    </row>
    <row r="12" spans="1:9" x14ac:dyDescent="0.25">
      <c r="A12" t="s">
        <v>183</v>
      </c>
      <c r="B12" t="s">
        <v>100</v>
      </c>
      <c r="C12">
        <v>54</v>
      </c>
      <c r="E12">
        <v>10</v>
      </c>
      <c r="F12">
        <v>14</v>
      </c>
      <c r="G12">
        <v>26</v>
      </c>
      <c r="H12">
        <v>28</v>
      </c>
      <c r="I12">
        <f t="shared" ref="I12:I15" si="1">SUM(C12:H12)</f>
        <v>132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288</v>
      </c>
    </row>
    <row r="18" spans="1:9" x14ac:dyDescent="0.25">
      <c r="H18" s="43" t="s">
        <v>159</v>
      </c>
      <c r="I18" s="43">
        <f ca="1">AVERAGE(OFFSET(I$11,0,0,B$8,1))</f>
        <v>144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B2F9F06D-DE95-4933-8D7A-65A06E30E04E}">
      <formula1>43709</formula1>
    </dataValidation>
    <dataValidation type="list" allowBlank="1" showInputMessage="1" showErrorMessage="1" sqref="B21:B28" xr:uid="{1F937972-D4C1-43B0-899D-7B80B23D8E6E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6459E94D-6D45-46DA-AC29-DB0A5406D3AC}">
          <x14:formula1>
            <xm:f>Variables!$H$2:$H$12</xm:f>
          </x14:formula1>
          <xm:sqref>A21:A28</xm:sqref>
        </x14:dataValidation>
        <x14:dataValidation type="list" allowBlank="1" showInputMessage="1" showErrorMessage="1" xr:uid="{445CDD30-0492-46D2-8EBD-D99E694B8890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4E97C3B8-D8BF-4967-BD7A-1F7BF11DF516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82A088CC-75E7-461B-8F71-102DFA99EE92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5E50FA13-A240-4730-9E3E-273F28813695}">
          <x14:formula1>
            <xm:f>Variables!$E$2:$E$4</xm:f>
          </x14:formula1>
          <xm:sqref>B3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5942-129B-4A29-B707-08222CDA568F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43768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103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Saturn Systems</v>
      </c>
    </row>
    <row r="7" spans="1:9" x14ac:dyDescent="0.25">
      <c r="A7" s="11" t="s">
        <v>20</v>
      </c>
      <c r="B7" s="14">
        <f>MAX(I11:I15)</f>
        <v>93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183</v>
      </c>
      <c r="B11" t="s">
        <v>102</v>
      </c>
      <c r="C11">
        <v>31</v>
      </c>
      <c r="D11">
        <v>10</v>
      </c>
      <c r="E11">
        <v>5</v>
      </c>
      <c r="F11">
        <v>8</v>
      </c>
      <c r="G11">
        <v>15</v>
      </c>
      <c r="H11">
        <v>24</v>
      </c>
      <c r="I11">
        <f>SUM(C11:H11)</f>
        <v>93</v>
      </c>
    </row>
    <row r="12" spans="1:9" x14ac:dyDescent="0.25">
      <c r="A12" t="s">
        <v>181</v>
      </c>
      <c r="B12" t="s">
        <v>97</v>
      </c>
      <c r="C12">
        <v>46</v>
      </c>
      <c r="D12">
        <v>2</v>
      </c>
      <c r="E12">
        <v>5</v>
      </c>
      <c r="F12">
        <v>6</v>
      </c>
      <c r="G12">
        <v>8</v>
      </c>
      <c r="H12">
        <v>24</v>
      </c>
      <c r="I12">
        <f t="shared" ref="I12:I15" si="1">SUM(C12:H12)</f>
        <v>91</v>
      </c>
    </row>
    <row r="13" spans="1:9" x14ac:dyDescent="0.25">
      <c r="A13" t="s">
        <v>182</v>
      </c>
      <c r="B13" t="s">
        <v>92</v>
      </c>
      <c r="C13">
        <v>34</v>
      </c>
      <c r="D13">
        <v>7</v>
      </c>
      <c r="E13">
        <v>5</v>
      </c>
      <c r="F13">
        <v>5</v>
      </c>
      <c r="G13">
        <v>8</v>
      </c>
      <c r="H13">
        <v>18</v>
      </c>
      <c r="I13">
        <f t="shared" si="1"/>
        <v>77</v>
      </c>
    </row>
    <row r="14" spans="1:9" x14ac:dyDescent="0.25">
      <c r="A14" t="s">
        <v>184</v>
      </c>
      <c r="B14" t="s">
        <v>100</v>
      </c>
      <c r="C14">
        <v>34</v>
      </c>
      <c r="D14">
        <v>6</v>
      </c>
      <c r="F14">
        <v>6</v>
      </c>
      <c r="G14">
        <v>10</v>
      </c>
      <c r="H14">
        <v>16</v>
      </c>
      <c r="I14">
        <f t="shared" si="1"/>
        <v>72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333</v>
      </c>
    </row>
    <row r="18" spans="1:9" x14ac:dyDescent="0.25">
      <c r="H18" s="43" t="s">
        <v>159</v>
      </c>
      <c r="I18" s="43">
        <f ca="1">AVERAGE(OFFSET(I$11,0,0,B$8,1))</f>
        <v>83.25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A0AE65BC-A3A8-48D5-ACA4-093B7041B3EE}">
      <formula1>43709</formula1>
    </dataValidation>
    <dataValidation type="list" allowBlank="1" showInputMessage="1" showErrorMessage="1" sqref="B21:B28" xr:uid="{ABED0E19-5C5F-4240-9670-ABD00BB0019A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F9A5D148-2244-4440-8158-14539B2F9D76}">
          <x14:formula1>
            <xm:f>Variables!$H$2:$H$12</xm:f>
          </x14:formula1>
          <xm:sqref>A21:A28</xm:sqref>
        </x14:dataValidation>
        <x14:dataValidation type="list" allowBlank="1" showInputMessage="1" showErrorMessage="1" xr:uid="{98A335F3-ED45-431A-B524-935300FE5E7E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7FF49D9F-0472-4581-A498-934A671A6BE8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FD004C9C-ADA0-4AE9-AC77-CBA085A2B1C5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200F3659-81E4-4364-A005-9AC9B8FC5EE3}">
          <x14:formula1>
            <xm:f>Variables!$E$2:$E$4</xm:f>
          </x14:formula1>
          <xm:sqref>B3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47B3-F8CE-4B67-B57E-1199F9530E5B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43785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91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player9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Beginner</v>
      </c>
    </row>
    <row r="7" spans="1:9" x14ac:dyDescent="0.25">
      <c r="A7" s="11" t="s">
        <v>20</v>
      </c>
      <c r="B7" s="14">
        <f>MAX(I11:I15)</f>
        <v>77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92</v>
      </c>
      <c r="C11">
        <v>30</v>
      </c>
      <c r="D11">
        <v>9</v>
      </c>
      <c r="E11">
        <v>10</v>
      </c>
      <c r="F11">
        <v>4</v>
      </c>
      <c r="G11">
        <v>11</v>
      </c>
      <c r="H11">
        <v>10</v>
      </c>
      <c r="I11">
        <f>SUM(C11:H11)</f>
        <v>74</v>
      </c>
    </row>
    <row r="12" spans="1:9" x14ac:dyDescent="0.25">
      <c r="A12" t="s">
        <v>185</v>
      </c>
      <c r="B12" t="s">
        <v>93</v>
      </c>
      <c r="C12">
        <v>37</v>
      </c>
      <c r="D12">
        <v>2</v>
      </c>
      <c r="F12">
        <v>11</v>
      </c>
      <c r="G12">
        <v>17</v>
      </c>
      <c r="H12">
        <v>6</v>
      </c>
      <c r="I12">
        <f t="shared" ref="I12:I15" si="1">SUM(C12:H12)</f>
        <v>73</v>
      </c>
    </row>
    <row r="13" spans="1:9" x14ac:dyDescent="0.25">
      <c r="A13" t="s">
        <v>188</v>
      </c>
      <c r="B13" t="s">
        <v>90</v>
      </c>
      <c r="C13">
        <v>32</v>
      </c>
      <c r="D13">
        <v>10</v>
      </c>
      <c r="F13">
        <v>3</v>
      </c>
      <c r="G13">
        <v>4</v>
      </c>
      <c r="H13">
        <v>9</v>
      </c>
      <c r="I13">
        <f t="shared" si="1"/>
        <v>58</v>
      </c>
    </row>
    <row r="14" spans="1:9" x14ac:dyDescent="0.25">
      <c r="A14" t="s">
        <v>189</v>
      </c>
      <c r="B14" t="s">
        <v>90</v>
      </c>
      <c r="C14">
        <v>31</v>
      </c>
      <c r="D14">
        <v>2</v>
      </c>
      <c r="E14">
        <v>5</v>
      </c>
      <c r="F14">
        <v>10</v>
      </c>
      <c r="G14">
        <v>15</v>
      </c>
      <c r="H14">
        <v>14</v>
      </c>
      <c r="I14">
        <f t="shared" si="1"/>
        <v>77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282</v>
      </c>
    </row>
    <row r="18" spans="1:9" x14ac:dyDescent="0.25">
      <c r="H18" s="43" t="s">
        <v>159</v>
      </c>
      <c r="I18" s="43">
        <f ca="1">AVERAGE(OFFSET(I$11,0,0,B$8,1))</f>
        <v>70.5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B55C3F1A-90C1-4D6F-A849-FB466815294F}">
      <formula1>43709</formula1>
    </dataValidation>
    <dataValidation type="list" allowBlank="1" showInputMessage="1" showErrorMessage="1" sqref="B21:B28" xr:uid="{2FC1E7DE-1E95-4BB5-B4BD-DB115575E062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33C094F3-CB08-412F-9AEF-0722000EA60A}">
          <x14:formula1>
            <xm:f>Variables!$H$2:$H$12</xm:f>
          </x14:formula1>
          <xm:sqref>A21:A28</xm:sqref>
        </x14:dataValidation>
        <x14:dataValidation type="list" allowBlank="1" showInputMessage="1" showErrorMessage="1" xr:uid="{62BCAAF7-83DC-4DD7-A27E-71FAB3B65C4B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117A45B6-2465-4B3A-9D79-93E3417E9DB0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8758C03C-A39B-4104-839E-EC679BC69798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AD96DA59-E30C-4718-A4F1-874CB359EF56}">
          <x14:formula1>
            <xm:f>Variables!$E$2:$E$4</xm:f>
          </x14:formula1>
          <xm:sqref>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C7EAC-01DC-422C-A78C-D36FD8C4B271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43815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91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Credicor</v>
      </c>
    </row>
    <row r="7" spans="1:9" x14ac:dyDescent="0.25">
      <c r="A7" s="11" t="s">
        <v>20</v>
      </c>
      <c r="B7" s="14">
        <f>MAX(I11:I15)</f>
        <v>62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185</v>
      </c>
      <c r="B11" t="s">
        <v>92</v>
      </c>
      <c r="C11">
        <v>29</v>
      </c>
      <c r="D11">
        <v>5</v>
      </c>
      <c r="E11">
        <v>5</v>
      </c>
      <c r="F11">
        <v>5</v>
      </c>
      <c r="G11">
        <v>7</v>
      </c>
      <c r="H11">
        <v>11</v>
      </c>
      <c r="I11">
        <f>SUM(C11:H11)</f>
        <v>62</v>
      </c>
    </row>
    <row r="12" spans="1:9" x14ac:dyDescent="0.25">
      <c r="A12" t="s">
        <v>181</v>
      </c>
      <c r="B12" t="s">
        <v>94</v>
      </c>
      <c r="C12">
        <v>32</v>
      </c>
      <c r="D12">
        <v>5</v>
      </c>
      <c r="F12">
        <v>2</v>
      </c>
      <c r="G12">
        <v>2</v>
      </c>
      <c r="H12">
        <v>5</v>
      </c>
      <c r="I12">
        <f t="shared" ref="I12:I15" si="1">SUM(C12:H12)</f>
        <v>46</v>
      </c>
    </row>
    <row r="13" spans="1:9" x14ac:dyDescent="0.25">
      <c r="A13" t="s">
        <v>190</v>
      </c>
      <c r="B13" t="s">
        <v>90</v>
      </c>
      <c r="C13">
        <v>30</v>
      </c>
      <c r="D13">
        <v>4</v>
      </c>
      <c r="E13">
        <v>5</v>
      </c>
      <c r="F13">
        <v>3</v>
      </c>
      <c r="G13">
        <v>6</v>
      </c>
      <c r="H13">
        <v>5</v>
      </c>
      <c r="I13">
        <f t="shared" si="1"/>
        <v>53</v>
      </c>
    </row>
    <row r="14" spans="1:9" x14ac:dyDescent="0.25">
      <c r="A14" t="s">
        <v>186</v>
      </c>
      <c r="B14" t="s">
        <v>95</v>
      </c>
      <c r="C14">
        <v>40</v>
      </c>
      <c r="E14">
        <v>5</v>
      </c>
      <c r="F14">
        <v>4</v>
      </c>
      <c r="G14">
        <v>5</v>
      </c>
      <c r="H14">
        <v>5</v>
      </c>
      <c r="I14">
        <f t="shared" si="1"/>
        <v>59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220</v>
      </c>
    </row>
    <row r="18" spans="1:9" x14ac:dyDescent="0.25">
      <c r="H18" s="43" t="s">
        <v>159</v>
      </c>
      <c r="I18" s="43">
        <f ca="1">AVERAGE(OFFSET(I$11,0,0,B$8,1))</f>
        <v>55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47C7B811-D0EF-4D90-9BA9-0D6CEEAFED8C}">
      <formula1>43709</formula1>
    </dataValidation>
    <dataValidation type="list" allowBlank="1" showInputMessage="1" showErrorMessage="1" sqref="B21:B28" xr:uid="{E60E12FA-B0B6-4BC5-B26B-19C7553BFA19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ADFDC40E-84DC-4AEE-91CA-8737E585AFDF}">
          <x14:formula1>
            <xm:f>Variables!$H$2:$H$12</xm:f>
          </x14:formula1>
          <xm:sqref>A21:A28</xm:sqref>
        </x14:dataValidation>
        <x14:dataValidation type="list" allowBlank="1" showInputMessage="1" showErrorMessage="1" xr:uid="{4A2E46EB-E983-4EFD-BEBE-71DB1C88FC09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8EF383B4-3ADC-429E-B4C0-03F26F5FA33C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AB0974F5-D74B-480D-B94C-CB1DE8CDA951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D481FE9F-48D6-47B3-88F1-A2B59D511015}">
          <x14:formula1>
            <xm:f>Variables!$E$2:$E$4</xm:f>
          </x14:formula1>
          <xm:sqref>B3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C78E-A539-4CC2-867E-594A2EBF06D5}">
  <dimension ref="A1:I20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43818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140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Polyphemos</v>
      </c>
    </row>
    <row r="7" spans="1:9" x14ac:dyDescent="0.25">
      <c r="A7" s="11" t="s">
        <v>20</v>
      </c>
      <c r="B7" s="14">
        <f>MAX(I11:I15)</f>
        <v>66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183</v>
      </c>
      <c r="B11" t="s">
        <v>109</v>
      </c>
      <c r="C11">
        <v>35</v>
      </c>
      <c r="D11">
        <v>2</v>
      </c>
      <c r="E11">
        <v>5</v>
      </c>
      <c r="F11">
        <v>5</v>
      </c>
      <c r="G11">
        <v>4</v>
      </c>
      <c r="H11">
        <v>9</v>
      </c>
      <c r="I11">
        <f>SUM(C11:H11)</f>
        <v>60</v>
      </c>
    </row>
    <row r="12" spans="1:9" x14ac:dyDescent="0.25">
      <c r="A12" t="s">
        <v>181</v>
      </c>
      <c r="B12" t="s">
        <v>108</v>
      </c>
      <c r="C12">
        <v>29</v>
      </c>
      <c r="D12">
        <v>5</v>
      </c>
      <c r="E12">
        <v>10</v>
      </c>
      <c r="F12">
        <v>4</v>
      </c>
      <c r="G12">
        <v>10</v>
      </c>
      <c r="H12">
        <v>8</v>
      </c>
      <c r="I12">
        <f t="shared" ref="I12:I15" si="1">SUM(C12:H12)</f>
        <v>66</v>
      </c>
    </row>
    <row r="13" spans="1:9" x14ac:dyDescent="0.25">
      <c r="A13" t="s">
        <v>184</v>
      </c>
      <c r="B13" t="s">
        <v>105</v>
      </c>
      <c r="C13">
        <v>29</v>
      </c>
      <c r="D13">
        <v>7</v>
      </c>
      <c r="F13">
        <v>3</v>
      </c>
      <c r="G13">
        <v>5</v>
      </c>
      <c r="H13">
        <v>12</v>
      </c>
      <c r="I13">
        <f t="shared" si="1"/>
        <v>56</v>
      </c>
    </row>
    <row r="14" spans="1:9" x14ac:dyDescent="0.25">
      <c r="A14" t="s">
        <v>191</v>
      </c>
      <c r="B14" t="s">
        <v>92</v>
      </c>
      <c r="C14">
        <v>33</v>
      </c>
      <c r="D14">
        <v>10</v>
      </c>
      <c r="H14">
        <v>12</v>
      </c>
      <c r="I14">
        <f t="shared" si="1"/>
        <v>55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237</v>
      </c>
    </row>
    <row r="18" spans="1:9" x14ac:dyDescent="0.25">
      <c r="H18" s="43" t="s">
        <v>159</v>
      </c>
      <c r="I18" s="43">
        <f ca="1">AVERAGE(OFFSET(I$11,0,0,B$8,1))</f>
        <v>59.25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7134560D-2169-4DD9-85AD-3F9278542A3C}">
      <formula1>43709</formula1>
    </dataValidation>
    <dataValidation type="list" allowBlank="1" showInputMessage="1" showErrorMessage="1" sqref="B21:B28" xr:uid="{F6D53952-1FD8-44CA-AE1D-ADB04C2C96E3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C0E300A2-8BBB-4E1E-9123-33C6C5ADC3C8}">
          <x14:formula1>
            <xm:f>Variables!$H$2:$H$12</xm:f>
          </x14:formula1>
          <xm:sqref>A21:A28</xm:sqref>
        </x14:dataValidation>
        <x14:dataValidation type="list" allowBlank="1" showInputMessage="1" showErrorMessage="1" xr:uid="{625150B2-74C8-45C8-BB75-C7D392411FB9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42CD160D-B6B9-4A49-A6F6-4F46C4E4E692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DC7F98C8-B5DE-4E4B-A35C-564849FDA7E7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111F8286-0BB8-460C-A0EB-FA3DEE9500EA}">
          <x14:formula1>
            <xm:f>Variables!$E$2:$E$4</xm:f>
          </x14:formula1>
          <xm:sqref>B3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E9ED-0788-46D9-B9A4-C0907315E117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43819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140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player11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Stormcraft Incorporated</v>
      </c>
    </row>
    <row r="7" spans="1:9" x14ac:dyDescent="0.25">
      <c r="A7" s="11" t="s">
        <v>20</v>
      </c>
      <c r="B7" s="14">
        <f>MAX(I11:I15)</f>
        <v>81</v>
      </c>
    </row>
    <row r="8" spans="1:9" x14ac:dyDescent="0.25">
      <c r="A8" s="22" t="s">
        <v>21</v>
      </c>
      <c r="B8" s="14">
        <f>COUNTA(A11:A15)</f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99</v>
      </c>
      <c r="C11">
        <v>31</v>
      </c>
      <c r="D11">
        <v>12</v>
      </c>
      <c r="E11">
        <v>5</v>
      </c>
      <c r="F11">
        <v>1</v>
      </c>
      <c r="G11">
        <v>5</v>
      </c>
      <c r="H11">
        <v>15</v>
      </c>
      <c r="I11">
        <f>SUM(C11:H11)</f>
        <v>69</v>
      </c>
    </row>
    <row r="12" spans="1:9" x14ac:dyDescent="0.25">
      <c r="A12" t="s">
        <v>191</v>
      </c>
      <c r="B12" t="s">
        <v>111</v>
      </c>
      <c r="C12">
        <v>39</v>
      </c>
      <c r="D12">
        <v>7</v>
      </c>
      <c r="E12">
        <v>5</v>
      </c>
      <c r="F12">
        <v>4</v>
      </c>
      <c r="G12">
        <v>6</v>
      </c>
      <c r="H12">
        <v>20</v>
      </c>
      <c r="I12">
        <f t="shared" ref="I12:I15" si="1">SUM(C12:H12)</f>
        <v>81</v>
      </c>
    </row>
    <row r="13" spans="1:9" x14ac:dyDescent="0.25">
      <c r="A13" t="s">
        <v>184</v>
      </c>
      <c r="B13" t="s">
        <v>101</v>
      </c>
      <c r="C13">
        <v>45</v>
      </c>
      <c r="D13">
        <v>5</v>
      </c>
      <c r="E13">
        <v>5</v>
      </c>
      <c r="F13">
        <v>3</v>
      </c>
      <c r="G13">
        <v>3</v>
      </c>
      <c r="H13">
        <v>10</v>
      </c>
      <c r="I13">
        <f t="shared" si="1"/>
        <v>71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221</v>
      </c>
    </row>
    <row r="18" spans="1:9" x14ac:dyDescent="0.25">
      <c r="H18" s="43" t="s">
        <v>159</v>
      </c>
      <c r="I18" s="43">
        <f ca="1">AVERAGE(OFFSET(I$11,0,0,B$8,1))</f>
        <v>73.666666666666671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E49EC9C2-B632-4F30-B4C9-E58A2D92F8AB}">
      <formula1>43709</formula1>
    </dataValidation>
    <dataValidation type="list" allowBlank="1" showInputMessage="1" showErrorMessage="1" sqref="B21:B28" xr:uid="{645E764E-04F3-4131-BB26-962CD3AC86A0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A319B4FC-1A23-4890-8217-9338F043718A}">
          <x14:formula1>
            <xm:f>Variables!$H$2:$H$12</xm:f>
          </x14:formula1>
          <xm:sqref>A21:A28</xm:sqref>
        </x14:dataValidation>
        <x14:dataValidation type="list" allowBlank="1" showInputMessage="1" showErrorMessage="1" xr:uid="{2317A299-F2DE-4FDC-89F2-3BB30F19752E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3A36FDC5-EE85-41FF-B060-4C3E4D4C21C0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61EF08D8-2212-4624-90A6-9887E199DDE0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8DBD3F81-858B-47D2-BD98-DFF5CA3DD88E}">
          <x14:formula1>
            <xm:f>Variables!$E$2:$E$4</xm:f>
          </x14:formula1>
          <xm:sqref>B3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8F7A-4248-4F92-BA0E-230E1613CC03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43819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140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player4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Thorgate</v>
      </c>
    </row>
    <row r="7" spans="1:9" x14ac:dyDescent="0.25">
      <c r="A7" s="11" t="s">
        <v>20</v>
      </c>
      <c r="B7" s="14">
        <f>MAX(I11:I15)</f>
        <v>81</v>
      </c>
    </row>
    <row r="8" spans="1:9" x14ac:dyDescent="0.25">
      <c r="A8" s="22" t="s">
        <v>21</v>
      </c>
      <c r="B8" s="14">
        <f>COUNTA(A11:A15)</f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105</v>
      </c>
      <c r="C11">
        <v>42</v>
      </c>
      <c r="D11">
        <v>5</v>
      </c>
      <c r="E11">
        <v>5</v>
      </c>
      <c r="F11">
        <v>3</v>
      </c>
      <c r="G11">
        <v>4</v>
      </c>
      <c r="H11">
        <v>7</v>
      </c>
      <c r="I11">
        <f>SUM(C11:H11)</f>
        <v>66</v>
      </c>
    </row>
    <row r="12" spans="1:9" x14ac:dyDescent="0.25">
      <c r="A12" t="s">
        <v>191</v>
      </c>
      <c r="B12" t="s">
        <v>109</v>
      </c>
      <c r="C12">
        <v>33</v>
      </c>
      <c r="D12">
        <v>12</v>
      </c>
      <c r="F12">
        <v>6</v>
      </c>
      <c r="G12">
        <v>8</v>
      </c>
      <c r="H12">
        <v>17</v>
      </c>
      <c r="I12">
        <f t="shared" ref="I12:I15" si="1">SUM(C12:H12)</f>
        <v>76</v>
      </c>
    </row>
    <row r="13" spans="1:9" x14ac:dyDescent="0.25">
      <c r="A13" t="s">
        <v>184</v>
      </c>
      <c r="B13" t="s">
        <v>100</v>
      </c>
      <c r="C13">
        <v>37</v>
      </c>
      <c r="D13">
        <v>4</v>
      </c>
      <c r="E13">
        <v>10</v>
      </c>
      <c r="F13">
        <v>9</v>
      </c>
      <c r="G13">
        <v>11</v>
      </c>
      <c r="H13">
        <v>10</v>
      </c>
      <c r="I13">
        <f t="shared" si="1"/>
        <v>81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223</v>
      </c>
    </row>
    <row r="18" spans="1:9" x14ac:dyDescent="0.25">
      <c r="H18" s="43" t="s">
        <v>159</v>
      </c>
      <c r="I18" s="43">
        <f ca="1">AVERAGE(OFFSET(I$11,0,0,B$8,1))</f>
        <v>74.333333333333329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8160EBB4-D287-40AC-B235-F07035292CEF}">
      <formula1>43709</formula1>
    </dataValidation>
    <dataValidation type="list" allowBlank="1" showInputMessage="1" showErrorMessage="1" sqref="B21:B28" xr:uid="{526E81C8-BC80-472B-945B-CA1037C5820C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FF681583-9F32-431D-8AEA-C8B4C9D9AC55}">
          <x14:formula1>
            <xm:f>Variables!$H$2:$H$12</xm:f>
          </x14:formula1>
          <xm:sqref>A21:A28</xm:sqref>
        </x14:dataValidation>
        <x14:dataValidation type="list" allowBlank="1" showInputMessage="1" showErrorMessage="1" xr:uid="{A515075B-BB66-4294-A96F-1949D72AAE9B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FECB50E7-42B3-4CA4-85F3-630BE158E8B2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063CFC48-52EC-4B2E-BCE0-911D46723216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13967E67-E82E-4444-A9E5-C09815DCD386}">
          <x14:formula1>
            <xm:f>Variables!$E$2:$E$4</xm:f>
          </x14:formula1>
          <xm:sqref>B3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C2A4-115F-4D56-8CF0-A4AFC6575F10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43821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140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player19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Poseidon</v>
      </c>
    </row>
    <row r="7" spans="1:9" x14ac:dyDescent="0.25">
      <c r="A7" s="11" t="s">
        <v>20</v>
      </c>
      <c r="B7" s="14">
        <f>MAX(I11:I15)</f>
        <v>79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200</v>
      </c>
      <c r="B11" t="s">
        <v>109</v>
      </c>
      <c r="C11">
        <v>33</v>
      </c>
      <c r="D11">
        <v>15</v>
      </c>
      <c r="F11">
        <v>5</v>
      </c>
      <c r="G11">
        <v>10</v>
      </c>
      <c r="H11">
        <v>16</v>
      </c>
      <c r="I11">
        <f>SUM(C11:H11)</f>
        <v>79</v>
      </c>
    </row>
    <row r="12" spans="1:9" x14ac:dyDescent="0.25">
      <c r="A12" t="s">
        <v>181</v>
      </c>
      <c r="B12" t="s">
        <v>97</v>
      </c>
      <c r="C12">
        <v>32</v>
      </c>
      <c r="D12">
        <v>5</v>
      </c>
      <c r="E12">
        <v>5</v>
      </c>
      <c r="F12">
        <v>3</v>
      </c>
      <c r="G12">
        <v>5</v>
      </c>
      <c r="H12">
        <v>8</v>
      </c>
      <c r="I12">
        <f t="shared" ref="I12:I15" si="1">SUM(C12:H12)</f>
        <v>58</v>
      </c>
    </row>
    <row r="13" spans="1:9" x14ac:dyDescent="0.25">
      <c r="A13" t="s">
        <v>191</v>
      </c>
      <c r="B13" t="s">
        <v>98</v>
      </c>
      <c r="C13">
        <v>35</v>
      </c>
      <c r="F13">
        <v>4</v>
      </c>
      <c r="G13">
        <v>4</v>
      </c>
      <c r="H13">
        <v>9</v>
      </c>
      <c r="I13">
        <f t="shared" si="1"/>
        <v>52</v>
      </c>
    </row>
    <row r="14" spans="1:9" x14ac:dyDescent="0.25">
      <c r="A14" t="s">
        <v>201</v>
      </c>
      <c r="B14" t="s">
        <v>105</v>
      </c>
      <c r="C14">
        <v>31</v>
      </c>
      <c r="D14">
        <v>4</v>
      </c>
      <c r="E14">
        <v>10</v>
      </c>
      <c r="F14">
        <v>4</v>
      </c>
      <c r="G14">
        <v>6</v>
      </c>
      <c r="H14">
        <v>6</v>
      </c>
      <c r="I14">
        <f t="shared" si="1"/>
        <v>61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250</v>
      </c>
    </row>
    <row r="18" spans="1:9" x14ac:dyDescent="0.25">
      <c r="H18" s="43" t="s">
        <v>159</v>
      </c>
      <c r="I18" s="43">
        <f ca="1">AVERAGE(OFFSET(I$11,0,0,B$8,1))</f>
        <v>62.5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list" allowBlank="1" showInputMessage="1" showErrorMessage="1" sqref="B21:B28" xr:uid="{98A61027-6602-4AEE-84CD-3DAAEF8D65C7}">
      <formula1>"1,2,3"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127E0188-39B8-468B-8DAA-ADB47D881283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mapa" xr:uid="{E782E0ED-5DB5-4553-9F0D-093F1556C346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B2B638C9-8F52-4ECD-A5D3-5344BC07338F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6AC68AA0-1C0F-495B-ABC0-B3530C981E43}">
          <x14:formula1>
            <xm:f>Corporations!$A$2:$A$51</xm:f>
          </x14:formula1>
          <xm:sqref>B11:B15</xm:sqref>
        </x14:dataValidation>
        <x14:dataValidation type="list" allowBlank="1" showInputMessage="1" showErrorMessage="1" xr:uid="{56A65B38-8DE0-4310-84A6-0AA5DF2C4F90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epostojeća kolonija!" xr:uid="{E6D4455B-8D06-4A49-85D3-6C16529492E1}">
          <x14:formula1>
            <xm:f>Variables!$H$2:$H$12</xm:f>
          </x14:formula1>
          <xm:sqref>A21:A28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0B21-F870-4C9B-B91B-6FC44416CDE2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43821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140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player20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Poseidon</v>
      </c>
    </row>
    <row r="7" spans="1:9" x14ac:dyDescent="0.25">
      <c r="A7" s="11" t="s">
        <v>20</v>
      </c>
      <c r="B7" s="14">
        <f>MAX(I11:I15)</f>
        <v>85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200</v>
      </c>
      <c r="B11" t="s">
        <v>102</v>
      </c>
      <c r="C11">
        <v>35</v>
      </c>
      <c r="F11">
        <v>7</v>
      </c>
      <c r="G11">
        <v>15</v>
      </c>
      <c r="H11">
        <v>19</v>
      </c>
      <c r="I11">
        <f>SUM(C11:H11)</f>
        <v>76</v>
      </c>
    </row>
    <row r="12" spans="1:9" x14ac:dyDescent="0.25">
      <c r="A12" t="s">
        <v>181</v>
      </c>
      <c r="B12" t="s">
        <v>92</v>
      </c>
      <c r="C12">
        <v>30</v>
      </c>
      <c r="E12">
        <v>10</v>
      </c>
      <c r="F12">
        <v>2</v>
      </c>
      <c r="G12">
        <v>8</v>
      </c>
      <c r="H12">
        <v>11</v>
      </c>
      <c r="I12">
        <f t="shared" ref="I12:I15" si="1">SUM(C12:H12)</f>
        <v>61</v>
      </c>
    </row>
    <row r="13" spans="1:9" x14ac:dyDescent="0.25">
      <c r="A13" t="s">
        <v>191</v>
      </c>
      <c r="B13" t="s">
        <v>111</v>
      </c>
      <c r="C13">
        <v>30</v>
      </c>
      <c r="D13">
        <v>7</v>
      </c>
      <c r="F13">
        <v>2</v>
      </c>
      <c r="G13">
        <v>3</v>
      </c>
      <c r="H13">
        <v>22</v>
      </c>
      <c r="I13">
        <f t="shared" si="1"/>
        <v>64</v>
      </c>
    </row>
    <row r="14" spans="1:9" x14ac:dyDescent="0.25">
      <c r="A14" t="s">
        <v>201</v>
      </c>
      <c r="B14" t="s">
        <v>109</v>
      </c>
      <c r="C14">
        <v>38</v>
      </c>
      <c r="D14">
        <v>7</v>
      </c>
      <c r="E14">
        <v>5</v>
      </c>
      <c r="F14">
        <v>8</v>
      </c>
      <c r="G14">
        <v>8</v>
      </c>
      <c r="H14">
        <v>19</v>
      </c>
      <c r="I14">
        <f t="shared" si="1"/>
        <v>85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286</v>
      </c>
    </row>
    <row r="18" spans="1:9" x14ac:dyDescent="0.25">
      <c r="H18" s="43" t="s">
        <v>159</v>
      </c>
      <c r="I18" s="43">
        <f ca="1">AVERAGE(OFFSET(I$11,0,0,B$8,1))</f>
        <v>71.5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69A44BA7-AFB5-48B0-9939-F3152B6C0560}">
      <formula1>43709</formula1>
    </dataValidation>
    <dataValidation type="list" allowBlank="1" showInputMessage="1" showErrorMessage="1" sqref="B21:B28" xr:uid="{8C1F6FBB-69FB-4418-AD82-DCAE8BBDE12B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B0E29E05-A6A5-49DA-A128-5F98EDAD42A7}">
          <x14:formula1>
            <xm:f>Variables!$H$2:$H$12</xm:f>
          </x14:formula1>
          <xm:sqref>A21:A28</xm:sqref>
        </x14:dataValidation>
        <x14:dataValidation type="list" allowBlank="1" showInputMessage="1" showErrorMessage="1" xr:uid="{F12FAF99-A18C-45BB-A1D4-81EE12DA10A5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598DCBDE-548F-4FCD-B9B4-B36A9BD4FA22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01115C0C-66AE-487E-B453-72DC06F4BF5C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715D09F8-8101-4CBA-B5B3-7A3F415F31E7}">
          <x14:formula1>
            <xm:f>Variables!$E$2:$E$4</xm:f>
          </x14:formula1>
          <xm:sqref>B3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08FA-48E4-4A67-8AD4-21CA6389227A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43823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140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Poseidon</v>
      </c>
    </row>
    <row r="7" spans="1:9" x14ac:dyDescent="0.25">
      <c r="A7" s="11" t="s">
        <v>20</v>
      </c>
      <c r="B7" s="14">
        <f>MAX(I11:I15)</f>
        <v>91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109</v>
      </c>
      <c r="C11">
        <v>34</v>
      </c>
      <c r="D11">
        <v>10</v>
      </c>
      <c r="E11">
        <v>10</v>
      </c>
      <c r="F11">
        <v>7</v>
      </c>
      <c r="G11">
        <v>17</v>
      </c>
      <c r="H11">
        <v>13</v>
      </c>
      <c r="I11">
        <f>SUM(C11:H11)</f>
        <v>91</v>
      </c>
    </row>
    <row r="12" spans="1:9" x14ac:dyDescent="0.25">
      <c r="A12" t="s">
        <v>183</v>
      </c>
      <c r="B12" t="s">
        <v>94</v>
      </c>
      <c r="C12">
        <v>37</v>
      </c>
      <c r="D12">
        <v>5</v>
      </c>
      <c r="E12">
        <v>5</v>
      </c>
      <c r="F12">
        <v>5</v>
      </c>
      <c r="G12">
        <v>13</v>
      </c>
      <c r="H12">
        <v>13</v>
      </c>
      <c r="I12">
        <f t="shared" ref="I12:I15" si="1">SUM(C12:H12)</f>
        <v>78</v>
      </c>
    </row>
    <row r="13" spans="1:9" x14ac:dyDescent="0.25">
      <c r="A13" t="s">
        <v>184</v>
      </c>
      <c r="B13" t="s">
        <v>105</v>
      </c>
      <c r="C13">
        <v>28</v>
      </c>
      <c r="D13">
        <v>6</v>
      </c>
      <c r="F13">
        <v>8</v>
      </c>
      <c r="G13">
        <v>15</v>
      </c>
      <c r="H13">
        <v>4</v>
      </c>
      <c r="I13">
        <f t="shared" si="1"/>
        <v>61</v>
      </c>
    </row>
    <row r="14" spans="1:9" x14ac:dyDescent="0.25">
      <c r="A14" t="s">
        <v>193</v>
      </c>
      <c r="B14" t="s">
        <v>102</v>
      </c>
      <c r="C14">
        <v>31</v>
      </c>
      <c r="D14">
        <v>2</v>
      </c>
      <c r="F14">
        <v>3</v>
      </c>
      <c r="G14">
        <v>3</v>
      </c>
      <c r="H14">
        <v>25</v>
      </c>
      <c r="I14">
        <f t="shared" si="1"/>
        <v>64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294</v>
      </c>
    </row>
    <row r="18" spans="1:9" x14ac:dyDescent="0.25">
      <c r="H18" s="43" t="s">
        <v>159</v>
      </c>
      <c r="I18" s="43">
        <f ca="1">AVERAGE(OFFSET(I$11,0,0,B$8,1))</f>
        <v>73.5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6CB89449-6AD4-4607-97AD-8EAAFD20CBBB}">
      <formula1>43709</formula1>
    </dataValidation>
    <dataValidation type="list" allowBlank="1" showInputMessage="1" showErrorMessage="1" sqref="B21:B28" xr:uid="{2D696804-3390-47D3-B6C6-41820EAD4330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1F0ED137-8C70-488C-8A98-C7C169B667AD}">
          <x14:formula1>
            <xm:f>Variables!$H$2:$H$12</xm:f>
          </x14:formula1>
          <xm:sqref>A21:A28</xm:sqref>
        </x14:dataValidation>
        <x14:dataValidation type="list" allowBlank="1" showInputMessage="1" showErrorMessage="1" xr:uid="{C91680AB-DE78-4773-9266-2948EF6C1DA2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B8CF1D0C-9302-40B7-89DB-BCA08D8B2BE7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81922EE8-64E9-43DC-B51D-01434B0E1E86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F32E6623-9F93-4818-9A89-9F85298EAF73}">
          <x14:formula1>
            <xm:f>Variables!$E$2:$E$4</xm:f>
          </x14:formula1>
          <xm:sqref>B3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09C0-2BAD-42DF-834E-A5CBF406CE25}">
  <dimension ref="A1:I20"/>
  <sheetViews>
    <sheetView workbookViewId="0">
      <selection activeCell="O33" sqref="O33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43824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140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Saturn Systems</v>
      </c>
    </row>
    <row r="7" spans="1:9" x14ac:dyDescent="0.25">
      <c r="A7" s="11" t="s">
        <v>20</v>
      </c>
      <c r="B7" s="14">
        <f>MAX(I11:I15)</f>
        <v>68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102</v>
      </c>
      <c r="C11">
        <v>39</v>
      </c>
      <c r="D11">
        <v>7</v>
      </c>
      <c r="E11">
        <v>5</v>
      </c>
      <c r="F11">
        <v>4</v>
      </c>
      <c r="G11">
        <v>3</v>
      </c>
      <c r="H11">
        <v>10</v>
      </c>
      <c r="I11">
        <f>SUM(C11:H11)</f>
        <v>68</v>
      </c>
    </row>
    <row r="12" spans="1:9" x14ac:dyDescent="0.25">
      <c r="A12" t="s">
        <v>191</v>
      </c>
      <c r="B12" t="s">
        <v>101</v>
      </c>
      <c r="C12">
        <v>39</v>
      </c>
      <c r="D12">
        <v>2</v>
      </c>
      <c r="F12">
        <v>2</v>
      </c>
      <c r="G12">
        <v>4</v>
      </c>
      <c r="H12">
        <v>7</v>
      </c>
      <c r="I12">
        <f t="shared" ref="I12:I15" si="1">SUM(C12:H12)</f>
        <v>54</v>
      </c>
    </row>
    <row r="13" spans="1:9" x14ac:dyDescent="0.25">
      <c r="A13" t="s">
        <v>202</v>
      </c>
      <c r="B13" t="s">
        <v>94</v>
      </c>
      <c r="C13">
        <v>28</v>
      </c>
      <c r="D13">
        <v>4</v>
      </c>
      <c r="E13">
        <v>5</v>
      </c>
      <c r="F13">
        <v>4</v>
      </c>
      <c r="G13">
        <v>10</v>
      </c>
      <c r="H13">
        <v>11</v>
      </c>
      <c r="I13">
        <f t="shared" si="1"/>
        <v>62</v>
      </c>
    </row>
    <row r="14" spans="1:9" x14ac:dyDescent="0.25">
      <c r="A14" t="s">
        <v>193</v>
      </c>
      <c r="B14" t="s">
        <v>97</v>
      </c>
      <c r="C14">
        <v>25</v>
      </c>
      <c r="D14">
        <v>12</v>
      </c>
      <c r="E14">
        <v>5</v>
      </c>
      <c r="H14">
        <v>9</v>
      </c>
      <c r="I14">
        <f t="shared" si="1"/>
        <v>51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235</v>
      </c>
    </row>
    <row r="18" spans="1:9" x14ac:dyDescent="0.25">
      <c r="H18" s="43" t="s">
        <v>159</v>
      </c>
      <c r="I18" s="43">
        <f ca="1">AVERAGE(OFFSET(I$11,0,0,B$8,1))</f>
        <v>58.75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5B7B4E5D-09ED-4302-9A52-2695B64D3FA7}">
      <formula1>43709</formula1>
    </dataValidation>
    <dataValidation type="list" allowBlank="1" showInputMessage="1" showErrorMessage="1" sqref="B21:B28" xr:uid="{A6C9BF6B-A25B-457C-9953-8185BBE98D92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6008F694-6981-422A-A535-D14E443E909F}">
          <x14:formula1>
            <xm:f>Variables!$H$2:$H$12</xm:f>
          </x14:formula1>
          <xm:sqref>A21:A28</xm:sqref>
        </x14:dataValidation>
        <x14:dataValidation type="list" allowBlank="1" showInputMessage="1" showErrorMessage="1" xr:uid="{6727974B-5965-4DCF-ADDE-F2F273E618AB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58D7F588-B624-439A-B19D-9256F3EE98B2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3E207244-987A-4A1F-926D-BC8BCF50A436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36ECBDBF-B23C-4537-AA8A-4684CB3A7986}">
          <x14:formula1>
            <xm:f>Variables!$E$2:$E$4</xm:f>
          </x14:formula1>
          <xm:sqref>B3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E6AE-CDCD-4F98-A41F-841DFCF65343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43829</v>
      </c>
      <c r="C1" s="3"/>
      <c r="D1" s="78" t="str">
        <f>HYPERLINK("[.\]TOC!A1","GO TO TOC")</f>
        <v>GO TO TOC</v>
      </c>
      <c r="E1" s="79" t="str">
        <f t="shared" ref="E1:I2" si="0">HYPERLINK("[.\]TOC!A1","BACK TO TOC")</f>
        <v>BACK TO TOC</v>
      </c>
      <c r="F1" s="79" t="str">
        <f t="shared" si="0"/>
        <v>BACK TO TOC</v>
      </c>
      <c r="G1" s="79" t="str">
        <f t="shared" si="0"/>
        <v>BACK TO TOC</v>
      </c>
      <c r="H1" s="79" t="str">
        <f t="shared" si="0"/>
        <v>BACK TO TOC</v>
      </c>
      <c r="I1" s="80" t="str">
        <f t="shared" si="0"/>
        <v>BACK TO TOC</v>
      </c>
    </row>
    <row r="2" spans="1:9" ht="15" customHeight="1" x14ac:dyDescent="0.25">
      <c r="A2" s="11" t="s">
        <v>16</v>
      </c>
      <c r="B2" s="13" t="s">
        <v>140</v>
      </c>
      <c r="C2" s="3"/>
      <c r="D2" s="81" t="str">
        <f>HYPERLINK("[.\]TOC!A1","BACK TO TOC")</f>
        <v>BACK TO TOC</v>
      </c>
      <c r="E2" s="82" t="str">
        <f t="shared" si="0"/>
        <v>BACK TO TOC</v>
      </c>
      <c r="F2" s="82" t="str">
        <f t="shared" si="0"/>
        <v>BACK TO TOC</v>
      </c>
      <c r="G2" s="82" t="str">
        <f t="shared" si="0"/>
        <v>BACK TO TOC</v>
      </c>
      <c r="H2" s="82" t="str">
        <f t="shared" si="0"/>
        <v>BACK TO TOC</v>
      </c>
      <c r="I2" s="83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Poseidon</v>
      </c>
    </row>
    <row r="7" spans="1:9" x14ac:dyDescent="0.25">
      <c r="A7" s="11" t="s">
        <v>20</v>
      </c>
      <c r="B7" s="14">
        <f>MAX(I11:I15)</f>
        <v>62</v>
      </c>
    </row>
    <row r="8" spans="1:9" x14ac:dyDescent="0.25">
      <c r="A8" s="22" t="s">
        <v>21</v>
      </c>
      <c r="B8" s="14">
        <f>COUNTA(A11:A15)</f>
        <v>5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108</v>
      </c>
      <c r="C11">
        <v>33</v>
      </c>
      <c r="D11">
        <v>2</v>
      </c>
      <c r="E11">
        <v>10</v>
      </c>
      <c r="F11">
        <v>3</v>
      </c>
      <c r="G11">
        <v>7</v>
      </c>
      <c r="H11">
        <v>3</v>
      </c>
      <c r="I11">
        <f>SUM(C11:H11)</f>
        <v>58</v>
      </c>
    </row>
    <row r="12" spans="1:9" x14ac:dyDescent="0.25">
      <c r="A12" t="s">
        <v>193</v>
      </c>
      <c r="B12" t="s">
        <v>102</v>
      </c>
      <c r="C12">
        <v>22</v>
      </c>
      <c r="D12">
        <v>7</v>
      </c>
      <c r="F12">
        <v>1</v>
      </c>
      <c r="G12">
        <v>4</v>
      </c>
      <c r="H12">
        <v>17</v>
      </c>
      <c r="I12">
        <f t="shared" ref="I12:I15" si="1">SUM(C12:H12)</f>
        <v>51</v>
      </c>
    </row>
    <row r="13" spans="1:9" x14ac:dyDescent="0.25">
      <c r="A13" t="s">
        <v>194</v>
      </c>
      <c r="B13" t="s">
        <v>96</v>
      </c>
      <c r="C13">
        <v>27</v>
      </c>
      <c r="F13">
        <v>2</v>
      </c>
      <c r="G13">
        <v>3</v>
      </c>
      <c r="H13">
        <v>11</v>
      </c>
      <c r="I13">
        <f t="shared" si="1"/>
        <v>43</v>
      </c>
    </row>
    <row r="14" spans="1:9" x14ac:dyDescent="0.25">
      <c r="A14" t="s">
        <v>195</v>
      </c>
      <c r="B14" t="s">
        <v>109</v>
      </c>
      <c r="C14">
        <v>38</v>
      </c>
      <c r="D14">
        <v>5</v>
      </c>
      <c r="E14">
        <v>5</v>
      </c>
      <c r="F14">
        <v>5</v>
      </c>
      <c r="G14">
        <v>5</v>
      </c>
      <c r="H14">
        <v>4</v>
      </c>
      <c r="I14">
        <f t="shared" si="1"/>
        <v>62</v>
      </c>
    </row>
    <row r="15" spans="1:9" x14ac:dyDescent="0.25">
      <c r="A15" t="s">
        <v>185</v>
      </c>
      <c r="B15" t="s">
        <v>104</v>
      </c>
      <c r="C15">
        <v>25</v>
      </c>
      <c r="F15">
        <v>3</v>
      </c>
      <c r="G15">
        <v>4</v>
      </c>
      <c r="H15">
        <v>17</v>
      </c>
      <c r="I15">
        <f t="shared" si="1"/>
        <v>49</v>
      </c>
    </row>
    <row r="17" spans="1:9" x14ac:dyDescent="0.25">
      <c r="H17" s="43" t="s">
        <v>158</v>
      </c>
      <c r="I17" s="43">
        <f ca="1">SUM(OFFSET(I$11,0,0,B$8,1))</f>
        <v>263</v>
      </c>
    </row>
    <row r="18" spans="1:9" x14ac:dyDescent="0.25">
      <c r="H18" s="43" t="s">
        <v>159</v>
      </c>
      <c r="I18" s="43">
        <f ca="1">AVERAGE(OFFSET(I$11,0,0,B$8,1))</f>
        <v>52.6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D2500DEA-9F3A-4F0B-94AA-07AB087373E4}">
      <formula1>43709</formula1>
    </dataValidation>
    <dataValidation type="list" allowBlank="1" showInputMessage="1" showErrorMessage="1" sqref="B21:B28" xr:uid="{FF4D410C-6C95-4494-B35D-D07D73DC5077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B1F45762-A6F9-47EB-8E8D-A329D5BFBED4}">
          <x14:formula1>
            <xm:f>Variables!$H$2:$H$12</xm:f>
          </x14:formula1>
          <xm:sqref>A21:A28</xm:sqref>
        </x14:dataValidation>
        <x14:dataValidation type="list" allowBlank="1" showInputMessage="1" showErrorMessage="1" xr:uid="{0928E24A-8D4F-466A-899E-D62CD0D20C40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ova kompanija? Unesi u listu &quot;Corp&quot;_x000a_" xr:uid="{74677855-1388-419A-9E3F-1C5761A23D76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63E1B2F3-6422-4B41-9DB8-34A4F5DE8073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FF185779-D536-4E73-81E1-FCEC869F10D5}">
          <x14:formula1>
            <xm:f>Variables!$E$2:$E$4</xm:f>
          </x14:formula1>
          <xm:sqref>B3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E9DE-CB08-44CE-8792-50E6815D5803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43829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140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Poseidon</v>
      </c>
    </row>
    <row r="7" spans="1:9" x14ac:dyDescent="0.25">
      <c r="A7" s="11" t="s">
        <v>20</v>
      </c>
      <c r="B7" s="14">
        <f>MAX(I11:I15)</f>
        <v>92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109</v>
      </c>
      <c r="C11">
        <v>36</v>
      </c>
      <c r="D11">
        <v>9</v>
      </c>
      <c r="E11">
        <v>5</v>
      </c>
      <c r="F11">
        <v>3</v>
      </c>
      <c r="G11">
        <v>5</v>
      </c>
      <c r="H11">
        <v>34</v>
      </c>
      <c r="I11">
        <f>SUM(C11:H11)</f>
        <v>92</v>
      </c>
    </row>
    <row r="12" spans="1:9" x14ac:dyDescent="0.25">
      <c r="A12" t="s">
        <v>194</v>
      </c>
      <c r="B12" t="s">
        <v>111</v>
      </c>
      <c r="C12">
        <v>36</v>
      </c>
      <c r="D12">
        <v>7</v>
      </c>
      <c r="F12">
        <v>2</v>
      </c>
      <c r="G12">
        <v>3</v>
      </c>
      <c r="H12">
        <v>8</v>
      </c>
      <c r="I12">
        <f t="shared" ref="I12:I15" si="1">SUM(C12:H12)</f>
        <v>56</v>
      </c>
    </row>
    <row r="13" spans="1:9" x14ac:dyDescent="0.25">
      <c r="A13" t="s">
        <v>195</v>
      </c>
      <c r="B13" t="s">
        <v>95</v>
      </c>
      <c r="C13">
        <v>32</v>
      </c>
      <c r="D13">
        <v>5</v>
      </c>
      <c r="E13">
        <v>5</v>
      </c>
      <c r="F13">
        <v>3</v>
      </c>
      <c r="G13">
        <v>3</v>
      </c>
      <c r="H13">
        <v>10</v>
      </c>
      <c r="I13">
        <f t="shared" si="1"/>
        <v>58</v>
      </c>
    </row>
    <row r="14" spans="1:9" x14ac:dyDescent="0.25">
      <c r="A14" t="s">
        <v>193</v>
      </c>
      <c r="B14" t="s">
        <v>101</v>
      </c>
      <c r="C14">
        <v>47</v>
      </c>
      <c r="E14">
        <v>5</v>
      </c>
      <c r="F14">
        <v>3</v>
      </c>
      <c r="G14">
        <v>6</v>
      </c>
      <c r="H14">
        <v>11</v>
      </c>
      <c r="I14">
        <f t="shared" si="1"/>
        <v>72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278</v>
      </c>
    </row>
    <row r="18" spans="1:9" x14ac:dyDescent="0.25">
      <c r="H18" s="43" t="s">
        <v>159</v>
      </c>
      <c r="I18" s="43">
        <f ca="1">AVERAGE(OFFSET(I$11,0,0,B$8,1))</f>
        <v>69.5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4B4DDFBF-7AC6-420D-8DBD-0C61E2A11254}">
      <formula1>43709</formula1>
    </dataValidation>
    <dataValidation type="list" allowBlank="1" showInputMessage="1" showErrorMessage="1" sqref="B21:B28" xr:uid="{66391925-5674-4670-B20F-AE8A10EDD4A6}">
      <formula1>"1,2,3"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E71FF25C-73B7-4089-B95D-078EE776CBD3}">
          <x14:formula1>
            <xm:f>Variables!$H$2:$H$12</xm:f>
          </x14:formula1>
          <xm:sqref>A21:A28</xm:sqref>
        </x14:dataValidation>
        <x14:dataValidation type="list" allowBlank="1" showInputMessage="1" showErrorMessage="1" xr:uid="{D05DC658-14AC-4D91-9329-FF714C8835AD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Unesi ime u listu &quot;Players&quot;" xr:uid="{9C125F7A-AF5C-411E-9EB7-EF602D8C1A90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5BA459D9-9B2C-4ED4-B797-8FF4DD7C8DC8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Nova kompanija? Unesi u listu &quot;Corp&quot;_x000a_" xr:uid="{98EF21FA-87F4-42B1-AE7E-C33405B715D7}">
          <x14:formula1>
            <xm:f>Corporations!$A$2:$A$51</xm:f>
          </x14:formula1>
          <xm:sqref>B11:B15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7FCC3-F7BF-4E20-B430-5A8239D61D17}">
  <dimension ref="A1:I20"/>
  <sheetViews>
    <sheetView workbookViewId="0">
      <selection activeCell="H17" sqref="H17:I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43831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142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Poseidon</v>
      </c>
    </row>
    <row r="7" spans="1:9" x14ac:dyDescent="0.25">
      <c r="A7" s="11" t="s">
        <v>20</v>
      </c>
      <c r="B7" s="14">
        <f>MAX(I11:I15)</f>
        <v>95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109</v>
      </c>
      <c r="C11">
        <v>38</v>
      </c>
      <c r="D11">
        <v>5</v>
      </c>
      <c r="E11">
        <v>5</v>
      </c>
      <c r="F11">
        <v>9</v>
      </c>
      <c r="G11">
        <v>13</v>
      </c>
      <c r="H11">
        <v>25</v>
      </c>
      <c r="I11">
        <f>SUM(C11:H11)</f>
        <v>95</v>
      </c>
    </row>
    <row r="12" spans="1:9" x14ac:dyDescent="0.25">
      <c r="A12" t="s">
        <v>191</v>
      </c>
      <c r="B12" t="s">
        <v>101</v>
      </c>
      <c r="C12">
        <v>40</v>
      </c>
      <c r="D12">
        <v>5</v>
      </c>
      <c r="F12">
        <v>2</v>
      </c>
      <c r="G12">
        <v>3</v>
      </c>
      <c r="H12">
        <v>26</v>
      </c>
      <c r="I12">
        <f t="shared" ref="I12:I15" si="1">SUM(C12:H12)</f>
        <v>76</v>
      </c>
    </row>
    <row r="13" spans="1:9" x14ac:dyDescent="0.25">
      <c r="A13" t="s">
        <v>183</v>
      </c>
      <c r="B13" t="s">
        <v>97</v>
      </c>
      <c r="C13">
        <v>29</v>
      </c>
      <c r="D13">
        <v>7</v>
      </c>
      <c r="E13">
        <v>5</v>
      </c>
      <c r="F13">
        <v>2</v>
      </c>
      <c r="G13">
        <v>9</v>
      </c>
      <c r="H13">
        <v>28</v>
      </c>
      <c r="I13">
        <f t="shared" si="1"/>
        <v>80</v>
      </c>
    </row>
    <row r="14" spans="1:9" x14ac:dyDescent="0.25">
      <c r="A14" t="s">
        <v>185</v>
      </c>
      <c r="B14" t="s">
        <v>105</v>
      </c>
      <c r="C14">
        <v>39</v>
      </c>
      <c r="D14">
        <v>4</v>
      </c>
      <c r="E14">
        <v>5</v>
      </c>
      <c r="F14">
        <v>11</v>
      </c>
      <c r="G14">
        <v>12</v>
      </c>
      <c r="H14">
        <v>14</v>
      </c>
      <c r="I14">
        <f t="shared" si="1"/>
        <v>85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336</v>
      </c>
    </row>
    <row r="18" spans="1:9" x14ac:dyDescent="0.25">
      <c r="H18" s="43" t="s">
        <v>159</v>
      </c>
      <c r="I18" s="43">
        <f ca="1">AVERAGE(OFFSET(I$11,0,0,B$8,1))</f>
        <v>84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2">
    <dataValidation type="list" allowBlank="1" showInputMessage="1" showErrorMessage="1" sqref="B21:B28" xr:uid="{F90F2C39-0B82-49B0-B958-E4657019AF42}">
      <formula1>"1,2,3"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1E7739C7-2890-4568-AA48-A5A722EED06A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mapa" xr:uid="{FC17ED4F-8254-49DC-ACFB-26CF528329C9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509F1BDB-1DE4-4FE9-8D32-671A359B56EA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96F41E6D-3235-428B-8A2E-9E645E12FE9D}">
          <x14:formula1>
            <xm:f>Corporations!$A$2:$A$51</xm:f>
          </x14:formula1>
          <xm:sqref>B11:B15</xm:sqref>
        </x14:dataValidation>
        <x14:dataValidation type="list" allowBlank="1" showInputMessage="1" showErrorMessage="1" xr:uid="{82B43626-BCCE-45AA-95E7-FCCC74D0D522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epostojeća kolonija!" xr:uid="{B8D91412-CC04-4F88-80AB-532F47CA859F}">
          <x14:formula1>
            <xm:f>Variables!$H$2:$H$12</xm:f>
          </x14:formula1>
          <xm:sqref>A21:A28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CC5F-CDB9-4FB8-80D4-90FB4A97E60A}">
  <dimension ref="A1:I27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43838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142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Interplanetary Cinematics</v>
      </c>
    </row>
    <row r="7" spans="1:9" x14ac:dyDescent="0.25">
      <c r="A7" s="11" t="s">
        <v>20</v>
      </c>
      <c r="B7" s="14">
        <f>MAX(I11:I15)</f>
        <v>90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95</v>
      </c>
      <c r="C11">
        <v>31</v>
      </c>
      <c r="D11">
        <v>10</v>
      </c>
      <c r="E11">
        <v>5</v>
      </c>
      <c r="F11">
        <v>6</v>
      </c>
      <c r="G11">
        <v>10</v>
      </c>
      <c r="H11">
        <f>10+6+12</f>
        <v>28</v>
      </c>
      <c r="I11">
        <f>SUM(C11:H11)</f>
        <v>90</v>
      </c>
    </row>
    <row r="12" spans="1:9" x14ac:dyDescent="0.25">
      <c r="A12" t="s">
        <v>184</v>
      </c>
      <c r="B12" t="s">
        <v>105</v>
      </c>
      <c r="C12">
        <v>31</v>
      </c>
      <c r="F12">
        <v>6</v>
      </c>
      <c r="G12">
        <v>11</v>
      </c>
      <c r="H12">
        <v>13</v>
      </c>
      <c r="I12">
        <f t="shared" ref="I12:I15" si="1">SUM(C12:H12)</f>
        <v>61</v>
      </c>
    </row>
    <row r="13" spans="1:9" x14ac:dyDescent="0.25">
      <c r="A13" t="s">
        <v>193</v>
      </c>
      <c r="B13" t="s">
        <v>108</v>
      </c>
      <c r="C13">
        <v>32</v>
      </c>
      <c r="D13">
        <v>7</v>
      </c>
      <c r="F13">
        <v>3</v>
      </c>
      <c r="G13">
        <v>5</v>
      </c>
      <c r="H13">
        <v>28</v>
      </c>
      <c r="I13">
        <f t="shared" si="1"/>
        <v>75</v>
      </c>
    </row>
    <row r="14" spans="1:9" x14ac:dyDescent="0.25">
      <c r="A14" t="s">
        <v>183</v>
      </c>
      <c r="B14" t="s">
        <v>93</v>
      </c>
      <c r="C14">
        <v>38</v>
      </c>
      <c r="D14">
        <v>4</v>
      </c>
      <c r="E14">
        <v>10</v>
      </c>
      <c r="F14">
        <v>7</v>
      </c>
      <c r="G14">
        <v>12</v>
      </c>
      <c r="H14">
        <f>4+11</f>
        <v>15</v>
      </c>
      <c r="I14">
        <f t="shared" si="1"/>
        <v>86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312</v>
      </c>
    </row>
    <row r="18" spans="1:9" x14ac:dyDescent="0.25">
      <c r="H18" s="43" t="s">
        <v>159</v>
      </c>
      <c r="I18" s="43">
        <f ca="1">AVERAGE(OFFSET(I$11,0,0,B$8,1))</f>
        <v>78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130</v>
      </c>
    </row>
    <row r="22" spans="1:9" x14ac:dyDescent="0.25">
      <c r="A22" t="s">
        <v>135</v>
      </c>
      <c r="B22">
        <v>1</v>
      </c>
    </row>
    <row r="23" spans="1:9" x14ac:dyDescent="0.25">
      <c r="A23" t="s">
        <v>143</v>
      </c>
      <c r="B23">
        <v>3</v>
      </c>
    </row>
    <row r="24" spans="1:9" x14ac:dyDescent="0.25">
      <c r="A24" t="s">
        <v>145</v>
      </c>
    </row>
    <row r="25" spans="1:9" x14ac:dyDescent="0.25">
      <c r="A25" t="s">
        <v>147</v>
      </c>
      <c r="B25">
        <v>3</v>
      </c>
    </row>
    <row r="26" spans="1:9" x14ac:dyDescent="0.25">
      <c r="A26" t="s">
        <v>149</v>
      </c>
      <c r="B26">
        <v>3</v>
      </c>
    </row>
    <row r="27" spans="1:9" x14ac:dyDescent="0.25">
      <c r="A27" t="s">
        <v>150</v>
      </c>
      <c r="B27">
        <v>3</v>
      </c>
    </row>
  </sheetData>
  <mergeCells count="2">
    <mergeCell ref="D1:I2"/>
    <mergeCell ref="D4:I5"/>
  </mergeCells>
  <dataValidations count="2">
    <dataValidation type="list" allowBlank="1" showInputMessage="1" showErrorMessage="1" sqref="B21:B28" xr:uid="{2EC77E95-2C15-4A35-A5E4-37D7E2FA7292}">
      <formula1>"1,2,3"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42389E4C-3290-454F-9918-49714D75D15E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mapa" xr:uid="{0D7ED8A6-0A1C-4B65-9219-89E555CA11B1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AEFA131B-26D2-417E-9F30-5805BC4E07CA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1CE60671-8B62-45F0-9BF6-568F1E6271F6}">
          <x14:formula1>
            <xm:f>Corporations!$A$2:$A$51</xm:f>
          </x14:formula1>
          <xm:sqref>B11:B15</xm:sqref>
        </x14:dataValidation>
        <x14:dataValidation type="list" allowBlank="1" showInputMessage="1" showErrorMessage="1" xr:uid="{A60AA946-1BE6-460F-B6F0-5E61863A6DBC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epostojeća kolonija!" xr:uid="{64328473-AADC-4F5E-A47A-7BB86B11EB48}">
          <x14:formula1>
            <xm:f>Variables!$H$2:$H$12</xm:f>
          </x14:formula1>
          <xm:sqref>A21:A28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F2335-3168-481F-B989-5D39C94CDE01}">
  <dimension ref="A1:I26"/>
  <sheetViews>
    <sheetView workbookViewId="0">
      <selection activeCell="L18" sqref="L18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43840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142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Thorgate</v>
      </c>
    </row>
    <row r="7" spans="1:9" x14ac:dyDescent="0.25">
      <c r="A7" s="11" t="s">
        <v>20</v>
      </c>
      <c r="B7" s="14">
        <f>MAX(I11:I15)</f>
        <v>96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100</v>
      </c>
      <c r="C11">
        <v>33</v>
      </c>
      <c r="D11">
        <v>7</v>
      </c>
      <c r="F11">
        <v>5</v>
      </c>
      <c r="G11">
        <v>9</v>
      </c>
      <c r="H11">
        <v>42</v>
      </c>
      <c r="I11">
        <f>SUM(C11:H11)</f>
        <v>96</v>
      </c>
    </row>
    <row r="12" spans="1:9" x14ac:dyDescent="0.25">
      <c r="A12" t="s">
        <v>186</v>
      </c>
      <c r="B12" t="s">
        <v>92</v>
      </c>
      <c r="C12">
        <v>32</v>
      </c>
      <c r="D12">
        <v>2</v>
      </c>
      <c r="E12">
        <v>10</v>
      </c>
      <c r="F12">
        <v>6</v>
      </c>
      <c r="G12">
        <v>14</v>
      </c>
      <c r="H12">
        <v>16</v>
      </c>
      <c r="I12">
        <f t="shared" ref="I12:I15" si="1">SUM(C12:H12)</f>
        <v>80</v>
      </c>
    </row>
    <row r="13" spans="1:9" x14ac:dyDescent="0.25">
      <c r="A13" t="s">
        <v>190</v>
      </c>
      <c r="B13" t="s">
        <v>111</v>
      </c>
      <c r="C13">
        <v>33</v>
      </c>
      <c r="D13">
        <v>2</v>
      </c>
      <c r="F13">
        <v>1</v>
      </c>
      <c r="G13">
        <v>1</v>
      </c>
      <c r="H13">
        <v>38</v>
      </c>
      <c r="I13">
        <f t="shared" si="1"/>
        <v>75</v>
      </c>
    </row>
    <row r="14" spans="1:9" x14ac:dyDescent="0.25">
      <c r="A14" t="s">
        <v>185</v>
      </c>
      <c r="B14" t="s">
        <v>108</v>
      </c>
      <c r="C14">
        <v>37</v>
      </c>
      <c r="D14">
        <v>10</v>
      </c>
      <c r="E14">
        <v>5</v>
      </c>
      <c r="F14">
        <v>10</v>
      </c>
      <c r="G14">
        <v>12</v>
      </c>
      <c r="H14">
        <v>12</v>
      </c>
      <c r="I14">
        <f t="shared" si="1"/>
        <v>86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337</v>
      </c>
    </row>
    <row r="18" spans="1:9" x14ac:dyDescent="0.25">
      <c r="H18" s="43" t="s">
        <v>159</v>
      </c>
      <c r="I18" s="43">
        <f ca="1">AVERAGE(OFFSET(I$11,0,0,B$8,1))</f>
        <v>84.25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133</v>
      </c>
      <c r="B21">
        <v>2</v>
      </c>
    </row>
    <row r="22" spans="1:9" x14ac:dyDescent="0.25">
      <c r="A22" t="s">
        <v>135</v>
      </c>
    </row>
    <row r="23" spans="1:9" x14ac:dyDescent="0.25">
      <c r="A23" t="s">
        <v>130</v>
      </c>
      <c r="B23">
        <v>2</v>
      </c>
    </row>
    <row r="24" spans="1:9" x14ac:dyDescent="0.25">
      <c r="A24" t="s">
        <v>149</v>
      </c>
      <c r="B24">
        <v>1</v>
      </c>
    </row>
    <row r="25" spans="1:9" x14ac:dyDescent="0.25">
      <c r="A25" t="s">
        <v>143</v>
      </c>
      <c r="B25">
        <v>3</v>
      </c>
    </row>
    <row r="26" spans="1:9" x14ac:dyDescent="0.25">
      <c r="A26" t="s">
        <v>139</v>
      </c>
      <c r="B26">
        <v>2</v>
      </c>
    </row>
  </sheetData>
  <mergeCells count="2">
    <mergeCell ref="D1:I2"/>
    <mergeCell ref="D4:I5"/>
  </mergeCells>
  <dataValidations count="2">
    <dataValidation type="list" allowBlank="1" showInputMessage="1" showErrorMessage="1" sqref="B21:B28" xr:uid="{A55B754C-7A62-4EF5-99A1-9CE16695E2B0}">
      <formula1>"1,2,3"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46D6C804-C9F7-458C-A6D8-D26D4EBCF3F8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mapa" xr:uid="{40E0F3A9-5A3B-41E9-9BA7-91C54370EEAD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59E4C2D8-D9DC-4985-A126-F908D031A8FF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C392E29E-BD34-4847-B5AA-8FA6D7D3AB16}">
          <x14:formula1>
            <xm:f>Corporations!$A$2:$A$51</xm:f>
          </x14:formula1>
          <xm:sqref>B11:B15</xm:sqref>
        </x14:dataValidation>
        <x14:dataValidation type="list" allowBlank="1" showInputMessage="1" showErrorMessage="1" xr:uid="{0544AC2F-666E-4D96-A5E9-D870E82A0EF3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epostojeća kolonija!" xr:uid="{C731657E-5535-4756-85E9-8CE32DFD4615}">
          <x14:formula1>
            <xm:f>Variables!$H$2:$H$12</xm:f>
          </x14:formula1>
          <xm:sqref>A21:A28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FD49-529D-4443-891A-E0FA0791952E}">
  <dimension ref="A1:I26"/>
  <sheetViews>
    <sheetView workbookViewId="0">
      <selection activeCell="J1" sqref="J1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43870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142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player11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Inventrix</v>
      </c>
    </row>
    <row r="7" spans="1:9" x14ac:dyDescent="0.25">
      <c r="A7" s="11" t="s">
        <v>20</v>
      </c>
      <c r="B7" s="14">
        <f>MAX(I11:I15)</f>
        <v>92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111</v>
      </c>
      <c r="C11">
        <v>43</v>
      </c>
      <c r="E11">
        <v>10</v>
      </c>
      <c r="F11">
        <v>6</v>
      </c>
      <c r="G11">
        <v>11</v>
      </c>
      <c r="H11">
        <v>19</v>
      </c>
      <c r="I11">
        <f>SUM(C11:H11)</f>
        <v>89</v>
      </c>
    </row>
    <row r="12" spans="1:9" x14ac:dyDescent="0.25">
      <c r="A12" t="s">
        <v>183</v>
      </c>
      <c r="B12" t="s">
        <v>102</v>
      </c>
      <c r="C12">
        <v>29</v>
      </c>
      <c r="D12">
        <v>10</v>
      </c>
      <c r="F12">
        <v>8</v>
      </c>
      <c r="G12">
        <v>15</v>
      </c>
      <c r="H12">
        <v>22</v>
      </c>
      <c r="I12">
        <f t="shared" ref="I12:I15" si="1">SUM(C12:H12)</f>
        <v>84</v>
      </c>
    </row>
    <row r="13" spans="1:9" x14ac:dyDescent="0.25">
      <c r="A13" t="s">
        <v>191</v>
      </c>
      <c r="B13" t="s">
        <v>96</v>
      </c>
      <c r="C13">
        <v>33</v>
      </c>
      <c r="D13">
        <v>9</v>
      </c>
      <c r="E13">
        <v>5</v>
      </c>
      <c r="F13">
        <v>8</v>
      </c>
      <c r="G13">
        <v>16</v>
      </c>
      <c r="H13">
        <v>21</v>
      </c>
      <c r="I13">
        <f t="shared" si="1"/>
        <v>92</v>
      </c>
    </row>
    <row r="14" spans="1:9" x14ac:dyDescent="0.25">
      <c r="A14" t="s">
        <v>184</v>
      </c>
      <c r="B14" t="s">
        <v>94</v>
      </c>
      <c r="C14">
        <v>27</v>
      </c>
      <c r="D14">
        <v>5</v>
      </c>
      <c r="F14">
        <v>6</v>
      </c>
      <c r="G14">
        <v>14</v>
      </c>
      <c r="H14">
        <v>17</v>
      </c>
      <c r="I14">
        <f t="shared" si="1"/>
        <v>69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334</v>
      </c>
    </row>
    <row r="18" spans="1:9" x14ac:dyDescent="0.25">
      <c r="H18" s="43" t="s">
        <v>159</v>
      </c>
      <c r="I18" s="43">
        <f ca="1">AVERAGE(OFFSET(I$11,0,0,B$8,1))</f>
        <v>83.5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149</v>
      </c>
    </row>
    <row r="22" spans="1:9" x14ac:dyDescent="0.25">
      <c r="A22" t="s">
        <v>137</v>
      </c>
      <c r="B22">
        <v>1</v>
      </c>
    </row>
    <row r="23" spans="1:9" x14ac:dyDescent="0.25">
      <c r="A23" t="s">
        <v>143</v>
      </c>
      <c r="B23">
        <v>3</v>
      </c>
    </row>
    <row r="24" spans="1:9" x14ac:dyDescent="0.25">
      <c r="A24" t="s">
        <v>145</v>
      </c>
      <c r="B24">
        <v>2</v>
      </c>
    </row>
    <row r="25" spans="1:9" x14ac:dyDescent="0.25">
      <c r="A25" t="s">
        <v>150</v>
      </c>
      <c r="B25">
        <v>3</v>
      </c>
    </row>
    <row r="26" spans="1:9" x14ac:dyDescent="0.25">
      <c r="A26" t="s">
        <v>139</v>
      </c>
      <c r="B26">
        <v>1</v>
      </c>
    </row>
  </sheetData>
  <mergeCells count="2">
    <mergeCell ref="D1:I2"/>
    <mergeCell ref="D4:I5"/>
  </mergeCells>
  <dataValidations count="2">
    <dataValidation type="list" allowBlank="1" showInputMessage="1" showErrorMessage="1" sqref="B21:B28" xr:uid="{3B41BE85-EE5B-4D9E-AB1E-1AD2BEE92BEE}">
      <formula1>"1,2,3"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A0124EB2-BAEA-45EA-B3C3-DE590917F893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mapa" xr:uid="{043CFE09-0FD6-48ED-B37B-3BED3EE19DB4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7B14899A-9B34-4F83-A709-38B0C198F823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44DDF418-AA3A-48B4-9FBC-8551CC2F40B4}">
          <x14:formula1>
            <xm:f>Corporations!$A$2:$A$51</xm:f>
          </x14:formula1>
          <xm:sqref>B11:B15</xm:sqref>
        </x14:dataValidation>
        <x14:dataValidation type="list" allowBlank="1" showInputMessage="1" showErrorMessage="1" xr:uid="{A982C274-620E-4E9F-A7D5-E26F0585F543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epostojeća kolonija!" xr:uid="{CF6E6ECA-4452-47E4-B745-7CCCF6FA00BF}">
          <x14:formula1>
            <xm:f>Variables!$H$2:$H$12</xm:f>
          </x14:formula1>
          <xm:sqref>A21:A28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459E-E049-4BD2-93A6-502C5D36A628}">
  <dimension ref="A1:I27"/>
  <sheetViews>
    <sheetView workbookViewId="0">
      <selection activeCell="B27" sqref="B27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/>
      <c r="B1" s="12">
        <v>43872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142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Inventrix</v>
      </c>
    </row>
    <row r="7" spans="1:9" x14ac:dyDescent="0.25">
      <c r="A7" s="11" t="s">
        <v>20</v>
      </c>
      <c r="B7" s="14">
        <f>MAX(I11:I15)</f>
        <v>99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96</v>
      </c>
      <c r="C11">
        <v>39</v>
      </c>
      <c r="D11">
        <v>5</v>
      </c>
      <c r="E11">
        <v>5</v>
      </c>
      <c r="F11">
        <v>10</v>
      </c>
      <c r="G11">
        <v>15</v>
      </c>
      <c r="H11">
        <v>25</v>
      </c>
      <c r="I11">
        <f>SUM(C11:H11)</f>
        <v>99</v>
      </c>
    </row>
    <row r="12" spans="1:9" x14ac:dyDescent="0.25">
      <c r="A12" t="s">
        <v>183</v>
      </c>
      <c r="B12" t="s">
        <v>105</v>
      </c>
      <c r="C12">
        <v>30</v>
      </c>
      <c r="D12">
        <v>7</v>
      </c>
      <c r="E12">
        <v>5</v>
      </c>
      <c r="F12">
        <v>0</v>
      </c>
      <c r="G12">
        <v>3</v>
      </c>
      <c r="H12">
        <v>46</v>
      </c>
      <c r="I12">
        <f t="shared" ref="I12:I15" si="1">SUM(C12:H12)</f>
        <v>91</v>
      </c>
    </row>
    <row r="13" spans="1:9" x14ac:dyDescent="0.25">
      <c r="A13" t="s">
        <v>191</v>
      </c>
      <c r="B13" t="s">
        <v>107</v>
      </c>
      <c r="C13">
        <v>28</v>
      </c>
      <c r="D13">
        <v>4</v>
      </c>
      <c r="F13">
        <v>5</v>
      </c>
      <c r="G13">
        <v>5</v>
      </c>
      <c r="H13">
        <v>35</v>
      </c>
      <c r="I13">
        <f t="shared" si="1"/>
        <v>77</v>
      </c>
    </row>
    <row r="14" spans="1:9" x14ac:dyDescent="0.25">
      <c r="A14" t="s">
        <v>184</v>
      </c>
      <c r="B14" t="s">
        <v>111</v>
      </c>
      <c r="C14">
        <v>35</v>
      </c>
      <c r="D14">
        <v>5</v>
      </c>
      <c r="E14">
        <v>5</v>
      </c>
      <c r="F14">
        <v>8</v>
      </c>
      <c r="G14">
        <v>11</v>
      </c>
      <c r="H14">
        <v>12</v>
      </c>
      <c r="I14">
        <f t="shared" si="1"/>
        <v>76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343</v>
      </c>
    </row>
    <row r="18" spans="1:9" x14ac:dyDescent="0.25">
      <c r="H18" s="43" t="s">
        <v>159</v>
      </c>
      <c r="I18" s="43">
        <f ca="1">AVERAGE(OFFSET(I$11,0,0,B$8,1))</f>
        <v>85.75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130</v>
      </c>
    </row>
    <row r="22" spans="1:9" x14ac:dyDescent="0.25">
      <c r="A22" t="s">
        <v>145</v>
      </c>
      <c r="B22">
        <v>1</v>
      </c>
    </row>
    <row r="23" spans="1:9" x14ac:dyDescent="0.25">
      <c r="A23" t="s">
        <v>133</v>
      </c>
    </row>
    <row r="24" spans="1:9" x14ac:dyDescent="0.25">
      <c r="A24" t="s">
        <v>141</v>
      </c>
    </row>
    <row r="25" spans="1:9" x14ac:dyDescent="0.25">
      <c r="A25" t="s">
        <v>149</v>
      </c>
      <c r="B25">
        <v>1</v>
      </c>
    </row>
    <row r="26" spans="1:9" x14ac:dyDescent="0.25">
      <c r="A26" t="s">
        <v>150</v>
      </c>
      <c r="B26">
        <v>3</v>
      </c>
    </row>
    <row r="27" spans="1:9" x14ac:dyDescent="0.25">
      <c r="A27" t="s">
        <v>147</v>
      </c>
      <c r="B27">
        <v>3</v>
      </c>
    </row>
  </sheetData>
  <mergeCells count="2">
    <mergeCell ref="D1:I2"/>
    <mergeCell ref="D4:I5"/>
  </mergeCells>
  <dataValidations count="2">
    <dataValidation type="list" allowBlank="1" showInputMessage="1" showErrorMessage="1" sqref="B21:B28" xr:uid="{9F5C9A06-AD11-4CE7-9B78-1C37F72E5513}">
      <formula1>"1,2,3"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38743791-22D7-4EB1-8462-E0D80833F8DF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mapa" xr:uid="{CD658A12-399D-4B89-A9C9-32298BB7A1B9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2AF40488-B624-468A-8378-34B539F749A6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24AD5297-0F02-4870-BA0E-5C511954240D}">
          <x14:formula1>
            <xm:f>Corporations!$A$2:$A$51</xm:f>
          </x14:formula1>
          <xm:sqref>B11:B15</xm:sqref>
        </x14:dataValidation>
        <x14:dataValidation type="list" allowBlank="1" showInputMessage="1" showErrorMessage="1" xr:uid="{FB9B00B9-4E0A-4881-B1E9-BFB82449A477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epostojeća kolonija!" xr:uid="{AB79270C-E3EB-45A9-8CCF-1E335D266544}">
          <x14:formula1>
            <xm:f>Variables!$H$2:$H$12</xm:f>
          </x14:formula1>
          <xm:sqref>A21:A28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8A63-EBE3-4AFA-810F-A9213912CA2C}">
  <dimension ref="A1:I26"/>
  <sheetViews>
    <sheetView workbookViewId="0">
      <selection activeCell="B2" sqref="B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43875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142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Teractor</v>
      </c>
    </row>
    <row r="7" spans="1:9" x14ac:dyDescent="0.25">
      <c r="A7" s="11" t="s">
        <v>20</v>
      </c>
      <c r="B7" s="14">
        <f>MAX(I11:I15)</f>
        <v>78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104</v>
      </c>
      <c r="C11">
        <v>38</v>
      </c>
      <c r="E11">
        <v>5</v>
      </c>
      <c r="F11">
        <v>8</v>
      </c>
      <c r="G11">
        <v>8</v>
      </c>
      <c r="H11">
        <v>19</v>
      </c>
      <c r="I11">
        <f>SUM(C11:H11)</f>
        <v>78</v>
      </c>
    </row>
    <row r="12" spans="1:9" x14ac:dyDescent="0.25">
      <c r="A12" t="s">
        <v>183</v>
      </c>
      <c r="B12" t="s">
        <v>99</v>
      </c>
      <c r="C12">
        <v>29</v>
      </c>
      <c r="D12">
        <v>9</v>
      </c>
      <c r="E12">
        <v>5</v>
      </c>
      <c r="F12">
        <v>4</v>
      </c>
      <c r="G12">
        <v>10</v>
      </c>
      <c r="H12">
        <v>9</v>
      </c>
      <c r="I12">
        <f t="shared" ref="I12:I15" si="1">SUM(C12:H12)</f>
        <v>66</v>
      </c>
    </row>
    <row r="13" spans="1:9" x14ac:dyDescent="0.25">
      <c r="A13" t="s">
        <v>191</v>
      </c>
      <c r="B13" t="s">
        <v>108</v>
      </c>
      <c r="C13">
        <v>27</v>
      </c>
      <c r="D13">
        <v>5</v>
      </c>
      <c r="F13">
        <v>4</v>
      </c>
      <c r="G13">
        <v>6</v>
      </c>
      <c r="H13">
        <v>24</v>
      </c>
      <c r="I13">
        <f t="shared" si="1"/>
        <v>66</v>
      </c>
    </row>
    <row r="14" spans="1:9" x14ac:dyDescent="0.25">
      <c r="A14" t="s">
        <v>184</v>
      </c>
      <c r="B14" t="s">
        <v>98</v>
      </c>
      <c r="C14">
        <v>32</v>
      </c>
      <c r="D14">
        <v>7</v>
      </c>
      <c r="E14">
        <v>5</v>
      </c>
      <c r="F14">
        <v>5</v>
      </c>
      <c r="G14">
        <v>7</v>
      </c>
      <c r="H14">
        <v>10</v>
      </c>
      <c r="I14">
        <f t="shared" si="1"/>
        <v>66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276</v>
      </c>
    </row>
    <row r="18" spans="1:9" x14ac:dyDescent="0.25">
      <c r="H18" s="43" t="s">
        <v>159</v>
      </c>
      <c r="I18" s="43">
        <f ca="1">AVERAGE(OFFSET(I$11,0,0,B$8,1))</f>
        <v>69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141</v>
      </c>
    </row>
    <row r="22" spans="1:9" x14ac:dyDescent="0.25">
      <c r="A22" t="s">
        <v>137</v>
      </c>
      <c r="B22">
        <v>2</v>
      </c>
    </row>
    <row r="23" spans="1:9" x14ac:dyDescent="0.25">
      <c r="A23" t="s">
        <v>150</v>
      </c>
      <c r="B23">
        <v>3</v>
      </c>
    </row>
    <row r="24" spans="1:9" x14ac:dyDescent="0.25">
      <c r="A24" t="s">
        <v>145</v>
      </c>
    </row>
    <row r="25" spans="1:9" x14ac:dyDescent="0.25">
      <c r="A25" t="s">
        <v>143</v>
      </c>
      <c r="B25">
        <v>3</v>
      </c>
    </row>
    <row r="26" spans="1:9" x14ac:dyDescent="0.25">
      <c r="A26" t="s">
        <v>139</v>
      </c>
      <c r="B26">
        <v>3</v>
      </c>
    </row>
  </sheetData>
  <mergeCells count="2">
    <mergeCell ref="D1:I2"/>
    <mergeCell ref="D4:I5"/>
  </mergeCells>
  <dataValidations count="2">
    <dataValidation type="list" allowBlank="1" showInputMessage="1" showErrorMessage="1" sqref="B21:B28" xr:uid="{81699D8E-F549-4843-87E6-F49CD0D1C102}">
      <formula1>"1,2,3"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DC1DAB6D-36D2-426F-8963-E6452296AD33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mapa" xr:uid="{FCBC783B-0FDA-415C-AF77-322B1D6D37D6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CC10DCD5-8AF3-4B19-918C-16BC05A97F98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7AAECA17-139A-49AF-A5EB-C43297140419}">
          <x14:formula1>
            <xm:f>Corporations!$A$2:$A$51</xm:f>
          </x14:formula1>
          <xm:sqref>B11:B15</xm:sqref>
        </x14:dataValidation>
        <x14:dataValidation type="list" allowBlank="1" showInputMessage="1" showErrorMessage="1" xr:uid="{2B3309AC-D56C-46AF-81E6-23A93E9B84CE}">
          <x14:formula1>
            <xm:f>Variables!$A$2:$A$8</xm:f>
          </x14:formula1>
          <xm:sqref>B2</xm:sqref>
        </x14:dataValidation>
        <x14:dataValidation type="list" allowBlank="1" showInputMessage="1" showErrorMessage="1" errorTitle="Krivi unos" error="Nepostojeća kolonija!" xr:uid="{1C5E1C5C-070B-4BBD-A6FE-A6282B4E3A35}">
          <x14:formula1>
            <xm:f>Variables!$H$2:$H$12</xm:f>
          </x14:formula1>
          <xm:sqref>A21:A28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E250-083E-414F-AF6F-1FB011BDEE71}">
  <dimension ref="A1:I25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43879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Phobolog</v>
      </c>
    </row>
    <row r="7" spans="1:9" x14ac:dyDescent="0.25">
      <c r="A7" s="11" t="s">
        <v>20</v>
      </c>
      <c r="B7" s="14">
        <f>MAX(I11:I15)</f>
        <v>127</v>
      </c>
    </row>
    <row r="8" spans="1:9" x14ac:dyDescent="0.25">
      <c r="A8" s="22" t="s">
        <v>21</v>
      </c>
      <c r="B8" s="14">
        <f>COUNTA(A11:A15)</f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98</v>
      </c>
      <c r="C11">
        <v>49</v>
      </c>
      <c r="D11">
        <v>2</v>
      </c>
      <c r="E11">
        <v>5</v>
      </c>
      <c r="F11">
        <v>8</v>
      </c>
      <c r="G11">
        <v>10</v>
      </c>
      <c r="H11">
        <v>53</v>
      </c>
      <c r="I11">
        <f>SUM(C11:H11)</f>
        <v>127</v>
      </c>
    </row>
    <row r="12" spans="1:9" x14ac:dyDescent="0.25">
      <c r="A12" t="s">
        <v>183</v>
      </c>
      <c r="B12" t="s">
        <v>115</v>
      </c>
      <c r="C12">
        <v>38</v>
      </c>
      <c r="D12">
        <v>10</v>
      </c>
      <c r="F12">
        <v>8</v>
      </c>
      <c r="G12">
        <v>22</v>
      </c>
      <c r="H12">
        <v>24</v>
      </c>
      <c r="I12">
        <f t="shared" ref="I12:I15" si="1">SUM(C12:H12)</f>
        <v>102</v>
      </c>
    </row>
    <row r="13" spans="1:9" x14ac:dyDescent="0.25">
      <c r="A13" t="s">
        <v>184</v>
      </c>
      <c r="B13" t="s">
        <v>112</v>
      </c>
      <c r="C13">
        <v>34</v>
      </c>
      <c r="D13">
        <v>12</v>
      </c>
      <c r="E13">
        <v>10</v>
      </c>
      <c r="F13">
        <v>9</v>
      </c>
      <c r="G13">
        <v>19</v>
      </c>
      <c r="H13">
        <v>27</v>
      </c>
      <c r="I13">
        <f t="shared" si="1"/>
        <v>111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340</v>
      </c>
    </row>
    <row r="18" spans="1:9" x14ac:dyDescent="0.25">
      <c r="H18" s="43" t="s">
        <v>159</v>
      </c>
      <c r="I18" s="43">
        <f ca="1">AVERAGE(OFFSET(I$11,0,0,B$8,1))</f>
        <v>113.33333333333333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135</v>
      </c>
      <c r="B21">
        <v>2</v>
      </c>
    </row>
    <row r="22" spans="1:9" x14ac:dyDescent="0.25">
      <c r="A22" t="s">
        <v>143</v>
      </c>
      <c r="B22">
        <v>3</v>
      </c>
    </row>
    <row r="23" spans="1:9" x14ac:dyDescent="0.25">
      <c r="A23" t="s">
        <v>130</v>
      </c>
      <c r="B23">
        <v>0</v>
      </c>
    </row>
    <row r="24" spans="1:9" x14ac:dyDescent="0.25">
      <c r="A24" t="s">
        <v>150</v>
      </c>
      <c r="B24">
        <v>2</v>
      </c>
    </row>
    <row r="25" spans="1:9" x14ac:dyDescent="0.25">
      <c r="A25" t="s">
        <v>141</v>
      </c>
      <c r="B25">
        <v>0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7AA3D7AD-CC3D-4B17-BA95-7EB590AA92B6}">
      <formula1>43709</formula1>
    </dataValidation>
    <dataValidation type="list" allowBlank="1" showInputMessage="1" showErrorMessage="1" sqref="B21:B28" xr:uid="{0FCB590B-28A3-45C8-B729-42F5D13936C1}">
      <formula1>"0,1,2,3"</formula1>
    </dataValidation>
  </dataValidations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mapa" xr:uid="{E1BD1364-D184-4F19-8B10-769BED082B31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62F527DB-23EF-4D76-AA5B-C418E9DA4AE6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86A9F2D0-3C14-4528-B8F5-17E3D139B9FF}">
          <x14:formula1>
            <xm:f>Corporations!$A$2:$A$51</xm:f>
          </x14:formula1>
          <xm:sqref>B11:B15</xm:sqref>
        </x14:dataValidation>
        <x14:dataValidation type="list" allowBlank="1" showInputMessage="1" showErrorMessage="1" xr:uid="{7B7FE3D8-ABDB-4057-8F9B-4C08B35FB41D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kolonija!" xr:uid="{B1652E44-1991-401B-9348-A91124B7B2AA}">
          <x14:formula1>
            <xm:f>Variables!$H$2:$H$12</xm:f>
          </x14:formula1>
          <xm:sqref>A21:A28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726C-DE80-4130-8255-DB86626F920E}">
  <dimension ref="A1:I27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43881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Teractor</v>
      </c>
    </row>
    <row r="7" spans="1:9" x14ac:dyDescent="0.25">
      <c r="A7" s="11" t="s">
        <v>20</v>
      </c>
      <c r="B7" s="14">
        <f>MAX(I11:I15)</f>
        <v>73</v>
      </c>
    </row>
    <row r="8" spans="1:9" x14ac:dyDescent="0.25">
      <c r="A8" s="22" t="s">
        <v>21</v>
      </c>
      <c r="B8" s="14">
        <f>COUNTA(A11:A15)</f>
        <v>5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104</v>
      </c>
      <c r="C11">
        <v>46</v>
      </c>
      <c r="F11">
        <v>2</v>
      </c>
      <c r="G11">
        <v>2</v>
      </c>
      <c r="H11">
        <v>23</v>
      </c>
      <c r="I11">
        <f>SUM(C11:H11)</f>
        <v>73</v>
      </c>
    </row>
    <row r="12" spans="1:9" x14ac:dyDescent="0.25">
      <c r="A12" t="s">
        <v>191</v>
      </c>
      <c r="B12" t="s">
        <v>115</v>
      </c>
      <c r="C12">
        <v>31</v>
      </c>
      <c r="D12">
        <v>12</v>
      </c>
      <c r="E12">
        <v>5</v>
      </c>
      <c r="F12">
        <v>4</v>
      </c>
      <c r="G12">
        <v>8</v>
      </c>
      <c r="H12">
        <v>9</v>
      </c>
      <c r="I12">
        <f t="shared" ref="I12:I15" si="1">SUM(C12:H12)</f>
        <v>69</v>
      </c>
    </row>
    <row r="13" spans="1:9" x14ac:dyDescent="0.25">
      <c r="A13" t="s">
        <v>196</v>
      </c>
      <c r="B13" t="s">
        <v>99</v>
      </c>
      <c r="C13">
        <v>30</v>
      </c>
      <c r="D13">
        <v>2</v>
      </c>
      <c r="E13">
        <v>10</v>
      </c>
      <c r="F13">
        <v>4</v>
      </c>
      <c r="G13">
        <v>10</v>
      </c>
      <c r="H13">
        <v>15</v>
      </c>
      <c r="I13">
        <f t="shared" si="1"/>
        <v>71</v>
      </c>
    </row>
    <row r="14" spans="1:9" x14ac:dyDescent="0.25">
      <c r="A14" t="s">
        <v>184</v>
      </c>
      <c r="B14" t="s">
        <v>112</v>
      </c>
      <c r="C14">
        <v>30</v>
      </c>
      <c r="D14">
        <v>5</v>
      </c>
      <c r="F14">
        <v>5</v>
      </c>
      <c r="G14">
        <v>7</v>
      </c>
      <c r="H14">
        <v>10</v>
      </c>
      <c r="I14">
        <f t="shared" si="1"/>
        <v>57</v>
      </c>
    </row>
    <row r="15" spans="1:9" x14ac:dyDescent="0.25">
      <c r="A15" t="s">
        <v>193</v>
      </c>
      <c r="B15" t="s">
        <v>111</v>
      </c>
      <c r="C15">
        <v>29</v>
      </c>
      <c r="D15">
        <v>2</v>
      </c>
      <c r="F15">
        <v>5</v>
      </c>
      <c r="G15">
        <v>7</v>
      </c>
      <c r="H15">
        <v>11</v>
      </c>
      <c r="I15">
        <f t="shared" si="1"/>
        <v>54</v>
      </c>
    </row>
    <row r="17" spans="1:9" x14ac:dyDescent="0.25">
      <c r="H17" s="43" t="s">
        <v>158</v>
      </c>
      <c r="I17" s="43">
        <f ca="1">SUM(OFFSET(I$11,0,0,B$8,1))</f>
        <v>324</v>
      </c>
    </row>
    <row r="18" spans="1:9" x14ac:dyDescent="0.25">
      <c r="H18" s="43" t="s">
        <v>159</v>
      </c>
      <c r="I18" s="43">
        <f ca="1">AVERAGE(OFFSET(I$11,0,0,B$8,1))</f>
        <v>64.8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147</v>
      </c>
      <c r="B21">
        <v>3</v>
      </c>
    </row>
    <row r="22" spans="1:9" x14ac:dyDescent="0.25">
      <c r="A22" t="s">
        <v>149</v>
      </c>
      <c r="B22">
        <v>1</v>
      </c>
    </row>
    <row r="23" spans="1:9" x14ac:dyDescent="0.25">
      <c r="A23" t="s">
        <v>145</v>
      </c>
      <c r="B23">
        <v>0</v>
      </c>
    </row>
    <row r="24" spans="1:9" x14ac:dyDescent="0.25">
      <c r="A24" t="s">
        <v>135</v>
      </c>
    </row>
    <row r="25" spans="1:9" x14ac:dyDescent="0.25">
      <c r="A25" t="s">
        <v>137</v>
      </c>
    </row>
    <row r="26" spans="1:9" x14ac:dyDescent="0.25">
      <c r="A26" t="s">
        <v>133</v>
      </c>
    </row>
    <row r="27" spans="1:9" x14ac:dyDescent="0.25">
      <c r="A27" t="s">
        <v>139</v>
      </c>
      <c r="B27">
        <v>3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99A5FC25-7347-4380-8A7F-1A2ECEF7F6DD}">
      <formula1>43709</formula1>
    </dataValidation>
    <dataValidation type="list" allowBlank="1" showInputMessage="1" showErrorMessage="1" sqref="B21:B28" xr:uid="{62793386-D9CC-4A32-A4CE-81929FC70331}">
      <formula1>"0,1,2,3"</formula1>
    </dataValidation>
  </dataValidations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mapa" xr:uid="{0897A3BA-DB18-452E-ADBE-433DA8BD534F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9B58E046-A892-41D1-AE8A-8C12E955485D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5F8DE4DF-7D25-4262-A983-26D68B0C04DA}">
          <x14:formula1>
            <xm:f>Corporations!$A$2:$A$51</xm:f>
          </x14:formula1>
          <xm:sqref>B11:B15</xm:sqref>
        </x14:dataValidation>
        <x14:dataValidation type="list" allowBlank="1" showInputMessage="1" showErrorMessage="1" xr:uid="{984AF03B-5908-4D5D-813D-E9486CE31D93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kolonija!" xr:uid="{56EBF193-966C-4D46-81E0-44AC3AF52566}">
          <x14:formula1>
            <xm:f>Variables!$H$2:$H$12</xm:f>
          </x14:formula1>
          <xm:sqref>A21:A28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457B-1B89-4059-8DE5-CBC54473F9F5}">
  <dimension ref="A1:I27"/>
  <sheetViews>
    <sheetView workbookViewId="0">
      <selection activeCell="B2" sqref="B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43882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Polyphemos</v>
      </c>
    </row>
    <row r="7" spans="1:9" x14ac:dyDescent="0.25">
      <c r="A7" s="11" t="s">
        <v>20</v>
      </c>
      <c r="B7" s="14">
        <f>MAX(I11:I15)</f>
        <v>82</v>
      </c>
    </row>
    <row r="8" spans="1:9" x14ac:dyDescent="0.25">
      <c r="A8" s="22" t="s">
        <v>21</v>
      </c>
      <c r="B8" s="14">
        <f>COUNTA(A11:A15)</f>
        <v>5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108</v>
      </c>
      <c r="C11">
        <v>34</v>
      </c>
      <c r="D11">
        <v>10</v>
      </c>
      <c r="E11">
        <v>5</v>
      </c>
      <c r="F11">
        <v>2</v>
      </c>
      <c r="G11">
        <v>4</v>
      </c>
      <c r="H11">
        <v>27</v>
      </c>
      <c r="I11">
        <f>SUM(C11:H11)</f>
        <v>82</v>
      </c>
    </row>
    <row r="12" spans="1:9" x14ac:dyDescent="0.25">
      <c r="A12" t="s">
        <v>183</v>
      </c>
      <c r="B12" t="s">
        <v>99</v>
      </c>
      <c r="C12">
        <v>30</v>
      </c>
      <c r="D12">
        <v>7</v>
      </c>
      <c r="E12">
        <v>5</v>
      </c>
      <c r="F12">
        <v>5</v>
      </c>
      <c r="G12">
        <v>13</v>
      </c>
      <c r="H12">
        <v>14</v>
      </c>
      <c r="I12">
        <f t="shared" ref="I12:I15" si="1">SUM(C12:H12)</f>
        <v>74</v>
      </c>
    </row>
    <row r="13" spans="1:9" x14ac:dyDescent="0.25">
      <c r="A13" t="s">
        <v>191</v>
      </c>
      <c r="B13" t="s">
        <v>112</v>
      </c>
      <c r="C13">
        <v>28</v>
      </c>
      <c r="D13">
        <v>5</v>
      </c>
      <c r="F13">
        <v>1</v>
      </c>
      <c r="G13">
        <v>3</v>
      </c>
      <c r="H13">
        <v>15</v>
      </c>
      <c r="I13">
        <f t="shared" si="1"/>
        <v>52</v>
      </c>
    </row>
    <row r="14" spans="1:9" x14ac:dyDescent="0.25">
      <c r="A14" t="s">
        <v>184</v>
      </c>
      <c r="B14" t="s">
        <v>96</v>
      </c>
      <c r="C14">
        <v>31</v>
      </c>
      <c r="D14">
        <v>2</v>
      </c>
      <c r="E14">
        <v>5</v>
      </c>
      <c r="F14">
        <v>4</v>
      </c>
      <c r="G14">
        <v>7</v>
      </c>
      <c r="H14">
        <v>21</v>
      </c>
      <c r="I14">
        <f t="shared" si="1"/>
        <v>70</v>
      </c>
    </row>
    <row r="15" spans="1:9" x14ac:dyDescent="0.25">
      <c r="A15" t="s">
        <v>197</v>
      </c>
      <c r="B15" t="s">
        <v>102</v>
      </c>
      <c r="C15">
        <v>35</v>
      </c>
      <c r="F15">
        <v>1</v>
      </c>
      <c r="G15">
        <v>5</v>
      </c>
      <c r="H15">
        <v>14</v>
      </c>
      <c r="I15">
        <f t="shared" si="1"/>
        <v>55</v>
      </c>
    </row>
    <row r="17" spans="1:9" x14ac:dyDescent="0.25">
      <c r="H17" s="43" t="s">
        <v>158</v>
      </c>
      <c r="I17" s="43">
        <f ca="1">SUM(OFFSET(I$11,0,0,B$8,1))</f>
        <v>333</v>
      </c>
    </row>
    <row r="18" spans="1:9" x14ac:dyDescent="0.25">
      <c r="H18" s="43" t="s">
        <v>159</v>
      </c>
      <c r="I18" s="43">
        <f ca="1">AVERAGE(OFFSET(I$11,0,0,B$8,1))</f>
        <v>66.599999999999994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133</v>
      </c>
    </row>
    <row r="22" spans="1:9" x14ac:dyDescent="0.25">
      <c r="A22" t="s">
        <v>147</v>
      </c>
      <c r="B22">
        <v>3</v>
      </c>
    </row>
    <row r="23" spans="1:9" x14ac:dyDescent="0.25">
      <c r="A23" t="s">
        <v>130</v>
      </c>
    </row>
    <row r="24" spans="1:9" x14ac:dyDescent="0.25">
      <c r="A24" t="s">
        <v>149</v>
      </c>
    </row>
    <row r="25" spans="1:9" x14ac:dyDescent="0.25">
      <c r="A25" t="s">
        <v>150</v>
      </c>
      <c r="B25">
        <v>3</v>
      </c>
    </row>
    <row r="26" spans="1:9" x14ac:dyDescent="0.25">
      <c r="A26" t="s">
        <v>145</v>
      </c>
    </row>
    <row r="27" spans="1:9" x14ac:dyDescent="0.25">
      <c r="A27" t="s">
        <v>139</v>
      </c>
      <c r="B27">
        <v>2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7CB4BB85-AE95-4C01-A77A-2603F2BFF925}">
      <formula1>43709</formula1>
    </dataValidation>
    <dataValidation type="list" allowBlank="1" showInputMessage="1" showErrorMessage="1" sqref="B21:B28" xr:uid="{D951B159-F507-4668-838C-2F17CFD8070F}">
      <formula1>"0,1,2,3"</formula1>
    </dataValidation>
  </dataValidations>
  <pageMargins left="0.7" right="0.7" top="0.75" bottom="0.75" header="0.3" footer="0.3"/>
  <pageSetup orientation="portrait" horizontalDpi="4294967293" verticalDpi="4294967293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mapa" xr:uid="{5870372E-36D6-46F5-B33A-F442139E59E6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65BFE1A2-6F26-4E1F-AB76-3349D0099B20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8D588E40-87F3-4D3E-A9B7-47198661E1E6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C3F3A7CB-F4A0-4C16-8E71-6BBCB80B805A}">
          <x14:formula1>
            <xm:f>Variables!$H$2:$H$12</xm:f>
          </x14:formula1>
          <xm:sqref>A21:A28</xm:sqref>
        </x14:dataValidation>
        <x14:dataValidation type="list" allowBlank="1" showInputMessage="1" showErrorMessage="1" xr:uid="{E8FC6782-8819-42A8-9317-2B9C13349E84}">
          <x14:formula1>
            <xm:f>Variables!$A$2:$A$12</xm:f>
          </x14:formula1>
          <xm:sqref>B2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0BD4-9B4B-4490-B9E1-9FB1951D00AC}">
  <dimension ref="A1:I25"/>
  <sheetViews>
    <sheetView workbookViewId="0"/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43886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Arklight</v>
      </c>
    </row>
    <row r="7" spans="1:9" x14ac:dyDescent="0.25">
      <c r="A7" s="11" t="s">
        <v>20</v>
      </c>
      <c r="B7" s="14">
        <f>MAX(I11:I15)</f>
        <v>89</v>
      </c>
    </row>
    <row r="8" spans="1:9" x14ac:dyDescent="0.25">
      <c r="A8" s="22" t="s">
        <v>21</v>
      </c>
      <c r="B8" s="14">
        <f>COUNTA(A11:A15)</f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116</v>
      </c>
      <c r="C11">
        <v>37</v>
      </c>
      <c r="D11">
        <v>4</v>
      </c>
      <c r="F11">
        <v>4</v>
      </c>
      <c r="G11">
        <v>6</v>
      </c>
      <c r="H11">
        <v>31</v>
      </c>
      <c r="I11">
        <f>SUM(C11:H11)</f>
        <v>82</v>
      </c>
    </row>
    <row r="12" spans="1:9" x14ac:dyDescent="0.25">
      <c r="A12" t="s">
        <v>183</v>
      </c>
      <c r="B12" t="s">
        <v>107</v>
      </c>
      <c r="C12">
        <v>28</v>
      </c>
      <c r="D12">
        <v>10</v>
      </c>
      <c r="E12">
        <v>10</v>
      </c>
      <c r="F12">
        <v>7</v>
      </c>
      <c r="G12">
        <v>12</v>
      </c>
      <c r="H12">
        <v>22</v>
      </c>
      <c r="I12">
        <f t="shared" ref="I12:I15" si="1">SUM(C12:H12)</f>
        <v>89</v>
      </c>
    </row>
    <row r="13" spans="1:9" x14ac:dyDescent="0.25">
      <c r="A13" t="s">
        <v>191</v>
      </c>
      <c r="B13" t="s">
        <v>108</v>
      </c>
      <c r="C13">
        <v>40</v>
      </c>
      <c r="D13">
        <v>9</v>
      </c>
      <c r="E13">
        <v>5</v>
      </c>
      <c r="F13">
        <v>3</v>
      </c>
      <c r="G13">
        <v>8</v>
      </c>
      <c r="H13">
        <v>22</v>
      </c>
      <c r="I13">
        <f t="shared" si="1"/>
        <v>87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258</v>
      </c>
    </row>
    <row r="18" spans="1:9" x14ac:dyDescent="0.25">
      <c r="H18" s="43" t="s">
        <v>159</v>
      </c>
      <c r="I18" s="43">
        <f ca="1">AVERAGE(OFFSET(I$11,0,0,B$8,1))</f>
        <v>86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139</v>
      </c>
      <c r="B21">
        <v>3</v>
      </c>
    </row>
    <row r="22" spans="1:9" x14ac:dyDescent="0.25">
      <c r="A22" t="s">
        <v>130</v>
      </c>
      <c r="B22">
        <v>1</v>
      </c>
    </row>
    <row r="23" spans="1:9" x14ac:dyDescent="0.25">
      <c r="A23" t="s">
        <v>150</v>
      </c>
      <c r="B23">
        <v>3</v>
      </c>
    </row>
    <row r="24" spans="1:9" x14ac:dyDescent="0.25">
      <c r="A24" t="s">
        <v>143</v>
      </c>
      <c r="B24">
        <v>3</v>
      </c>
    </row>
    <row r="25" spans="1:9" x14ac:dyDescent="0.25">
      <c r="A25" t="s">
        <v>135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C89AF971-8133-4AA7-A5B1-DCCB0E7D4358}">
      <formula1>43709</formula1>
    </dataValidation>
    <dataValidation type="list" allowBlank="1" showInputMessage="1" showErrorMessage="1" sqref="B21:B28" xr:uid="{5CB6A09F-595A-4183-AAFB-ED1AC85DCD5F}">
      <formula1>"0,1,2,3"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9A7C116A-3A11-4D78-8D95-3270DCACEAE1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ova kompanija? Unesi u listu &quot;Corp&quot;_x000a_" xr:uid="{1EE40B1F-082C-464B-ADF4-7B8FBC01A5C2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160BB2EB-79A4-4ED9-9BE3-062F6193DBCA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9A6E6076-3AD1-4562-80CD-D398356E1EDF}">
          <x14:formula1>
            <xm:f>Variables!$E$2:$E$4</xm:f>
          </x14:formula1>
          <xm:sqref>B3</xm:sqref>
        </x14:dataValidation>
        <x14:dataValidation type="list" allowBlank="1" showInputMessage="1" showErrorMessage="1" xr:uid="{81FD31BA-F948-4DCA-BC19-AD47FB6DB203}">
          <x14:formula1>
            <xm:f>Variables!$A$2:$A$12</xm:f>
          </x14:formula1>
          <xm:sqref>B2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281D-327A-41F2-9B01-80A017B165BD}">
  <dimension ref="A1:I25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43887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player11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Saturn Systems</v>
      </c>
    </row>
    <row r="7" spans="1:9" x14ac:dyDescent="0.25">
      <c r="A7" s="11" t="s">
        <v>20</v>
      </c>
      <c r="B7" s="14">
        <f>MAX(I11:I15)</f>
        <v>106</v>
      </c>
    </row>
    <row r="8" spans="1:9" x14ac:dyDescent="0.25">
      <c r="A8" s="22" t="s">
        <v>21</v>
      </c>
      <c r="B8" s="14">
        <f>COUNTA(A11:A15)</f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100</v>
      </c>
      <c r="C11">
        <v>40</v>
      </c>
      <c r="D11">
        <v>2</v>
      </c>
      <c r="E11">
        <v>15</v>
      </c>
      <c r="F11">
        <v>2</v>
      </c>
      <c r="G11">
        <v>2</v>
      </c>
      <c r="H11">
        <v>26</v>
      </c>
      <c r="I11">
        <f>SUM(C11:H11)</f>
        <v>87</v>
      </c>
    </row>
    <row r="12" spans="1:9" x14ac:dyDescent="0.25">
      <c r="A12" t="s">
        <v>183</v>
      </c>
      <c r="B12" t="s">
        <v>116</v>
      </c>
      <c r="C12">
        <v>38</v>
      </c>
      <c r="D12">
        <v>7</v>
      </c>
      <c r="F12">
        <v>8</v>
      </c>
      <c r="G12">
        <v>10</v>
      </c>
      <c r="H12">
        <v>22</v>
      </c>
      <c r="I12">
        <f t="shared" ref="I12:I15" si="1">SUM(C12:H12)</f>
        <v>85</v>
      </c>
    </row>
    <row r="13" spans="1:9" x14ac:dyDescent="0.25">
      <c r="A13" t="s">
        <v>191</v>
      </c>
      <c r="B13" t="s">
        <v>102</v>
      </c>
      <c r="C13">
        <v>40</v>
      </c>
      <c r="D13">
        <v>12</v>
      </c>
      <c r="F13">
        <v>6</v>
      </c>
      <c r="G13">
        <v>12</v>
      </c>
      <c r="H13">
        <v>36</v>
      </c>
      <c r="I13">
        <f t="shared" si="1"/>
        <v>106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278</v>
      </c>
    </row>
    <row r="18" spans="1:9" x14ac:dyDescent="0.25">
      <c r="H18" s="43" t="s">
        <v>159</v>
      </c>
      <c r="I18" s="43">
        <f ca="1">AVERAGE(OFFSET(I$11,0,0,B$8,1))</f>
        <v>92.666666666666671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143</v>
      </c>
      <c r="B21">
        <v>3</v>
      </c>
    </row>
    <row r="22" spans="1:9" x14ac:dyDescent="0.25">
      <c r="A22" t="s">
        <v>150</v>
      </c>
      <c r="B22">
        <v>3</v>
      </c>
    </row>
    <row r="23" spans="1:9" x14ac:dyDescent="0.25">
      <c r="A23" t="s">
        <v>133</v>
      </c>
      <c r="B23">
        <v>1</v>
      </c>
    </row>
    <row r="24" spans="1:9" x14ac:dyDescent="0.25">
      <c r="A24" t="s">
        <v>130</v>
      </c>
      <c r="B24">
        <v>0</v>
      </c>
    </row>
    <row r="25" spans="1:9" x14ac:dyDescent="0.25">
      <c r="A25" t="s">
        <v>141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1B2815B2-7BD7-4B9D-8920-727A1CE8FF35}">
      <formula1>43709</formula1>
    </dataValidation>
    <dataValidation type="list" allowBlank="1" showInputMessage="1" showErrorMessage="1" sqref="B21:B28" xr:uid="{EA9A2CB4-5E89-4840-911D-A56CCB63DEDC}">
      <formula1>"0,1,2,3"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881AEFC3-652A-4F89-84F9-A949A82490CC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ova kompanija? Unesi u listu &quot;Corp&quot;_x000a_" xr:uid="{FF4A542C-E331-47C3-9CB9-FCC7B899B770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4A40D491-F724-49C7-8460-BB22001120DA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C870AB9F-E707-4DA9-8CCD-1DD2FB55F391}">
          <x14:formula1>
            <xm:f>Variables!$E$2:$E$4</xm:f>
          </x14:formula1>
          <xm:sqref>B3</xm:sqref>
        </x14:dataValidation>
        <x14:dataValidation type="list" allowBlank="1" showInputMessage="1" showErrorMessage="1" xr:uid="{4E69562D-403F-4DFC-8106-1FC64ADBA369}">
          <x14:formula1>
            <xm:f>Variables!$A$2:$A$12</xm:f>
          </x14:formula1>
          <xm:sqref>B2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70C3-E909-49F8-B298-66D5801D772D}">
  <dimension ref="A1:I26"/>
  <sheetViews>
    <sheetView workbookViewId="0">
      <selection activeCell="H15" sqref="H15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43897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Thorgate</v>
      </c>
    </row>
    <row r="7" spans="1:9" x14ac:dyDescent="0.25">
      <c r="A7" s="11" t="s">
        <v>20</v>
      </c>
      <c r="B7" s="14">
        <f>MAX(I11:I15)</f>
        <v>114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181</v>
      </c>
      <c r="B11" t="s">
        <v>100</v>
      </c>
      <c r="C11">
        <v>36</v>
      </c>
      <c r="D11">
        <v>10</v>
      </c>
      <c r="E11">
        <v>5</v>
      </c>
      <c r="F11">
        <v>1</v>
      </c>
      <c r="G11">
        <v>4</v>
      </c>
      <c r="H11">
        <v>58</v>
      </c>
      <c r="I11">
        <f>SUM(C11:H11)</f>
        <v>114</v>
      </c>
    </row>
    <row r="12" spans="1:9" x14ac:dyDescent="0.25">
      <c r="A12" t="s">
        <v>183</v>
      </c>
      <c r="B12" t="s">
        <v>114</v>
      </c>
      <c r="C12">
        <v>38</v>
      </c>
      <c r="D12">
        <v>9</v>
      </c>
      <c r="F12">
        <v>9</v>
      </c>
      <c r="G12">
        <v>10</v>
      </c>
      <c r="H12">
        <v>38</v>
      </c>
      <c r="I12">
        <f t="shared" ref="I12:I15" si="1">SUM(C12:H12)</f>
        <v>104</v>
      </c>
    </row>
    <row r="13" spans="1:9" x14ac:dyDescent="0.25">
      <c r="A13" t="s">
        <v>184</v>
      </c>
      <c r="B13" t="s">
        <v>98</v>
      </c>
      <c r="C13">
        <v>38</v>
      </c>
      <c r="D13">
        <v>2</v>
      </c>
      <c r="E13">
        <v>5</v>
      </c>
      <c r="F13">
        <v>3</v>
      </c>
      <c r="G13">
        <v>7</v>
      </c>
      <c r="H13">
        <v>44</v>
      </c>
      <c r="I13">
        <f t="shared" si="1"/>
        <v>99</v>
      </c>
    </row>
    <row r="14" spans="1:9" x14ac:dyDescent="0.25">
      <c r="A14" t="s">
        <v>191</v>
      </c>
      <c r="B14" t="s">
        <v>107</v>
      </c>
      <c r="C14">
        <v>35</v>
      </c>
      <c r="E14">
        <v>5</v>
      </c>
      <c r="F14">
        <v>4</v>
      </c>
      <c r="G14">
        <v>4</v>
      </c>
      <c r="H14">
        <v>59</v>
      </c>
      <c r="I14">
        <f t="shared" si="1"/>
        <v>107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424</v>
      </c>
    </row>
    <row r="18" spans="1:9" x14ac:dyDescent="0.25">
      <c r="H18" s="43" t="s">
        <v>159</v>
      </c>
      <c r="I18" s="43">
        <f ca="1">AVERAGE(OFFSET(I$11,0,0,B$8,1))</f>
        <v>106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130</v>
      </c>
      <c r="B21">
        <v>1</v>
      </c>
    </row>
    <row r="22" spans="1:9" x14ac:dyDescent="0.25">
      <c r="A22" t="s">
        <v>145</v>
      </c>
      <c r="B22">
        <v>3</v>
      </c>
    </row>
    <row r="23" spans="1:9" x14ac:dyDescent="0.25">
      <c r="A23" t="s">
        <v>141</v>
      </c>
    </row>
    <row r="24" spans="1:9" x14ac:dyDescent="0.25">
      <c r="A24" t="s">
        <v>147</v>
      </c>
      <c r="B24">
        <v>3</v>
      </c>
    </row>
    <row r="25" spans="1:9" x14ac:dyDescent="0.25">
      <c r="A25" t="s">
        <v>135</v>
      </c>
      <c r="B25">
        <v>1</v>
      </c>
    </row>
    <row r="26" spans="1:9" x14ac:dyDescent="0.25">
      <c r="A26" t="s">
        <v>130</v>
      </c>
      <c r="B26">
        <v>1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BC25856D-0DEF-45F4-BA92-E26BBC7F999E}">
      <formula1>43709</formula1>
    </dataValidation>
    <dataValidation type="list" allowBlank="1" showInputMessage="1" showErrorMessage="1" sqref="B21:B28" xr:uid="{55946E38-71BF-4AD3-98C8-D2423E449400}">
      <formula1>"0,1,2,3"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0497C683-8EF4-46FF-B9F0-9BBDBA8DA760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ova kompanija? Unesi u listu &quot;Corp&quot;_x000a_" xr:uid="{E810DC01-E40F-4639-8908-D798D40EDB6B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C859F67C-62B9-4A89-9598-A63196688565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5BDFCCE8-FDE4-448B-B3FB-37B2C8F29031}">
          <x14:formula1>
            <xm:f>Variables!$E$2:$E$4</xm:f>
          </x14:formula1>
          <xm:sqref>B3</xm:sqref>
        </x14:dataValidation>
        <x14:dataValidation type="list" allowBlank="1" showInputMessage="1" showErrorMessage="1" xr:uid="{C43F73EF-5640-4905-9F8D-181AB5F0DDFD}">
          <x14:formula1>
            <xm:f>Variables!$A$2:$A$12</xm:f>
          </x14:formula1>
          <xm:sqref>B2</xm:sqref>
        </x14:dataValidation>
      </x14:dataValidations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6DDD-5D08-448F-B3D0-7161FFF69126}">
  <dimension ref="A1:I26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43936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Ecoline</v>
      </c>
    </row>
    <row r="7" spans="1:9" x14ac:dyDescent="0.25">
      <c r="A7" s="11" t="s">
        <v>20</v>
      </c>
      <c r="B7" s="14">
        <f>MAX(I11:I15)</f>
        <v>94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183</v>
      </c>
      <c r="B11" t="s">
        <v>93</v>
      </c>
      <c r="C11">
        <v>36</v>
      </c>
      <c r="D11">
        <v>5</v>
      </c>
      <c r="E11">
        <v>5</v>
      </c>
      <c r="F11">
        <v>13</v>
      </c>
      <c r="G11">
        <v>15</v>
      </c>
      <c r="H11">
        <v>20</v>
      </c>
      <c r="I11">
        <f>SUM(C11:H11)</f>
        <v>94</v>
      </c>
    </row>
    <row r="12" spans="1:9" x14ac:dyDescent="0.25">
      <c r="A12" t="s">
        <v>184</v>
      </c>
      <c r="B12" t="s">
        <v>94</v>
      </c>
      <c r="C12">
        <v>37</v>
      </c>
      <c r="D12">
        <v>6</v>
      </c>
      <c r="E12">
        <v>5</v>
      </c>
      <c r="F12">
        <v>5</v>
      </c>
      <c r="G12">
        <v>10</v>
      </c>
      <c r="H12">
        <v>17</v>
      </c>
      <c r="I12">
        <f t="shared" ref="I12:I15" si="1">SUM(C12:H12)</f>
        <v>80</v>
      </c>
    </row>
    <row r="13" spans="1:9" x14ac:dyDescent="0.25">
      <c r="A13" t="s">
        <v>198</v>
      </c>
      <c r="B13" t="s">
        <v>99</v>
      </c>
      <c r="C13">
        <v>31</v>
      </c>
      <c r="D13">
        <v>5</v>
      </c>
      <c r="F13">
        <v>2</v>
      </c>
      <c r="G13">
        <v>7</v>
      </c>
      <c r="H13">
        <v>16</v>
      </c>
      <c r="I13">
        <f t="shared" si="1"/>
        <v>61</v>
      </c>
    </row>
    <row r="14" spans="1:9" x14ac:dyDescent="0.25">
      <c r="A14" t="s">
        <v>193</v>
      </c>
      <c r="B14" t="s">
        <v>97</v>
      </c>
      <c r="C14">
        <v>28</v>
      </c>
      <c r="D14">
        <v>5</v>
      </c>
      <c r="E14">
        <v>5</v>
      </c>
      <c r="G14">
        <v>2</v>
      </c>
      <c r="H14">
        <v>33</v>
      </c>
      <c r="I14">
        <f t="shared" si="1"/>
        <v>73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308</v>
      </c>
    </row>
    <row r="18" spans="1:9" x14ac:dyDescent="0.25">
      <c r="H18" s="43" t="s">
        <v>159</v>
      </c>
      <c r="I18" s="43">
        <f ca="1">AVERAGE(OFFSET(I$11,0,0,B$8,1))</f>
        <v>77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147</v>
      </c>
      <c r="B21">
        <v>1</v>
      </c>
    </row>
    <row r="22" spans="1:9" x14ac:dyDescent="0.25">
      <c r="A22" t="s">
        <v>130</v>
      </c>
      <c r="B22">
        <v>1</v>
      </c>
    </row>
    <row r="23" spans="1:9" x14ac:dyDescent="0.25">
      <c r="A23" t="s">
        <v>139</v>
      </c>
      <c r="B23">
        <v>0</v>
      </c>
    </row>
    <row r="24" spans="1:9" x14ac:dyDescent="0.25">
      <c r="A24" t="s">
        <v>135</v>
      </c>
      <c r="B24">
        <v>2</v>
      </c>
    </row>
    <row r="25" spans="1:9" x14ac:dyDescent="0.25">
      <c r="A25" t="s">
        <v>149</v>
      </c>
      <c r="B25">
        <v>2</v>
      </c>
    </row>
    <row r="26" spans="1:9" x14ac:dyDescent="0.25">
      <c r="A26" t="s">
        <v>145</v>
      </c>
      <c r="B26">
        <v>0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 (zarez)_x000a__x000a_" sqref="B1" xr:uid="{7C4AC6AF-65A2-432F-B5FD-B4AFC957CC20}">
      <formula1>43709</formula1>
    </dataValidation>
    <dataValidation type="list" allowBlank="1" showInputMessage="1" showErrorMessage="1" sqref="B21:B28" xr:uid="{EAE2AC77-0FC2-4C2F-B4EB-34C62776E0BA}">
      <formula1>"0,1,2,3"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E2109CEA-D59F-412F-BA38-2742CCA5D542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ova kompanija? Unesi u listu &quot;Corp&quot;_x000a_" xr:uid="{F211DEB4-88E1-4C3C-A141-E22B98B5BD90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EDE127A0-DD93-46A7-B395-DF6190766030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973735C5-DA83-4280-BDA1-1869D1D18DB5}">
          <x14:formula1>
            <xm:f>Variables!$E$2:$E$4</xm:f>
          </x14:formula1>
          <xm:sqref>B3</xm:sqref>
        </x14:dataValidation>
        <x14:dataValidation type="list" allowBlank="1" showInputMessage="1" showErrorMessage="1" xr:uid="{B522D4BD-B3B0-4EF5-B3F2-D77BE241C1D4}">
          <x14:formula1>
            <xm:f>Variables!$A$2:$A$12</xm:f>
          </x14:formula1>
          <xm:sqref>B2</xm:sqref>
        </x14:dataValidation>
      </x14:dataValidations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316D-6AA7-4737-AA67-A605B27811A1}">
  <dimension ref="A1:I26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43937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player4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Phobolog</v>
      </c>
    </row>
    <row r="7" spans="1:9" x14ac:dyDescent="0.25">
      <c r="A7" s="11" t="s">
        <v>20</v>
      </c>
      <c r="B7" s="14">
        <f>MAX(I11:I15)</f>
        <v>103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184</v>
      </c>
      <c r="B11" t="s">
        <v>98</v>
      </c>
      <c r="C11">
        <v>34</v>
      </c>
      <c r="D11">
        <v>5</v>
      </c>
      <c r="F11">
        <v>4</v>
      </c>
      <c r="G11">
        <v>8</v>
      </c>
      <c r="H11">
        <v>52</v>
      </c>
      <c r="I11">
        <f>SUM(C11:H11)</f>
        <v>103</v>
      </c>
    </row>
    <row r="12" spans="1:9" x14ac:dyDescent="0.25">
      <c r="A12" t="s">
        <v>198</v>
      </c>
      <c r="B12" t="s">
        <v>115</v>
      </c>
      <c r="C12">
        <v>38</v>
      </c>
      <c r="D12">
        <v>5</v>
      </c>
      <c r="F12">
        <v>7</v>
      </c>
      <c r="G12">
        <v>9</v>
      </c>
      <c r="H12">
        <v>20</v>
      </c>
      <c r="I12">
        <f t="shared" ref="I12:I15" si="1">SUM(C12:H12)</f>
        <v>79</v>
      </c>
    </row>
    <row r="13" spans="1:9" x14ac:dyDescent="0.25">
      <c r="A13" t="s">
        <v>193</v>
      </c>
      <c r="B13" t="s">
        <v>116</v>
      </c>
      <c r="C13">
        <v>28</v>
      </c>
      <c r="D13">
        <v>10</v>
      </c>
      <c r="E13">
        <v>15</v>
      </c>
      <c r="F13">
        <v>7</v>
      </c>
      <c r="G13">
        <v>13</v>
      </c>
      <c r="H13">
        <v>29</v>
      </c>
      <c r="I13">
        <f t="shared" si="1"/>
        <v>102</v>
      </c>
    </row>
    <row r="14" spans="1:9" x14ac:dyDescent="0.25">
      <c r="A14" t="s">
        <v>183</v>
      </c>
      <c r="B14" t="s">
        <v>94</v>
      </c>
      <c r="C14">
        <v>36</v>
      </c>
      <c r="D14">
        <v>4</v>
      </c>
      <c r="F14">
        <v>5</v>
      </c>
      <c r="G14">
        <v>14</v>
      </c>
      <c r="H14">
        <v>18</v>
      </c>
      <c r="I14">
        <f t="shared" si="1"/>
        <v>77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361</v>
      </c>
    </row>
    <row r="18" spans="1:9" x14ac:dyDescent="0.25">
      <c r="H18" s="43" t="s">
        <v>159</v>
      </c>
      <c r="I18" s="43">
        <f ca="1">AVERAGE(OFFSET(I$11,0,0,B$8,1))</f>
        <v>90.25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147</v>
      </c>
      <c r="B21">
        <v>1</v>
      </c>
    </row>
    <row r="22" spans="1:9" x14ac:dyDescent="0.25">
      <c r="A22" t="s">
        <v>133</v>
      </c>
      <c r="B22">
        <v>0</v>
      </c>
    </row>
    <row r="23" spans="1:9" x14ac:dyDescent="0.25">
      <c r="A23" t="s">
        <v>150</v>
      </c>
      <c r="B23">
        <v>3</v>
      </c>
    </row>
    <row r="24" spans="1:9" x14ac:dyDescent="0.25">
      <c r="A24" t="s">
        <v>139</v>
      </c>
      <c r="B24">
        <v>3</v>
      </c>
    </row>
    <row r="25" spans="1:9" x14ac:dyDescent="0.25">
      <c r="A25" t="s">
        <v>130</v>
      </c>
      <c r="B25">
        <v>0</v>
      </c>
    </row>
    <row r="26" spans="1:9" x14ac:dyDescent="0.25">
      <c r="A26" t="s">
        <v>137</v>
      </c>
      <c r="B26">
        <v>2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07F6CAFF-E701-45E5-9F60-369D34CB28DF}">
      <formula1>43709</formula1>
    </dataValidation>
    <dataValidation type="list" allowBlank="1" showInputMessage="1" showErrorMessage="1" sqref="B21:B28" xr:uid="{F2EEB66F-2793-45CB-90F5-B5983126DA24}">
      <formula1>"0,1,2,3"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7E7DE396-83B5-4CB8-9AC7-49D77E441B6B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ova kompanija? Unesi u listu &quot;Corp&quot;_x000a_" xr:uid="{5025D92B-51C4-4CAF-AF06-8B1F0605F238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ABA2C6BB-7056-4391-AE5E-EFA9E21B0160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43E99589-FD36-4359-8FD3-CECC5F8FECCA}">
          <x14:formula1>
            <xm:f>Variables!$E$2:$E$4</xm:f>
          </x14:formula1>
          <xm:sqref>B3</xm:sqref>
        </x14:dataValidation>
        <x14:dataValidation type="list" allowBlank="1" showInputMessage="1" showErrorMessage="1" xr:uid="{D406C14B-A78D-4A62-AAB5-77C43A1EC2EF}">
          <x14:formula1>
            <xm:f>Variables!$A$2:$A$12</xm:f>
          </x14:formula1>
          <xm:sqref>B2</xm:sqref>
        </x14:dataValidation>
      </x14:dataValidations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CF2B-84AB-497B-9F9E-590FFA491AC3}">
  <dimension ref="A1:I26"/>
  <sheetViews>
    <sheetView workbookViewId="0"/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43939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Saturn Systems</v>
      </c>
    </row>
    <row r="7" spans="1:9" x14ac:dyDescent="0.25">
      <c r="A7" s="11" t="s">
        <v>20</v>
      </c>
      <c r="B7" s="14">
        <f>MAX(I11:I15)</f>
        <v>71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184</v>
      </c>
      <c r="B11" t="s">
        <v>115</v>
      </c>
      <c r="C11">
        <v>27</v>
      </c>
      <c r="D11">
        <v>10</v>
      </c>
      <c r="E11">
        <v>5</v>
      </c>
      <c r="F11">
        <v>6</v>
      </c>
      <c r="G11">
        <v>9</v>
      </c>
      <c r="H11">
        <v>13</v>
      </c>
      <c r="I11">
        <f>SUM(C11:H11)</f>
        <v>70</v>
      </c>
    </row>
    <row r="12" spans="1:9" x14ac:dyDescent="0.25">
      <c r="A12" t="s">
        <v>198</v>
      </c>
      <c r="B12" t="s">
        <v>99</v>
      </c>
      <c r="C12">
        <v>31</v>
      </c>
      <c r="D12">
        <v>2</v>
      </c>
      <c r="E12">
        <v>5</v>
      </c>
      <c r="F12">
        <v>4</v>
      </c>
      <c r="G12">
        <v>4</v>
      </c>
      <c r="H12">
        <v>23</v>
      </c>
      <c r="I12">
        <f t="shared" ref="I12:I15" si="1">SUM(C12:H12)</f>
        <v>69</v>
      </c>
    </row>
    <row r="13" spans="1:9" x14ac:dyDescent="0.25">
      <c r="A13" t="s">
        <v>193</v>
      </c>
      <c r="B13" t="s">
        <v>98</v>
      </c>
      <c r="C13">
        <v>33</v>
      </c>
      <c r="D13">
        <v>2</v>
      </c>
      <c r="F13">
        <v>5</v>
      </c>
      <c r="G13">
        <v>7</v>
      </c>
      <c r="H13">
        <v>14</v>
      </c>
      <c r="I13">
        <f t="shared" si="1"/>
        <v>61</v>
      </c>
    </row>
    <row r="14" spans="1:9" x14ac:dyDescent="0.25">
      <c r="A14" t="s">
        <v>183</v>
      </c>
      <c r="B14" t="s">
        <v>102</v>
      </c>
      <c r="C14">
        <v>33</v>
      </c>
      <c r="E14">
        <v>5</v>
      </c>
      <c r="F14">
        <v>1</v>
      </c>
      <c r="G14">
        <v>2</v>
      </c>
      <c r="H14">
        <v>30</v>
      </c>
      <c r="I14">
        <f t="shared" si="1"/>
        <v>71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271</v>
      </c>
    </row>
    <row r="18" spans="1:9" x14ac:dyDescent="0.25">
      <c r="H18" s="43" t="s">
        <v>159</v>
      </c>
      <c r="I18" s="43">
        <f ca="1">AVERAGE(OFFSET(I$11,0,0,B$8,1))</f>
        <v>67.75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141</v>
      </c>
      <c r="B21">
        <v>2</v>
      </c>
    </row>
    <row r="22" spans="1:9" x14ac:dyDescent="0.25">
      <c r="A22" t="s">
        <v>137</v>
      </c>
      <c r="B22">
        <v>1</v>
      </c>
    </row>
    <row r="23" spans="1:9" x14ac:dyDescent="0.25">
      <c r="A23" t="s">
        <v>149</v>
      </c>
      <c r="B23">
        <v>2</v>
      </c>
    </row>
    <row r="24" spans="1:9" x14ac:dyDescent="0.25">
      <c r="A24" t="s">
        <v>135</v>
      </c>
      <c r="B24">
        <v>0</v>
      </c>
    </row>
    <row r="25" spans="1:9" x14ac:dyDescent="0.25">
      <c r="A25" t="s">
        <v>145</v>
      </c>
      <c r="B25">
        <v>0</v>
      </c>
    </row>
    <row r="26" spans="1:9" x14ac:dyDescent="0.25">
      <c r="A26" t="s">
        <v>139</v>
      </c>
      <c r="B26">
        <v>2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C664B832-8310-48DE-88D3-7255E6A47F91}">
      <formula1>43709</formula1>
    </dataValidation>
    <dataValidation type="list" allowBlank="1" showInputMessage="1" showErrorMessage="1" sqref="B21:B28" xr:uid="{D1E05061-9906-4E56-AA07-12BEFC8996A4}">
      <formula1>"0,1,2,3"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B5D32694-E1F3-4EA1-8B1C-86485912927B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ova kompanija? Unesi u listu &quot;Corp&quot;_x000a_" xr:uid="{C5155B17-D02E-4A6A-84CE-789743D8A44B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84A8B1FE-E4CE-4454-868C-9591075E3C24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BD520358-7176-4859-8919-23A0E6397544}">
          <x14:formula1>
            <xm:f>Variables!$E$2:$E$4</xm:f>
          </x14:formula1>
          <xm:sqref>B3</xm:sqref>
        </x14:dataValidation>
        <x14:dataValidation type="list" allowBlank="1" showInputMessage="1" showErrorMessage="1" xr:uid="{AEFD74C9-12DB-4674-A2A4-5FA3097D79E5}">
          <x14:formula1>
            <xm:f>Variables!$A$2:$A$12</xm:f>
          </x14:formula1>
          <xm:sqref>B2</xm:sqref>
        </x14:dataValidation>
      </x14:dataValidations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6C2A-CED3-46BB-AAF6-BDCDE96F157F}">
  <dimension ref="A1:I25"/>
  <sheetViews>
    <sheetView workbookViewId="0">
      <selection activeCell="H14" sqref="H14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43940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Tharsis Republic</v>
      </c>
    </row>
    <row r="7" spans="1:9" x14ac:dyDescent="0.25">
      <c r="A7" s="11" t="s">
        <v>20</v>
      </c>
      <c r="B7" s="14">
        <f>MAX(I11:I15)</f>
        <v>129</v>
      </c>
    </row>
    <row r="8" spans="1:9" x14ac:dyDescent="0.25">
      <c r="A8" s="22" t="s">
        <v>21</v>
      </c>
      <c r="B8" s="14">
        <f>COUNTA(A11:A15)</f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183</v>
      </c>
      <c r="B11" t="s">
        <v>99</v>
      </c>
      <c r="C11">
        <v>34</v>
      </c>
      <c r="D11">
        <v>12</v>
      </c>
      <c r="E11">
        <v>10</v>
      </c>
      <c r="F11">
        <v>12</v>
      </c>
      <c r="G11">
        <v>31</v>
      </c>
      <c r="H11">
        <v>30</v>
      </c>
      <c r="I11">
        <f>SUM(C11:H11)</f>
        <v>129</v>
      </c>
    </row>
    <row r="12" spans="1:9" x14ac:dyDescent="0.25">
      <c r="A12" t="s">
        <v>193</v>
      </c>
      <c r="B12" t="s">
        <v>107</v>
      </c>
      <c r="C12">
        <v>37</v>
      </c>
      <c r="D12">
        <v>4</v>
      </c>
      <c r="E12">
        <v>5</v>
      </c>
      <c r="F12">
        <v>6</v>
      </c>
      <c r="G12">
        <v>10</v>
      </c>
      <c r="H12">
        <v>35</v>
      </c>
      <c r="I12">
        <f t="shared" ref="I12:I15" si="1">SUM(C12:H12)</f>
        <v>97</v>
      </c>
    </row>
    <row r="13" spans="1:9" x14ac:dyDescent="0.25">
      <c r="A13" t="s">
        <v>184</v>
      </c>
      <c r="B13" t="s">
        <v>94</v>
      </c>
      <c r="C13">
        <v>38</v>
      </c>
      <c r="D13">
        <v>5</v>
      </c>
      <c r="F13">
        <v>12</v>
      </c>
      <c r="G13">
        <v>16</v>
      </c>
      <c r="H13">
        <v>37</v>
      </c>
      <c r="I13">
        <f t="shared" si="1"/>
        <v>108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334</v>
      </c>
    </row>
    <row r="18" spans="1:9" x14ac:dyDescent="0.25">
      <c r="H18" s="43" t="s">
        <v>159</v>
      </c>
      <c r="I18" s="43">
        <f ca="1">AVERAGE(OFFSET(I$11,0,0,B$8,1))</f>
        <v>111.33333333333333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141</v>
      </c>
      <c r="B21">
        <v>0</v>
      </c>
    </row>
    <row r="22" spans="1:9" x14ac:dyDescent="0.25">
      <c r="A22" t="s">
        <v>149</v>
      </c>
      <c r="B22">
        <v>0</v>
      </c>
    </row>
    <row r="23" spans="1:9" x14ac:dyDescent="0.25">
      <c r="A23" t="s">
        <v>147</v>
      </c>
      <c r="B23">
        <v>1</v>
      </c>
    </row>
    <row r="24" spans="1:9" x14ac:dyDescent="0.25">
      <c r="A24" t="s">
        <v>135</v>
      </c>
      <c r="B24">
        <v>0</v>
      </c>
    </row>
    <row r="25" spans="1:9" x14ac:dyDescent="0.25">
      <c r="A25" t="s">
        <v>145</v>
      </c>
      <c r="B25">
        <v>2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6106CB3D-05E7-4772-9B9B-655B3A1BE108}">
      <formula1>43709</formula1>
    </dataValidation>
    <dataValidation type="list" allowBlank="1" showInputMessage="1" showErrorMessage="1" sqref="B21:B28" xr:uid="{43B5EF68-29E9-4F81-BED6-50F81ED396BF}">
      <formula1>"0,1,2,3"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F6F377B8-B3A8-4E89-8DAF-1C3BC64ED41F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ova kompanija? Unesi u listu &quot;Corp&quot;_x000a_" xr:uid="{4B71FE65-1A23-4D1D-BF3A-C25D49BF47F2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6CA8B6EC-1C43-45D6-8B2F-34608F17E666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0FFEDAD5-A237-4E10-B625-8251C9A74F10}">
          <x14:formula1>
            <xm:f>Variables!$E$2:$E$4</xm:f>
          </x14:formula1>
          <xm:sqref>B3</xm:sqref>
        </x14:dataValidation>
        <x14:dataValidation type="list" allowBlank="1" showInputMessage="1" showErrorMessage="1" xr:uid="{853CE6FF-CEDC-4FAA-8022-5E753892E53E}">
          <x14:formula1>
            <xm:f>Variables!$A$2:$A$12</xm:f>
          </x14:formula1>
          <xm:sqref>B2</xm:sqref>
        </x14:dataValidation>
      </x14:dataValidations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B707-AC1F-49F1-A058-6467DBBB628C}">
  <dimension ref="A1:I26"/>
  <sheetViews>
    <sheetView workbookViewId="0">
      <selection activeCell="H12" sqref="H1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43942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Aridor</v>
      </c>
    </row>
    <row r="7" spans="1:9" x14ac:dyDescent="0.25">
      <c r="A7" s="11" t="s">
        <v>20</v>
      </c>
      <c r="B7" s="14">
        <f>MAX(I11:I15)</f>
        <v>118</v>
      </c>
    </row>
    <row r="8" spans="1:9" x14ac:dyDescent="0.25">
      <c r="A8" s="22" t="s">
        <v>21</v>
      </c>
      <c r="B8" s="14">
        <f>COUNTA(A11:A15)</f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184</v>
      </c>
      <c r="B11" t="s">
        <v>98</v>
      </c>
      <c r="C11">
        <v>36</v>
      </c>
      <c r="D11">
        <v>10</v>
      </c>
      <c r="E11">
        <v>5</v>
      </c>
      <c r="F11">
        <v>7</v>
      </c>
      <c r="G11">
        <v>16</v>
      </c>
      <c r="H11">
        <v>29</v>
      </c>
      <c r="I11">
        <f>SUM(C11:H11)</f>
        <v>103</v>
      </c>
    </row>
    <row r="12" spans="1:9" x14ac:dyDescent="0.25">
      <c r="A12" t="s">
        <v>193</v>
      </c>
      <c r="B12" t="s">
        <v>108</v>
      </c>
      <c r="C12">
        <v>34</v>
      </c>
      <c r="D12">
        <v>7</v>
      </c>
      <c r="E12">
        <v>5</v>
      </c>
      <c r="F12">
        <v>6</v>
      </c>
      <c r="G12">
        <v>10</v>
      </c>
      <c r="H12">
        <v>29</v>
      </c>
      <c r="I12">
        <f t="shared" ref="I12:I15" si="1">SUM(C12:H12)</f>
        <v>91</v>
      </c>
    </row>
    <row r="13" spans="1:9" x14ac:dyDescent="0.25">
      <c r="A13" t="s">
        <v>183</v>
      </c>
      <c r="B13" t="s">
        <v>105</v>
      </c>
      <c r="C13">
        <v>41</v>
      </c>
      <c r="D13">
        <v>4</v>
      </c>
      <c r="E13">
        <v>5</v>
      </c>
      <c r="F13">
        <v>9</v>
      </c>
      <c r="G13">
        <v>18</v>
      </c>
      <c r="H13">
        <v>41</v>
      </c>
      <c r="I13">
        <f t="shared" si="1"/>
        <v>118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312</v>
      </c>
    </row>
    <row r="18" spans="1:9" x14ac:dyDescent="0.25">
      <c r="H18" s="43" t="s">
        <v>159</v>
      </c>
      <c r="I18" s="43">
        <f ca="1">AVERAGE(OFFSET(I$11,0,0,B$8,1))</f>
        <v>104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141</v>
      </c>
      <c r="B21">
        <v>0</v>
      </c>
    </row>
    <row r="22" spans="1:9" x14ac:dyDescent="0.25">
      <c r="A22" t="s">
        <v>149</v>
      </c>
      <c r="B22">
        <v>0</v>
      </c>
    </row>
    <row r="23" spans="1:9" x14ac:dyDescent="0.25">
      <c r="A23" t="s">
        <v>147</v>
      </c>
      <c r="B23">
        <v>2</v>
      </c>
    </row>
    <row r="24" spans="1:9" x14ac:dyDescent="0.25">
      <c r="A24" t="s">
        <v>137</v>
      </c>
      <c r="B24">
        <v>1</v>
      </c>
    </row>
    <row r="25" spans="1:9" x14ac:dyDescent="0.25">
      <c r="A25" t="s">
        <v>145</v>
      </c>
      <c r="B25">
        <v>0</v>
      </c>
    </row>
    <row r="26" spans="1:9" x14ac:dyDescent="0.25">
      <c r="A26" t="s">
        <v>133</v>
      </c>
      <c r="B26">
        <v>0</v>
      </c>
    </row>
  </sheetData>
  <mergeCells count="2">
    <mergeCell ref="D1:I2"/>
    <mergeCell ref="D4:I5"/>
  </mergeCells>
  <dataValidations count="2"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_x000a_" sqref="B1" xr:uid="{5927DD8F-F857-4655-B03D-432C80227A25}">
      <formula1>43709</formula1>
    </dataValidation>
    <dataValidation type="list" allowBlank="1" showInputMessage="1" showErrorMessage="1" sqref="B21:B28" xr:uid="{46AB7284-B08E-4B8F-9EDC-CA4E118E7533}">
      <formula1>"0,1,2,3"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48DA5642-7D5F-4BBF-B008-7905A0DB020F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ova kompanija? Unesi u listu &quot;Corp&quot;_x000a_" xr:uid="{738BC576-6BB1-4278-ACDB-EE5D1B9B2423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C1225646-4B3C-44E5-9DEE-0C8697CF7D0E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ABA41AE4-4569-4358-8760-6F199719640E}">
          <x14:formula1>
            <xm:f>Variables!$E$2:$E$4</xm:f>
          </x14:formula1>
          <xm:sqref>B3</xm:sqref>
        </x14:dataValidation>
        <x14:dataValidation type="list" allowBlank="1" showInputMessage="1" showErrorMessage="1" xr:uid="{142FEEC7-3FEB-4B95-9B45-DFE1286A0617}">
          <x14:formula1>
            <xm:f>Variables!$A$2:$A$12</xm:f>
          </x14:formula1>
          <xm:sqref>B2</xm:sqref>
        </x14:dataValidation>
      </x14:dataValidations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C814-BDC0-48AF-8BC0-3B86243657B2}">
  <dimension ref="A1:I25"/>
  <sheetViews>
    <sheetView workbookViewId="0">
      <selection activeCell="G12" sqref="G1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43944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Stormcraft Incorporated</v>
      </c>
    </row>
    <row r="7" spans="1:9" x14ac:dyDescent="0.25">
      <c r="A7" s="11" t="s">
        <v>20</v>
      </c>
      <c r="B7" s="14">
        <f>MAX(I11:I15)</f>
        <v>124</v>
      </c>
    </row>
    <row r="8" spans="1:9" x14ac:dyDescent="0.25">
      <c r="A8" s="22" t="s">
        <v>21</v>
      </c>
      <c r="B8" s="14">
        <f>COUNTA(A11:A15)</f>
        <v>3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184</v>
      </c>
      <c r="B11" t="s">
        <v>112</v>
      </c>
      <c r="C11">
        <v>39</v>
      </c>
      <c r="D11">
        <v>12</v>
      </c>
      <c r="E11">
        <v>10</v>
      </c>
      <c r="F11">
        <v>7</v>
      </c>
      <c r="G11">
        <v>13</v>
      </c>
      <c r="H11">
        <v>34</v>
      </c>
      <c r="I11">
        <f>SUM(C11:H11)</f>
        <v>115</v>
      </c>
    </row>
    <row r="12" spans="1:9" x14ac:dyDescent="0.25">
      <c r="A12" t="s">
        <v>193</v>
      </c>
      <c r="B12" t="s">
        <v>107</v>
      </c>
      <c r="C12">
        <v>40</v>
      </c>
      <c r="D12">
        <v>7</v>
      </c>
      <c r="F12">
        <v>8</v>
      </c>
      <c r="G12">
        <v>13</v>
      </c>
      <c r="H12">
        <v>23</v>
      </c>
      <c r="I12">
        <f t="shared" ref="I12:I15" si="1">SUM(C12:H12)</f>
        <v>91</v>
      </c>
    </row>
    <row r="13" spans="1:9" x14ac:dyDescent="0.25">
      <c r="A13" t="s">
        <v>183</v>
      </c>
      <c r="B13" t="s">
        <v>111</v>
      </c>
      <c r="C13">
        <v>34</v>
      </c>
      <c r="D13">
        <v>2</v>
      </c>
      <c r="E13">
        <v>5</v>
      </c>
      <c r="F13">
        <v>1</v>
      </c>
      <c r="G13">
        <v>4</v>
      </c>
      <c r="H13">
        <v>78</v>
      </c>
      <c r="I13">
        <f t="shared" si="1"/>
        <v>124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330</v>
      </c>
    </row>
    <row r="18" spans="1:9" x14ac:dyDescent="0.25">
      <c r="A18" s="11" t="s">
        <v>22</v>
      </c>
      <c r="B18" s="13">
        <v>12</v>
      </c>
      <c r="H18" s="43" t="s">
        <v>159</v>
      </c>
      <c r="I18" s="43">
        <f ca="1">AVERAGE(OFFSET(I$11,0,0,B$8,1))</f>
        <v>110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130</v>
      </c>
      <c r="B21">
        <v>0</v>
      </c>
    </row>
    <row r="22" spans="1:9" x14ac:dyDescent="0.25">
      <c r="A22" t="s">
        <v>149</v>
      </c>
      <c r="B22">
        <v>3</v>
      </c>
    </row>
    <row r="23" spans="1:9" x14ac:dyDescent="0.25">
      <c r="A23" t="s">
        <v>147</v>
      </c>
      <c r="B23">
        <v>1</v>
      </c>
    </row>
    <row r="24" spans="1:9" x14ac:dyDescent="0.25">
      <c r="A24" t="s">
        <v>139</v>
      </c>
      <c r="B24">
        <v>2</v>
      </c>
    </row>
    <row r="25" spans="1:9" x14ac:dyDescent="0.25">
      <c r="A25" t="s">
        <v>145</v>
      </c>
      <c r="B25">
        <v>1</v>
      </c>
    </row>
  </sheetData>
  <mergeCells count="2">
    <mergeCell ref="D1:I2"/>
    <mergeCell ref="D4:I5"/>
  </mergeCells>
  <dataValidations count="3">
    <dataValidation type="list" allowBlank="1" showInputMessage="1" showErrorMessage="1" sqref="B21:B28" xr:uid="{87230777-F58C-4D98-B2EF-962C6224EC5B}">
      <formula1>"0,1,2,3"</formula1>
    </dataValidation>
    <dataValidation type="whole" operator="greaterThan" allowBlank="1" showInputMessage="1" showErrorMessage="1" promptTitle="End generation" prompt="Enter integer &gt;1" sqref="B18" xr:uid="{E663E66E-8D29-452E-B809-84DC7B6DBF25}">
      <formula1>1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877DA234-FA6F-4E4C-9761-E8F5D46D7824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Krivi unos" error="Nepostojeća kolonija!" xr:uid="{8AC91D2F-B4C2-4AB6-A9FB-D314248FC6C1}">
          <x14:formula1>
            <xm:f>Variables!$H$2:$H$12</xm:f>
          </x14:formula1>
          <xm:sqref>A21:A28</xm:sqref>
        </x14:dataValidation>
        <x14:dataValidation type="list" allowBlank="1" showInputMessage="1" showErrorMessage="1" errorTitle="Krivi unos" error="Nova kompanija? Unesi u listu &quot;Corp&quot;_x000a_" xr:uid="{DBCCF4B9-4D4D-4B6E-BEB0-45F4533C5BAD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Unesi ime u listu &quot;Players&quot;" xr:uid="{7FA89288-F0FA-491B-BB5D-BBDC07852EB0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epostojeća mapa" xr:uid="{4960CE8C-5632-4352-8628-30079EB3D15C}">
          <x14:formula1>
            <xm:f>Variables!$E$2:$E$4</xm:f>
          </x14:formula1>
          <xm:sqref>B3</xm:sqref>
        </x14:dataValidation>
        <x14:dataValidation type="list" allowBlank="1" showInputMessage="1" showErrorMessage="1" xr:uid="{670F2730-6619-4F41-B39F-E200E734333E}">
          <x14:formula1>
            <xm:f>Variables!$A$2:$A$12</xm:f>
          </x14:formula1>
          <xm:sqref>B2</xm:sqref>
        </x14:dataValidation>
      </x14:dataValidations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19C8-3228-4120-9F8C-0026E91D348C}">
  <dimension ref="A1:I27"/>
  <sheetViews>
    <sheetView workbookViewId="0">
      <selection activeCell="H14" sqref="H14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43945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player13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Saturn Systems</v>
      </c>
    </row>
    <row r="7" spans="1:9" x14ac:dyDescent="0.25">
      <c r="A7" s="11" t="s">
        <v>20</v>
      </c>
      <c r="B7" s="14">
        <f>MAX(I11:I15)</f>
        <v>65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184</v>
      </c>
      <c r="B11" t="s">
        <v>111</v>
      </c>
      <c r="C11">
        <v>33</v>
      </c>
      <c r="D11">
        <v>5</v>
      </c>
      <c r="E11">
        <v>5</v>
      </c>
      <c r="H11">
        <v>11</v>
      </c>
      <c r="I11">
        <f>SUM(C11:H11)</f>
        <v>54</v>
      </c>
    </row>
    <row r="12" spans="1:9" x14ac:dyDescent="0.25">
      <c r="A12" t="s">
        <v>181</v>
      </c>
      <c r="B12" t="s">
        <v>105</v>
      </c>
      <c r="C12">
        <v>30</v>
      </c>
      <c r="D12">
        <v>2</v>
      </c>
      <c r="E12">
        <v>5</v>
      </c>
      <c r="F12">
        <v>3</v>
      </c>
      <c r="G12">
        <v>4</v>
      </c>
      <c r="H12">
        <v>16</v>
      </c>
      <c r="I12">
        <f t="shared" ref="I12:I15" si="1">SUM(C12:H12)</f>
        <v>60</v>
      </c>
    </row>
    <row r="13" spans="1:9" x14ac:dyDescent="0.25">
      <c r="A13" t="s">
        <v>193</v>
      </c>
      <c r="B13" t="s">
        <v>102</v>
      </c>
      <c r="C13">
        <v>37</v>
      </c>
      <c r="D13">
        <v>7</v>
      </c>
      <c r="E13">
        <v>5</v>
      </c>
      <c r="H13">
        <v>16</v>
      </c>
      <c r="I13">
        <f t="shared" si="1"/>
        <v>65</v>
      </c>
    </row>
    <row r="14" spans="1:9" x14ac:dyDescent="0.25">
      <c r="A14" t="s">
        <v>183</v>
      </c>
      <c r="B14" t="s">
        <v>112</v>
      </c>
      <c r="C14">
        <v>29</v>
      </c>
      <c r="D14">
        <v>2</v>
      </c>
      <c r="F14">
        <v>2</v>
      </c>
      <c r="G14">
        <v>2</v>
      </c>
      <c r="H14">
        <v>13</v>
      </c>
      <c r="I14">
        <f t="shared" si="1"/>
        <v>48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227</v>
      </c>
    </row>
    <row r="18" spans="1:9" x14ac:dyDescent="0.25">
      <c r="A18" s="11" t="s">
        <v>22</v>
      </c>
      <c r="B18" s="13">
        <v>7</v>
      </c>
      <c r="H18" s="43" t="s">
        <v>159</v>
      </c>
      <c r="I18" s="43">
        <f ca="1">AVERAGE(OFFSET(I$11,0,0,B$8,1))</f>
        <v>56.75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141</v>
      </c>
      <c r="B21">
        <v>0</v>
      </c>
    </row>
    <row r="22" spans="1:9" x14ac:dyDescent="0.25">
      <c r="A22" t="s">
        <v>130</v>
      </c>
      <c r="B22">
        <v>1</v>
      </c>
    </row>
    <row r="23" spans="1:9" x14ac:dyDescent="0.25">
      <c r="A23" t="s">
        <v>149</v>
      </c>
      <c r="B23">
        <v>1</v>
      </c>
    </row>
    <row r="24" spans="1:9" x14ac:dyDescent="0.25">
      <c r="A24" t="s">
        <v>150</v>
      </c>
      <c r="B24">
        <v>2</v>
      </c>
    </row>
    <row r="25" spans="1:9" x14ac:dyDescent="0.25">
      <c r="A25" t="s">
        <v>137</v>
      </c>
      <c r="B25">
        <v>1</v>
      </c>
    </row>
    <row r="26" spans="1:9" x14ac:dyDescent="0.25">
      <c r="A26" t="s">
        <v>135</v>
      </c>
      <c r="B26">
        <v>0</v>
      </c>
    </row>
    <row r="27" spans="1:9" x14ac:dyDescent="0.25">
      <c r="A27" t="s">
        <v>145</v>
      </c>
      <c r="B27">
        <v>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C160D826-D1B6-4B7E-9B47-0EEB34B4EF30}">
      <formula1>1</formula1>
    </dataValidation>
    <dataValidation type="list" allowBlank="1" showInputMessage="1" showErrorMessage="1" sqref="B21:B28" xr:uid="{84F727C3-D737-4A92-975C-A120E39E6C6F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AFEFA66A-E837-40C5-92DE-120BF5039563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E7447C0-23B2-4748-B80F-4979230A8532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47E72401-E563-4442-943C-0E66F57426DE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984F5C0A-C7B7-4D72-9E0F-3F6049D5CDF4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2F219D9A-3D83-45E2-A49D-7BB42C7E189E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58303125-4406-4A7E-9675-53D9D1A385EC}">
          <x14:formula1>
            <xm:f>Variables!$H$2:$H$12</xm:f>
          </x14:formula1>
          <xm:sqref>A21:A28</xm:sqref>
        </x14:dataValidation>
      </x14:dataValidations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FDB0-9368-4586-BEC0-9B5FFF359653}">
  <dimension ref="A1:K27"/>
  <sheetViews>
    <sheetView workbookViewId="0">
      <selection activeCell="H13" sqref="H13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11" ht="15" customHeight="1" x14ac:dyDescent="0.25">
      <c r="A1" s="11" t="s">
        <v>15</v>
      </c>
      <c r="B1" s="65">
        <v>43948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11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11" x14ac:dyDescent="0.25">
      <c r="A3" s="18" t="s">
        <v>17</v>
      </c>
      <c r="B3" s="14" t="s">
        <v>129</v>
      </c>
      <c r="C3" s="3"/>
    </row>
    <row r="4" spans="1:11" x14ac:dyDescent="0.25">
      <c r="C4" s="3"/>
      <c r="D4" s="77" t="s">
        <v>151</v>
      </c>
      <c r="E4" s="77"/>
      <c r="F4" s="77"/>
      <c r="G4" s="77"/>
      <c r="H4" s="77"/>
      <c r="I4" s="77"/>
    </row>
    <row r="5" spans="1:11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11" x14ac:dyDescent="0.25">
      <c r="A6" s="11" t="s">
        <v>19</v>
      </c>
      <c r="B6" s="13" t="str">
        <f>INDEX(B11:B15, MATCH(MAX(I11:I15),I11:I15,0))</f>
        <v>Valley Trust</v>
      </c>
    </row>
    <row r="7" spans="1:11" x14ac:dyDescent="0.25">
      <c r="A7" s="11" t="s">
        <v>20</v>
      </c>
      <c r="B7" s="14">
        <f>MAX(I11:I15)</f>
        <v>75</v>
      </c>
    </row>
    <row r="8" spans="1:11" x14ac:dyDescent="0.25">
      <c r="A8" s="22" t="s">
        <v>21</v>
      </c>
      <c r="B8" s="14">
        <f>COUNTA(A11:A15)</f>
        <v>5</v>
      </c>
    </row>
    <row r="10" spans="1:11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11" x14ac:dyDescent="0.25">
      <c r="A11" t="s">
        <v>181</v>
      </c>
      <c r="B11" t="s">
        <v>104</v>
      </c>
      <c r="C11">
        <v>38</v>
      </c>
      <c r="D11">
        <v>2</v>
      </c>
      <c r="E11">
        <v>5</v>
      </c>
      <c r="F11">
        <v>2</v>
      </c>
      <c r="G11">
        <v>2</v>
      </c>
      <c r="H11">
        <v>25</v>
      </c>
      <c r="I11">
        <f>SUM(C11:H11)</f>
        <v>74</v>
      </c>
    </row>
    <row r="12" spans="1:11" x14ac:dyDescent="0.25">
      <c r="A12" t="s">
        <v>183</v>
      </c>
      <c r="B12" t="s">
        <v>116</v>
      </c>
      <c r="C12">
        <v>28</v>
      </c>
      <c r="D12">
        <v>5</v>
      </c>
      <c r="F12">
        <v>1</v>
      </c>
      <c r="G12">
        <v>5</v>
      </c>
      <c r="H12">
        <f>35+1</f>
        <v>36</v>
      </c>
      <c r="I12">
        <f t="shared" ref="I12:I15" si="1">SUM(C12:H12)</f>
        <v>75</v>
      </c>
      <c r="K12" t="s">
        <v>163</v>
      </c>
    </row>
    <row r="13" spans="1:11" x14ac:dyDescent="0.25">
      <c r="A13" t="s">
        <v>184</v>
      </c>
      <c r="B13" t="s">
        <v>99</v>
      </c>
      <c r="C13">
        <v>27</v>
      </c>
      <c r="D13">
        <v>7</v>
      </c>
      <c r="E13">
        <v>5</v>
      </c>
      <c r="F13">
        <v>6</v>
      </c>
      <c r="G13">
        <v>15</v>
      </c>
      <c r="H13">
        <v>10</v>
      </c>
      <c r="I13">
        <f t="shared" si="1"/>
        <v>70</v>
      </c>
    </row>
    <row r="14" spans="1:11" x14ac:dyDescent="0.25">
      <c r="A14" t="s">
        <v>193</v>
      </c>
      <c r="B14" t="s">
        <v>93</v>
      </c>
      <c r="C14">
        <v>25</v>
      </c>
      <c r="D14">
        <v>10</v>
      </c>
      <c r="F14">
        <v>9</v>
      </c>
      <c r="G14">
        <v>9</v>
      </c>
      <c r="H14">
        <v>9</v>
      </c>
      <c r="I14">
        <f t="shared" si="1"/>
        <v>62</v>
      </c>
    </row>
    <row r="15" spans="1:11" x14ac:dyDescent="0.25">
      <c r="A15" t="s">
        <v>198</v>
      </c>
      <c r="B15" t="s">
        <v>102</v>
      </c>
      <c r="C15">
        <v>32</v>
      </c>
      <c r="D15">
        <v>4</v>
      </c>
      <c r="E15">
        <v>5</v>
      </c>
      <c r="F15">
        <v>2</v>
      </c>
      <c r="G15">
        <v>5</v>
      </c>
      <c r="H15">
        <v>20</v>
      </c>
      <c r="I15">
        <f t="shared" si="1"/>
        <v>68</v>
      </c>
    </row>
    <row r="17" spans="1:9" x14ac:dyDescent="0.25">
      <c r="H17" s="43" t="s">
        <v>158</v>
      </c>
      <c r="I17" s="43">
        <f ca="1">SUM(OFFSET(I$11,0,0,B$8,1))</f>
        <v>349</v>
      </c>
    </row>
    <row r="18" spans="1:9" x14ac:dyDescent="0.25">
      <c r="A18" s="11" t="s">
        <v>22</v>
      </c>
      <c r="B18" s="13">
        <v>8</v>
      </c>
      <c r="H18" s="43" t="s">
        <v>159</v>
      </c>
      <c r="I18" s="43">
        <f ca="1">AVERAGE(OFFSET(I$11,0,0,B$8,1))</f>
        <v>69.8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141</v>
      </c>
    </row>
    <row r="22" spans="1:9" x14ac:dyDescent="0.25">
      <c r="A22" t="s">
        <v>147</v>
      </c>
      <c r="B22">
        <v>2</v>
      </c>
    </row>
    <row r="23" spans="1:9" x14ac:dyDescent="0.25">
      <c r="A23" t="s">
        <v>135</v>
      </c>
      <c r="B23">
        <v>0</v>
      </c>
    </row>
    <row r="24" spans="1:9" x14ac:dyDescent="0.25">
      <c r="A24" t="s">
        <v>139</v>
      </c>
      <c r="B24">
        <v>3</v>
      </c>
    </row>
    <row r="25" spans="1:9" x14ac:dyDescent="0.25">
      <c r="A25" t="s">
        <v>145</v>
      </c>
    </row>
    <row r="26" spans="1:9" x14ac:dyDescent="0.25">
      <c r="A26" t="s">
        <v>133</v>
      </c>
      <c r="B26">
        <v>1</v>
      </c>
    </row>
    <row r="27" spans="1:9" x14ac:dyDescent="0.25">
      <c r="A27" t="s">
        <v>150</v>
      </c>
      <c r="B27">
        <v>2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29AAE3EA-48B1-4098-AD08-4F5E66E51F82}">
      <formula1>1</formula1>
    </dataValidation>
    <dataValidation type="list" allowBlank="1" showInputMessage="1" showErrorMessage="1" sqref="B21:B28" xr:uid="{A79C4D03-72AD-454F-AB69-EB92C0E81538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A3ECC38F-A37A-47F2-BF83-EA8027002464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D20E194-8E56-46AF-B57C-91F1945326D6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752C1674-F2AA-4CB3-8DE1-FE2173E9F2F2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C0BC5197-C80A-42D4-8EAD-9BA465569252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59CDA460-4993-47CD-8C43-720D5DBD2C14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AD7875CF-600B-4BC6-A2B1-6748A4AA4C90}">
          <x14:formula1>
            <xm:f>Variables!$H$2:$H$12</xm:f>
          </x14:formula1>
          <xm:sqref>A21:A28</xm:sqref>
        </x14:dataValidation>
      </x14:dataValidations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889C-774F-4D24-A70A-1BBB9AD28E13}">
  <dimension ref="A1:I26"/>
  <sheetViews>
    <sheetView workbookViewId="0">
      <selection activeCell="K15" sqref="K15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65">
        <v>43954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suiryu15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Phobolog</v>
      </c>
    </row>
    <row r="7" spans="1:9" x14ac:dyDescent="0.25">
      <c r="A7" s="11" t="s">
        <v>20</v>
      </c>
      <c r="B7" s="14">
        <f>MAX(I11:I15)</f>
        <v>87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183</v>
      </c>
      <c r="B11" t="s">
        <v>112</v>
      </c>
      <c r="C11">
        <v>29</v>
      </c>
      <c r="D11">
        <v>7</v>
      </c>
      <c r="E11">
        <v>5</v>
      </c>
      <c r="F11">
        <v>0</v>
      </c>
      <c r="G11">
        <v>0</v>
      </c>
      <c r="H11">
        <v>36</v>
      </c>
      <c r="I11">
        <f>SUM(C11:H11)</f>
        <v>77</v>
      </c>
    </row>
    <row r="12" spans="1:9" x14ac:dyDescent="0.25">
      <c r="A12" t="s">
        <v>184</v>
      </c>
      <c r="B12" t="s">
        <v>114</v>
      </c>
      <c r="C12">
        <v>35</v>
      </c>
      <c r="D12">
        <v>7</v>
      </c>
      <c r="F12">
        <v>3</v>
      </c>
      <c r="G12">
        <v>7</v>
      </c>
      <c r="H12">
        <v>17</v>
      </c>
      <c r="I12">
        <f t="shared" ref="I12:I15" si="1">SUM(C12:H12)</f>
        <v>69</v>
      </c>
    </row>
    <row r="13" spans="1:9" x14ac:dyDescent="0.25">
      <c r="A13" t="s">
        <v>193</v>
      </c>
      <c r="B13" t="s">
        <v>97</v>
      </c>
      <c r="C13">
        <v>24</v>
      </c>
      <c r="D13">
        <v>7</v>
      </c>
      <c r="E13">
        <v>5</v>
      </c>
      <c r="F13">
        <v>3</v>
      </c>
      <c r="G13">
        <v>6</v>
      </c>
      <c r="H13">
        <v>23</v>
      </c>
      <c r="I13">
        <f t="shared" si="1"/>
        <v>68</v>
      </c>
    </row>
    <row r="14" spans="1:9" x14ac:dyDescent="0.25">
      <c r="A14" t="s">
        <v>181</v>
      </c>
      <c r="B14" t="s">
        <v>98</v>
      </c>
      <c r="C14">
        <v>41</v>
      </c>
      <c r="D14">
        <v>0</v>
      </c>
      <c r="E14">
        <v>5</v>
      </c>
      <c r="F14">
        <v>8</v>
      </c>
      <c r="G14">
        <v>8</v>
      </c>
      <c r="H14">
        <v>25</v>
      </c>
      <c r="I14">
        <f t="shared" si="1"/>
        <v>87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301</v>
      </c>
    </row>
    <row r="18" spans="1:9" x14ac:dyDescent="0.25">
      <c r="A18" s="11" t="s">
        <v>22</v>
      </c>
      <c r="B18" s="13">
        <v>9</v>
      </c>
      <c r="H18" s="43" t="s">
        <v>159</v>
      </c>
      <c r="I18" s="43">
        <f ca="1">AVERAGE(OFFSET(I$11,0,0,B$8,1))</f>
        <v>75.25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130</v>
      </c>
      <c r="B21">
        <v>3</v>
      </c>
    </row>
    <row r="22" spans="1:9" x14ac:dyDescent="0.25">
      <c r="A22" t="s">
        <v>149</v>
      </c>
      <c r="B22">
        <v>2</v>
      </c>
    </row>
    <row r="23" spans="1:9" x14ac:dyDescent="0.25">
      <c r="A23" t="s">
        <v>137</v>
      </c>
      <c r="B23">
        <v>2</v>
      </c>
    </row>
    <row r="24" spans="1:9" x14ac:dyDescent="0.25">
      <c r="A24" t="s">
        <v>145</v>
      </c>
      <c r="B24">
        <v>1</v>
      </c>
    </row>
    <row r="25" spans="1:9" x14ac:dyDescent="0.25">
      <c r="A25" t="s">
        <v>139</v>
      </c>
      <c r="B25">
        <v>0</v>
      </c>
    </row>
    <row r="26" spans="1:9" x14ac:dyDescent="0.25">
      <c r="A26" t="s">
        <v>150</v>
      </c>
      <c r="B26">
        <v>3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61EA2497-061F-4FFA-82C8-3CEF99494B27}">
      <formula1>1</formula1>
    </dataValidation>
    <dataValidation type="list" allowBlank="1" showInputMessage="1" showErrorMessage="1" sqref="B21:B28" xr:uid="{F56330F9-8747-4271-893F-B10ED6AA199D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B62F802F-3687-46DE-BC6D-497470C094EA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E410329-DFFD-46E6-B19D-8BE46E0726D6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47FFBAC3-9B9D-41FF-9C09-100DED1FAE82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E2C6346C-BA4B-4A55-8E25-32E48A13896B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92EF30B2-FC71-47BF-9140-CFC855391D06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CA629F58-DE79-4ACA-833E-1307592E96C1}">
          <x14:formula1>
            <xm:f>Variables!$H$2:$H$12</xm:f>
          </x14:formula1>
          <xm:sqref>A21:A28</xm:sqref>
        </x14:dataValidation>
      </x14:dataValidations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67CF-1228-484A-AA75-A36E8FC4826E}">
  <dimension ref="A1:L25"/>
  <sheetViews>
    <sheetView workbookViewId="0">
      <selection activeCell="K12" sqref="K1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12" ht="15" customHeight="1" x14ac:dyDescent="0.25">
      <c r="A1" s="11" t="s">
        <v>15</v>
      </c>
      <c r="B1" s="12">
        <v>43957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12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12" x14ac:dyDescent="0.25">
      <c r="A3" s="18" t="s">
        <v>17</v>
      </c>
      <c r="B3" s="14" t="s">
        <v>129</v>
      </c>
      <c r="C3" s="3"/>
    </row>
    <row r="4" spans="1:12" x14ac:dyDescent="0.25">
      <c r="C4" s="3"/>
      <c r="D4" s="77" t="s">
        <v>151</v>
      </c>
      <c r="E4" s="77"/>
      <c r="F4" s="77"/>
      <c r="G4" s="77"/>
      <c r="H4" s="77"/>
      <c r="I4" s="77"/>
    </row>
    <row r="5" spans="1:12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12" x14ac:dyDescent="0.25">
      <c r="A6" s="11" t="s">
        <v>19</v>
      </c>
      <c r="B6" s="13" t="str">
        <f>INDEX(B11:B15, MATCH(MAX(I11:I15),I11:I15,0))</f>
        <v>Teractor</v>
      </c>
    </row>
    <row r="7" spans="1:12" x14ac:dyDescent="0.25">
      <c r="A7" s="11" t="s">
        <v>20</v>
      </c>
      <c r="B7" s="14">
        <f>MAX(I11:I15)</f>
        <v>109</v>
      </c>
    </row>
    <row r="8" spans="1:12" x14ac:dyDescent="0.25">
      <c r="A8" s="22" t="s">
        <v>21</v>
      </c>
      <c r="B8" s="14">
        <f>COUNTA(A11:A15)</f>
        <v>3</v>
      </c>
    </row>
    <row r="10" spans="1:12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  <c r="J10" s="67"/>
    </row>
    <row r="11" spans="1:12" x14ac:dyDescent="0.25">
      <c r="A11" t="s">
        <v>193</v>
      </c>
      <c r="B11" t="s">
        <v>93</v>
      </c>
      <c r="C11">
        <v>40</v>
      </c>
      <c r="D11">
        <v>10</v>
      </c>
      <c r="E11">
        <v>15</v>
      </c>
      <c r="F11">
        <v>9</v>
      </c>
      <c r="G11">
        <v>12</v>
      </c>
      <c r="H11">
        <v>3</v>
      </c>
      <c r="I11">
        <f>SUM(C11:H11)</f>
        <v>89</v>
      </c>
    </row>
    <row r="12" spans="1:12" x14ac:dyDescent="0.25">
      <c r="A12" t="s">
        <v>184</v>
      </c>
      <c r="B12" t="s">
        <v>96</v>
      </c>
      <c r="C12">
        <v>32</v>
      </c>
      <c r="D12">
        <v>4</v>
      </c>
      <c r="F12">
        <v>6</v>
      </c>
      <c r="G12">
        <v>10</v>
      </c>
      <c r="H12">
        <f>37+1</f>
        <v>38</v>
      </c>
      <c r="I12">
        <f t="shared" ref="I12:I15" si="1">SUM(C12:H12)</f>
        <v>90</v>
      </c>
      <c r="K12" t="s">
        <v>164</v>
      </c>
      <c r="L12" s="68"/>
    </row>
    <row r="13" spans="1:12" x14ac:dyDescent="0.25">
      <c r="A13" t="s">
        <v>183</v>
      </c>
      <c r="B13" t="s">
        <v>104</v>
      </c>
      <c r="C13">
        <v>43</v>
      </c>
      <c r="D13">
        <v>7</v>
      </c>
      <c r="F13">
        <v>3</v>
      </c>
      <c r="G13">
        <v>8</v>
      </c>
      <c r="H13">
        <v>48</v>
      </c>
      <c r="I13">
        <f t="shared" si="1"/>
        <v>109</v>
      </c>
    </row>
    <row r="14" spans="1:12" x14ac:dyDescent="0.25">
      <c r="I14">
        <f t="shared" si="1"/>
        <v>0</v>
      </c>
    </row>
    <row r="15" spans="1:12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288</v>
      </c>
    </row>
    <row r="18" spans="1:9" x14ac:dyDescent="0.25">
      <c r="A18" s="11" t="s">
        <v>22</v>
      </c>
      <c r="B18" s="13">
        <v>11</v>
      </c>
      <c r="H18" s="43" t="s">
        <v>159</v>
      </c>
      <c r="I18" s="43">
        <f ca="1">AVERAGE(OFFSET(I$11,0,0,B$8,1))</f>
        <v>96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141</v>
      </c>
      <c r="B21">
        <v>1</v>
      </c>
    </row>
    <row r="22" spans="1:9" x14ac:dyDescent="0.25">
      <c r="A22" t="s">
        <v>130</v>
      </c>
      <c r="B22">
        <v>1</v>
      </c>
    </row>
    <row r="23" spans="1:9" x14ac:dyDescent="0.25">
      <c r="A23" t="s">
        <v>147</v>
      </c>
      <c r="B23">
        <v>3</v>
      </c>
    </row>
    <row r="24" spans="1:9" x14ac:dyDescent="0.25">
      <c r="A24" t="s">
        <v>137</v>
      </c>
      <c r="B24">
        <v>1</v>
      </c>
    </row>
    <row r="25" spans="1:9" x14ac:dyDescent="0.25">
      <c r="A25" t="s">
        <v>139</v>
      </c>
      <c r="B25">
        <v>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42E028FB-1F9D-4CA4-B979-8FFF80FCC172}">
      <formula1>1</formula1>
    </dataValidation>
    <dataValidation type="list" allowBlank="1" showInputMessage="1" showErrorMessage="1" sqref="B21:B28" xr:uid="{F0E5BA7A-C8D7-4C36-B395-5168E77EB844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4EDC2623-A8B0-4863-A154-15A9B86B57F0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B497722-90F3-4191-A58A-5F64712202AD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0911882C-67AF-4481-A49A-5DB764B5C8F8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FA5AFF04-4858-442F-8E1A-08FB8E5113A4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6426F136-C646-480D-8DE5-488F7A223A06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DD612A12-4392-4C61-BA11-A2E1C18006CE}">
          <x14:formula1>
            <xm:f>Variables!$H$2:$H$12</xm:f>
          </x14:formula1>
          <xm:sqref>A21:A28</xm:sqref>
        </x14:dataValidation>
      </x14:dataValidations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E838-1312-42F4-A8D4-B0902DFCBD12}">
  <dimension ref="A1:I26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>
        <v>43959</v>
      </c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 t="s">
        <v>144</v>
      </c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 t="s">
        <v>129</v>
      </c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 t="str">
        <f>INDEX(A11:A15, MATCH(MAX(I11:I15),I11:I15,0))</f>
        <v>player3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 t="str">
        <f>INDEX(B11:B15, MATCH(MAX(I11:I15),I11:I15,0))</f>
        <v>Saturn Systems</v>
      </c>
    </row>
    <row r="7" spans="1:9" x14ac:dyDescent="0.25">
      <c r="A7" s="11" t="s">
        <v>20</v>
      </c>
      <c r="B7" s="14">
        <f>MAX(I11:I15)</f>
        <v>123</v>
      </c>
    </row>
    <row r="8" spans="1:9" x14ac:dyDescent="0.25">
      <c r="A8" s="22" t="s">
        <v>21</v>
      </c>
      <c r="B8" s="14">
        <f>COUNTA(A11:A15)</f>
        <v>4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A11" t="s">
        <v>182</v>
      </c>
      <c r="B11" t="s">
        <v>98</v>
      </c>
      <c r="C11">
        <v>31</v>
      </c>
      <c r="D11">
        <v>4</v>
      </c>
      <c r="F11">
        <v>6</v>
      </c>
      <c r="G11">
        <v>11</v>
      </c>
      <c r="H11">
        <v>13</v>
      </c>
      <c r="I11">
        <f>SUM(C11:H11)</f>
        <v>65</v>
      </c>
    </row>
    <row r="12" spans="1:9" x14ac:dyDescent="0.25">
      <c r="A12" t="s">
        <v>184</v>
      </c>
      <c r="B12" t="s">
        <v>104</v>
      </c>
      <c r="C12">
        <v>41</v>
      </c>
      <c r="D12">
        <v>5</v>
      </c>
      <c r="E12">
        <v>10</v>
      </c>
      <c r="F12">
        <v>3</v>
      </c>
      <c r="G12">
        <v>9</v>
      </c>
      <c r="H12">
        <v>13</v>
      </c>
      <c r="I12">
        <f t="shared" ref="I12:I15" si="1">SUM(C12:H12)</f>
        <v>81</v>
      </c>
    </row>
    <row r="13" spans="1:9" x14ac:dyDescent="0.25">
      <c r="A13" t="s">
        <v>181</v>
      </c>
      <c r="B13" t="s">
        <v>99</v>
      </c>
      <c r="C13">
        <v>27</v>
      </c>
      <c r="D13">
        <v>10</v>
      </c>
      <c r="F13">
        <v>12</v>
      </c>
      <c r="G13">
        <v>15</v>
      </c>
      <c r="H13">
        <v>35</v>
      </c>
      <c r="I13">
        <f t="shared" si="1"/>
        <v>99</v>
      </c>
    </row>
    <row r="14" spans="1:9" x14ac:dyDescent="0.25">
      <c r="A14" t="s">
        <v>183</v>
      </c>
      <c r="B14" t="s">
        <v>102</v>
      </c>
      <c r="C14">
        <v>35</v>
      </c>
      <c r="D14">
        <v>2</v>
      </c>
      <c r="E14">
        <v>5</v>
      </c>
      <c r="F14">
        <v>2</v>
      </c>
      <c r="G14">
        <v>3</v>
      </c>
      <c r="H14">
        <v>76</v>
      </c>
      <c r="I14">
        <f t="shared" si="1"/>
        <v>123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>
        <f ca="1">SUM(OFFSET(I$11,0,0,B$8,1))</f>
        <v>368</v>
      </c>
    </row>
    <row r="18" spans="1:9" x14ac:dyDescent="0.25">
      <c r="A18" s="11" t="s">
        <v>22</v>
      </c>
      <c r="B18" s="13">
        <v>10</v>
      </c>
      <c r="H18" s="43" t="s">
        <v>159</v>
      </c>
      <c r="I18" s="43">
        <f ca="1">AVERAGE(OFFSET(I$11,0,0,B$8,1))</f>
        <v>92</v>
      </c>
    </row>
    <row r="20" spans="1:9" x14ac:dyDescent="0.25">
      <c r="A20" t="s">
        <v>160</v>
      </c>
      <c r="B20" t="s">
        <v>161</v>
      </c>
    </row>
    <row r="21" spans="1:9" x14ac:dyDescent="0.25">
      <c r="A21" t="s">
        <v>149</v>
      </c>
      <c r="B21">
        <v>1</v>
      </c>
    </row>
    <row r="22" spans="1:9" x14ac:dyDescent="0.25">
      <c r="A22" t="s">
        <v>141</v>
      </c>
      <c r="B22">
        <v>2</v>
      </c>
    </row>
    <row r="23" spans="1:9" x14ac:dyDescent="0.25">
      <c r="A23" t="s">
        <v>147</v>
      </c>
      <c r="B23">
        <v>3</v>
      </c>
    </row>
    <row r="24" spans="1:9" x14ac:dyDescent="0.25">
      <c r="A24" t="s">
        <v>133</v>
      </c>
      <c r="B24">
        <v>1</v>
      </c>
    </row>
    <row r="25" spans="1:9" x14ac:dyDescent="0.25">
      <c r="A25" t="s">
        <v>139</v>
      </c>
      <c r="B25">
        <v>2</v>
      </c>
    </row>
    <row r="26" spans="1:9" x14ac:dyDescent="0.25">
      <c r="A26" t="s">
        <v>145</v>
      </c>
      <c r="B26">
        <v>0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43112C9A-DE44-4C28-965D-3134DEF5D570}">
      <formula1>1</formula1>
    </dataValidation>
    <dataValidation type="list" allowBlank="1" showInputMessage="1" showErrorMessage="1" sqref="B21:B28" xr:uid="{3B4896D1-452D-4E9D-9C3A-2DC92A3214A1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714B0E50-EA49-4CA4-9279-AAE7CF7DAF2B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5AA5E6B-D28C-43E5-AAF5-08FFBEA52EBA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CFE632F5-02F8-42AF-87B6-FA056EDC4FB4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42F4ECC4-9EA2-4069-9DDC-29503B850965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F21E878F-C524-4583-9CED-C84825A665D9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911BFA96-AB1E-4EEA-B6D3-B13D2521BB1B}">
          <x14:formula1>
            <xm:f>Variables!$H$2:$H$12</xm:f>
          </x14:formula1>
          <xm:sqref>A21:A28</xm:sqref>
        </x14:dataValidation>
      </x14:dataValidations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6E64-FAC6-4895-9AAC-7C1D9B4BE789}">
  <dimension ref="A1:I20"/>
  <sheetViews>
    <sheetView workbookViewId="0">
      <selection activeCell="P36" sqref="P3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B6BFC7C5-E56F-4AB5-9336-69BB1A347744}">
      <formula1>1</formula1>
    </dataValidation>
    <dataValidation type="list" allowBlank="1" showInputMessage="1" showErrorMessage="1" sqref="B21:B28" xr:uid="{7EC1C80C-5269-45F4-A7FF-FF421E437C7E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7E1D029E-6CA0-4F93-BA18-D0AA9D7179C0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63ABE8F-878F-4768-8553-333923671399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EAB898F1-96CD-4BCD-9574-F95EC7942618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87090CEE-B75D-459E-91ED-5297A7A94C37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887EAA43-4D3F-4AE4-87F0-3FC8422359C9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F338CBCA-5414-4CA7-97A7-4087E7509E9E}">
          <x14:formula1>
            <xm:f>Variables!$H$2:$H$12</xm:f>
          </x14:formula1>
          <xm:sqref>A21:A28</xm:sqref>
        </x14:dataValidation>
      </x14:dataValidations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7799-F5A9-4A11-A519-C86F8204CACA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05B437F1-B9FE-4BB3-8181-587D83AC8B29}">
      <formula1>1</formula1>
    </dataValidation>
    <dataValidation type="list" allowBlank="1" showInputMessage="1" showErrorMessage="1" sqref="B21:B28" xr:uid="{9A81C06F-6BED-4C57-9EB2-9FFD8406AC12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0EB05ED7-8FBB-4C4A-A088-E2D3DD7F776D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DAF5487-EBDA-4BC7-8F9D-D4AC0686426D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40E2E210-206A-4E76-9B0F-A3EF2A3A8659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ACEF99DC-D467-4659-8749-833800295778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BF66E72C-8D9D-4D19-BF4D-D6E5942F7C9D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69DC0B96-68FC-47FD-844A-84CFE3D9F4B6}">
          <x14:formula1>
            <xm:f>Variables!$H$2:$H$12</xm:f>
          </x14:formula1>
          <xm:sqref>A21:A28</xm:sqref>
        </x14:dataValidation>
      </x14:dataValidations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8208-F898-46E6-B1DE-1639B969D662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43E3BE4D-46FF-4A74-8103-DA1CDF6DA4AB}">
      <formula1>1</formula1>
    </dataValidation>
    <dataValidation type="list" allowBlank="1" showInputMessage="1" showErrorMessage="1" sqref="B21:B28" xr:uid="{FF595873-2958-4136-A87B-9527573F0136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77F72F72-1A10-46DF-9A08-8425764EBABF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90FAE71-5404-416A-B5BE-F69E9FE5CD83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C4DE1376-9F8E-4BE7-8434-D900C7557136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A38ACEC5-8EE5-4B46-A554-BB127CA5F092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C1A66059-D16D-4C16-B890-18E17C7804D5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60F60846-47C2-4D2C-B9C2-BEBC602E9AAA}">
          <x14:formula1>
            <xm:f>Variables!$H$2:$H$12</xm:f>
          </x14:formula1>
          <xm:sqref>A21:A28</xm:sqref>
        </x14:dataValidation>
      </x14:dataValidations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C3FD0-6C8E-4984-B1B1-D57227F5E113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808B50C2-6126-4F59-9F8F-0282BF9AC470}">
      <formula1>1</formula1>
    </dataValidation>
    <dataValidation type="list" allowBlank="1" showInputMessage="1" showErrorMessage="1" sqref="B21:B28" xr:uid="{CE200AE3-9D86-48C9-9FC3-5900D7ED1A8F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B28631F1-50E2-46E9-B290-5A87B3C1C8BB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C4BC90B-528F-4152-86AA-25FA7F5F3002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3A140FD5-08D0-451F-8216-435898C9ABC8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29810069-7B46-4367-B1E0-222F3B9E25AD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C0E578CA-BF8C-4F97-AB74-FB8629796BC9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D2347FA4-17B4-46FE-9B17-5EE776DF66DE}">
          <x14:formula1>
            <xm:f>Variables!$H$2:$H$12</xm:f>
          </x14:formula1>
          <xm:sqref>A21:A28</xm:sqref>
        </x14:dataValidation>
      </x14:dataValidations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8687-2D86-4EF1-A4E5-8D225BC509F2}">
  <dimension ref="A1:I20"/>
  <sheetViews>
    <sheetView workbookViewId="0">
      <selection activeCell="D1" sqref="D1:I2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8153EC9D-3E3B-41B8-92F2-59C01089D001}">
      <formula1>1</formula1>
    </dataValidation>
    <dataValidation type="list" allowBlank="1" showInputMessage="1" showErrorMessage="1" sqref="B21:B28" xr:uid="{B89328DF-2E7F-4A24-8699-464089691B1C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C77FF929-17E4-4D6D-A7A5-F2287AEDB077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389F283-E9F7-4B27-8195-4FE1AB04D989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07E3B218-F56D-402F-8DAE-B0DBAE039F68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3A633479-6360-49FE-8E34-101DF47EF5A1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55D49A97-BCC3-47F7-98B3-7CFB7C8D492C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1DB4C8E2-7154-46B2-B839-B9D7FFEFF42A}">
          <x14:formula1>
            <xm:f>Variables!$H$2:$H$12</xm:f>
          </x14:formula1>
          <xm:sqref>A21:A28</xm:sqref>
        </x14:dataValidation>
      </x14:dataValidations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1E57-A55D-493B-873D-9446387BA833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4FC7689F-7FE1-421D-88AB-F3FDD48C9EB4}">
      <formula1>1</formula1>
    </dataValidation>
    <dataValidation type="list" allowBlank="1" showInputMessage="1" showErrorMessage="1" sqref="B21:B28" xr:uid="{FCC3D4C5-20BF-4C20-A8AF-1115E608FA0D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015D917F-19B4-4D1E-AA16-2B72068C53F3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800EC83-5B74-4EE9-BF6C-511265BA4B06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9E0339CC-8893-4206-91B6-5EC154767F07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76474B64-20CC-40B5-ABEE-2DE667FE3ADC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DC3F80BE-4780-4AB1-887A-6C5BDC0EE16A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98E093DF-9973-454A-93A5-E93FB11CA0AF}">
          <x14:formula1>
            <xm:f>Variables!$H$2:$H$12</xm:f>
          </x14:formula1>
          <xm:sqref>A21:A28</xm:sqref>
        </x14:dataValidation>
      </x14:dataValidations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B39A-9131-45BA-9968-2DBA5A282CE3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9F8727C6-61FD-4858-8647-E4192EB43CD5}">
      <formula1>1</formula1>
    </dataValidation>
    <dataValidation type="list" allowBlank="1" showInputMessage="1" showErrorMessage="1" sqref="B21:B28" xr:uid="{003BBE69-64E7-488B-A974-12AAFAF00303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04170F6F-0E89-44E1-86F8-486D8B9EB44B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52936F6-8B97-4A7D-BD9F-FB5E224A96AA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5B83BCEE-6317-4E25-B6E7-B5A63AD4F377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E3F853C6-FB32-4BF8-B690-62FD9C52B374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F0613CCE-8B28-4FA6-85DB-A30D33F11BFA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0D575B55-51A8-4B14-B266-56C7DA191B7E}">
          <x14:formula1>
            <xm:f>Variables!$H$2:$H$12</xm:f>
          </x14:formula1>
          <xm:sqref>A21:A28</xm:sqref>
        </x14:dataValidation>
      </x14:dataValidations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A5EE-E04F-4B74-8EA9-0EED4DBB781D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BFF796F7-C8F0-4700-9407-35DB539E3772}">
      <formula1>1</formula1>
    </dataValidation>
    <dataValidation type="list" allowBlank="1" showInputMessage="1" showErrorMessage="1" sqref="B21:B28" xr:uid="{B65C50FE-3580-48F2-9FAC-12ECE35A2BA4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A8CE23EF-70FB-4074-A51B-F00F4D7838EF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0AF13BF-D173-41FE-B8E6-41D3F932B586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1FE305B2-406D-4B8E-9849-B0A55C50CA2B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440BD7E1-8D2A-407B-BA40-247CDEDA87BF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E8082551-32F9-41C2-9E4C-1B21F16B4DA2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E2E5282D-B077-41FC-B37D-0D319D335420}">
          <x14:formula1>
            <xm:f>Variables!$H$2:$H$12</xm:f>
          </x14:formula1>
          <xm:sqref>A21:A28</xm:sqref>
        </x14:dataValidation>
      </x14:dataValidations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0745-064F-4AAC-9A2E-DD9E7029BF76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55904176-B6A7-41D9-B56B-6A20300DDD8E}">
      <formula1>1</formula1>
    </dataValidation>
    <dataValidation type="list" allowBlank="1" showInputMessage="1" showErrorMessage="1" sqref="B21:B28" xr:uid="{38D36AC2-63E0-4D37-9DDD-EE45CD46A16D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E2D25688-EDD1-4744-86BE-B1EF490347DB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DF46E1B-00C2-4FAF-A07E-49AA284EFBFC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DBCF2A00-032A-4157-BDCA-07B9086C7647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7F682C5E-EF90-4281-A224-C02E96CFEE8B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C5DB3162-3A83-42E1-9783-21A471987919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5C1E4EAB-3E62-40B3-818E-CDE3BAFE26F7}">
          <x14:formula1>
            <xm:f>Variables!$H$2:$H$12</xm:f>
          </x14:formula1>
          <xm:sqref>A21:A28</xm:sqref>
        </x14:dataValidation>
      </x14:dataValidations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1B2D-D892-4180-A5D7-761594188FB3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489A31C1-1723-434D-B19F-5404381FE905}">
      <formula1>1</formula1>
    </dataValidation>
    <dataValidation type="list" allowBlank="1" showInputMessage="1" showErrorMessage="1" sqref="B21:B28" xr:uid="{E5984242-D943-46FC-AFB6-41A389F51C6D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778EA446-D6FB-4E06-8FB8-A0511298E86F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A8204A8-378F-401F-89F2-C4A13146DF08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FCCBD319-7D35-40A5-9853-D5C094DA6DC8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13F7DB31-A84D-45A6-B382-FBD9291FCE71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23813392-846E-4B66-AEB8-D316A124AF8E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07C05046-C293-469E-A862-BE79E1EE2993}">
          <x14:formula1>
            <xm:f>Variables!$H$2:$H$12</xm:f>
          </x14:formula1>
          <xm:sqref>A21:A28</xm:sqref>
        </x14:dataValidation>
      </x14:dataValidations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157B-C616-49BF-A72A-94C06E42EF30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CFD95EE1-1AE0-4990-8B26-1B37B122E7B0}">
      <formula1>1</formula1>
    </dataValidation>
    <dataValidation type="list" allowBlank="1" showInputMessage="1" showErrorMessage="1" sqref="B21:B28" xr:uid="{43012C6C-0EF8-49CB-AE89-302CA830C658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A68294A7-07E7-4390-BDD6-7B10583A631F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A678AED-A5EB-4814-8A0B-F4016971882A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3F87F0F7-F134-4076-9CDE-C17652400D6C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CF84FA3F-C0DE-4E41-9049-C3B73936898E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C41B1D59-5FD0-4A96-9367-FF102C4286B7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D8653E41-2D66-49D3-A9D5-8BF47F4B6859}">
          <x14:formula1>
            <xm:f>Variables!$H$2:$H$12</xm:f>
          </x14:formula1>
          <xm:sqref>A21:A28</xm:sqref>
        </x14:dataValidation>
      </x14:dataValidations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19B3-BE34-4E56-88B0-943C3AE11545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DAB2298A-26C9-41ED-8866-7421C6A7A288}">
      <formula1>1</formula1>
    </dataValidation>
    <dataValidation type="list" allowBlank="1" showInputMessage="1" showErrorMessage="1" sqref="B21:B28" xr:uid="{2B2385D0-91BC-4258-A306-938B70E293FD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43E0F343-AA80-45FB-9A42-DDCF6C92DDA4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2564BAD-5EA5-42E7-B8D7-050A3FE70724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8C3750EB-2F73-47CF-BCB3-38E0A7D03585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06F97753-FA5E-4606-B85E-F9A7647BA1BF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589989CB-DE6A-4F5F-A9A7-087C64AD7FE5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87B6EEC7-669B-41EC-956B-874EF6605CAC}">
          <x14:formula1>
            <xm:f>Variables!$H$2:$H$12</xm:f>
          </x14:formula1>
          <xm:sqref>A21:A28</xm:sqref>
        </x14:dataValidation>
      </x14:dataValidations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FF1D-2D26-481E-B148-4C37B53D3903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7F6CD2CF-23EA-40EB-AB7C-67213E39D273}">
      <formula1>1</formula1>
    </dataValidation>
    <dataValidation type="list" allowBlank="1" showInputMessage="1" showErrorMessage="1" sqref="B21:B28" xr:uid="{B52E7216-FF48-4147-A4DE-1C290AEFBE59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E4B6A744-DF0C-4B48-B3BF-EF565930F982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FC3943D-F90A-48B2-9141-665B1EBBFC91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AA1F0875-D470-4223-B894-7874139BCD8B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698358E8-D879-4176-A391-CA6830D986F8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A2351B83-70CD-483C-AFA2-AD4070F37570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61FA52A9-DC8F-4A6B-8040-C69597CDAC7E}">
          <x14:formula1>
            <xm:f>Variables!$H$2:$H$12</xm:f>
          </x14:formula1>
          <xm:sqref>A21:A28</xm:sqref>
        </x14:dataValidation>
      </x14:dataValidations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FFCE1-D5A7-44E7-A7BD-A1D70022C019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1D3BD242-D4FB-4467-AE5E-B5B0680E4292}">
      <formula1>1</formula1>
    </dataValidation>
    <dataValidation type="list" allowBlank="1" showInputMessage="1" showErrorMessage="1" sqref="B21:B28" xr:uid="{140E6CD8-4048-44EE-A02C-DD23E5CF2808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E2082EA8-2382-41A1-BB22-7B229B35E449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772FB09-8510-4415-97FA-D3963F305E28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5D5F3196-86DD-47F9-8D53-D94CBE5E64EC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9D947710-CD95-4EB7-BC75-A24093B392FE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FB881AD6-E226-474A-915E-66F915F700A1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3E09BCD6-AC92-4F6C-BA15-00F2F68DDBEB}">
          <x14:formula1>
            <xm:f>Variables!$H$2:$H$12</xm:f>
          </x14:formula1>
          <xm:sqref>A21:A28</xm:sqref>
        </x14:dataValidation>
      </x14:dataValidations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834A-757B-48A5-8644-AA88A8424ACE}">
  <dimension ref="A1:I20"/>
  <sheetViews>
    <sheetView workbookViewId="0">
      <selection sqref="A1:XFD1048576"/>
    </sheetView>
  </sheetViews>
  <sheetFormatPr defaultRowHeight="15" x14ac:dyDescent="0.25"/>
  <cols>
    <col min="1" max="1" width="19.7109375" customWidth="1"/>
    <col min="2" max="2" width="21" customWidth="1"/>
    <col min="3" max="4" width="10.28515625" customWidth="1"/>
    <col min="5" max="5" width="12.140625" customWidth="1"/>
    <col min="6" max="6" width="11.42578125" customWidth="1"/>
    <col min="7" max="8" width="10.28515625" customWidth="1"/>
  </cols>
  <sheetData>
    <row r="1" spans="1:9" ht="15" customHeight="1" x14ac:dyDescent="0.25">
      <c r="A1" s="11" t="s">
        <v>15</v>
      </c>
      <c r="B1" s="12"/>
      <c r="C1" s="3"/>
      <c r="D1" s="76" t="str">
        <f>HYPERLINK("[.\]TOC!A1","GO TO TOC")</f>
        <v>GO TO TOC</v>
      </c>
      <c r="E1" s="76" t="str">
        <f t="shared" ref="E1:I2" si="0">HYPERLINK("[.\]TOC!A1","BACK TO TOC")</f>
        <v>BACK TO TOC</v>
      </c>
      <c r="F1" s="76" t="str">
        <f t="shared" si="0"/>
        <v>BACK TO TOC</v>
      </c>
      <c r="G1" s="76" t="str">
        <f t="shared" si="0"/>
        <v>BACK TO TOC</v>
      </c>
      <c r="H1" s="76" t="str">
        <f t="shared" si="0"/>
        <v>BACK TO TOC</v>
      </c>
      <c r="I1" s="76" t="str">
        <f t="shared" si="0"/>
        <v>BACK TO TOC</v>
      </c>
    </row>
    <row r="2" spans="1:9" ht="15" customHeight="1" x14ac:dyDescent="0.25">
      <c r="A2" s="11" t="s">
        <v>16</v>
      </c>
      <c r="B2" s="13"/>
      <c r="C2" s="3"/>
      <c r="D2" s="76" t="str">
        <f>HYPERLINK("[.\]TOC!A1","BACK TO TOC")</f>
        <v>BACK TO TOC</v>
      </c>
      <c r="E2" s="76" t="str">
        <f t="shared" si="0"/>
        <v>BACK TO TOC</v>
      </c>
      <c r="F2" s="76" t="str">
        <f t="shared" si="0"/>
        <v>BACK TO TOC</v>
      </c>
      <c r="G2" s="76" t="str">
        <f t="shared" si="0"/>
        <v>BACK TO TOC</v>
      </c>
      <c r="H2" s="76" t="str">
        <f t="shared" si="0"/>
        <v>BACK TO TOC</v>
      </c>
      <c r="I2" s="76" t="str">
        <f t="shared" si="0"/>
        <v>BACK TO TOC</v>
      </c>
    </row>
    <row r="3" spans="1:9" x14ac:dyDescent="0.25">
      <c r="A3" s="18" t="s">
        <v>17</v>
      </c>
      <c r="B3" s="14"/>
      <c r="C3" s="3"/>
    </row>
    <row r="4" spans="1:9" x14ac:dyDescent="0.25">
      <c r="C4" s="3"/>
      <c r="D4" s="77" t="s">
        <v>151</v>
      </c>
      <c r="E4" s="77"/>
      <c r="F4" s="77"/>
      <c r="G4" s="77"/>
      <c r="H4" s="77"/>
      <c r="I4" s="77"/>
    </row>
    <row r="5" spans="1:9" x14ac:dyDescent="0.25">
      <c r="A5" s="11" t="s">
        <v>18</v>
      </c>
      <c r="B5" s="13">
        <f>INDEX(A11:A15, MATCH(MAX(I11:I15),I11:I15,0))</f>
        <v>0</v>
      </c>
      <c r="D5" s="77"/>
      <c r="E5" s="77"/>
      <c r="F5" s="77"/>
      <c r="G5" s="77"/>
      <c r="H5" s="77"/>
      <c r="I5" s="77"/>
    </row>
    <row r="6" spans="1:9" x14ac:dyDescent="0.25">
      <c r="A6" s="11" t="s">
        <v>19</v>
      </c>
      <c r="B6" s="13">
        <f>INDEX(B11:B15, MATCH(MAX(I11:I15),I11:I15,0))</f>
        <v>0</v>
      </c>
    </row>
    <row r="7" spans="1:9" x14ac:dyDescent="0.25">
      <c r="A7" s="11" t="s">
        <v>20</v>
      </c>
      <c r="B7" s="14">
        <f>MAX(I11:I15)</f>
        <v>0</v>
      </c>
    </row>
    <row r="8" spans="1:9" x14ac:dyDescent="0.25">
      <c r="A8" s="22" t="s">
        <v>21</v>
      </c>
      <c r="B8" s="14">
        <f>COUNTA(A11:A15)</f>
        <v>0</v>
      </c>
    </row>
    <row r="10" spans="1:9" x14ac:dyDescent="0.25">
      <c r="A10" s="67" t="s">
        <v>4</v>
      </c>
      <c r="B10" s="67" t="s">
        <v>87</v>
      </c>
      <c r="C10" s="67" t="s">
        <v>152</v>
      </c>
      <c r="D10" s="67" t="s">
        <v>153</v>
      </c>
      <c r="E10" s="67" t="s">
        <v>154</v>
      </c>
      <c r="F10" s="67" t="s">
        <v>155</v>
      </c>
      <c r="G10" s="67" t="s">
        <v>156</v>
      </c>
      <c r="H10" s="67" t="s">
        <v>157</v>
      </c>
      <c r="I10" s="67" t="s">
        <v>119</v>
      </c>
    </row>
    <row r="11" spans="1:9" x14ac:dyDescent="0.25">
      <c r="I11">
        <f>SUM(C11:H11)</f>
        <v>0</v>
      </c>
    </row>
    <row r="12" spans="1:9" x14ac:dyDescent="0.25">
      <c r="I12">
        <f t="shared" ref="I12:I15" si="1">SUM(C12:H12)</f>
        <v>0</v>
      </c>
    </row>
    <row r="13" spans="1:9" x14ac:dyDescent="0.25">
      <c r="I13">
        <f t="shared" si="1"/>
        <v>0</v>
      </c>
    </row>
    <row r="14" spans="1:9" x14ac:dyDescent="0.25">
      <c r="I14">
        <f t="shared" si="1"/>
        <v>0</v>
      </c>
    </row>
    <row r="15" spans="1:9" x14ac:dyDescent="0.25">
      <c r="I15">
        <f t="shared" si="1"/>
        <v>0</v>
      </c>
    </row>
    <row r="17" spans="1:9" x14ac:dyDescent="0.25">
      <c r="H17" s="43" t="s">
        <v>158</v>
      </c>
      <c r="I17" s="43" t="e">
        <f ca="1">SUM(OFFSET(I$11,0,0,B$8,1))</f>
        <v>#REF!</v>
      </c>
    </row>
    <row r="18" spans="1:9" x14ac:dyDescent="0.25">
      <c r="A18" s="11" t="s">
        <v>22</v>
      </c>
      <c r="B18" s="13"/>
      <c r="H18" s="43" t="s">
        <v>159</v>
      </c>
      <c r="I18" s="43" t="e">
        <f ca="1">AVERAGE(OFFSET(I$11,0,0,B$8,1))</f>
        <v>#REF!</v>
      </c>
    </row>
    <row r="20" spans="1:9" x14ac:dyDescent="0.25">
      <c r="A20" t="s">
        <v>160</v>
      </c>
      <c r="B20" t="s">
        <v>161</v>
      </c>
    </row>
  </sheetData>
  <mergeCells count="2">
    <mergeCell ref="D1:I2"/>
    <mergeCell ref="D4:I5"/>
  </mergeCells>
  <dataValidations count="3">
    <dataValidation type="whole" operator="greaterThan" allowBlank="1" showInputMessage="1" showErrorMessage="1" promptTitle="End generation" prompt="Enter integer &gt;1" sqref="B18" xr:uid="{AC781F93-12B0-4FB0-B9D9-D4B633C1FF39}">
      <formula1>1</formula1>
    </dataValidation>
    <dataValidation type="list" allowBlank="1" showInputMessage="1" showErrorMessage="1" sqref="B21:B28" xr:uid="{02E53393-6D01-49BE-B708-0F0460FAC0C1}">
      <formula1>"0,1,2,3"</formula1>
    </dataValidation>
    <dataValidation type="date" operator="greaterThanOrEqual" allowBlank="1" showInputMessage="1" showErrorMessage="1" errorTitle="Krivi unos" error="Ili je krivi format (pazi točka)_x000a_Ili prerani datum (&lt;1.9.2019)" promptTitle="Unesi datum" prompt="Format: DD.MM.GGGG_x000a_CTRL+SHIFT+,_x000a__x000a_" sqref="B1" xr:uid="{2AE7E197-A255-40F3-A593-AB07D6871F89}">
      <formula1>43709</formula1>
    </dataValidation>
  </dataValidation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0DC23CD-FDBB-433D-B627-45FDC7CB176B}">
          <x14:formula1>
            <xm:f>Variables!$A$2:$A$12</xm:f>
          </x14:formula1>
          <xm:sqref>B2</xm:sqref>
        </x14:dataValidation>
        <x14:dataValidation type="list" allowBlank="1" showInputMessage="1" showErrorMessage="1" errorTitle="Krivi unos" error="Nepostojeća mapa" xr:uid="{6D42C71B-E34E-4835-96B7-8EDA6E21D500}">
          <x14:formula1>
            <xm:f>Variables!$E$2:$E$4</xm:f>
          </x14:formula1>
          <xm:sqref>B3</xm:sqref>
        </x14:dataValidation>
        <x14:dataValidation type="list" allowBlank="1" showInputMessage="1" showErrorMessage="1" errorTitle="Krivi unos" error="Unesi ime u listu &quot;Players&quot;" xr:uid="{4BD3F13D-538F-4D5E-B43D-6661741DE93F}">
          <x14:formula1>
            <xm:f>Players!$A$2:$A$304</xm:f>
          </x14:formula1>
          <xm:sqref>A11:A15</xm:sqref>
        </x14:dataValidation>
        <x14:dataValidation type="list" allowBlank="1" showInputMessage="1" showErrorMessage="1" errorTitle="Krivi unos" error="Nova kompanija? Unesi u listu &quot;Corp&quot;_x000a_" xr:uid="{CAE9086B-9756-4E29-B03A-785E2617F855}">
          <x14:formula1>
            <xm:f>Corporations!$A$2:$A$51</xm:f>
          </x14:formula1>
          <xm:sqref>B11:B15</xm:sqref>
        </x14:dataValidation>
        <x14:dataValidation type="list" allowBlank="1" showInputMessage="1" showErrorMessage="1" errorTitle="Krivi unos" error="Nepostojeća kolonija!" xr:uid="{624A8C2C-D324-46C7-9AF9-D479035F379F}">
          <x14:formula1>
            <xm:f>Variables!$H$2:$H$12</xm:f>
          </x14:formula1>
          <xm:sqref>A21:A28</xm:sqref>
        </x14:dataValidation>
      </x14:dataValidations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EA8A-1754-4F6F-A53A-949E05D3EF12}">
  <sheetPr codeName="List9"/>
  <dimension ref="A1:F2"/>
  <sheetViews>
    <sheetView workbookViewId="0">
      <selection sqref="A1:F2"/>
    </sheetView>
  </sheetViews>
  <sheetFormatPr defaultRowHeight="15" x14ac:dyDescent="0.25"/>
  <sheetData>
    <row r="1" spans="1:6" x14ac:dyDescent="0.25">
      <c r="A1" s="70" t="str">
        <f>HYPERLINK("[.\]TOC!A1","GO TO TOC")</f>
        <v>GO TO TOC</v>
      </c>
      <c r="B1" s="71" t="str">
        <f t="shared" ref="B1:F2" si="0">HYPERLINK("[.\]TOC!A1","BACK TO TOC")</f>
        <v>BACK TO TOC</v>
      </c>
      <c r="C1" s="71" t="str">
        <f t="shared" si="0"/>
        <v>BACK TO TOC</v>
      </c>
      <c r="D1" s="71" t="str">
        <f t="shared" si="0"/>
        <v>BACK TO TOC</v>
      </c>
      <c r="E1" s="71" t="str">
        <f t="shared" si="0"/>
        <v>BACK TO TOC</v>
      </c>
      <c r="F1" s="71" t="str">
        <f t="shared" si="0"/>
        <v>BACK TO TOC</v>
      </c>
    </row>
    <row r="2" spans="1:6" x14ac:dyDescent="0.25">
      <c r="A2" s="71" t="str">
        <f>HYPERLINK("[.\]TOC!A1","BACK TO TOC")</f>
        <v>BACK TO TOC</v>
      </c>
      <c r="B2" s="71" t="str">
        <f t="shared" si="0"/>
        <v>BACK TO TOC</v>
      </c>
      <c r="C2" s="71" t="str">
        <f t="shared" si="0"/>
        <v>BACK TO TOC</v>
      </c>
      <c r="D2" s="71" t="str">
        <f t="shared" si="0"/>
        <v>BACK TO TOC</v>
      </c>
      <c r="E2" s="71" t="str">
        <f t="shared" si="0"/>
        <v>BACK TO TOC</v>
      </c>
      <c r="F2" s="71" t="str">
        <f t="shared" si="0"/>
        <v>BACK TO TOC</v>
      </c>
    </row>
  </sheetData>
  <mergeCells count="1">
    <mergeCell ref="A1:F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5631-373B-480B-97CD-155C080E9DD7}">
  <dimension ref="A1:I26"/>
  <sheetViews>
    <sheetView workbookViewId="0">
      <selection activeCell="I5" sqref="I5"/>
    </sheetView>
  </sheetViews>
  <sheetFormatPr defaultRowHeight="15" x14ac:dyDescent="0.25"/>
  <cols>
    <col min="1" max="1" width="15.28515625" customWidth="1"/>
    <col min="2" max="2" width="53.42578125" customWidth="1"/>
    <col min="3" max="3" width="18.42578125" customWidth="1"/>
    <col min="8" max="8" width="12.5703125" customWidth="1"/>
    <col min="9" max="9" width="39.28515625" customWidth="1"/>
  </cols>
  <sheetData>
    <row r="1" spans="1:9" ht="15" customHeight="1" x14ac:dyDescent="0.25">
      <c r="A1" s="70" t="str">
        <f>HYPERLINK("[.\]TOC!A1","GO TO TOC")</f>
        <v>GO TO TOC</v>
      </c>
      <c r="B1" s="70"/>
      <c r="C1" s="70"/>
      <c r="D1" s="62"/>
      <c r="E1" s="62"/>
      <c r="F1" s="62"/>
      <c r="H1" s="84" t="s">
        <v>165</v>
      </c>
      <c r="I1" s="84"/>
    </row>
    <row r="2" spans="1:9" ht="15" customHeight="1" x14ac:dyDescent="0.25">
      <c r="A2" s="70"/>
      <c r="B2" s="70"/>
      <c r="C2" s="70"/>
      <c r="D2" s="62"/>
      <c r="E2" s="62"/>
      <c r="F2" s="62"/>
      <c r="H2" s="84"/>
      <c r="I2" s="84"/>
    </row>
    <row r="3" spans="1:9" x14ac:dyDescent="0.25">
      <c r="H3" t="s">
        <v>166</v>
      </c>
    </row>
    <row r="4" spans="1:9" ht="15" customHeight="1" x14ac:dyDescent="0.25">
      <c r="A4" s="85" t="s">
        <v>14</v>
      </c>
      <c r="B4" s="85"/>
      <c r="C4" s="85"/>
      <c r="D4" s="3"/>
      <c r="E4" s="3"/>
      <c r="F4" s="3"/>
      <c r="I4" t="s">
        <v>199</v>
      </c>
    </row>
    <row r="5" spans="1:9" ht="15" customHeight="1" x14ac:dyDescent="0.25">
      <c r="A5" s="85"/>
      <c r="B5" s="85"/>
      <c r="C5" s="85"/>
      <c r="D5" s="3"/>
      <c r="E5" s="3"/>
      <c r="F5" s="3"/>
    </row>
    <row r="7" spans="1:9" ht="20.25" thickBot="1" x14ac:dyDescent="0.35">
      <c r="A7" s="63" t="s">
        <v>167</v>
      </c>
      <c r="B7" s="63"/>
      <c r="C7" s="64">
        <v>43944</v>
      </c>
    </row>
    <row r="8" spans="1:9" ht="15.75" thickTop="1" x14ac:dyDescent="0.25">
      <c r="A8" t="s">
        <v>168</v>
      </c>
    </row>
    <row r="9" spans="1:9" x14ac:dyDescent="0.25">
      <c r="B9" t="s">
        <v>169</v>
      </c>
    </row>
    <row r="10" spans="1:9" x14ac:dyDescent="0.25">
      <c r="B10" t="s">
        <v>170</v>
      </c>
    </row>
    <row r="11" spans="1:9" x14ac:dyDescent="0.25">
      <c r="B11" t="s">
        <v>171</v>
      </c>
    </row>
    <row r="12" spans="1:9" x14ac:dyDescent="0.25">
      <c r="B12" t="s">
        <v>172</v>
      </c>
    </row>
    <row r="14" spans="1:9" x14ac:dyDescent="0.25">
      <c r="A14" t="s">
        <v>173</v>
      </c>
    </row>
    <row r="15" spans="1:9" x14ac:dyDescent="0.25">
      <c r="B15" t="s">
        <v>174</v>
      </c>
    </row>
    <row r="18" spans="1:3" ht="20.25" thickBot="1" x14ac:dyDescent="0.35">
      <c r="A18" s="63" t="s">
        <v>175</v>
      </c>
      <c r="B18" s="63"/>
      <c r="C18" s="64">
        <v>43822</v>
      </c>
    </row>
    <row r="19" spans="1:3" ht="15.75" thickTop="1" x14ac:dyDescent="0.25">
      <c r="A19" t="s">
        <v>168</v>
      </c>
    </row>
    <row r="20" spans="1:3" x14ac:dyDescent="0.25">
      <c r="B20" t="s">
        <v>176</v>
      </c>
    </row>
    <row r="21" spans="1:3" x14ac:dyDescent="0.25">
      <c r="B21" t="s">
        <v>177</v>
      </c>
    </row>
    <row r="22" spans="1:3" x14ac:dyDescent="0.25">
      <c r="B22" t="s">
        <v>0</v>
      </c>
    </row>
    <row r="24" spans="1:3" ht="20.25" thickBot="1" x14ac:dyDescent="0.35">
      <c r="A24" s="63" t="s">
        <v>178</v>
      </c>
      <c r="B24" s="63" t="s">
        <v>179</v>
      </c>
      <c r="C24" s="64">
        <v>43747</v>
      </c>
    </row>
    <row r="25" spans="1:3" ht="15.75" thickTop="1" x14ac:dyDescent="0.25">
      <c r="A25" t="s">
        <v>168</v>
      </c>
    </row>
    <row r="26" spans="1:3" x14ac:dyDescent="0.25">
      <c r="B26" t="s">
        <v>180</v>
      </c>
    </row>
  </sheetData>
  <mergeCells count="3">
    <mergeCell ref="H1:I2"/>
    <mergeCell ref="A4:C5"/>
    <mergeCell ref="A1:C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72</vt:i4>
      </vt:variant>
      <vt:variant>
        <vt:lpstr>Imenovani rasponi</vt:lpstr>
      </vt:variant>
      <vt:variant>
        <vt:i4>1</vt:i4>
      </vt:variant>
    </vt:vector>
  </HeadingPairs>
  <TitlesOfParts>
    <vt:vector size="73" baseType="lpstr">
      <vt:lpstr>TOC</vt:lpstr>
      <vt:lpstr>Players</vt:lpstr>
      <vt:lpstr>Corporations</vt:lpstr>
      <vt:lpstr>PlayedPC</vt:lpstr>
      <vt:lpstr>WinPC</vt:lpstr>
      <vt:lpstr>WinRate</vt:lpstr>
      <vt:lpstr>FunFacts</vt:lpstr>
      <vt:lpstr>Variables</vt:lpstr>
      <vt:lpstr>GameTemplate</vt:lpstr>
      <vt:lpstr>START</vt:lpstr>
      <vt:lpstr>Game1</vt:lpstr>
      <vt:lpstr>Game2</vt:lpstr>
      <vt:lpstr>Game3</vt:lpstr>
      <vt:lpstr>Game4</vt:lpstr>
      <vt:lpstr>Game5</vt:lpstr>
      <vt:lpstr>Game6</vt:lpstr>
      <vt:lpstr>Game7</vt:lpstr>
      <vt:lpstr>Game8</vt:lpstr>
      <vt:lpstr>Game9</vt:lpstr>
      <vt:lpstr>Game10</vt:lpstr>
      <vt:lpstr>Game11</vt:lpstr>
      <vt:lpstr>Game12</vt:lpstr>
      <vt:lpstr>Game13</vt:lpstr>
      <vt:lpstr>Game14</vt:lpstr>
      <vt:lpstr>Game15</vt:lpstr>
      <vt:lpstr>Game16</vt:lpstr>
      <vt:lpstr>Game17</vt:lpstr>
      <vt:lpstr>Game18</vt:lpstr>
      <vt:lpstr>Game19</vt:lpstr>
      <vt:lpstr>Game20</vt:lpstr>
      <vt:lpstr>Game21</vt:lpstr>
      <vt:lpstr>Game22</vt:lpstr>
      <vt:lpstr>Game23</vt:lpstr>
      <vt:lpstr>Game24</vt:lpstr>
      <vt:lpstr>Game25</vt:lpstr>
      <vt:lpstr>Game26</vt:lpstr>
      <vt:lpstr>Game27</vt:lpstr>
      <vt:lpstr>Game28</vt:lpstr>
      <vt:lpstr>Game29</vt:lpstr>
      <vt:lpstr>Game30</vt:lpstr>
      <vt:lpstr>Game31</vt:lpstr>
      <vt:lpstr>Game32</vt:lpstr>
      <vt:lpstr>Game33</vt:lpstr>
      <vt:lpstr>Game34</vt:lpstr>
      <vt:lpstr>Game35</vt:lpstr>
      <vt:lpstr>Game36</vt:lpstr>
      <vt:lpstr>Game37</vt:lpstr>
      <vt:lpstr>Game38</vt:lpstr>
      <vt:lpstr>Game39</vt:lpstr>
      <vt:lpstr>Game40</vt:lpstr>
      <vt:lpstr>Game41</vt:lpstr>
      <vt:lpstr>Game42</vt:lpstr>
      <vt:lpstr>Game43</vt:lpstr>
      <vt:lpstr>Game44</vt:lpstr>
      <vt:lpstr>Game45</vt:lpstr>
      <vt:lpstr>Game46</vt:lpstr>
      <vt:lpstr>Game47</vt:lpstr>
      <vt:lpstr>Game48</vt:lpstr>
      <vt:lpstr>Game49</vt:lpstr>
      <vt:lpstr>Game50</vt:lpstr>
      <vt:lpstr>Game51</vt:lpstr>
      <vt:lpstr>Game52</vt:lpstr>
      <vt:lpstr>Game53</vt:lpstr>
      <vt:lpstr>Game54</vt:lpstr>
      <vt:lpstr>Game55</vt:lpstr>
      <vt:lpstr>Game56</vt:lpstr>
      <vt:lpstr>Game57</vt:lpstr>
      <vt:lpstr>Game58</vt:lpstr>
      <vt:lpstr>Game59</vt:lpstr>
      <vt:lpstr>Game60</vt:lpstr>
      <vt:lpstr>END</vt:lpstr>
      <vt:lpstr>CHANGELOG</vt:lpstr>
      <vt:lpstr>GAMES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Matteo</dc:creator>
  <cp:keywords/>
  <dc:description/>
  <cp:lastModifiedBy>Matteo</cp:lastModifiedBy>
  <cp:revision/>
  <dcterms:created xsi:type="dcterms:W3CDTF">2020-01-02T15:26:45Z</dcterms:created>
  <dcterms:modified xsi:type="dcterms:W3CDTF">2020-05-09T17:45:34Z</dcterms:modified>
  <cp:category/>
  <cp:contentStatus/>
</cp:coreProperties>
</file>