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cvermeersch_worldbank_org/Documents/Kyrgyzstan/DLI6Flask/original/"/>
    </mc:Choice>
  </mc:AlternateContent>
  <xr:revisionPtr revIDLastSave="82" documentId="8_{D1A814AA-C15E-40F9-9ABF-3B1BEC46EA92}" xr6:coauthVersionLast="47" xr6:coauthVersionMax="47" xr10:uidLastSave="{F53ECD4B-AB33-4928-9D13-185FFD85AABE}"/>
  <bookViews>
    <workbookView xWindow="4575" yWindow="1380" windowWidth="21600" windowHeight="11835" xr2:uid="{00000000-000D-0000-FFFF-FFFF00000000}"/>
  </bookViews>
  <sheets>
    <sheet name="79HO" sheetId="2" r:id="rId1"/>
  </sheets>
  <externalReferences>
    <externalReference r:id="rId2"/>
    <externalReference r:id="rId3"/>
    <externalReference r:id="rId4"/>
    <externalReference r:id="rId5"/>
  </externalReferences>
  <definedNames>
    <definedName name="_1.3.3.2." localSheetId="0">#REF!</definedName>
    <definedName name="_1.3.3.2.">#REF!</definedName>
    <definedName name="_xlnm._FilterDatabase" localSheetId="0" hidden="1">'79HO'!$F$1:$F$81</definedName>
    <definedName name="cck" localSheetId="0">#REF!</definedName>
    <definedName name="cck">#REF!</definedName>
    <definedName name="CJDBL" localSheetId="0">#REF!</definedName>
    <definedName name="CJDBL">#REF!</definedName>
    <definedName name="dfdf" localSheetId="0">#REF!</definedName>
    <definedName name="dfdf">#REF!</definedName>
    <definedName name="erere" localSheetId="0">#REF!</definedName>
    <definedName name="erere">#REF!</definedName>
    <definedName name="Items">[1]Lists!$D$2:$D$30</definedName>
    <definedName name="_xlnm.Print_Area" localSheetId="0">'79HO'!$A$1:$G$81</definedName>
    <definedName name="_xlnm.Print_Titles" localSheetId="0">'79HO'!$F:$F,'79HO'!#REF!</definedName>
    <definedName name="ав" localSheetId="0">#REF!</definedName>
    <definedName name="ав">#REF!</definedName>
    <definedName name="авава" localSheetId="0">#REF!</definedName>
    <definedName name="авава">#REF!</definedName>
    <definedName name="БС" localSheetId="0">#REF!</definedName>
    <definedName name="БС">#REF!</definedName>
    <definedName name="ВСЕГО" localSheetId="0">#REF!</definedName>
    <definedName name="ВСЕГО">#REF!</definedName>
    <definedName name="ДАТА">[2]ТАЛАС_ЦСМ!$G$16</definedName>
    <definedName name="ДДЖ" localSheetId="0">#REF!</definedName>
    <definedName name="ДДЖ">#REF!</definedName>
    <definedName name="ДДМ" localSheetId="0">#REF!</definedName>
    <definedName name="ДДМ">#REF!</definedName>
    <definedName name="ДЖ" localSheetId="0">#REF!</definedName>
    <definedName name="ДЖ">#REF!</definedName>
    <definedName name="ДМ" localSheetId="0">#REF!</definedName>
    <definedName name="ДМ">#REF!</definedName>
    <definedName name="ДОП_ДЕН" localSheetId="0">#REF!</definedName>
    <definedName name="ДОП_ДЕН">#REF!</definedName>
    <definedName name="ДОП_ДЕН1" localSheetId="0">#REF!</definedName>
    <definedName name="ДОП_ДЕН1">#REF!</definedName>
    <definedName name="ДОП_КОЭФ" localSheetId="0">#REF!</definedName>
    <definedName name="ДОП_КОЭФ">#REF!</definedName>
    <definedName name="ДПЖ" localSheetId="0">#REF!</definedName>
    <definedName name="ДПЖ">#REF!</definedName>
    <definedName name="ДПМ" localSheetId="0">#REF!</definedName>
    <definedName name="ДПМ">#REF!</definedName>
    <definedName name="Запрос" localSheetId="0">#REF!</definedName>
    <definedName name="Запрос">#REF!</definedName>
    <definedName name="июнь" localSheetId="0">#REF!</definedName>
    <definedName name="июнь">#REF!</definedName>
    <definedName name="Капитальный_ремонт" localSheetId="0">#REF!</definedName>
    <definedName name="Капитальный_ремонт">#REF!</definedName>
    <definedName name="КОЭФВЫСГ">[2]ТАЛАС_ЦСМ!$G$62</definedName>
    <definedName name="л" localSheetId="0">#REF!</definedName>
    <definedName name="л">#REF!</definedName>
    <definedName name="ЛПУ" localSheetId="0">#REF!</definedName>
    <definedName name="ЛПУ">#REF!</definedName>
    <definedName name="ЛПУ1" localSheetId="0">#REF!</definedName>
    <definedName name="ЛПУ1">#REF!</definedName>
    <definedName name="ЛПУ10" localSheetId="0">#REF!</definedName>
    <definedName name="ЛПУ10">#REF!</definedName>
    <definedName name="ЛПУ11" localSheetId="0">#REF!</definedName>
    <definedName name="ЛПУ11">#REF!</definedName>
    <definedName name="ЛПУ12" localSheetId="0">#REF!</definedName>
    <definedName name="ЛПУ12">#REF!</definedName>
    <definedName name="ЛПУ13" localSheetId="0">#REF!</definedName>
    <definedName name="ЛПУ13">#REF!</definedName>
    <definedName name="ЛПУ14" localSheetId="0">#REF!</definedName>
    <definedName name="ЛПУ14">#REF!</definedName>
    <definedName name="ЛПУ15" localSheetId="0">#REF!</definedName>
    <definedName name="ЛПУ15">#REF!</definedName>
    <definedName name="ЛПУ16" localSheetId="0">#REF!</definedName>
    <definedName name="ЛПУ16">#REF!</definedName>
    <definedName name="ЛПУ2" localSheetId="0">#REF!</definedName>
    <definedName name="ЛПУ2">#REF!</definedName>
    <definedName name="ЛПУ3" localSheetId="0">#REF!</definedName>
    <definedName name="ЛПУ3">#REF!</definedName>
    <definedName name="ЛПУ4" localSheetId="0">#REF!</definedName>
    <definedName name="ЛПУ4">#REF!</definedName>
    <definedName name="ЛПУ5" localSheetId="0">#REF!</definedName>
    <definedName name="ЛПУ5">#REF!</definedName>
    <definedName name="ЛПУ6" localSheetId="0">#REF!</definedName>
    <definedName name="ЛПУ6">#REF!</definedName>
    <definedName name="ЛПУ7" localSheetId="0">#REF!</definedName>
    <definedName name="ЛПУ7">#REF!</definedName>
    <definedName name="ЛПУ8" localSheetId="0">#REF!</definedName>
    <definedName name="ЛПУ8">#REF!</definedName>
    <definedName name="ЛПУ9" localSheetId="0">#REF!</definedName>
    <definedName name="ЛПУ9">#REF!</definedName>
    <definedName name="март" localSheetId="0">#REF!</definedName>
    <definedName name="март">#REF!</definedName>
    <definedName name="март11" localSheetId="0">#REF!</definedName>
    <definedName name="март11">#REF!</definedName>
    <definedName name="ММЖ" localSheetId="0">#REF!</definedName>
    <definedName name="ММЖ">#REF!</definedName>
    <definedName name="МММ" localSheetId="0">#REF!</definedName>
    <definedName name="МММ">#REF!</definedName>
    <definedName name="НАЗВ_РЕГИОНОВ">[3]ОСТАТОК_НА_НАЧАЛО!$B$4:$B$12</definedName>
    <definedName name="НОРМА" localSheetId="0">#REF!</definedName>
    <definedName name="НОРМА">#REF!</definedName>
    <definedName name="НОРМА_БЕЖ" localSheetId="0">#REF!</definedName>
    <definedName name="НОРМА_БЕЖ">#REF!</definedName>
    <definedName name="НФГСВ">[2]ТАЛАС_ЦСМ!$K$74</definedName>
    <definedName name="НФОБЛЦСМ">[2]ТАЛАС_ЦСМ!$K$77</definedName>
    <definedName name="НФЦСМ">[2]ТАЛАС_ЦСМ!$K$71</definedName>
    <definedName name="ПЖ" localSheetId="0">#REF!</definedName>
    <definedName name="ПЖ">#REF!</definedName>
    <definedName name="ПКЛ">[2]ТАЛАС_ЦСМ!$K$39</definedName>
    <definedName name="ПМ" localSheetId="0">#REF!</definedName>
    <definedName name="ПМ">#REF!</definedName>
    <definedName name="ПОД_НОРМ3">[4]РАС_БАЗПР!$C$2</definedName>
    <definedName name="ППЖ" localSheetId="0">#REF!</definedName>
    <definedName name="ППЖ">#REF!</definedName>
    <definedName name="ППМ" localSheetId="0">#REF!</definedName>
    <definedName name="ППМ">#REF!</definedName>
    <definedName name="ППО">[2]ТАЛАС_ЦСМ!$K$33</definedName>
    <definedName name="ПРОЧ_КОЭФ" localSheetId="0">#REF!</definedName>
    <definedName name="ПРОЧ_КОЭФ">#REF!</definedName>
    <definedName name="РАЗН" localSheetId="0">#REF!</definedName>
    <definedName name="РАЗН">#REF!</definedName>
    <definedName name="Расходы_на_представление__бесплатных_услуг" localSheetId="0">#REF!</definedName>
    <definedName name="Расходы_на_представление__бесплатных_услуг">#REF!</definedName>
    <definedName name="СВОД_КОЭФ" localSheetId="0">#REF!</definedName>
    <definedName name="СВОД_КОЭФ">#REF!</definedName>
    <definedName name="СЕЛО">[2]ТАЛАС_ЦСМ!$G$55</definedName>
    <definedName name="СЖ" localSheetId="0">#REF!</definedName>
    <definedName name="СЖ">#REF!</definedName>
    <definedName name="СМ" localSheetId="0">#REF!</definedName>
    <definedName name="СМ">#REF!</definedName>
    <definedName name="ССК">[2]ТАЛАС_ЦСМ!$G$65</definedName>
    <definedName name="УДОРЗАТ" localSheetId="0">#REF!</definedName>
    <definedName name="УДОРЗАТ">#REF!</definedName>
    <definedName name="ФОНД" localSheetId="0">#REF!</definedName>
    <definedName name="ФОНД">#REF!</definedName>
    <definedName name="ЦСМ_ГСВ">[2]ТАЛАС_ЦСМ!$C$43</definedName>
    <definedName name="ЭКОН_КОЭФ" localSheetId="0">#REF!</definedName>
    <definedName name="ЭКОН_КОЭ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" l="1"/>
  <c r="H65" i="2" l="1"/>
  <c r="H81" i="2" l="1"/>
  <c r="H80" i="2"/>
  <c r="H79" i="2"/>
  <c r="H78" i="2"/>
  <c r="H77" i="2"/>
  <c r="H76" i="2"/>
  <c r="H75" i="2"/>
  <c r="H74" i="2"/>
  <c r="H72" i="2"/>
  <c r="H70" i="2"/>
  <c r="H69" i="2"/>
  <c r="H68" i="2"/>
  <c r="H67" i="2"/>
  <c r="H66" i="2"/>
  <c r="H64" i="2"/>
  <c r="H62" i="2"/>
  <c r="H61" i="2"/>
  <c r="H60" i="2"/>
  <c r="H59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39" i="2"/>
  <c r="H38" i="2"/>
  <c r="H37" i="2"/>
  <c r="H36" i="2"/>
  <c r="H35" i="2"/>
  <c r="H34" i="2"/>
  <c r="H33" i="2"/>
  <c r="H31" i="2"/>
  <c r="H30" i="2"/>
  <c r="H29" i="2"/>
  <c r="H28" i="2"/>
  <c r="H27" i="2"/>
  <c r="H26" i="2"/>
  <c r="H25" i="2"/>
  <c r="H23" i="2"/>
  <c r="H21" i="2"/>
  <c r="H20" i="2"/>
  <c r="H19" i="2"/>
  <c r="H18" i="2"/>
  <c r="H17" i="2"/>
  <c r="H16" i="2"/>
  <c r="H15" i="2"/>
  <c r="H14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<sst xmlns="http://schemas.openxmlformats.org/spreadsheetml/2006/main" count="232" uniqueCount="160">
  <si>
    <t>ЦСМ №1</t>
  </si>
  <si>
    <t>ЦСМ №2</t>
  </si>
  <si>
    <t>ЦСМ №3</t>
  </si>
  <si>
    <t>ЦСМ №4</t>
  </si>
  <si>
    <t>ЦСМ №5</t>
  </si>
  <si>
    <t>ЦСМ №6</t>
  </si>
  <si>
    <t>ЦСМ №7</t>
  </si>
  <si>
    <t>ЦСМ №8</t>
  </si>
  <si>
    <t>ЦСМ №9</t>
  </si>
  <si>
    <t>ЦСМ №10</t>
  </si>
  <si>
    <t>ЖДБ</t>
  </si>
  <si>
    <t>Жайыл ЦСМ</t>
  </si>
  <si>
    <t>Иссык-Ата ЦОВП</t>
  </si>
  <si>
    <t>Кемин ЦОВП</t>
  </si>
  <si>
    <t>Москва ЦОВП</t>
  </si>
  <si>
    <t>Сокулукский ЦОВП</t>
  </si>
  <si>
    <t>ЦОВП г.Токмок</t>
  </si>
  <si>
    <t>Суусамырский ЦОВП</t>
  </si>
  <si>
    <t>Панфиловский ЦОВП</t>
  </si>
  <si>
    <t>ЦОВП Арашан</t>
  </si>
  <si>
    <t>Центр семейной медицины Ошской области и города Ош</t>
  </si>
  <si>
    <t>Алай ЦОВП</t>
  </si>
  <si>
    <t>Араван ЦОВП</t>
  </si>
  <si>
    <t>Кара-Кульджа ЦОВП</t>
  </si>
  <si>
    <t>Кара-Суу ЦОВП</t>
  </si>
  <si>
    <t>Узген ЦОВП</t>
  </si>
  <si>
    <t>Ноокат ЦОВП</t>
  </si>
  <si>
    <t>ЦОВП Папан</t>
  </si>
  <si>
    <t>ЦОВП Куршаб</t>
  </si>
  <si>
    <t>ЦОВП Мирза-Аки</t>
  </si>
  <si>
    <t>ЦОВП Чон-Алай</t>
  </si>
  <si>
    <t>Баткен обл ЦСМ</t>
  </si>
  <si>
    <t>Кызыл-Кия ЦОВП</t>
  </si>
  <si>
    <t>Лейлек ЦОВП</t>
  </si>
  <si>
    <t>Кадамжай ЦОВП</t>
  </si>
  <si>
    <t>ЦОВП Самаркандек</t>
  </si>
  <si>
    <t>ЦОВП Уч-Коргон</t>
  </si>
  <si>
    <t>Айдаркенский ЦОВП</t>
  </si>
  <si>
    <t>ЦОВП Кулунду</t>
  </si>
  <si>
    <t>ЦОВП Сулюкта</t>
  </si>
  <si>
    <t>Жалал-Абад обл.ЦСМ</t>
  </si>
  <si>
    <t>Аксы ЦОВП</t>
  </si>
  <si>
    <t>Ала-Бука ЦОВП</t>
  </si>
  <si>
    <t>Базар-Коргон ЦОВП</t>
  </si>
  <si>
    <t>Ноокен ЦОВП</t>
  </si>
  <si>
    <t>Кочкор-Ата ЦОВП</t>
  </si>
  <si>
    <t>Сузак ЦОВП</t>
  </si>
  <si>
    <t>Октябрьская ЦОВП</t>
  </si>
  <si>
    <t>Токтогул ЦОВП</t>
  </si>
  <si>
    <t>Таш-Кумыр ЦОВП</t>
  </si>
  <si>
    <t>ЦОВП Сумсар</t>
  </si>
  <si>
    <t>ЦОВП Тогуз-Торо</t>
  </si>
  <si>
    <t>ЦОВП Озгоруш</t>
  </si>
  <si>
    <t>ЦОВП Уч-Терек</t>
  </si>
  <si>
    <t>ЦОВП Чаткал</t>
  </si>
  <si>
    <t>ЦОВП г.Кара-Куль</t>
  </si>
  <si>
    <t>ЦОВП г.Кок-Жангак</t>
  </si>
  <si>
    <t>ЦОВП г.Майлуу-Суу</t>
  </si>
  <si>
    <t>ЦОВП Шамалдуу-Сай</t>
  </si>
  <si>
    <t>Ыссыккуль обл.ЦСМ</t>
  </si>
  <si>
    <t>Ак-Суу ЦОВП</t>
  </si>
  <si>
    <t>Ыссыккуль ЦОВП</t>
  </si>
  <si>
    <t>Тон ЦОВП</t>
  </si>
  <si>
    <t>Тюп ЦОВП</t>
  </si>
  <si>
    <t>Балыкчы ЦОВП</t>
  </si>
  <si>
    <t>ЦОВП Жети-Огуз</t>
  </si>
  <si>
    <t>ЦОВП Ананьево</t>
  </si>
  <si>
    <t>Нарын обл.ЦСМ</t>
  </si>
  <si>
    <t>Ак-Талаа ЦОВП</t>
  </si>
  <si>
    <t>Ат-Башы ЦОВП</t>
  </si>
  <si>
    <t>Жумгал ЦОВП</t>
  </si>
  <si>
    <t>Кочкор ЦОВП</t>
  </si>
  <si>
    <t>Талас обл.ЦСМ</t>
  </si>
  <si>
    <t>Карабуура ЦОВП</t>
  </si>
  <si>
    <t>Талас ЦОВП</t>
  </si>
  <si>
    <t>Бакайатинский ЦОВП</t>
  </si>
  <si>
    <t>Манасский ЦОВП</t>
  </si>
  <si>
    <t>Наименование ОЗ</t>
  </si>
  <si>
    <t>№</t>
  </si>
  <si>
    <t>Утвержденный бюджет (в тыс.сом)</t>
  </si>
  <si>
    <t>Коэффициент географический</t>
  </si>
  <si>
    <t>Площадь территории</t>
  </si>
  <si>
    <t>Население согласно нац.стат.кома</t>
  </si>
  <si>
    <t xml:space="preserve">Количество посещений </t>
  </si>
  <si>
    <t>Количество приписанного населения</t>
  </si>
  <si>
    <t>Чуйский областной ЦСМ</t>
  </si>
  <si>
    <t>344381</t>
  </si>
  <si>
    <t>142531</t>
  </si>
  <si>
    <t>142521</t>
  </si>
  <si>
    <t>142511</t>
  </si>
  <si>
    <t>142481</t>
  </si>
  <si>
    <t>142471</t>
  </si>
  <si>
    <t>142461</t>
  </si>
  <si>
    <t>142451</t>
  </si>
  <si>
    <t>142441</t>
  </si>
  <si>
    <t>842091</t>
  </si>
  <si>
    <t>842081</t>
  </si>
  <si>
    <t>842071</t>
  </si>
  <si>
    <t>842051</t>
  </si>
  <si>
    <t>341901</t>
  </si>
  <si>
    <t>341881</t>
  </si>
  <si>
    <t>341821</t>
  </si>
  <si>
    <t>841801</t>
  </si>
  <si>
    <t>841721</t>
  </si>
  <si>
    <t>341711</t>
  </si>
  <si>
    <t>341681</t>
  </si>
  <si>
    <t>341671</t>
  </si>
  <si>
    <t>441661</t>
  </si>
  <si>
    <t>441641</t>
  </si>
  <si>
    <t>441621</t>
  </si>
  <si>
    <t>441581</t>
  </si>
  <si>
    <t>341561</t>
  </si>
  <si>
    <t>341551</t>
  </si>
  <si>
    <t>541521</t>
  </si>
  <si>
    <t>241481</t>
  </si>
  <si>
    <t>241471</t>
  </si>
  <si>
    <t>241461</t>
  </si>
  <si>
    <t>241451</t>
  </si>
  <si>
    <t>241441</t>
  </si>
  <si>
    <t>142351</t>
  </si>
  <si>
    <t>Чуйский ЦОВП</t>
  </si>
  <si>
    <t>825651</t>
  </si>
  <si>
    <t>825021</t>
  </si>
  <si>
    <t>824521</t>
  </si>
  <si>
    <t>821701</t>
  </si>
  <si>
    <t>512871</t>
  </si>
  <si>
    <t>306241</t>
  </si>
  <si>
    <t>306221</t>
  </si>
  <si>
    <t>306211</t>
  </si>
  <si>
    <t>305871</t>
  </si>
  <si>
    <t>305861</t>
  </si>
  <si>
    <t>305851</t>
  </si>
  <si>
    <t>305731</t>
  </si>
  <si>
    <t>305721</t>
  </si>
  <si>
    <t>204681</t>
  </si>
  <si>
    <t>204481</t>
  </si>
  <si>
    <t>Код ЛПУ (новые)</t>
  </si>
  <si>
    <t>Код ЛПУ (ЦСМ)</t>
  </si>
  <si>
    <t>Код ЛПУ (ЦОВП)</t>
  </si>
  <si>
    <t>nr</t>
  </si>
  <si>
    <t>newcode</t>
  </si>
  <si>
    <t>oldcode1</t>
  </si>
  <si>
    <t>oldcode2</t>
  </si>
  <si>
    <t>area_kmsq</t>
  </si>
  <si>
    <t>pop_assigned</t>
  </si>
  <si>
    <t>pop_tot</t>
  </si>
  <si>
    <t>nvisits</t>
  </si>
  <si>
    <t>geocoeff</t>
  </si>
  <si>
    <t>apprbudget</t>
  </si>
  <si>
    <t>6823 (ЦСМ Ноокат Барын) or 6820 (ЦСМ Ноокат Медигос)</t>
  </si>
  <si>
    <t>oblast</t>
  </si>
  <si>
    <t>talas</t>
  </si>
  <si>
    <t>naryn</t>
  </si>
  <si>
    <t>issykkul</t>
  </si>
  <si>
    <t>jalalabad</t>
  </si>
  <si>
    <t>batken</t>
  </si>
  <si>
    <t>osh</t>
  </si>
  <si>
    <t>bishkek</t>
  </si>
  <si>
    <t>chuy</t>
  </si>
  <si>
    <t>hfname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</si>
</sst>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;[Red]\-0.0\ "/>
    <numFmt numFmtId="165" formatCode="0_ ;[Red]\-0\ "/>
    <numFmt numFmtId="166" formatCode="0.0"/>
  </numFmts>
  <fonts count="12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 applyFont="0" applyFill="0" applyBorder="0" applyAlignment="0" applyProtection="0"/>
  </cellStyleXfs>
  <cellXfs count="31"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/>
    <xf numFmtId="164" fontId="6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Обычный 4" xfId="1" xr:uid="{00000000-0005-0000-0000-000001000000}"/>
    <cellStyle name="Финансов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FEU\&#1064;&#1072;&#1073;&#1076;&#1072;&#1085;&#1086;&#1074;\201\Documents%20and%20Settings\&#1040;&#1076;&#1084;&#1080;&#1085;&#1080;&#1089;&#1090;&#1088;&#1072;&#1090;&#1086;&#1088;\&#1052;&#1086;&#1080;%20&#1076;&#1086;&#1082;&#1091;&#1084;&#1077;&#1085;&#1090;&#1099;\Documents\2010%20&#1075;&#1086;&#1076;\&#1062;&#1080;&#1088;&#1082;&#1091;&#1083;&#1103;&#1088;\Form2-4(&#1047;&#1076;&#1088;&#1072;&#107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shenbaev\&#1086;&#1090;&#1095;&#1077;&#1090;&#1099;%20&#1086;&#1084;&#1089;\Documents%20and%20Settings\&#1040;&#1076;&#1084;&#1080;&#1085;&#1080;&#1089;&#1090;&#1088;&#1072;&#1090;&#1086;&#1088;\&#1056;&#1072;&#1073;&#1086;&#1095;&#1080;&#1081;%20&#1089;&#1090;&#1086;&#1083;\&#1057;&#1074;&#1077;&#1076;&#1077;&#1085;&#1080;&#1103;_&#1087;&#1086;%20&#1076;&#1077;&#1103;&#1090;&#1077;&#1083;&#1100;&#1085;&#1086;c&#1090;&#1080;\&#1054;&#1058;&#1063;_&#1054;_&#1050;&#1054;&#1051;&#1048;&#1063;_&#1055;&#1056;&#1048;&#1055;&#1048;&#1057;_&#1043;&#1056;&#1040;&#1046;&#1044;&#1040;&#1053;\2006_&#1075;&#1086;&#1076;\&#1055;&#1042;&#1050;\&#1058;&#1040;&#1051;&#1040;&#10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FEU\&#1064;&#1072;&#1073;&#1076;&#1072;&#1085;&#1086;&#1074;\201\Users\m_shabdanov\Documents\NetSpeakerphone\Received%20Files\&#1057;&#1091;&#1081;&#1091;&#1085;&#1090;&#1073;&#1077;&#1082;%20&#1040;&#1082;&#1080;&#1084;&#1072;&#1083;&#1080;&#1077;&#1074;&#1080;&#1095;%20&#1058;&#1072;&#1089;&#1099;&#1084;&#1073;&#1077;&#1082;&#1086;&#1074;\&#1051;&#1045;&#1050;&#1054;&#1055;&#1043;&#1043;.%20&#1042;&#1045;&#1056;&#1057;&#1048;&#1071;%201.8%20&#1086;&#1082;&#1086;&#108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shenbaev\&#1086;&#1090;&#1095;&#1077;&#1090;&#1099;%20&#1086;&#1084;&#1089;\Documents%20and%20Settings\g_barchubaeva\&#1056;&#1072;&#1073;&#1086;&#1095;&#1080;&#1081;%20&#1089;&#1090;&#1086;&#1083;\&#1058;&#1077;&#1082;&#1091;&#1097;&#1080;&#1077;%20&#1089;&#1074;&#1077;&#1076;&#1077;&#1085;&#1080;&#1103;\&#1055;&#1056;&#1054;&#1045;&#1050;&#1058;_&#1053;&#1040;_2008_&#1043;&#1054;&#1044;\&#1055;&#1088;&#1086;&#1077;&#1082;&#1090;_2007\&#1041;&#1070;&#1044;&#1046;&#1045;&#1058;_&#1054;&#1052;&#1057;_2008_500(04.02.200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 2_3_4"/>
      <sheetName val="Lists"/>
    </sheetNames>
    <sheetDataSet>
      <sheetData sheetId="0" refreshError="1"/>
      <sheetData sheetId="1">
        <row r="3">
          <cell r="D3" t="str">
            <v xml:space="preserve">2111 Заработная плата </v>
          </cell>
        </row>
        <row r="4">
          <cell r="D4" t="str">
            <v>2121 Взносы в Социальный фонд</v>
          </cell>
        </row>
        <row r="5">
          <cell r="D5" t="str">
            <v>2211 Расходы на служебные поездки</v>
          </cell>
        </row>
        <row r="6">
          <cell r="D6" t="str">
            <v>2212 Коммунальные услуги</v>
          </cell>
        </row>
        <row r="7">
          <cell r="D7" t="str">
            <v xml:space="preserve">2213 Арендная плата </v>
          </cell>
        </row>
        <row r="8">
          <cell r="D8" t="str">
            <v>2214 Транспортные услуги</v>
          </cell>
        </row>
        <row r="9">
          <cell r="D9" t="str">
            <v>2215 Приобретение прочих услуг</v>
          </cell>
        </row>
        <row r="10">
          <cell r="D10" t="str">
            <v>2411 Выплата процентов по кредитам и займам, полученным от иностранных государств и международных организаций</v>
          </cell>
        </row>
        <row r="11">
          <cell r="D11" t="str">
            <v>2421 Выплата процентов по государственным ценным бумагам</v>
          </cell>
        </row>
        <row r="12">
          <cell r="D12" t="str">
            <v>2431 Выплата процентов другим единицам сектора госуправления</v>
          </cell>
        </row>
        <row r="13">
          <cell r="D13" t="str">
            <v>2511 Субсидии нефинансовым государственным предприятиям</v>
          </cell>
        </row>
        <row r="14">
          <cell r="D14" t="str">
            <v>2512 Субсидии финансовым государственным предприятиям</v>
          </cell>
        </row>
        <row r="15">
          <cell r="D15" t="str">
            <v>2521 Субсидии нефинансовым частным предприятиям</v>
          </cell>
        </row>
        <row r="16">
          <cell r="D16" t="str">
            <v>2522 Субсидии финансовым частным предприятиям</v>
          </cell>
        </row>
        <row r="17">
          <cell r="D17" t="str">
            <v>2611 Текущие гранты правительствам иностранных государств</v>
          </cell>
        </row>
        <row r="18">
          <cell r="D18" t="str">
            <v>2612 Капитальные гранты правительствам иностранных государств</v>
          </cell>
        </row>
        <row r="19">
          <cell r="D19" t="str">
            <v>2621 Текущие гранты международным организациям</v>
          </cell>
        </row>
        <row r="20">
          <cell r="D20" t="str">
            <v>2622 Капитальные гранты международным организациям</v>
          </cell>
        </row>
        <row r="21">
          <cell r="D21" t="str">
            <v>2631 Текущие гранты другим единицам сектора государственного управления</v>
          </cell>
        </row>
        <row r="22">
          <cell r="D22" t="str">
            <v>2632 Капитальные гранты другим единицам сектора государственного управления</v>
          </cell>
        </row>
        <row r="23">
          <cell r="D23" t="str">
            <v>2711 Пособия по социальному обеспечению</v>
          </cell>
        </row>
        <row r="24">
          <cell r="D24" t="str">
            <v>2721 Пособия по социальной помощи населению</v>
          </cell>
        </row>
        <row r="25">
          <cell r="D25" t="str">
            <v xml:space="preserve">2821 Текущие различные прочие расходы </v>
          </cell>
        </row>
        <row r="26">
          <cell r="D26" t="str">
            <v xml:space="preserve">2822 Капитальные различные прочие расходы </v>
          </cell>
        </row>
        <row r="27">
          <cell r="D27" t="str">
            <v>3111 Здания и сооружения</v>
          </cell>
        </row>
        <row r="28">
          <cell r="D28" t="str">
            <v>3112 Машины и оборудование</v>
          </cell>
        </row>
        <row r="29">
          <cell r="D29" t="str">
            <v>3214 Кредиты, ссуды и займы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"/>
      <sheetName val="ТАЛАС_ЦСМ"/>
      <sheetName val="КАРАБУУРА_ЦСМ"/>
      <sheetName val="МАНАС_ЦСМ"/>
      <sheetName val="ГСВ_ЭЧКИЛИ"/>
      <sheetName val="БАКАЙАТА_ЦСМ"/>
      <sheetName val="ГСВ_3_БАКАЙ_АТА"/>
      <sheetName val="ГСВ_5_БАКАЙ_АТА"/>
      <sheetName val="ГСВ_6_БАКАЙ_АТА"/>
      <sheetName val="ГСВ_7_БАКАЙ_АТА"/>
      <sheetName val="ОБЛ_ЦСМ"/>
      <sheetName val="СВОД_ТАЛАССК_ОБЛ"/>
      <sheetName val="СВОД_БАКАЙАТА"/>
      <sheetName val="СВОД_МАНАС"/>
    </sheetNames>
    <sheetDataSet>
      <sheetData sheetId="0"/>
      <sheetData sheetId="1">
        <row r="16">
          <cell r="G16" t="str">
            <v>1 октября</v>
          </cell>
        </row>
        <row r="33">
          <cell r="K33">
            <v>4</v>
          </cell>
        </row>
        <row r="43">
          <cell r="C43" t="str">
            <v>Организация (ЦСМ)</v>
          </cell>
        </row>
        <row r="62">
          <cell r="G62">
            <v>1.25</v>
          </cell>
        </row>
        <row r="71">
          <cell r="K71">
            <v>38.9</v>
          </cell>
        </row>
        <row r="74">
          <cell r="K74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_ЛИСТ"/>
      <sheetName val="ОСТАТОК_НА_НАЧАЛО"/>
      <sheetName val="ПЛАН_ГОДОВОЙ"/>
      <sheetName val="ПЛАН_РАСПР"/>
      <sheetName val="СУММ_ВОЗМЕЩ"/>
      <sheetName val="ФИНАНСИРОВАНИЕ"/>
      <sheetName val="ОТЧЕТ"/>
      <sheetName val="ОТЧЕТ_УСЛ"/>
      <sheetName val="ФОРМА_109_7"/>
      <sheetName val="ФОРМА_109_7_УСЛ"/>
      <sheetName val="СВОДКА"/>
    </sheetNames>
    <sheetDataSet>
      <sheetData sheetId="0"/>
      <sheetData sheetId="1">
        <row r="4">
          <cell r="B4" t="str">
            <v>БИШКЕК</v>
          </cell>
        </row>
        <row r="5">
          <cell r="B5" t="str">
            <v>ЧУЙ</v>
          </cell>
        </row>
        <row r="6">
          <cell r="B6" t="str">
            <v>ОШ (ТОО-ДЕМИ)</v>
          </cell>
        </row>
        <row r="7">
          <cell r="B7" t="str">
            <v>ОШ (МИР СЕМЬИ)</v>
          </cell>
        </row>
        <row r="8">
          <cell r="B8" t="str">
            <v>БАТКЕН</v>
          </cell>
        </row>
        <row r="9">
          <cell r="B9" t="str">
            <v>ЖАЛАЛАБАТ</v>
          </cell>
        </row>
        <row r="10">
          <cell r="B10" t="str">
            <v>ИССЫККУЛЬ</v>
          </cell>
        </row>
        <row r="11">
          <cell r="B11" t="str">
            <v>НАРЫН</v>
          </cell>
        </row>
        <row r="12">
          <cell r="B12" t="str">
            <v>ТАЛАС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ЭФФ"/>
      <sheetName val="РАСЧ_СТАЦ_2008_пен_70"/>
      <sheetName val="ТАЛАС"/>
      <sheetName val="НАРЫН"/>
      <sheetName val="ИССЫККУЛЬ"/>
      <sheetName val="ЖАЛАЛАБАТ"/>
      <sheetName val="БАТКЕН"/>
      <sheetName val="ОШ"/>
      <sheetName val="ЧУЙ"/>
      <sheetName val="БИШКЕК"/>
      <sheetName val="ЗА_12МЕС"/>
      <sheetName val="РАСЧ_СТАЦ_2008_ОТЧ (3)"/>
      <sheetName val="РАС_БАЗПР 2008"/>
      <sheetName val="РАСЧ_ДОППР 2008"/>
      <sheetName val="2007_ПОКАЗАТЕЛИ"/>
      <sheetName val="2006_ПОКАЗАТЕЛИ"/>
      <sheetName val="РАСЧ_СТАЦ_2007"/>
      <sheetName val="2006_ОТЧЕТ"/>
      <sheetName val="РАСЧ_СТАЦ_2007_ОТЧ"/>
      <sheetName val="стац.2006г 350 сомокон.вар."/>
      <sheetName val="РАС_БАЗПР"/>
      <sheetName val="РАСЧ_ДОППР"/>
      <sheetName val="БС_СТАЦ_450_ПН_ЦСМ_50_С_ПВК"/>
      <sheetName val="пенсионеры по БД"/>
      <sheetName val="смета на РБ"/>
      <sheetName val="сравнит. за 2007г. "/>
      <sheetName val="РАСЧ_СТАЦ_2007_ОТЧ (2)"/>
      <sheetName val="БС_СТАЦ_450_ПН_ЦСМ_50_С_ПВК (2)"/>
      <sheetName val="БС_СТАЦ_500_ПН_ЦСМ_50_С_ПВК (3)"/>
      <sheetName val="БС_СТАЦ_450_ПН_ЦСМ_50_БЕЗ_ПВК"/>
      <sheetName val="РАСЧ_СТАЦ_2007_2"/>
      <sheetName val="РАС_БАЗПР_БЕЗ_ПВК"/>
      <sheetName val="РАСЧ_ДОППР_2"/>
      <sheetName val="БС_СТАЦ_465_ПН_ЦСМ_50_БЕЗ_ПВ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2">
          <cell r="C2">
            <v>50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81"/>
  <sheetViews>
    <sheetView showZeros="0" tabSelected="1" zoomScaleNormal="100" zoomScaleSheetLayoutView="85" workbookViewId="0">
      <pane xSplit="6" ySplit="1" topLeftCell="G2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6.5" x14ac:dyDescent="0.25"/>
  <cols>
    <col min="1" max="1" width="4.7109375" style="8" customWidth="1"/>
    <col min="2" max="3" width="13.140625" style="9" customWidth="1"/>
    <col min="4" max="4" width="18.5703125" style="9" customWidth="1"/>
    <col min="5" max="5" width="27.85546875" style="9" customWidth="1"/>
    <col min="6" max="6" width="40" style="8" customWidth="1"/>
    <col min="7" max="7" width="23" style="9" customWidth="1"/>
    <col min="8" max="8" width="21.28515625" style="9" customWidth="1"/>
    <col min="9" max="9" width="20.7109375" style="8" customWidth="1"/>
    <col min="10" max="10" width="23.28515625" style="8" customWidth="1"/>
    <col min="11" max="11" width="17.42578125" style="8" customWidth="1"/>
    <col min="12" max="12" width="24" style="8" customWidth="1"/>
    <col min="13" max="13" width="12.85546875" style="1" customWidth="1"/>
    <col min="14" max="16384" width="9.140625" style="1"/>
  </cols>
  <sheetData>
    <row r="1" spans="1:12" ht="33" customHeight="1" x14ac:dyDescent="0.25">
      <c r="A1" s="21" t="s">
        <v>78</v>
      </c>
      <c r="B1" s="21" t="s">
        <v>136</v>
      </c>
      <c r="C1" s="21"/>
      <c r="D1" s="20" t="s">
        <v>138</v>
      </c>
      <c r="E1" s="20" t="s">
        <v>137</v>
      </c>
      <c r="F1" s="21" t="s">
        <v>77</v>
      </c>
      <c r="G1" s="21" t="s">
        <v>79</v>
      </c>
      <c r="H1" s="21" t="s">
        <v>80</v>
      </c>
      <c r="I1" s="21" t="s">
        <v>83</v>
      </c>
      <c r="J1" s="21" t="s">
        <v>84</v>
      </c>
      <c r="K1" s="21" t="s">
        <v>81</v>
      </c>
      <c r="L1" s="21" t="s">
        <v>82</v>
      </c>
    </row>
    <row r="2" spans="1:12" s="25" customFormat="1" x14ac:dyDescent="0.2">
      <c r="A2" s="23" t="s">
        <v>139</v>
      </c>
      <c r="B2" s="23" t="s">
        <v>140</v>
      </c>
      <c r="C2" s="23" t="s">
        <v>150</v>
      </c>
      <c r="D2" s="24" t="s">
        <v>141</v>
      </c>
      <c r="E2" s="24" t="s">
        <v>142</v>
      </c>
      <c r="F2" s="23" t="s">
        <v>159</v>
      </c>
      <c r="G2" s="23" t="s">
        <v>148</v>
      </c>
      <c r="H2" s="23" t="s">
        <v>147</v>
      </c>
      <c r="I2" s="23" t="s">
        <v>146</v>
      </c>
      <c r="J2" s="23" t="s">
        <v>144</v>
      </c>
      <c r="K2" s="23" t="s">
        <v>143</v>
      </c>
      <c r="L2" s="23" t="s">
        <v>145</v>
      </c>
    </row>
    <row r="3" spans="1:12" ht="17.25" x14ac:dyDescent="0.3">
      <c r="A3" s="10">
        <v>1</v>
      </c>
      <c r="B3" s="27" t="s">
        <v>87</v>
      </c>
      <c r="C3" t="s">
        <v>157</v>
      </c>
      <c r="D3" s="19"/>
      <c r="E3" s="19">
        <v>142675</v>
      </c>
      <c r="F3" s="11" t="s">
        <v>0</v>
      </c>
      <c r="G3" s="12">
        <v>73293.8</v>
      </c>
      <c r="H3" s="12">
        <f t="shared" ref="H3:H12" si="0">1+1+1-2</f>
        <v>1</v>
      </c>
      <c r="I3" s="13">
        <v>193797</v>
      </c>
      <c r="J3" s="13">
        <v>189666</v>
      </c>
      <c r="K3" s="14">
        <v>150.19999999999999</v>
      </c>
      <c r="L3" s="15">
        <v>1098600</v>
      </c>
    </row>
    <row r="4" spans="1:12" x14ac:dyDescent="0.25">
      <c r="A4" s="10">
        <v>2</v>
      </c>
      <c r="B4" s="27" t="s">
        <v>92</v>
      </c>
      <c r="C4" t="s">
        <v>157</v>
      </c>
      <c r="D4" s="19"/>
      <c r="E4" s="19">
        <v>142695</v>
      </c>
      <c r="F4" s="11" t="s">
        <v>1</v>
      </c>
      <c r="G4" s="12">
        <v>68481.600000000006</v>
      </c>
      <c r="H4" s="12">
        <f t="shared" si="0"/>
        <v>1</v>
      </c>
      <c r="I4" s="16">
        <v>160556</v>
      </c>
      <c r="J4" s="16">
        <v>172065</v>
      </c>
      <c r="K4" s="14">
        <v>150.19999999999999</v>
      </c>
      <c r="L4" s="15">
        <v>1098600</v>
      </c>
    </row>
    <row r="5" spans="1:12" x14ac:dyDescent="0.25">
      <c r="A5" s="10">
        <v>3</v>
      </c>
      <c r="B5" s="27" t="s">
        <v>89</v>
      </c>
      <c r="C5" t="s">
        <v>157</v>
      </c>
      <c r="D5" s="19"/>
      <c r="E5" s="19">
        <v>142635</v>
      </c>
      <c r="F5" s="11" t="s">
        <v>2</v>
      </c>
      <c r="G5" s="12">
        <v>46003.6</v>
      </c>
      <c r="H5" s="12">
        <f t="shared" si="0"/>
        <v>1</v>
      </c>
      <c r="I5" s="16">
        <v>78246</v>
      </c>
      <c r="J5" s="16">
        <v>121085</v>
      </c>
      <c r="K5" s="14">
        <v>150.19999999999999</v>
      </c>
      <c r="L5" s="15">
        <v>1098600</v>
      </c>
    </row>
    <row r="6" spans="1:12" x14ac:dyDescent="0.25">
      <c r="A6" s="10">
        <v>4</v>
      </c>
      <c r="B6" s="27" t="s">
        <v>93</v>
      </c>
      <c r="C6" t="s">
        <v>157</v>
      </c>
      <c r="D6" s="19"/>
      <c r="E6" s="19">
        <v>142715</v>
      </c>
      <c r="F6" s="11" t="s">
        <v>3</v>
      </c>
      <c r="G6" s="12">
        <v>61863.599999999991</v>
      </c>
      <c r="H6" s="12">
        <f t="shared" si="0"/>
        <v>1</v>
      </c>
      <c r="I6" s="16">
        <v>150776</v>
      </c>
      <c r="J6" s="16">
        <v>157429</v>
      </c>
      <c r="K6" s="14">
        <v>150.19999999999999</v>
      </c>
      <c r="L6" s="15">
        <v>1098600</v>
      </c>
    </row>
    <row r="7" spans="1:12" x14ac:dyDescent="0.25">
      <c r="A7" s="10">
        <v>5</v>
      </c>
      <c r="B7" s="29" t="s">
        <v>119</v>
      </c>
      <c r="C7" t="s">
        <v>157</v>
      </c>
      <c r="D7" s="19"/>
      <c r="E7" s="19">
        <v>142705</v>
      </c>
      <c r="F7" s="30" t="s">
        <v>4</v>
      </c>
      <c r="G7" s="12">
        <v>72104.5</v>
      </c>
      <c r="H7" s="12">
        <f t="shared" si="0"/>
        <v>1</v>
      </c>
      <c r="I7" s="16">
        <v>170464</v>
      </c>
      <c r="J7" s="16">
        <v>200301</v>
      </c>
      <c r="K7" s="14">
        <v>150.19999999999999</v>
      </c>
      <c r="L7" s="15">
        <v>1098600</v>
      </c>
    </row>
    <row r="8" spans="1:12" x14ac:dyDescent="0.25">
      <c r="A8" s="10">
        <v>6</v>
      </c>
      <c r="B8" s="27" t="s">
        <v>90</v>
      </c>
      <c r="C8" t="s">
        <v>157</v>
      </c>
      <c r="D8" s="19"/>
      <c r="E8" s="19">
        <v>142665</v>
      </c>
      <c r="F8" s="11" t="s">
        <v>5</v>
      </c>
      <c r="G8" s="12">
        <v>44088.7</v>
      </c>
      <c r="H8" s="12">
        <f t="shared" si="0"/>
        <v>1</v>
      </c>
      <c r="I8" s="16">
        <v>130149</v>
      </c>
      <c r="J8" s="16">
        <v>108223</v>
      </c>
      <c r="K8" s="14">
        <v>150.19999999999999</v>
      </c>
      <c r="L8" s="15">
        <v>1098600</v>
      </c>
    </row>
    <row r="9" spans="1:12" x14ac:dyDescent="0.25">
      <c r="A9" s="10">
        <v>7</v>
      </c>
      <c r="B9" s="29" t="s">
        <v>119</v>
      </c>
      <c r="C9" t="s">
        <v>157</v>
      </c>
      <c r="D9" s="19"/>
      <c r="E9" s="19">
        <v>142645</v>
      </c>
      <c r="F9" s="30" t="s">
        <v>6</v>
      </c>
      <c r="G9" s="12">
        <v>37431.1</v>
      </c>
      <c r="H9" s="12">
        <f t="shared" si="0"/>
        <v>1</v>
      </c>
      <c r="I9" s="16">
        <v>82755</v>
      </c>
      <c r="J9" s="16">
        <v>94212</v>
      </c>
      <c r="K9" s="14">
        <v>150.19999999999999</v>
      </c>
      <c r="L9" s="15">
        <v>1098600</v>
      </c>
    </row>
    <row r="10" spans="1:12" x14ac:dyDescent="0.25">
      <c r="A10" s="10">
        <v>8</v>
      </c>
      <c r="B10" s="27" t="s">
        <v>91</v>
      </c>
      <c r="C10" t="s">
        <v>157</v>
      </c>
      <c r="D10" s="19"/>
      <c r="E10" s="19">
        <v>142685</v>
      </c>
      <c r="F10" s="11" t="s">
        <v>7</v>
      </c>
      <c r="G10" s="12">
        <v>44592.3</v>
      </c>
      <c r="H10" s="12">
        <f t="shared" si="0"/>
        <v>1</v>
      </c>
      <c r="I10" s="16">
        <v>96498</v>
      </c>
      <c r="J10" s="16">
        <v>111456</v>
      </c>
      <c r="K10" s="14">
        <v>150.19999999999999</v>
      </c>
      <c r="L10" s="15">
        <v>1098600</v>
      </c>
    </row>
    <row r="11" spans="1:12" x14ac:dyDescent="0.25">
      <c r="A11" s="10">
        <v>9</v>
      </c>
      <c r="B11" s="27" t="s">
        <v>88</v>
      </c>
      <c r="C11" t="s">
        <v>157</v>
      </c>
      <c r="D11" s="19"/>
      <c r="E11" s="19">
        <v>142585</v>
      </c>
      <c r="F11" s="11" t="s">
        <v>8</v>
      </c>
      <c r="G11" s="12">
        <v>43190.2</v>
      </c>
      <c r="H11" s="12">
        <f t="shared" si="0"/>
        <v>1</v>
      </c>
      <c r="I11" s="16">
        <v>99223</v>
      </c>
      <c r="J11" s="16">
        <v>113228</v>
      </c>
      <c r="K11" s="14">
        <v>150.19999999999999</v>
      </c>
      <c r="L11" s="15">
        <v>1098600</v>
      </c>
    </row>
    <row r="12" spans="1:12" x14ac:dyDescent="0.25">
      <c r="A12" s="10">
        <v>10</v>
      </c>
      <c r="B12" s="27" t="s">
        <v>94</v>
      </c>
      <c r="C12" t="s">
        <v>157</v>
      </c>
      <c r="D12" s="19"/>
      <c r="E12" s="19">
        <v>142745</v>
      </c>
      <c r="F12" s="11" t="s">
        <v>9</v>
      </c>
      <c r="G12" s="12">
        <v>44784.2</v>
      </c>
      <c r="H12" s="12">
        <f t="shared" si="0"/>
        <v>1</v>
      </c>
      <c r="I12" s="16">
        <v>60824</v>
      </c>
      <c r="J12" s="16">
        <v>113228</v>
      </c>
      <c r="K12" s="14">
        <v>150.19999999999999</v>
      </c>
      <c r="L12" s="15">
        <v>1098600</v>
      </c>
    </row>
    <row r="13" spans="1:12" x14ac:dyDescent="0.25">
      <c r="A13" s="10">
        <v>11</v>
      </c>
      <c r="B13" s="27">
        <v>1341</v>
      </c>
      <c r="C13" t="s">
        <v>157</v>
      </c>
      <c r="D13" s="19">
        <v>1341</v>
      </c>
      <c r="E13" s="19"/>
      <c r="F13" s="11" t="s">
        <v>10</v>
      </c>
      <c r="G13" s="12">
        <v>40047</v>
      </c>
      <c r="H13" s="12"/>
      <c r="I13" s="16">
        <v>17194</v>
      </c>
      <c r="J13" s="16">
        <v>23574</v>
      </c>
      <c r="K13" s="14">
        <v>150.19999999999999</v>
      </c>
      <c r="L13" s="15">
        <v>1098600</v>
      </c>
    </row>
    <row r="14" spans="1:12" x14ac:dyDescent="0.25">
      <c r="A14" s="10">
        <v>12</v>
      </c>
      <c r="B14" s="27" t="s">
        <v>124</v>
      </c>
      <c r="C14" t="s">
        <v>158</v>
      </c>
      <c r="D14" s="19"/>
      <c r="E14" s="19">
        <v>8000</v>
      </c>
      <c r="F14" s="11" t="s">
        <v>85</v>
      </c>
      <c r="G14" s="12">
        <v>94409.1</v>
      </c>
      <c r="H14" s="12">
        <f>1+1+1-2</f>
        <v>1</v>
      </c>
      <c r="I14" s="16">
        <v>127400</v>
      </c>
      <c r="J14" s="16">
        <v>170647</v>
      </c>
      <c r="K14" s="15">
        <v>1421.4</v>
      </c>
      <c r="L14" s="15">
        <v>190700</v>
      </c>
    </row>
    <row r="15" spans="1:12" x14ac:dyDescent="0.25">
      <c r="A15" s="10">
        <v>13</v>
      </c>
      <c r="B15" s="27">
        <v>8291</v>
      </c>
      <c r="C15" t="s">
        <v>158</v>
      </c>
      <c r="D15" s="19"/>
      <c r="E15" s="19">
        <v>8291</v>
      </c>
      <c r="F15" s="11" t="s">
        <v>11</v>
      </c>
      <c r="G15" s="12">
        <v>164333.40000000002</v>
      </c>
      <c r="H15" s="12">
        <f>1+1+1-2</f>
        <v>1</v>
      </c>
      <c r="I15" s="16">
        <v>73344</v>
      </c>
      <c r="J15" s="16">
        <v>191174</v>
      </c>
      <c r="K15" s="15">
        <v>3031.8</v>
      </c>
      <c r="L15" s="15">
        <v>113300</v>
      </c>
    </row>
    <row r="16" spans="1:12" x14ac:dyDescent="0.25">
      <c r="A16" s="10">
        <v>14</v>
      </c>
      <c r="B16" s="27" t="s">
        <v>98</v>
      </c>
      <c r="C16" t="s">
        <v>158</v>
      </c>
      <c r="D16" s="19"/>
      <c r="E16" s="19">
        <v>8368</v>
      </c>
      <c r="F16" s="11" t="s">
        <v>12</v>
      </c>
      <c r="G16" s="12">
        <v>165932.39999999997</v>
      </c>
      <c r="H16" s="12">
        <f>1+1+1-2</f>
        <v>1</v>
      </c>
      <c r="I16" s="16">
        <v>134285</v>
      </c>
      <c r="J16" s="16">
        <v>186710</v>
      </c>
      <c r="K16" s="15">
        <v>1895.3</v>
      </c>
      <c r="L16" s="15">
        <v>155200</v>
      </c>
    </row>
    <row r="17" spans="1:12" x14ac:dyDescent="0.25">
      <c r="A17" s="10">
        <v>15</v>
      </c>
      <c r="B17" s="27" t="s">
        <v>97</v>
      </c>
      <c r="C17" t="s">
        <v>158</v>
      </c>
      <c r="D17" s="19">
        <v>842141</v>
      </c>
      <c r="E17" s="19"/>
      <c r="F17" s="11" t="s">
        <v>13</v>
      </c>
      <c r="G17" s="12">
        <v>63801.8</v>
      </c>
      <c r="H17" s="12">
        <f>1+1+1.1-2</f>
        <v>1.1000000000000001</v>
      </c>
      <c r="I17" s="16">
        <v>56896</v>
      </c>
      <c r="J17" s="16">
        <v>62956</v>
      </c>
      <c r="K17" s="15">
        <v>3412.3</v>
      </c>
      <c r="L17" s="15">
        <v>48600</v>
      </c>
    </row>
    <row r="18" spans="1:12" x14ac:dyDescent="0.25">
      <c r="A18" s="10">
        <v>16</v>
      </c>
      <c r="B18" s="27" t="s">
        <v>102</v>
      </c>
      <c r="C18" t="s">
        <v>158</v>
      </c>
      <c r="D18" s="19"/>
      <c r="E18" s="19">
        <v>8312</v>
      </c>
      <c r="F18" s="11" t="s">
        <v>14</v>
      </c>
      <c r="G18" s="12">
        <v>127515.9</v>
      </c>
      <c r="H18" s="12">
        <f>1+1+1-2</f>
        <v>1</v>
      </c>
      <c r="I18" s="17">
        <v>95468</v>
      </c>
      <c r="J18" s="17">
        <v>87222</v>
      </c>
      <c r="K18" s="18">
        <v>1535.106323242188</v>
      </c>
      <c r="L18" s="15">
        <v>104300</v>
      </c>
    </row>
    <row r="19" spans="1:12" x14ac:dyDescent="0.25">
      <c r="A19" s="10">
        <v>17</v>
      </c>
      <c r="B19" s="27" t="s">
        <v>103</v>
      </c>
      <c r="C19" t="s">
        <v>158</v>
      </c>
      <c r="D19" s="19"/>
      <c r="E19" s="19">
        <v>8323</v>
      </c>
      <c r="F19" s="11" t="s">
        <v>15</v>
      </c>
      <c r="G19" s="12">
        <v>207007.40000000002</v>
      </c>
      <c r="H19" s="12">
        <f>1+1+1-2</f>
        <v>1</v>
      </c>
      <c r="I19" s="16">
        <v>146489</v>
      </c>
      <c r="J19" s="16">
        <v>241889</v>
      </c>
      <c r="K19" s="15">
        <v>2022.5</v>
      </c>
      <c r="L19" s="15">
        <v>197300</v>
      </c>
    </row>
    <row r="20" spans="1:12" x14ac:dyDescent="0.25">
      <c r="A20" s="10">
        <v>18</v>
      </c>
      <c r="B20" s="27" t="s">
        <v>95</v>
      </c>
      <c r="C20" t="s">
        <v>158</v>
      </c>
      <c r="D20" s="19"/>
      <c r="E20" s="19">
        <v>8459</v>
      </c>
      <c r="F20" s="11" t="s">
        <v>120</v>
      </c>
      <c r="G20" s="12">
        <v>84634.2</v>
      </c>
      <c r="H20" s="12">
        <f>1+1.15+1-2</f>
        <v>1.1499999999999999</v>
      </c>
      <c r="I20" s="16">
        <v>47202</v>
      </c>
      <c r="J20" s="16">
        <v>68120</v>
      </c>
      <c r="K20" s="15">
        <v>1421.4</v>
      </c>
      <c r="L20" s="15">
        <v>190700</v>
      </c>
    </row>
    <row r="21" spans="1:12" x14ac:dyDescent="0.25">
      <c r="A21" s="10">
        <v>19</v>
      </c>
      <c r="B21" s="27" t="s">
        <v>96</v>
      </c>
      <c r="C21" t="s">
        <v>158</v>
      </c>
      <c r="D21" s="19"/>
      <c r="E21" s="19">
        <v>8354</v>
      </c>
      <c r="F21" s="11" t="s">
        <v>16</v>
      </c>
      <c r="G21" s="12">
        <v>94746.900000000009</v>
      </c>
      <c r="H21" s="12">
        <f>1+1+1-2</f>
        <v>1</v>
      </c>
      <c r="I21" s="16">
        <v>27976</v>
      </c>
      <c r="J21" s="16">
        <v>80586</v>
      </c>
      <c r="K21" s="15">
        <v>36.1</v>
      </c>
      <c r="L21" s="15">
        <v>71800</v>
      </c>
    </row>
    <row r="22" spans="1:12" s="2" customFormat="1" x14ac:dyDescent="0.25">
      <c r="A22" s="10">
        <v>20</v>
      </c>
      <c r="B22" s="27" t="s">
        <v>123</v>
      </c>
      <c r="C22" t="s">
        <v>158</v>
      </c>
      <c r="D22" s="19">
        <v>8282</v>
      </c>
      <c r="E22" s="19"/>
      <c r="F22" s="11" t="s">
        <v>17</v>
      </c>
      <c r="G22" s="12">
        <v>15347.5</v>
      </c>
      <c r="H22" s="12"/>
      <c r="I22" s="16">
        <v>2750</v>
      </c>
      <c r="J22" s="16">
        <v>6765</v>
      </c>
      <c r="K22" s="15">
        <v>3031.8</v>
      </c>
      <c r="L22" s="15">
        <v>113300</v>
      </c>
    </row>
    <row r="23" spans="1:12" x14ac:dyDescent="0.25">
      <c r="A23" s="10">
        <v>21</v>
      </c>
      <c r="B23" s="27" t="s">
        <v>122</v>
      </c>
      <c r="C23" t="s">
        <v>158</v>
      </c>
      <c r="D23" s="19">
        <v>8332</v>
      </c>
      <c r="E23" s="19"/>
      <c r="F23" s="11" t="s">
        <v>18</v>
      </c>
      <c r="G23" s="12">
        <v>54175.3</v>
      </c>
      <c r="H23" s="12">
        <f>1+1+1.1-2</f>
        <v>1.1000000000000001</v>
      </c>
      <c r="I23" s="16">
        <v>29772</v>
      </c>
      <c r="J23" s="16">
        <v>58352</v>
      </c>
      <c r="K23" s="15">
        <v>4922.1000000000004</v>
      </c>
      <c r="L23" s="15">
        <v>48600</v>
      </c>
    </row>
    <row r="24" spans="1:12" x14ac:dyDescent="0.25">
      <c r="A24" s="10">
        <v>22</v>
      </c>
      <c r="B24" s="27" t="s">
        <v>121</v>
      </c>
      <c r="C24" t="s">
        <v>158</v>
      </c>
      <c r="D24" s="19">
        <v>8395</v>
      </c>
      <c r="E24" s="19"/>
      <c r="F24" s="11" t="s">
        <v>19</v>
      </c>
      <c r="G24" s="12">
        <v>20184.900000000001</v>
      </c>
      <c r="H24" s="12"/>
      <c r="I24" s="16">
        <v>11267</v>
      </c>
      <c r="J24" s="16">
        <v>35303</v>
      </c>
      <c r="K24" s="15">
        <v>1895.3</v>
      </c>
      <c r="L24" s="15">
        <v>155200</v>
      </c>
    </row>
    <row r="25" spans="1:12" s="2" customFormat="1" ht="33" x14ac:dyDescent="0.25">
      <c r="A25" s="10">
        <v>23</v>
      </c>
      <c r="B25" s="28">
        <v>927181</v>
      </c>
      <c r="C25" t="s">
        <v>156</v>
      </c>
      <c r="D25" s="19"/>
      <c r="E25" s="19">
        <v>9829</v>
      </c>
      <c r="F25" s="11" t="s">
        <v>20</v>
      </c>
      <c r="G25" s="12">
        <v>164988.79999999999</v>
      </c>
      <c r="H25" s="12">
        <f>1+1+1-2</f>
        <v>1</v>
      </c>
      <c r="I25" s="16">
        <v>363530</v>
      </c>
      <c r="J25" s="16">
        <v>477329</v>
      </c>
      <c r="K25" s="15">
        <v>40.5</v>
      </c>
      <c r="L25" s="15">
        <v>333600</v>
      </c>
    </row>
    <row r="26" spans="1:12" s="3" customFormat="1" x14ac:dyDescent="0.25">
      <c r="A26" s="10">
        <v>24</v>
      </c>
      <c r="B26" s="28">
        <v>641491</v>
      </c>
      <c r="C26" t="s">
        <v>156</v>
      </c>
      <c r="D26" s="19"/>
      <c r="E26" s="19">
        <v>6822</v>
      </c>
      <c r="F26" s="11" t="s">
        <v>21</v>
      </c>
      <c r="G26" s="12">
        <v>131459.20000000001</v>
      </c>
      <c r="H26" s="12">
        <f>1.15+1.15+1-2</f>
        <v>1.2999999999999998</v>
      </c>
      <c r="I26" s="16">
        <v>67645</v>
      </c>
      <c r="J26" s="16">
        <v>81935</v>
      </c>
      <c r="K26" s="15">
        <v>7554.5</v>
      </c>
      <c r="L26" s="15">
        <v>87900</v>
      </c>
    </row>
    <row r="27" spans="1:12" x14ac:dyDescent="0.25">
      <c r="A27" s="10">
        <v>25</v>
      </c>
      <c r="B27" s="28">
        <v>641531</v>
      </c>
      <c r="C27" t="s">
        <v>156</v>
      </c>
      <c r="D27" s="19"/>
      <c r="E27" s="19">
        <v>6790</v>
      </c>
      <c r="F27" s="11" t="s">
        <v>22</v>
      </c>
      <c r="G27" s="12">
        <v>190149.80000000002</v>
      </c>
      <c r="H27" s="12">
        <f>1+1.1+1-2</f>
        <v>1.1000000000000001</v>
      </c>
      <c r="I27" s="15">
        <v>122940</v>
      </c>
      <c r="J27" s="15">
        <v>143144</v>
      </c>
      <c r="K27" s="15">
        <v>625.1</v>
      </c>
      <c r="L27" s="15">
        <v>140400</v>
      </c>
    </row>
    <row r="28" spans="1:12" x14ac:dyDescent="0.25">
      <c r="A28" s="10">
        <v>26</v>
      </c>
      <c r="B28" s="6">
        <v>641631</v>
      </c>
      <c r="C28" t="s">
        <v>156</v>
      </c>
      <c r="D28" s="19"/>
      <c r="E28" s="19">
        <v>6800</v>
      </c>
      <c r="F28" s="11" t="s">
        <v>23</v>
      </c>
      <c r="G28" s="12">
        <v>131230.29999999999</v>
      </c>
      <c r="H28" s="12">
        <f>1+1.15+1-2</f>
        <v>1.1499999999999999</v>
      </c>
      <c r="I28" s="16">
        <v>100540</v>
      </c>
      <c r="J28" s="16">
        <v>95487</v>
      </c>
      <c r="K28" s="15">
        <v>5739.4</v>
      </c>
      <c r="L28" s="15">
        <v>101100</v>
      </c>
    </row>
    <row r="29" spans="1:12" x14ac:dyDescent="0.25">
      <c r="A29" s="10">
        <v>27</v>
      </c>
      <c r="B29" s="6">
        <v>641601</v>
      </c>
      <c r="C29" t="s">
        <v>156</v>
      </c>
      <c r="D29" s="19"/>
      <c r="E29" s="19">
        <v>6824</v>
      </c>
      <c r="F29" s="11" t="s">
        <v>24</v>
      </c>
      <c r="G29" s="12">
        <v>357451.4</v>
      </c>
      <c r="H29" s="12">
        <f>1+1+1-2</f>
        <v>1</v>
      </c>
      <c r="I29" s="16">
        <v>293389</v>
      </c>
      <c r="J29" s="16">
        <v>453505</v>
      </c>
      <c r="K29" s="15">
        <v>2898.5</v>
      </c>
      <c r="L29" s="15">
        <v>457000</v>
      </c>
    </row>
    <row r="30" spans="1:12" x14ac:dyDescent="0.25">
      <c r="A30" s="10">
        <v>28</v>
      </c>
      <c r="B30" s="6">
        <v>641501</v>
      </c>
      <c r="C30" t="s">
        <v>156</v>
      </c>
      <c r="D30" s="19"/>
      <c r="E30" s="19">
        <v>6007</v>
      </c>
      <c r="F30" s="11" t="s">
        <v>25</v>
      </c>
      <c r="G30" s="12">
        <v>171702.8</v>
      </c>
      <c r="H30" s="12">
        <f>1+1+1-2</f>
        <v>1</v>
      </c>
      <c r="I30" s="16">
        <v>293389</v>
      </c>
      <c r="J30" s="16">
        <v>143333</v>
      </c>
      <c r="K30" s="15">
        <v>3413.4</v>
      </c>
      <c r="L30" s="15">
        <v>287400</v>
      </c>
    </row>
    <row r="31" spans="1:12" ht="45" x14ac:dyDescent="0.25">
      <c r="A31" s="10">
        <v>29</v>
      </c>
      <c r="B31" s="6">
        <v>641571</v>
      </c>
      <c r="C31" t="s">
        <v>156</v>
      </c>
      <c r="D31" s="19"/>
      <c r="E31" s="26" t="s">
        <v>149</v>
      </c>
      <c r="F31" s="22" t="s">
        <v>26</v>
      </c>
      <c r="G31" s="12">
        <v>337665.60000000003</v>
      </c>
      <c r="H31" s="12">
        <f>1+1+1-2</f>
        <v>1</v>
      </c>
      <c r="I31" s="16">
        <v>64480</v>
      </c>
      <c r="J31" s="16">
        <v>145934</v>
      </c>
      <c r="K31" s="15">
        <v>4046.6</v>
      </c>
      <c r="L31" s="15">
        <v>308100</v>
      </c>
    </row>
    <row r="32" spans="1:12" s="2" customFormat="1" x14ac:dyDescent="0.25">
      <c r="A32" s="10">
        <v>30</v>
      </c>
      <c r="B32" s="6">
        <v>618491</v>
      </c>
      <c r="C32" t="s">
        <v>156</v>
      </c>
      <c r="D32" s="19">
        <v>6359</v>
      </c>
      <c r="E32" s="19"/>
      <c r="F32" s="11" t="s">
        <v>27</v>
      </c>
      <c r="G32" s="12">
        <v>11338.3</v>
      </c>
      <c r="H32" s="12"/>
      <c r="I32" s="16">
        <v>2738</v>
      </c>
      <c r="J32" s="16">
        <v>16157</v>
      </c>
      <c r="K32" s="15">
        <v>2898.5</v>
      </c>
      <c r="L32" s="15">
        <v>457000</v>
      </c>
    </row>
    <row r="33" spans="1:12" x14ac:dyDescent="0.25">
      <c r="A33" s="10">
        <v>31</v>
      </c>
      <c r="B33" s="6">
        <v>618151</v>
      </c>
      <c r="C33" t="s">
        <v>156</v>
      </c>
      <c r="D33" s="19">
        <v>6325</v>
      </c>
      <c r="E33" s="19"/>
      <c r="F33" s="11" t="s">
        <v>28</v>
      </c>
      <c r="G33" s="12">
        <v>54194.8</v>
      </c>
      <c r="H33" s="12">
        <f>1+1.1+1-2</f>
        <v>1.1000000000000001</v>
      </c>
      <c r="I33" s="16">
        <v>30812</v>
      </c>
      <c r="J33" s="16">
        <v>64253</v>
      </c>
      <c r="K33" s="15">
        <v>3413.4</v>
      </c>
      <c r="L33" s="15">
        <v>287400</v>
      </c>
    </row>
    <row r="34" spans="1:12" x14ac:dyDescent="0.25">
      <c r="A34" s="10">
        <v>32</v>
      </c>
      <c r="B34" s="6">
        <v>618161</v>
      </c>
      <c r="C34" t="s">
        <v>156</v>
      </c>
      <c r="D34" s="19">
        <v>6326</v>
      </c>
      <c r="E34" s="19"/>
      <c r="F34" s="11" t="s">
        <v>29</v>
      </c>
      <c r="G34" s="12">
        <v>42002.400000000009</v>
      </c>
      <c r="H34" s="12">
        <f>1+1.1+1-2</f>
        <v>1.1000000000000001</v>
      </c>
      <c r="I34" s="16">
        <v>30111</v>
      </c>
      <c r="J34" s="16">
        <v>45078</v>
      </c>
      <c r="K34" s="15">
        <v>3413.4</v>
      </c>
      <c r="L34" s="15">
        <v>287400</v>
      </c>
    </row>
    <row r="35" spans="1:12" x14ac:dyDescent="0.25">
      <c r="A35" s="10">
        <v>33</v>
      </c>
      <c r="B35" s="6">
        <v>618201</v>
      </c>
      <c r="C35" t="s">
        <v>156</v>
      </c>
      <c r="D35" s="19">
        <v>6330</v>
      </c>
      <c r="E35" s="19"/>
      <c r="F35" s="11" t="s">
        <v>30</v>
      </c>
      <c r="G35" s="12">
        <v>101148.70000000001</v>
      </c>
      <c r="H35" s="12">
        <f>1.5+1.5+1-2</f>
        <v>2</v>
      </c>
      <c r="I35" s="16">
        <v>20707</v>
      </c>
      <c r="J35" s="16">
        <v>28669</v>
      </c>
      <c r="K35" s="15">
        <v>4849.8999999999996</v>
      </c>
      <c r="L35" s="15">
        <v>32800</v>
      </c>
    </row>
    <row r="36" spans="1:12" x14ac:dyDescent="0.25">
      <c r="A36" s="10">
        <v>34</v>
      </c>
      <c r="B36" s="6">
        <v>542103</v>
      </c>
      <c r="C36" t="s">
        <v>155</v>
      </c>
      <c r="D36" s="19"/>
      <c r="E36" s="19">
        <v>5504</v>
      </c>
      <c r="F36" s="11" t="s">
        <v>31</v>
      </c>
      <c r="G36" s="12">
        <v>72962.8</v>
      </c>
      <c r="H36" s="12">
        <f>1.1+1+1-2</f>
        <v>1.1000000000000001</v>
      </c>
      <c r="I36" s="16">
        <v>72465</v>
      </c>
      <c r="J36" s="16">
        <v>106131</v>
      </c>
      <c r="K36" s="15">
        <v>43</v>
      </c>
      <c r="L36" s="15">
        <v>28300</v>
      </c>
    </row>
    <row r="37" spans="1:12" s="2" customFormat="1" x14ac:dyDescent="0.25">
      <c r="A37" s="10">
        <v>35</v>
      </c>
      <c r="B37" s="6">
        <v>542001</v>
      </c>
      <c r="C37" t="s">
        <v>155</v>
      </c>
      <c r="D37" s="19"/>
      <c r="E37" s="19">
        <v>5489</v>
      </c>
      <c r="F37" s="11" t="s">
        <v>32</v>
      </c>
      <c r="G37" s="12">
        <v>188921.80000000002</v>
      </c>
      <c r="H37" s="12">
        <f>1+1+1.2-2</f>
        <v>1.2000000000000002</v>
      </c>
      <c r="I37" s="15">
        <v>47620</v>
      </c>
      <c r="J37" s="15">
        <v>68524</v>
      </c>
      <c r="K37" s="15">
        <v>20.5</v>
      </c>
      <c r="L37" s="15">
        <v>58200</v>
      </c>
    </row>
    <row r="38" spans="1:12" x14ac:dyDescent="0.25">
      <c r="A38" s="10">
        <v>36</v>
      </c>
      <c r="B38" s="28">
        <v>542011</v>
      </c>
      <c r="C38" t="s">
        <v>155</v>
      </c>
      <c r="D38" s="19"/>
      <c r="E38" s="19">
        <v>5490</v>
      </c>
      <c r="F38" s="11" t="s">
        <v>33</v>
      </c>
      <c r="G38" s="12">
        <v>157810.20000000001</v>
      </c>
      <c r="H38" s="12">
        <f>1.1+1+1.2-2</f>
        <v>1.2999999999999998</v>
      </c>
      <c r="I38" s="16">
        <v>29337</v>
      </c>
      <c r="J38" s="16">
        <v>80252</v>
      </c>
      <c r="K38" s="15">
        <v>4646.3</v>
      </c>
      <c r="L38" s="15">
        <v>148500</v>
      </c>
    </row>
    <row r="39" spans="1:12" x14ac:dyDescent="0.25">
      <c r="A39" s="10">
        <v>37</v>
      </c>
      <c r="B39" s="19" t="s">
        <v>113</v>
      </c>
      <c r="C39" t="s">
        <v>155</v>
      </c>
      <c r="D39" s="19">
        <v>541541</v>
      </c>
      <c r="E39" s="19"/>
      <c r="F39" s="11" t="s">
        <v>34</v>
      </c>
      <c r="G39" s="12">
        <v>150335.1</v>
      </c>
      <c r="H39" s="12">
        <f>1+1+1.15-2</f>
        <v>1.1499999999999999</v>
      </c>
      <c r="I39" s="16">
        <v>91898</v>
      </c>
      <c r="J39" s="16">
        <v>130339</v>
      </c>
      <c r="K39" s="15">
        <v>6138.7</v>
      </c>
      <c r="L39" s="15">
        <v>205300</v>
      </c>
    </row>
    <row r="40" spans="1:12" s="2" customFormat="1" x14ac:dyDescent="0.25">
      <c r="A40" s="10">
        <v>38</v>
      </c>
      <c r="B40" s="19" t="s">
        <v>125</v>
      </c>
      <c r="C40" t="s">
        <v>155</v>
      </c>
      <c r="D40" s="19">
        <v>5070</v>
      </c>
      <c r="E40" s="19"/>
      <c r="F40" s="11" t="s">
        <v>35</v>
      </c>
      <c r="G40" s="12">
        <v>21612.2</v>
      </c>
      <c r="H40" s="12"/>
      <c r="I40" s="16">
        <v>5701</v>
      </c>
      <c r="J40" s="16">
        <v>31523</v>
      </c>
      <c r="K40" s="15">
        <v>6092.6</v>
      </c>
      <c r="L40" s="15">
        <v>93800</v>
      </c>
    </row>
    <row r="41" spans="1:12" x14ac:dyDescent="0.25">
      <c r="A41" s="10">
        <v>39</v>
      </c>
      <c r="B41" s="6">
        <v>512931</v>
      </c>
      <c r="C41" t="s">
        <v>155</v>
      </c>
      <c r="D41" s="19">
        <v>5076</v>
      </c>
      <c r="E41" s="19"/>
      <c r="F41" s="11" t="s">
        <v>36</v>
      </c>
      <c r="G41" s="12">
        <v>76128.100000000006</v>
      </c>
      <c r="H41" s="12">
        <f>1+1.2075+1-2</f>
        <v>1.2075</v>
      </c>
      <c r="I41" s="16">
        <v>41410</v>
      </c>
      <c r="J41" s="16">
        <v>64478</v>
      </c>
      <c r="K41" s="15">
        <v>6138.7</v>
      </c>
      <c r="L41" s="15">
        <v>205300</v>
      </c>
    </row>
    <row r="42" spans="1:12" s="2" customFormat="1" x14ac:dyDescent="0.25">
      <c r="A42" s="10">
        <v>40</v>
      </c>
      <c r="B42" s="6">
        <v>512881</v>
      </c>
      <c r="C42" t="s">
        <v>155</v>
      </c>
      <c r="D42" s="19">
        <v>5071</v>
      </c>
      <c r="E42" s="19"/>
      <c r="F42" s="11" t="s">
        <v>37</v>
      </c>
      <c r="G42" s="12">
        <v>50733.4</v>
      </c>
      <c r="H42" s="12">
        <f>1.2+1+1.25-2</f>
        <v>1.4500000000000002</v>
      </c>
      <c r="I42" s="16">
        <v>28147</v>
      </c>
      <c r="J42" s="16">
        <v>27302</v>
      </c>
      <c r="K42" s="15">
        <v>6138.7</v>
      </c>
      <c r="L42" s="15">
        <v>205300</v>
      </c>
    </row>
    <row r="43" spans="1:12" x14ac:dyDescent="0.25">
      <c r="A43" s="10">
        <v>41</v>
      </c>
      <c r="B43" s="6">
        <v>512941</v>
      </c>
      <c r="C43" t="s">
        <v>155</v>
      </c>
      <c r="D43" s="19">
        <v>5077</v>
      </c>
      <c r="E43" s="19"/>
      <c r="F43" s="11" t="s">
        <v>38</v>
      </c>
      <c r="G43" s="12">
        <v>93273.499999999985</v>
      </c>
      <c r="H43" s="12">
        <f>1.1+1.38+1-2</f>
        <v>1.48</v>
      </c>
      <c r="I43" s="16">
        <v>31731</v>
      </c>
      <c r="J43" s="16">
        <v>54684</v>
      </c>
      <c r="K43" s="15">
        <v>4646.3</v>
      </c>
      <c r="L43" s="15">
        <v>148500</v>
      </c>
    </row>
    <row r="44" spans="1:12" x14ac:dyDescent="0.25">
      <c r="A44" s="10">
        <v>42</v>
      </c>
      <c r="B44" s="6">
        <v>512951</v>
      </c>
      <c r="C44" t="s">
        <v>155</v>
      </c>
      <c r="D44" s="19">
        <v>5078</v>
      </c>
      <c r="E44" s="19"/>
      <c r="F44" s="11" t="s">
        <v>39</v>
      </c>
      <c r="G44" s="12">
        <v>36158.6</v>
      </c>
      <c r="H44" s="12">
        <f>1.1+1+1.25-2</f>
        <v>1.35</v>
      </c>
      <c r="I44" s="16">
        <v>11588</v>
      </c>
      <c r="J44" s="16">
        <v>20488</v>
      </c>
      <c r="K44" s="15">
        <v>19.399999999999999</v>
      </c>
      <c r="L44" s="15">
        <v>24500</v>
      </c>
    </row>
    <row r="45" spans="1:12" x14ac:dyDescent="0.25">
      <c r="A45" s="10">
        <v>43</v>
      </c>
      <c r="B45" s="19">
        <v>3736</v>
      </c>
      <c r="C45" t="s">
        <v>154</v>
      </c>
      <c r="D45" s="19"/>
      <c r="E45" s="19">
        <v>3736</v>
      </c>
      <c r="F45" s="11" t="s">
        <v>40</v>
      </c>
      <c r="G45" s="12">
        <v>63253.399999999994</v>
      </c>
      <c r="H45" s="12">
        <f>1+1+1-2</f>
        <v>1</v>
      </c>
      <c r="I45" s="16">
        <v>122292</v>
      </c>
      <c r="J45" s="16">
        <v>143117</v>
      </c>
      <c r="K45" s="15">
        <v>6138.7</v>
      </c>
      <c r="L45" s="15">
        <v>205300</v>
      </c>
    </row>
    <row r="46" spans="1:12" x14ac:dyDescent="0.25">
      <c r="A46" s="10">
        <v>44</v>
      </c>
      <c r="B46" s="19" t="s">
        <v>111</v>
      </c>
      <c r="C46" t="s">
        <v>154</v>
      </c>
      <c r="D46" s="19"/>
      <c r="E46" s="19">
        <v>3727</v>
      </c>
      <c r="F46" s="11" t="s">
        <v>41</v>
      </c>
      <c r="G46" s="12">
        <v>213219.9</v>
      </c>
      <c r="H46" s="12">
        <f>1+1.15+1-2</f>
        <v>1.1499999999999999</v>
      </c>
      <c r="I46" s="16">
        <v>34622</v>
      </c>
      <c r="J46" s="16">
        <v>137976</v>
      </c>
      <c r="K46" s="15">
        <v>4603.6000000000004</v>
      </c>
      <c r="L46" s="15">
        <v>139100</v>
      </c>
    </row>
    <row r="47" spans="1:12" s="4" customFormat="1" x14ac:dyDescent="0.25">
      <c r="A47" s="10">
        <v>45</v>
      </c>
      <c r="B47" s="19" t="s">
        <v>105</v>
      </c>
      <c r="C47" t="s">
        <v>154</v>
      </c>
      <c r="D47" s="19"/>
      <c r="E47" s="19">
        <v>3732</v>
      </c>
      <c r="F47" s="11" t="s">
        <v>42</v>
      </c>
      <c r="G47" s="12">
        <v>166766.69999999998</v>
      </c>
      <c r="H47" s="12">
        <f>1+1.3+1-2</f>
        <v>1.2999999999999998</v>
      </c>
      <c r="I47" s="16">
        <v>99782</v>
      </c>
      <c r="J47" s="16">
        <v>118156</v>
      </c>
      <c r="K47" s="15">
        <v>3022.8</v>
      </c>
      <c r="L47" s="15">
        <v>110500</v>
      </c>
    </row>
    <row r="48" spans="1:12" x14ac:dyDescent="0.25">
      <c r="A48" s="10">
        <v>46</v>
      </c>
      <c r="B48" s="19" t="s">
        <v>101</v>
      </c>
      <c r="C48" t="s">
        <v>154</v>
      </c>
      <c r="D48" s="19"/>
      <c r="E48" s="19">
        <v>3724</v>
      </c>
      <c r="F48" s="11" t="s">
        <v>43</v>
      </c>
      <c r="G48" s="12">
        <v>202374.69999999998</v>
      </c>
      <c r="H48" s="12">
        <f>1+1.1+1-2</f>
        <v>1.1000000000000001</v>
      </c>
      <c r="I48" s="16">
        <v>158080</v>
      </c>
      <c r="J48" s="16">
        <v>179859</v>
      </c>
      <c r="K48" s="15">
        <v>1998.1</v>
      </c>
      <c r="L48" s="15">
        <v>187300</v>
      </c>
    </row>
    <row r="49" spans="1:12" x14ac:dyDescent="0.25">
      <c r="A49" s="10">
        <v>47</v>
      </c>
      <c r="B49" s="19" t="s">
        <v>104</v>
      </c>
      <c r="C49" t="s">
        <v>154</v>
      </c>
      <c r="D49" s="19"/>
      <c r="E49" s="19">
        <v>3725</v>
      </c>
      <c r="F49" s="11" t="s">
        <v>44</v>
      </c>
      <c r="G49" s="12">
        <v>117356.2</v>
      </c>
      <c r="H49" s="12">
        <f>1+1.1+1-2</f>
        <v>1.1000000000000001</v>
      </c>
      <c r="I49" s="16">
        <v>36340</v>
      </c>
      <c r="J49" s="16">
        <v>85162</v>
      </c>
      <c r="K49" s="15">
        <v>2320.8000000000002</v>
      </c>
      <c r="L49" s="15">
        <v>148000</v>
      </c>
    </row>
    <row r="50" spans="1:12" x14ac:dyDescent="0.25">
      <c r="A50" s="10">
        <v>48</v>
      </c>
      <c r="B50" s="19" t="s">
        <v>112</v>
      </c>
      <c r="C50" t="s">
        <v>154</v>
      </c>
      <c r="D50" s="19"/>
      <c r="E50" s="19">
        <v>3726</v>
      </c>
      <c r="F50" s="11" t="s">
        <v>45</v>
      </c>
      <c r="G50" s="12">
        <v>90375.7</v>
      </c>
      <c r="H50" s="12">
        <f>1+1+1.1-2</f>
        <v>1.1000000000000001</v>
      </c>
      <c r="I50" s="16">
        <v>48642</v>
      </c>
      <c r="J50" s="16">
        <v>68992</v>
      </c>
      <c r="K50" s="15">
        <v>4.8499999999999996</v>
      </c>
      <c r="L50" s="15">
        <v>16200</v>
      </c>
    </row>
    <row r="51" spans="1:12" x14ac:dyDescent="0.25">
      <c r="A51" s="10">
        <v>49</v>
      </c>
      <c r="B51" s="19" t="s">
        <v>86</v>
      </c>
      <c r="C51" t="s">
        <v>154</v>
      </c>
      <c r="D51" s="19"/>
      <c r="E51" s="19">
        <v>3731</v>
      </c>
      <c r="F51" s="11" t="s">
        <v>46</v>
      </c>
      <c r="G51" s="12">
        <v>246031.5</v>
      </c>
      <c r="H51" s="12">
        <f>1+1.1+1-2</f>
        <v>1.1000000000000001</v>
      </c>
      <c r="I51" s="16">
        <v>89208</v>
      </c>
      <c r="J51" s="16">
        <v>241671</v>
      </c>
      <c r="K51" s="15">
        <v>2747.8</v>
      </c>
      <c r="L51" s="15">
        <v>314800</v>
      </c>
    </row>
    <row r="52" spans="1:12" x14ac:dyDescent="0.25">
      <c r="A52" s="10">
        <v>50</v>
      </c>
      <c r="B52" s="19" t="s">
        <v>106</v>
      </c>
      <c r="C52" t="s">
        <v>154</v>
      </c>
      <c r="D52" s="19"/>
      <c r="E52" s="19">
        <v>3738</v>
      </c>
      <c r="F52" s="11" t="s">
        <v>47</v>
      </c>
      <c r="G52" s="12">
        <v>64175</v>
      </c>
      <c r="H52" s="12">
        <f>1+1.1+1-2</f>
        <v>1.1000000000000001</v>
      </c>
      <c r="I52" s="16">
        <v>45540</v>
      </c>
      <c r="J52" s="16">
        <v>73523</v>
      </c>
      <c r="K52" s="15">
        <v>2747.8</v>
      </c>
      <c r="L52" s="15">
        <v>314800</v>
      </c>
    </row>
    <row r="53" spans="1:12" x14ac:dyDescent="0.25">
      <c r="A53" s="10">
        <v>51</v>
      </c>
      <c r="B53" s="19" t="s">
        <v>99</v>
      </c>
      <c r="C53" t="s">
        <v>154</v>
      </c>
      <c r="D53" s="19"/>
      <c r="E53" s="19">
        <v>3730</v>
      </c>
      <c r="F53" s="11" t="s">
        <v>48</v>
      </c>
      <c r="G53" s="12">
        <v>137987.40000000002</v>
      </c>
      <c r="H53" s="12">
        <f>1.15+1+1.4-2</f>
        <v>1.5499999999999998</v>
      </c>
      <c r="I53" s="16">
        <v>34253</v>
      </c>
      <c r="J53" s="16">
        <v>78011</v>
      </c>
      <c r="K53" s="15">
        <v>8644.6</v>
      </c>
      <c r="L53" s="15">
        <v>104500</v>
      </c>
    </row>
    <row r="54" spans="1:12" x14ac:dyDescent="0.25">
      <c r="A54" s="10">
        <v>52</v>
      </c>
      <c r="B54" s="19" t="s">
        <v>100</v>
      </c>
      <c r="C54" t="s">
        <v>154</v>
      </c>
      <c r="D54" s="19"/>
      <c r="E54" s="19">
        <v>3733</v>
      </c>
      <c r="F54" s="11" t="s">
        <v>49</v>
      </c>
      <c r="G54" s="12">
        <v>56078.1</v>
      </c>
      <c r="H54" s="12">
        <f>1+1+1.2-2</f>
        <v>1.2000000000000002</v>
      </c>
      <c r="I54" s="16">
        <v>26654</v>
      </c>
      <c r="J54" s="16">
        <v>34071</v>
      </c>
      <c r="K54" s="15">
        <v>25.6</v>
      </c>
      <c r="L54" s="15">
        <v>44500</v>
      </c>
    </row>
    <row r="55" spans="1:12" s="4" customFormat="1" x14ac:dyDescent="0.25">
      <c r="A55" s="10">
        <v>53</v>
      </c>
      <c r="B55" s="19">
        <v>3077</v>
      </c>
      <c r="C55" t="s">
        <v>154</v>
      </c>
      <c r="D55" s="19">
        <v>3077</v>
      </c>
      <c r="E55" s="19"/>
      <c r="F55" s="11" t="s">
        <v>50</v>
      </c>
      <c r="G55" s="12">
        <v>29274.799999999999</v>
      </c>
      <c r="H55" s="12"/>
      <c r="I55" s="16">
        <v>7930</v>
      </c>
      <c r="J55" s="16">
        <v>8936</v>
      </c>
      <c r="K55" s="15">
        <v>6117.5</v>
      </c>
      <c r="L55" s="15">
        <v>28900</v>
      </c>
    </row>
    <row r="56" spans="1:12" x14ac:dyDescent="0.25">
      <c r="A56" s="10">
        <v>54</v>
      </c>
      <c r="B56" s="19" t="s">
        <v>133</v>
      </c>
      <c r="C56" t="s">
        <v>154</v>
      </c>
      <c r="D56" s="19">
        <v>3030</v>
      </c>
      <c r="E56" s="19"/>
      <c r="F56" s="11" t="s">
        <v>51</v>
      </c>
      <c r="G56" s="12">
        <v>47731.8</v>
      </c>
      <c r="H56" s="12">
        <f>1.45+1+1.25-2</f>
        <v>1.7000000000000002</v>
      </c>
      <c r="I56" s="16">
        <v>18074</v>
      </c>
      <c r="J56" s="16">
        <v>25196</v>
      </c>
      <c r="K56" s="15">
        <v>3937.7</v>
      </c>
      <c r="L56" s="15">
        <v>25700</v>
      </c>
    </row>
    <row r="57" spans="1:12" x14ac:dyDescent="0.25">
      <c r="A57" s="10">
        <v>55</v>
      </c>
      <c r="B57" s="19" t="s">
        <v>126</v>
      </c>
      <c r="C57" t="s">
        <v>154</v>
      </c>
      <c r="D57" s="19">
        <v>3082</v>
      </c>
      <c r="E57" s="19"/>
      <c r="F57" s="11" t="s">
        <v>52</v>
      </c>
      <c r="G57" s="12">
        <v>21463.1</v>
      </c>
      <c r="H57" s="12"/>
      <c r="I57" s="16">
        <v>5895</v>
      </c>
      <c r="J57" s="16">
        <v>16369</v>
      </c>
      <c r="K57" s="15">
        <v>8644.6</v>
      </c>
      <c r="L57" s="15">
        <v>104500</v>
      </c>
    </row>
    <row r="58" spans="1:12" x14ac:dyDescent="0.25">
      <c r="A58" s="10">
        <v>56</v>
      </c>
      <c r="B58" s="19" t="s">
        <v>128</v>
      </c>
      <c r="C58" t="s">
        <v>154</v>
      </c>
      <c r="D58" s="19">
        <v>3079</v>
      </c>
      <c r="E58" s="19"/>
      <c r="F58" s="11" t="s">
        <v>53</v>
      </c>
      <c r="G58" s="12">
        <v>16460.400000000001</v>
      </c>
      <c r="H58" s="12"/>
      <c r="I58" s="16">
        <v>4029</v>
      </c>
      <c r="J58" s="16">
        <v>12456</v>
      </c>
      <c r="K58" s="15">
        <v>8644.6</v>
      </c>
      <c r="L58" s="15">
        <v>104500</v>
      </c>
    </row>
    <row r="59" spans="1:12" x14ac:dyDescent="0.25">
      <c r="A59" s="10">
        <v>57</v>
      </c>
      <c r="B59" s="19" t="s">
        <v>132</v>
      </c>
      <c r="C59" t="s">
        <v>154</v>
      </c>
      <c r="D59" s="19">
        <v>3031</v>
      </c>
      <c r="E59" s="19"/>
      <c r="F59" s="11" t="s">
        <v>54</v>
      </c>
      <c r="G59" s="12">
        <v>40829.5</v>
      </c>
      <c r="H59" s="12">
        <f>1.3+1.45+1-2</f>
        <v>1.75</v>
      </c>
      <c r="I59" s="16">
        <v>6074</v>
      </c>
      <c r="J59" s="16">
        <v>20945</v>
      </c>
      <c r="K59" s="15">
        <v>6117.5</v>
      </c>
      <c r="L59" s="15">
        <v>28900</v>
      </c>
    </row>
    <row r="60" spans="1:12" s="4" customFormat="1" x14ac:dyDescent="0.25">
      <c r="A60" s="10">
        <v>58</v>
      </c>
      <c r="B60" s="19" t="s">
        <v>131</v>
      </c>
      <c r="C60" t="s">
        <v>154</v>
      </c>
      <c r="D60" s="19">
        <v>3043</v>
      </c>
      <c r="E60" s="19"/>
      <c r="F60" s="11" t="s">
        <v>55</v>
      </c>
      <c r="G60" s="12">
        <v>48784.4</v>
      </c>
      <c r="H60" s="12">
        <f>1+1+1.3-2</f>
        <v>1.2999999999999998</v>
      </c>
      <c r="I60" s="16">
        <v>27995</v>
      </c>
      <c r="J60" s="16">
        <v>27785</v>
      </c>
      <c r="K60" s="15">
        <v>1.2</v>
      </c>
      <c r="L60" s="15">
        <v>27200</v>
      </c>
    </row>
    <row r="61" spans="1:12" x14ac:dyDescent="0.25">
      <c r="A61" s="10">
        <v>59</v>
      </c>
      <c r="B61" s="19" t="s">
        <v>129</v>
      </c>
      <c r="C61" t="s">
        <v>154</v>
      </c>
      <c r="D61" s="19">
        <v>3045</v>
      </c>
      <c r="E61" s="19"/>
      <c r="F61" s="11" t="s">
        <v>56</v>
      </c>
      <c r="G61" s="12">
        <v>17483.900000000001</v>
      </c>
      <c r="H61" s="12">
        <f>1+1+1-2</f>
        <v>1</v>
      </c>
      <c r="I61" s="16">
        <v>10694</v>
      </c>
      <c r="J61" s="16">
        <v>11598</v>
      </c>
      <c r="K61" s="15">
        <v>29</v>
      </c>
      <c r="L61" s="15">
        <v>12200</v>
      </c>
    </row>
    <row r="62" spans="1:12" x14ac:dyDescent="0.25">
      <c r="A62" s="10">
        <v>60</v>
      </c>
      <c r="B62" s="19" t="s">
        <v>127</v>
      </c>
      <c r="C62" t="s">
        <v>154</v>
      </c>
      <c r="D62" s="19">
        <v>3080</v>
      </c>
      <c r="E62" s="19"/>
      <c r="F62" s="11" t="s">
        <v>57</v>
      </c>
      <c r="G62" s="12">
        <v>42942.3</v>
      </c>
      <c r="H62" s="12">
        <f>1+1+1.15-2</f>
        <v>1.1499999999999999</v>
      </c>
      <c r="I62" s="16">
        <v>50065</v>
      </c>
      <c r="J62" s="16">
        <v>29091</v>
      </c>
      <c r="K62" s="15">
        <v>127.5</v>
      </c>
      <c r="L62" s="15">
        <v>26100</v>
      </c>
    </row>
    <row r="63" spans="1:12" x14ac:dyDescent="0.25">
      <c r="A63" s="10">
        <v>61</v>
      </c>
      <c r="B63" s="19" t="s">
        <v>130</v>
      </c>
      <c r="C63" t="s">
        <v>154</v>
      </c>
      <c r="D63" s="19"/>
      <c r="E63" s="19">
        <v>3044</v>
      </c>
      <c r="F63" s="11" t="s">
        <v>58</v>
      </c>
      <c r="G63" s="12">
        <v>25806.7</v>
      </c>
      <c r="H63" s="12"/>
      <c r="I63" s="16">
        <v>12536</v>
      </c>
      <c r="J63" s="16">
        <v>15440</v>
      </c>
      <c r="K63" s="15">
        <v>19.399999999999999</v>
      </c>
      <c r="L63" s="15">
        <v>148000</v>
      </c>
    </row>
    <row r="64" spans="1:12" x14ac:dyDescent="0.25">
      <c r="A64" s="10">
        <v>62</v>
      </c>
      <c r="B64" s="19">
        <v>2440</v>
      </c>
      <c r="C64" t="s">
        <v>153</v>
      </c>
      <c r="D64" s="19"/>
      <c r="E64" s="19">
        <v>2440</v>
      </c>
      <c r="F64" s="11" t="s">
        <v>59</v>
      </c>
      <c r="G64" s="12">
        <v>47369.2</v>
      </c>
      <c r="H64" s="12">
        <f>1+1+1-2</f>
        <v>1</v>
      </c>
      <c r="I64" s="16">
        <v>86670</v>
      </c>
      <c r="J64" s="16">
        <v>90835</v>
      </c>
      <c r="K64" s="15">
        <v>45.9</v>
      </c>
      <c r="L64" s="15">
        <v>85600</v>
      </c>
    </row>
    <row r="65" spans="1:12" x14ac:dyDescent="0.25">
      <c r="A65" s="10">
        <v>63</v>
      </c>
      <c r="B65" s="19" t="s">
        <v>118</v>
      </c>
      <c r="C65" t="s">
        <v>153</v>
      </c>
      <c r="D65" s="19"/>
      <c r="E65" s="19">
        <v>2439</v>
      </c>
      <c r="F65" s="11" t="s">
        <v>60</v>
      </c>
      <c r="G65" s="12">
        <v>97643.5</v>
      </c>
      <c r="H65" s="12">
        <f>1.1+1.1+1-2</f>
        <v>1.2000000000000002</v>
      </c>
      <c r="I65" s="16">
        <v>31444</v>
      </c>
      <c r="J65" s="16">
        <v>71318</v>
      </c>
      <c r="K65" s="15">
        <v>9546.7000000000007</v>
      </c>
      <c r="L65" s="15">
        <v>70000</v>
      </c>
    </row>
    <row r="66" spans="1:12" s="4" customFormat="1" x14ac:dyDescent="0.25">
      <c r="A66" s="10">
        <v>64</v>
      </c>
      <c r="B66" s="19" t="s">
        <v>115</v>
      </c>
      <c r="C66" t="s">
        <v>153</v>
      </c>
      <c r="D66" s="19">
        <v>241491</v>
      </c>
      <c r="E66" s="19"/>
      <c r="F66" s="11" t="s">
        <v>61</v>
      </c>
      <c r="G66" s="12">
        <v>83285.399999999994</v>
      </c>
      <c r="H66" s="12">
        <f>1+1+1-2</f>
        <v>1</v>
      </c>
      <c r="I66" s="16">
        <v>72616</v>
      </c>
      <c r="J66" s="16">
        <v>87427</v>
      </c>
      <c r="K66" s="15">
        <v>3618.6</v>
      </c>
      <c r="L66" s="15">
        <v>85300</v>
      </c>
    </row>
    <row r="67" spans="1:12" x14ac:dyDescent="0.25">
      <c r="A67" s="10">
        <v>65</v>
      </c>
      <c r="B67" s="19" t="s">
        <v>117</v>
      </c>
      <c r="C67" t="s">
        <v>153</v>
      </c>
      <c r="D67" s="19"/>
      <c r="E67" s="19">
        <v>2444</v>
      </c>
      <c r="F67" s="11" t="s">
        <v>62</v>
      </c>
      <c r="G67" s="12">
        <v>64928.6</v>
      </c>
      <c r="H67" s="12">
        <f>1.1+1.2+1-2</f>
        <v>1.2999999999999998</v>
      </c>
      <c r="I67" s="16">
        <v>35965</v>
      </c>
      <c r="J67" s="16">
        <v>54462</v>
      </c>
      <c r="K67" s="15">
        <v>7281.1</v>
      </c>
      <c r="L67" s="15">
        <v>53400</v>
      </c>
    </row>
    <row r="68" spans="1:12" s="4" customFormat="1" x14ac:dyDescent="0.25">
      <c r="A68" s="10">
        <v>66</v>
      </c>
      <c r="B68" s="19" t="s">
        <v>116</v>
      </c>
      <c r="C68" t="s">
        <v>153</v>
      </c>
      <c r="D68" s="19"/>
      <c r="E68" s="19">
        <v>2443</v>
      </c>
      <c r="F68" s="11" t="s">
        <v>63</v>
      </c>
      <c r="G68" s="12">
        <v>68800.3</v>
      </c>
      <c r="H68" s="12">
        <f>1+1.1+1-2</f>
        <v>1.1000000000000001</v>
      </c>
      <c r="I68" s="16">
        <v>35355</v>
      </c>
      <c r="J68" s="16">
        <v>67418</v>
      </c>
      <c r="K68" s="15">
        <v>1986.3</v>
      </c>
      <c r="L68" s="15">
        <v>65500</v>
      </c>
    </row>
    <row r="69" spans="1:12" x14ac:dyDescent="0.25">
      <c r="A69" s="10">
        <v>67</v>
      </c>
      <c r="B69" s="19" t="s">
        <v>114</v>
      </c>
      <c r="C69" t="s">
        <v>153</v>
      </c>
      <c r="D69" s="19"/>
      <c r="E69" s="19">
        <v>2445</v>
      </c>
      <c r="F69" s="11" t="s">
        <v>64</v>
      </c>
      <c r="G69" s="12">
        <v>66506.800000000017</v>
      </c>
      <c r="H69" s="12">
        <f>1+1+1-2</f>
        <v>1</v>
      </c>
      <c r="I69" s="16">
        <v>79504</v>
      </c>
      <c r="J69" s="16">
        <v>55484</v>
      </c>
      <c r="K69" s="15">
        <v>26</v>
      </c>
      <c r="L69" s="15">
        <v>52000</v>
      </c>
    </row>
    <row r="70" spans="1:12" s="4" customFormat="1" x14ac:dyDescent="0.25">
      <c r="A70" s="10">
        <v>68</v>
      </c>
      <c r="B70" s="19" t="s">
        <v>134</v>
      </c>
      <c r="C70" t="s">
        <v>153</v>
      </c>
      <c r="D70" s="19">
        <v>2184</v>
      </c>
      <c r="E70" s="19"/>
      <c r="F70" s="11" t="s">
        <v>65</v>
      </c>
      <c r="G70" s="12">
        <v>94407.599999999977</v>
      </c>
      <c r="H70" s="12">
        <f>1+1.155+1-2</f>
        <v>1.1550000000000002</v>
      </c>
      <c r="I70" s="16">
        <v>72123</v>
      </c>
      <c r="J70" s="16">
        <v>104694</v>
      </c>
      <c r="K70" s="15">
        <v>13567.3</v>
      </c>
      <c r="L70" s="15">
        <v>94100</v>
      </c>
    </row>
    <row r="71" spans="1:12" s="5" customFormat="1" x14ac:dyDescent="0.25">
      <c r="A71" s="10">
        <v>69</v>
      </c>
      <c r="B71" s="19" t="s">
        <v>135</v>
      </c>
      <c r="C71" t="s">
        <v>153</v>
      </c>
      <c r="D71" s="19"/>
      <c r="E71" s="19">
        <v>2164</v>
      </c>
      <c r="F71" s="11" t="s">
        <v>66</v>
      </c>
      <c r="G71" s="12">
        <v>14605.5</v>
      </c>
      <c r="H71" s="12"/>
      <c r="I71" s="16">
        <v>11323</v>
      </c>
      <c r="J71" s="16">
        <v>10553</v>
      </c>
      <c r="K71" s="15">
        <v>3618.6</v>
      </c>
      <c r="L71" s="15">
        <v>85300</v>
      </c>
    </row>
    <row r="72" spans="1:12" s="4" customFormat="1" x14ac:dyDescent="0.25">
      <c r="A72" s="10">
        <v>70</v>
      </c>
      <c r="B72" s="19" t="s">
        <v>107</v>
      </c>
      <c r="C72" t="s">
        <v>152</v>
      </c>
      <c r="D72" s="19"/>
      <c r="E72" s="19">
        <v>4327</v>
      </c>
      <c r="F72" s="11" t="s">
        <v>67</v>
      </c>
      <c r="G72" s="12">
        <v>86812.499999999985</v>
      </c>
      <c r="H72" s="12">
        <f>1.5+1+1-2</f>
        <v>1.5</v>
      </c>
      <c r="I72" s="16">
        <v>113260</v>
      </c>
      <c r="J72" s="16">
        <v>106532</v>
      </c>
      <c r="K72" s="15">
        <v>41</v>
      </c>
      <c r="L72" s="15">
        <v>41300</v>
      </c>
    </row>
    <row r="73" spans="1:12" s="4" customFormat="1" x14ac:dyDescent="0.25">
      <c r="A73" s="10">
        <v>71</v>
      </c>
      <c r="B73" s="19" t="s">
        <v>109</v>
      </c>
      <c r="C73" t="s">
        <v>152</v>
      </c>
      <c r="D73" s="19"/>
      <c r="E73" s="19">
        <v>4322</v>
      </c>
      <c r="F73" s="11" t="s">
        <v>68</v>
      </c>
      <c r="G73" s="12">
        <v>62815</v>
      </c>
      <c r="H73" s="12">
        <f>1.5+1.2+1-2</f>
        <v>1.7000000000000002</v>
      </c>
      <c r="I73" s="16">
        <v>17024</v>
      </c>
      <c r="J73" s="16">
        <v>35808</v>
      </c>
      <c r="K73" s="15">
        <v>6433.7</v>
      </c>
      <c r="L73" s="15">
        <v>33300</v>
      </c>
    </row>
    <row r="74" spans="1:12" s="4" customFormat="1" x14ac:dyDescent="0.25">
      <c r="A74" s="10">
        <v>72</v>
      </c>
      <c r="B74" s="19" t="s">
        <v>110</v>
      </c>
      <c r="C74" t="s">
        <v>152</v>
      </c>
      <c r="D74" s="19"/>
      <c r="E74" s="19">
        <v>4323</v>
      </c>
      <c r="F74" s="11" t="s">
        <v>69</v>
      </c>
      <c r="G74" s="12">
        <v>87340.1</v>
      </c>
      <c r="H74" s="12">
        <f>1.5+1.1+1-2</f>
        <v>1.6</v>
      </c>
      <c r="I74" s="16">
        <v>25506</v>
      </c>
      <c r="J74" s="16">
        <v>55289</v>
      </c>
      <c r="K74" s="15">
        <v>18554.5</v>
      </c>
      <c r="L74" s="15">
        <v>56000</v>
      </c>
    </row>
    <row r="75" spans="1:12" s="4" customFormat="1" x14ac:dyDescent="0.25">
      <c r="A75" s="10">
        <v>73</v>
      </c>
      <c r="B75" s="19">
        <v>441511</v>
      </c>
      <c r="C75" t="s">
        <v>152</v>
      </c>
      <c r="D75" s="19"/>
      <c r="E75" s="19">
        <v>4324</v>
      </c>
      <c r="F75" s="11" t="s">
        <v>70</v>
      </c>
      <c r="G75" s="12">
        <v>71191.8</v>
      </c>
      <c r="H75" s="12">
        <f>1.2+1.3+1-2</f>
        <v>1.5</v>
      </c>
      <c r="I75" s="16">
        <v>24397</v>
      </c>
      <c r="J75" s="16">
        <v>48606</v>
      </c>
      <c r="K75" s="15">
        <v>6364</v>
      </c>
      <c r="L75" s="15">
        <v>45100</v>
      </c>
    </row>
    <row r="76" spans="1:12" s="4" customFormat="1" x14ac:dyDescent="0.25">
      <c r="A76" s="10">
        <v>74</v>
      </c>
      <c r="B76" s="19" t="s">
        <v>108</v>
      </c>
      <c r="C76" t="s">
        <v>152</v>
      </c>
      <c r="D76" s="19"/>
      <c r="E76" s="19">
        <v>4325</v>
      </c>
      <c r="F76" s="11" t="s">
        <v>71</v>
      </c>
      <c r="G76" s="12">
        <v>104335.4</v>
      </c>
      <c r="H76" s="12">
        <f>1.2+1.2+1-2</f>
        <v>1.4</v>
      </c>
      <c r="I76" s="15">
        <v>86715</v>
      </c>
      <c r="J76" s="15">
        <v>70357</v>
      </c>
      <c r="K76" s="15">
        <v>6371.6</v>
      </c>
      <c r="L76" s="15">
        <v>67900</v>
      </c>
    </row>
    <row r="77" spans="1:12" s="4" customFormat="1" x14ac:dyDescent="0.25">
      <c r="A77" s="10">
        <v>75</v>
      </c>
      <c r="B77" s="7">
        <v>721671</v>
      </c>
      <c r="C77" t="s">
        <v>151</v>
      </c>
      <c r="D77" s="19"/>
      <c r="E77" s="19">
        <v>7263</v>
      </c>
      <c r="F77" s="11" t="s">
        <v>72</v>
      </c>
      <c r="G77" s="12">
        <v>22923.5</v>
      </c>
      <c r="H77" s="12">
        <f>1+1+1-2</f>
        <v>1</v>
      </c>
      <c r="I77" s="16">
        <v>24696</v>
      </c>
      <c r="J77" s="16">
        <v>44882</v>
      </c>
      <c r="K77" s="15">
        <v>13.4</v>
      </c>
      <c r="L77" s="15">
        <v>41200</v>
      </c>
    </row>
    <row r="78" spans="1:12" s="4" customFormat="1" x14ac:dyDescent="0.25">
      <c r="A78" s="10">
        <v>76</v>
      </c>
      <c r="B78" s="7">
        <v>741851</v>
      </c>
      <c r="C78" t="s">
        <v>151</v>
      </c>
      <c r="D78" s="19"/>
      <c r="E78" s="19">
        <v>7261</v>
      </c>
      <c r="F78" s="11" t="s">
        <v>73</v>
      </c>
      <c r="G78" s="12">
        <v>73427.499999999985</v>
      </c>
      <c r="H78" s="12">
        <f>1+1.15+1-2</f>
        <v>1.1499999999999999</v>
      </c>
      <c r="I78" s="16">
        <v>55424</v>
      </c>
      <c r="J78" s="16">
        <v>69918</v>
      </c>
      <c r="K78" s="15">
        <v>2956.7</v>
      </c>
      <c r="L78" s="15">
        <v>70000</v>
      </c>
    </row>
    <row r="79" spans="1:12" s="4" customFormat="1" x14ac:dyDescent="0.25">
      <c r="A79" s="10">
        <v>77</v>
      </c>
      <c r="B79" s="7">
        <v>741931</v>
      </c>
      <c r="C79" t="s">
        <v>151</v>
      </c>
      <c r="D79" s="19"/>
      <c r="E79" s="19">
        <v>7260</v>
      </c>
      <c r="F79" s="11" t="s">
        <v>74</v>
      </c>
      <c r="G79" s="12">
        <v>60337.599999999991</v>
      </c>
      <c r="H79" s="12">
        <f>1+1.1+1-2</f>
        <v>1.1000000000000001</v>
      </c>
      <c r="I79" s="16">
        <v>25968</v>
      </c>
      <c r="J79" s="16">
        <v>67628</v>
      </c>
      <c r="K79" s="15">
        <v>5105</v>
      </c>
      <c r="L79" s="15">
        <v>71100</v>
      </c>
    </row>
    <row r="80" spans="1:12" s="4" customFormat="1" x14ac:dyDescent="0.25">
      <c r="A80" s="10">
        <v>78</v>
      </c>
      <c r="B80" s="7">
        <v>721681</v>
      </c>
      <c r="C80" t="s">
        <v>151</v>
      </c>
      <c r="D80" s="19">
        <v>7264</v>
      </c>
      <c r="E80" s="19"/>
      <c r="F80" s="11" t="s">
        <v>75</v>
      </c>
      <c r="G80" s="12">
        <v>49392.000000000007</v>
      </c>
      <c r="H80" s="12">
        <f>1+1.1+1-2</f>
        <v>1.1000000000000001</v>
      </c>
      <c r="I80" s="16">
        <v>28984</v>
      </c>
      <c r="J80" s="16">
        <v>53678</v>
      </c>
      <c r="K80" s="15">
        <v>2339.5</v>
      </c>
      <c r="L80" s="15">
        <v>53900</v>
      </c>
    </row>
    <row r="81" spans="1:12" s="4" customFormat="1" x14ac:dyDescent="0.25">
      <c r="A81" s="10">
        <v>79</v>
      </c>
      <c r="B81" s="7">
        <v>721131</v>
      </c>
      <c r="C81" t="s">
        <v>151</v>
      </c>
      <c r="D81" s="19">
        <v>7061</v>
      </c>
      <c r="E81" s="19"/>
      <c r="F81" s="11" t="s">
        <v>76</v>
      </c>
      <c r="G81" s="12">
        <v>39320.699999999997</v>
      </c>
      <c r="H81" s="12">
        <f>1+1.2+1-2</f>
        <v>1.2000000000000002</v>
      </c>
      <c r="I81" s="16">
        <v>16919</v>
      </c>
      <c r="J81" s="16">
        <v>34884</v>
      </c>
      <c r="K81" s="15">
        <v>1045.9000000000001</v>
      </c>
      <c r="L81" s="15">
        <v>37800</v>
      </c>
    </row>
  </sheetData>
  <sortState xmlns:xlrd2="http://schemas.microsoft.com/office/spreadsheetml/2017/richdata2" ref="A3:L81">
    <sortCondition ref="A3:A81"/>
  </sortState>
  <pageMargins left="0" right="0.15748031496062992" top="0" bottom="0" header="0" footer="0"/>
  <pageSetup paperSize="9" scale="65" fitToWidth="5" fitToHeight="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79HO</vt:lpstr>
      <vt:lpstr>'79HO'!Print_Area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akmatov</dc:creator>
  <cp:lastModifiedBy>Christel Vermeersch</cp:lastModifiedBy>
  <cp:lastPrinted>2023-06-20T10:01:35Z</cp:lastPrinted>
  <dcterms:created xsi:type="dcterms:W3CDTF">2023-05-25T04:23:29Z</dcterms:created>
  <dcterms:modified xsi:type="dcterms:W3CDTF">2023-08-04T20:54:13Z</dcterms:modified>
</cp:coreProperties>
</file>