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ur\Desktop\"/>
    </mc:Choice>
  </mc:AlternateContent>
  <bookViews>
    <workbookView xWindow="0" yWindow="0" windowWidth="28800" windowHeight="1173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N95" i="2" l="1"/>
  <c r="W103" i="2" l="1"/>
  <c r="V103" i="2"/>
  <c r="W101" i="2"/>
  <c r="V101" i="2"/>
  <c r="N103" i="2" l="1"/>
  <c r="M103" i="2"/>
  <c r="I103" i="2"/>
  <c r="H103" i="2"/>
  <c r="N102" i="2"/>
  <c r="M102" i="2"/>
  <c r="I102" i="2"/>
  <c r="H102" i="2"/>
  <c r="N101" i="2"/>
  <c r="M101" i="2"/>
  <c r="I101" i="2"/>
  <c r="H101" i="2"/>
  <c r="N100" i="2"/>
  <c r="M100" i="2"/>
  <c r="I100" i="2"/>
  <c r="H100" i="2"/>
  <c r="N99" i="2"/>
  <c r="M99" i="2"/>
  <c r="I99" i="2"/>
  <c r="H99" i="2"/>
  <c r="N98" i="2"/>
  <c r="M98" i="2"/>
  <c r="I98" i="2"/>
  <c r="H98" i="2"/>
  <c r="N97" i="2"/>
  <c r="M97" i="2"/>
  <c r="I97" i="2"/>
  <c r="H97" i="2"/>
  <c r="N96" i="2"/>
  <c r="M96" i="2"/>
  <c r="I96" i="2"/>
  <c r="H96" i="2"/>
  <c r="M95" i="2"/>
  <c r="I95" i="2"/>
  <c r="H95" i="2"/>
  <c r="N94" i="2"/>
  <c r="M94" i="2"/>
  <c r="I94" i="2"/>
  <c r="H94" i="2"/>
  <c r="N93" i="2"/>
  <c r="M93" i="2"/>
  <c r="I93" i="2"/>
  <c r="H93" i="2"/>
  <c r="N92" i="2"/>
  <c r="M92" i="2"/>
  <c r="I92" i="2"/>
  <c r="H92" i="2"/>
  <c r="N91" i="2"/>
  <c r="M91" i="2"/>
  <c r="I91" i="2"/>
  <c r="H91" i="2"/>
  <c r="N90" i="2"/>
  <c r="M90" i="2"/>
  <c r="I90" i="2"/>
  <c r="H90" i="2"/>
  <c r="N89" i="2"/>
  <c r="M89" i="2"/>
  <c r="I89" i="2"/>
  <c r="H89" i="2"/>
  <c r="N88" i="2"/>
  <c r="M88" i="2"/>
  <c r="I88" i="2"/>
  <c r="H88" i="2"/>
  <c r="N87" i="2"/>
  <c r="M87" i="2"/>
  <c r="I87" i="2"/>
  <c r="H87" i="2"/>
  <c r="N86" i="2"/>
  <c r="M86" i="2"/>
  <c r="I86" i="2"/>
  <c r="H86" i="2"/>
  <c r="N85" i="2"/>
  <c r="M85" i="2"/>
  <c r="I85" i="2"/>
  <c r="H85" i="2"/>
  <c r="N84" i="2"/>
  <c r="M84" i="2"/>
  <c r="I84" i="2"/>
  <c r="H84" i="2"/>
  <c r="W83" i="2"/>
  <c r="V83" i="2"/>
  <c r="N83" i="2"/>
  <c r="M83" i="2"/>
  <c r="I83" i="2"/>
  <c r="H83" i="2"/>
  <c r="W82" i="2"/>
  <c r="V82" i="2"/>
  <c r="N82" i="2"/>
  <c r="M82" i="2"/>
  <c r="I82" i="2"/>
  <c r="H82" i="2"/>
  <c r="N81" i="2"/>
  <c r="M81" i="2"/>
  <c r="I81" i="2"/>
  <c r="H81" i="2"/>
  <c r="N80" i="2"/>
  <c r="M80" i="2"/>
  <c r="I80" i="2"/>
  <c r="H80" i="2"/>
  <c r="N79" i="2"/>
  <c r="M79" i="2"/>
  <c r="I79" i="2"/>
  <c r="H79" i="2"/>
  <c r="N78" i="2"/>
  <c r="M78" i="2"/>
  <c r="I78" i="2"/>
  <c r="H78" i="2"/>
  <c r="N77" i="2"/>
  <c r="M77" i="2"/>
  <c r="I77" i="2"/>
  <c r="H77" i="2"/>
  <c r="N76" i="2"/>
  <c r="M76" i="2"/>
  <c r="I76" i="2"/>
  <c r="H76" i="2"/>
  <c r="N75" i="2"/>
  <c r="M75" i="2"/>
  <c r="I75" i="2"/>
  <c r="H75" i="2"/>
  <c r="N74" i="2"/>
  <c r="M74" i="2"/>
  <c r="I74" i="2"/>
  <c r="H74" i="2"/>
  <c r="N73" i="2"/>
  <c r="M73" i="2"/>
  <c r="I73" i="2"/>
  <c r="H73" i="2"/>
  <c r="W72" i="2"/>
  <c r="V72" i="2"/>
  <c r="N72" i="2"/>
  <c r="M72" i="2"/>
  <c r="I72" i="2"/>
  <c r="H72" i="2"/>
  <c r="W71" i="2"/>
  <c r="V71" i="2"/>
  <c r="N71" i="2"/>
  <c r="M71" i="2"/>
  <c r="I71" i="2"/>
  <c r="H71" i="2"/>
  <c r="N70" i="2"/>
  <c r="M70" i="2"/>
  <c r="I70" i="2"/>
  <c r="H70" i="2"/>
  <c r="N69" i="2"/>
  <c r="M69" i="2"/>
  <c r="I69" i="2"/>
  <c r="H69" i="2"/>
  <c r="N68" i="2"/>
  <c r="M68" i="2"/>
  <c r="I68" i="2"/>
  <c r="H68" i="2"/>
  <c r="N67" i="2"/>
  <c r="M67" i="2"/>
  <c r="I67" i="2"/>
  <c r="H67" i="2"/>
  <c r="N66" i="2"/>
  <c r="M66" i="2"/>
  <c r="I66" i="2"/>
  <c r="H66" i="2"/>
  <c r="N65" i="2"/>
  <c r="M65" i="2"/>
  <c r="I65" i="2"/>
  <c r="H65" i="2"/>
  <c r="N64" i="2"/>
  <c r="M64" i="2"/>
  <c r="I64" i="2"/>
  <c r="H64" i="2"/>
  <c r="N63" i="2"/>
  <c r="M63" i="2"/>
  <c r="I63" i="2"/>
  <c r="H63" i="2"/>
  <c r="N62" i="2"/>
  <c r="M62" i="2"/>
  <c r="I62" i="2"/>
  <c r="H62" i="2"/>
  <c r="N61" i="2"/>
  <c r="M61" i="2"/>
  <c r="I61" i="2"/>
  <c r="H61" i="2"/>
  <c r="N60" i="2"/>
  <c r="M60" i="2"/>
  <c r="I60" i="2"/>
  <c r="H60" i="2"/>
  <c r="N59" i="2"/>
  <c r="M59" i="2"/>
  <c r="I59" i="2"/>
  <c r="H59" i="2"/>
  <c r="N58" i="2"/>
  <c r="M58" i="2"/>
  <c r="I58" i="2"/>
  <c r="H58" i="2"/>
  <c r="N57" i="2"/>
  <c r="M57" i="2"/>
  <c r="I57" i="2"/>
  <c r="H57" i="2"/>
  <c r="W56" i="2"/>
  <c r="V56" i="2"/>
  <c r="U56" i="2"/>
  <c r="N56" i="2"/>
  <c r="M56" i="2"/>
  <c r="I56" i="2"/>
  <c r="H56" i="2"/>
  <c r="N55" i="2"/>
  <c r="M55" i="2"/>
  <c r="I55" i="2"/>
  <c r="H55" i="2"/>
  <c r="N54" i="2"/>
  <c r="M54" i="2"/>
  <c r="I54" i="2"/>
  <c r="H54" i="2"/>
  <c r="N53" i="2"/>
  <c r="M53" i="2"/>
  <c r="I53" i="2"/>
  <c r="H53" i="2"/>
  <c r="N52" i="2"/>
  <c r="M52" i="2"/>
  <c r="I52" i="2"/>
  <c r="H52" i="2"/>
  <c r="N51" i="2"/>
  <c r="M51" i="2"/>
  <c r="I51" i="2"/>
  <c r="H51" i="2"/>
  <c r="N50" i="2"/>
  <c r="M50" i="2"/>
  <c r="I50" i="2"/>
  <c r="H50" i="2"/>
  <c r="N49" i="2"/>
  <c r="M49" i="2"/>
  <c r="I49" i="2"/>
  <c r="H49" i="2"/>
  <c r="N48" i="2"/>
  <c r="M48" i="2"/>
  <c r="I48" i="2"/>
  <c r="H48" i="2"/>
  <c r="N47" i="2"/>
  <c r="M47" i="2"/>
  <c r="I47" i="2"/>
  <c r="H47" i="2"/>
  <c r="N46" i="2"/>
  <c r="M46" i="2"/>
  <c r="I46" i="2"/>
  <c r="H46" i="2"/>
  <c r="N45" i="2"/>
  <c r="M45" i="2"/>
  <c r="I45" i="2"/>
  <c r="H45" i="2"/>
  <c r="N44" i="2"/>
  <c r="M44" i="2"/>
  <c r="I44" i="2"/>
  <c r="H44" i="2"/>
  <c r="N43" i="2"/>
  <c r="M43" i="2"/>
  <c r="I43" i="2"/>
  <c r="H43" i="2"/>
  <c r="N42" i="2"/>
  <c r="M42" i="2"/>
  <c r="I42" i="2"/>
  <c r="H42" i="2"/>
  <c r="N41" i="2"/>
  <c r="M41" i="2"/>
  <c r="I41" i="2"/>
  <c r="H41" i="2"/>
  <c r="N40" i="2"/>
  <c r="M40" i="2"/>
  <c r="I40" i="2"/>
  <c r="H40" i="2"/>
  <c r="N39" i="2"/>
  <c r="M39" i="2"/>
  <c r="I39" i="2"/>
  <c r="H39" i="2"/>
  <c r="N38" i="2"/>
  <c r="M38" i="2"/>
  <c r="I38" i="2"/>
  <c r="H38" i="2"/>
  <c r="N37" i="2"/>
  <c r="M37" i="2"/>
  <c r="I37" i="2"/>
  <c r="H37" i="2"/>
  <c r="N36" i="2"/>
  <c r="M36" i="2"/>
  <c r="I36" i="2"/>
  <c r="H36" i="2"/>
  <c r="N35" i="2"/>
  <c r="M35" i="2"/>
  <c r="I35" i="2"/>
  <c r="H35" i="2"/>
  <c r="N34" i="2"/>
  <c r="M34" i="2"/>
  <c r="I34" i="2"/>
  <c r="H34" i="2"/>
  <c r="N33" i="2"/>
  <c r="M33" i="2"/>
  <c r="I33" i="2"/>
  <c r="H33" i="2"/>
  <c r="N32" i="2"/>
  <c r="M32" i="2"/>
  <c r="I32" i="2"/>
  <c r="H32" i="2"/>
  <c r="N31" i="2"/>
  <c r="M31" i="2"/>
  <c r="I31" i="2"/>
  <c r="H31" i="2"/>
  <c r="N30" i="2"/>
  <c r="M30" i="2"/>
  <c r="I30" i="2"/>
  <c r="H30" i="2"/>
  <c r="N29" i="2"/>
  <c r="M29" i="2"/>
  <c r="I29" i="2"/>
  <c r="H29" i="2"/>
  <c r="N28" i="2"/>
  <c r="M28" i="2"/>
  <c r="I28" i="2"/>
  <c r="H28" i="2"/>
  <c r="N27" i="2"/>
  <c r="M27" i="2"/>
  <c r="I27" i="2"/>
  <c r="H27" i="2"/>
  <c r="N26" i="2"/>
  <c r="M26" i="2"/>
  <c r="I26" i="2"/>
  <c r="H26" i="2"/>
  <c r="N25" i="2"/>
  <c r="M25" i="2"/>
  <c r="I25" i="2"/>
  <c r="H25" i="2"/>
  <c r="N24" i="2"/>
  <c r="M24" i="2"/>
  <c r="I24" i="2"/>
  <c r="H24" i="2"/>
  <c r="N23" i="2"/>
  <c r="M23" i="2"/>
  <c r="I23" i="2"/>
  <c r="H23" i="2"/>
  <c r="N22" i="2"/>
  <c r="M22" i="2"/>
  <c r="I22" i="2"/>
  <c r="H22" i="2"/>
  <c r="N21" i="2"/>
  <c r="M21" i="2"/>
  <c r="I21" i="2"/>
  <c r="H21" i="2"/>
  <c r="N20" i="2"/>
  <c r="M20" i="2"/>
  <c r="I20" i="2"/>
  <c r="H20" i="2"/>
  <c r="N19" i="2"/>
  <c r="M19" i="2"/>
  <c r="I19" i="2"/>
  <c r="H19" i="2"/>
  <c r="N18" i="2"/>
  <c r="M18" i="2"/>
  <c r="I18" i="2"/>
  <c r="H18" i="2"/>
  <c r="N17" i="2"/>
  <c r="M17" i="2"/>
  <c r="I17" i="2"/>
  <c r="H17" i="2"/>
  <c r="N16" i="2"/>
  <c r="M16" i="2"/>
  <c r="I16" i="2"/>
  <c r="H16" i="2"/>
  <c r="N15" i="2"/>
  <c r="M15" i="2"/>
  <c r="I15" i="2"/>
  <c r="H15" i="2"/>
  <c r="N14" i="2"/>
  <c r="M14" i="2"/>
  <c r="I14" i="2"/>
  <c r="H14" i="2"/>
  <c r="N13" i="2"/>
  <c r="M13" i="2"/>
  <c r="I13" i="2"/>
  <c r="H13" i="2"/>
  <c r="N12" i="2"/>
  <c r="M12" i="2"/>
  <c r="I12" i="2"/>
  <c r="H12" i="2"/>
  <c r="N11" i="2"/>
  <c r="M11" i="2"/>
  <c r="I11" i="2"/>
  <c r="H11" i="2"/>
  <c r="N10" i="2"/>
  <c r="M10" i="2"/>
  <c r="I10" i="2"/>
  <c r="H10" i="2"/>
  <c r="N9" i="2"/>
  <c r="M9" i="2"/>
  <c r="I9" i="2"/>
  <c r="H9" i="2"/>
  <c r="N8" i="2"/>
  <c r="M8" i="2"/>
  <c r="I8" i="2"/>
  <c r="H8" i="2"/>
  <c r="N7" i="2"/>
  <c r="M7" i="2"/>
  <c r="I7" i="2"/>
  <c r="H7" i="2"/>
  <c r="N6" i="2"/>
  <c r="M6" i="2"/>
  <c r="I6" i="2"/>
  <c r="H6" i="2"/>
  <c r="N5" i="2"/>
  <c r="M5" i="2"/>
  <c r="I5" i="2"/>
  <c r="H5" i="2"/>
  <c r="W4" i="2"/>
  <c r="V4" i="2"/>
  <c r="U4" i="2"/>
  <c r="N4" i="2"/>
  <c r="M4" i="2"/>
  <c r="I4" i="2"/>
  <c r="H4" i="2"/>
  <c r="W3" i="2"/>
  <c r="V3" i="2"/>
  <c r="U3" i="2"/>
  <c r="N3" i="2"/>
  <c r="M3" i="2"/>
  <c r="I3" i="2"/>
  <c r="H3" i="2"/>
</calcChain>
</file>

<file path=xl/comments1.xml><?xml version="1.0" encoding="utf-8"?>
<comments xmlns="http://schemas.openxmlformats.org/spreadsheetml/2006/main">
  <authors>
    <author>фомс</author>
  </authors>
  <commentList>
    <comment ref="G62" authorId="0" shapeId="0">
      <text>
        <r>
          <rPr>
            <b/>
            <sz val="9"/>
            <color indexed="81"/>
            <rFont val="Tahoma"/>
            <family val="2"/>
            <charset val="204"/>
          </rPr>
          <t>фомс:</t>
        </r>
        <r>
          <rPr>
            <sz val="9"/>
            <color indexed="81"/>
            <rFont val="Tahoma"/>
            <family val="2"/>
            <charset val="204"/>
          </rPr>
          <t xml:space="preserve">
реорганизовано в ЦОВП Ноокат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  <charset val="204"/>
          </rPr>
          <t>фомс:</t>
        </r>
        <r>
          <rPr>
            <sz val="9"/>
            <color indexed="81"/>
            <rFont val="Tahoma"/>
            <family val="2"/>
            <charset val="204"/>
          </rPr>
          <t xml:space="preserve">
не включен самостоятельно ридический ГСВ №3 </t>
        </r>
      </text>
    </comment>
  </commentList>
</comments>
</file>

<file path=xl/sharedStrings.xml><?xml version="1.0" encoding="utf-8"?>
<sst xmlns="http://schemas.openxmlformats.org/spreadsheetml/2006/main" count="428" uniqueCount="187">
  <si>
    <t>Region</t>
  </si>
  <si>
    <t>SoateRegion</t>
  </si>
  <si>
    <t>Raion</t>
  </si>
  <si>
    <t>SoateRaion</t>
  </si>
  <si>
    <t>Scm_Code</t>
  </si>
  <si>
    <t>Scm_NewCode</t>
  </si>
  <si>
    <t>NewName</t>
  </si>
  <si>
    <t>Баткенская область</t>
  </si>
  <si>
    <t>Баткенский район</t>
  </si>
  <si>
    <t>ЦОВП "САМАРКАНДЕК"</t>
  </si>
  <si>
    <t>ЦСМ БАТКЕНСКИЙ ОБЛАСТНОЙ</t>
  </si>
  <si>
    <t>Кадамжайский район</t>
  </si>
  <si>
    <t>ЦОВП П.ХАЙДАРКАНСКИЙ</t>
  </si>
  <si>
    <t>ЦОВП "УЧ-КОРГОН"</t>
  </si>
  <si>
    <t>ЦОВП Кадамжайского района</t>
  </si>
  <si>
    <t>Кызыл-Кийский горкенеш</t>
  </si>
  <si>
    <t>ЦСМ КЫЗЫЛ-КИЙСКИЙ</t>
  </si>
  <si>
    <t>Лейлекский район</t>
  </si>
  <si>
    <t>ЦОВП "КУЛУНДА"</t>
  </si>
  <si>
    <t>ЦСМ ЛЕЙЛЕКСКОГО РАЙОНА</t>
  </si>
  <si>
    <t>Сулюктинский горкенеш</t>
  </si>
  <si>
    <t>ЦОВП "СУЛЮКТА"</t>
  </si>
  <si>
    <t>Бишкекский горкенеш</t>
  </si>
  <si>
    <t>Ленинский район</t>
  </si>
  <si>
    <t>ЖД БОЛЬНИЦА</t>
  </si>
  <si>
    <t>ЦСМ №1</t>
  </si>
  <si>
    <t>ЦСМ №2</t>
  </si>
  <si>
    <t>Октябрьский район</t>
  </si>
  <si>
    <t>ЦСМ №6</t>
  </si>
  <si>
    <t>ЦСМ №8</t>
  </si>
  <si>
    <t>Первомайский район</t>
  </si>
  <si>
    <t>ПОЛИКЛИНИКА СТУДЕНТОВ</t>
  </si>
  <si>
    <t>КБ УДПП КР</t>
  </si>
  <si>
    <t>ЦСМ №3</t>
  </si>
  <si>
    <t>ЦСМ №7</t>
  </si>
  <si>
    <t>Свердловский район</t>
  </si>
  <si>
    <t>ЦСМ №9</t>
  </si>
  <si>
    <t>ЦСМ №5</t>
  </si>
  <si>
    <t>ЦСМ №4</t>
  </si>
  <si>
    <t>ЦСМ №10</t>
  </si>
  <si>
    <t>Джалал-Абадская область</t>
  </si>
  <si>
    <t>Аксыйский район</t>
  </si>
  <si>
    <t>ЦСМ АКСЫЙСКОГО РАЙОНА</t>
  </si>
  <si>
    <t>Ала-Букинский район</t>
  </si>
  <si>
    <t>ЦСМ АЛА-БУКИНСКИЙ</t>
  </si>
  <si>
    <t>Базар-Коргонский район</t>
  </si>
  <si>
    <t>ЦСМ БАЗАР-КОРГОНСКИЙ</t>
  </si>
  <si>
    <t>Джалал-Абадский горкенеш</t>
  </si>
  <si>
    <t>ЦСМ ЖАЛАЛ-АБАДСКИЙ</t>
  </si>
  <si>
    <t>Кара-Кульский горкенеш</t>
  </si>
  <si>
    <t>ЦОВП Г.КАРАКУЛЬ</t>
  </si>
  <si>
    <t>Майлуу-Сууский горкенеш</t>
  </si>
  <si>
    <t>ЦОВП "МАЙЛУУ-СУУ"</t>
  </si>
  <si>
    <t>Ноокенский район</t>
  </si>
  <si>
    <t>ЦСМ НООКЕНСКОГО РАЙОНА</t>
  </si>
  <si>
    <t>ЦСМ "КОЧКОР-АТА"</t>
  </si>
  <si>
    <t>Сузакский район</t>
  </si>
  <si>
    <t>ЦОВП КОКЖАНГАК</t>
  </si>
  <si>
    <t>ЦСМ СУЗАКСКОГО РАЙОНА</t>
  </si>
  <si>
    <t>ЦСМ ОКТЯБРЬСКИЙ</t>
  </si>
  <si>
    <t>Таш-Кумырский горкенеш</t>
  </si>
  <si>
    <t>ЦОВП ШАМАЛДЫСАЙ</t>
  </si>
  <si>
    <t>ЦСМ ТАШ-КУМЫРСКИЙ</t>
  </si>
  <si>
    <t>Тогуз-Тороуский район</t>
  </si>
  <si>
    <t>ЦОВП ТОГУЗТОРОУСКИЙ</t>
  </si>
  <si>
    <t>Токтогульский район</t>
  </si>
  <si>
    <t>ЦОВП "УЧ-ТЕРЕК"</t>
  </si>
  <si>
    <t>ЦОВП "ОЗГОРУШ"</t>
  </si>
  <si>
    <t>ЦСМ ТОКТОГУЛЬСКИЙ</t>
  </si>
  <si>
    <t>Чаткальский район</t>
  </si>
  <si>
    <t>ЦОВП ЧАТКАЛЬСКИЙ</t>
  </si>
  <si>
    <t>ЦОВП "СУМСАР"</t>
  </si>
  <si>
    <t>Иссык-Кульская область</t>
  </si>
  <si>
    <t>Ак-Суйский район</t>
  </si>
  <si>
    <t>ЦСМ АК-СУЙСКОГО РАЙОНА</t>
  </si>
  <si>
    <t>Балыкчинский горкенеш</t>
  </si>
  <si>
    <t>ЦСМ "БАЛЫКЧЫ"</t>
  </si>
  <si>
    <t>Джети-Огузский район</t>
  </si>
  <si>
    <t>ЦОВП ЖЕТЫ-ОГУЗСКОГО РАЙОНА</t>
  </si>
  <si>
    <t>Иссык-Кульский район</t>
  </si>
  <si>
    <t>ЦОВП АНАНЬЕВО</t>
  </si>
  <si>
    <t>ЦОВП Иссык-Кульского района</t>
  </si>
  <si>
    <t>Караколский горкенеш</t>
  </si>
  <si>
    <t>ЫСЫККУЛЬСКИЙ ОБЛАСТНОЙ ЦСМ</t>
  </si>
  <si>
    <t>Тонский район</t>
  </si>
  <si>
    <t>ЦСМ ТОНСКОГО РАЙОНА</t>
  </si>
  <si>
    <t>Тюпский район</t>
  </si>
  <si>
    <t>ЦСМ ТЮПСКОГО РАЙОНА</t>
  </si>
  <si>
    <t>Нарынская область</t>
  </si>
  <si>
    <t>Ак-Талинский район</t>
  </si>
  <si>
    <t>ЦСМ АК-ТАЛИНСКИЙ РАЙОННЫЙ</t>
  </si>
  <si>
    <t>Ат-Башынский район</t>
  </si>
  <si>
    <t>ЦСМ АТ-БАШЫНСКОГО РАЙОНА</t>
  </si>
  <si>
    <t>Джумгальский район</t>
  </si>
  <si>
    <t>ЦСМ ДЖУМГАЛЬСКОГО РАЙОНА</t>
  </si>
  <si>
    <t>Кочкорский район</t>
  </si>
  <si>
    <t>ЦСМ КОЧКОРСКИЙ</t>
  </si>
  <si>
    <t>Нарынский район</t>
  </si>
  <si>
    <t>ЦСМ НАРЫНСКИЙ ОБЛАСТНОЙ</t>
  </si>
  <si>
    <t>Ошская область</t>
  </si>
  <si>
    <t>Алайский район</t>
  </si>
  <si>
    <t>ЦСМ АЛАЙСКОГО РАЙОНА</t>
  </si>
  <si>
    <t>Араванский район</t>
  </si>
  <si>
    <t>ЦСМ АРАВАНСКОГО РАЙОНА</t>
  </si>
  <si>
    <t>Кара-Кульджинский район</t>
  </si>
  <si>
    <t>ЦСМ КАРА-КУЛЬДЖИНСКОГО РАЙОНА</t>
  </si>
  <si>
    <t>Кара-Суйский район</t>
  </si>
  <si>
    <t>ЦОВП ПАПАН</t>
  </si>
  <si>
    <t>ЦСМ КАРА-СУЙСКОГО РАЙОНА</t>
  </si>
  <si>
    <t>Ноокатский район</t>
  </si>
  <si>
    <t>ЦСМ НООКАТСКОГО РАЙОНА "МЕДИГОС"</t>
  </si>
  <si>
    <t>ЦСМ НООКАТСКОГО РАЙОНА "БАРЫН"</t>
  </si>
  <si>
    <t>Узгенский район</t>
  </si>
  <si>
    <t>ЦСМ УЗГЕНСКОГО РАЙОНА "ОЗГОН"</t>
  </si>
  <si>
    <t>ЦОВП КУРШАБ</t>
  </si>
  <si>
    <t>ЦОВП МЫРЗА-АКИНСКИЙ</t>
  </si>
  <si>
    <t>Чон-Алайский район</t>
  </si>
  <si>
    <t>ЦОВП ЧОН-АЛАЙ</t>
  </si>
  <si>
    <t>Таласская область</t>
  </si>
  <si>
    <t>Бакай-Атинский район</t>
  </si>
  <si>
    <t>ЦОВП БАКАЙ-АТИНСКАЯ</t>
  </si>
  <si>
    <t>Кара-Бууринский район</t>
  </si>
  <si>
    <t>ЦСМ КАРА-БУУРИНСКОГО РАЙОНА</t>
  </si>
  <si>
    <t>Манасский район</t>
  </si>
  <si>
    <t>ЦОВП МАНАССКОГО РАЙОНА</t>
  </si>
  <si>
    <t>Таласский горкенеш</t>
  </si>
  <si>
    <t>ЦСМ ТАЛАССКИЙ ОБЛАСТНОЙ</t>
  </si>
  <si>
    <t>Таласский район</t>
  </si>
  <si>
    <t>ЦСМ ТАЛАССКОГО РАЙОНА</t>
  </si>
  <si>
    <t>Чуйская область</t>
  </si>
  <si>
    <t>Аламудунский район</t>
  </si>
  <si>
    <t>ЦСМ ЧУЙСКИЙ ОБЛАСТНОЙ</t>
  </si>
  <si>
    <t>ЦОВП "АРАШАН"</t>
  </si>
  <si>
    <t>Жайылский район</t>
  </si>
  <si>
    <t>ЦОВП "СУСАМЫР"</t>
  </si>
  <si>
    <t>ОЦСМ ЖАЙЛСКОГО РАЙОНА</t>
  </si>
  <si>
    <t>Кеминский район</t>
  </si>
  <si>
    <t>ЦОВП Кеминского района</t>
  </si>
  <si>
    <t>Московский район</t>
  </si>
  <si>
    <t>ЦСМ МОСКОВСКОГО РАЙОНА</t>
  </si>
  <si>
    <t>Панфиловский район</t>
  </si>
  <si>
    <t>ЦОВП ПАНФИЛОВСКИЙ</t>
  </si>
  <si>
    <t>Сокулукский район</t>
  </si>
  <si>
    <t>ЦСМ СОКУЛУКСКОГО РАЙОНА</t>
  </si>
  <si>
    <t>ЦОВП "ДЖАНЫ-ДЖЕР"</t>
  </si>
  <si>
    <t>Токмокский горкенеш</t>
  </si>
  <si>
    <t>ЦСМ ГОРОДА ТОКМОК</t>
  </si>
  <si>
    <t>Чуйский район</t>
  </si>
  <si>
    <t>ЦСМ ЧУЙСКОГО РАЙОНА</t>
  </si>
  <si>
    <t>Ысык-Атинский район</t>
  </si>
  <si>
    <t>ЦСМ ЫСЫК-АТИНСКИЙ</t>
  </si>
  <si>
    <t>коэффициент высокогорья</t>
  </si>
  <si>
    <t xml:space="preserve">сельский коэффициент </t>
  </si>
  <si>
    <t>коэффициент малых городов</t>
  </si>
  <si>
    <t>Численность постоянного населения</t>
  </si>
  <si>
    <t>Число жителей на 1 кв.км, человек</t>
  </si>
  <si>
    <t>Территория в (тыс.кв.км)</t>
  </si>
  <si>
    <t>ЦСМ/ГСВ</t>
  </si>
  <si>
    <t>Стом</t>
  </si>
  <si>
    <t>Скорая</t>
  </si>
  <si>
    <t>budget2022 ЦСМ</t>
  </si>
  <si>
    <t>budget2022 ПМСП</t>
  </si>
  <si>
    <t>budget2023 ПМСП</t>
  </si>
  <si>
    <t>budget2023 ЦСМ</t>
  </si>
  <si>
    <t>Стом.поликлиника талаского района</t>
  </si>
  <si>
    <t>Стом.поликлиника г.Токмок</t>
  </si>
  <si>
    <t>ОЦСМ Ленинского района г.Бишкек</t>
  </si>
  <si>
    <t>ОЦСМ Первомайского района г.Бишкек</t>
  </si>
  <si>
    <t>ОЦСМ Свердловского района г.Бишкек</t>
  </si>
  <si>
    <t>ОЦСМ Октябрьского района г.Бишкек</t>
  </si>
  <si>
    <t>Стомполиклиника № 2</t>
  </si>
  <si>
    <t>Стомполиклиника № 3</t>
  </si>
  <si>
    <t>Стомполиклиника № 4</t>
  </si>
  <si>
    <t>Стомполиклиника № 5</t>
  </si>
  <si>
    <t>Стомполиклиника № 6</t>
  </si>
  <si>
    <t>Центр экстренной медицины г.Бишкек</t>
  </si>
  <si>
    <t>Жалал-Абадская областная объединенная больница</t>
  </si>
  <si>
    <t>Стомполиклиника № 1 г. Ош</t>
  </si>
  <si>
    <t>Стомполиклиника № 2 г. Ош</t>
  </si>
  <si>
    <t>Стомполиклиника Ошской области</t>
  </si>
  <si>
    <t>Станция скорой помощи г.Ош</t>
  </si>
  <si>
    <t>ЦСМ №1 г.Ош</t>
  </si>
  <si>
    <t>Кеминская стом.поликлиника</t>
  </si>
  <si>
    <t>Примечание</t>
  </si>
  <si>
    <t>Контракт составлен</t>
  </si>
  <si>
    <t>Контракт не составлен</t>
  </si>
  <si>
    <t>город Ош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</si>
</sst>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;[Red]\-0.0\ "/>
    <numFmt numFmtId="165" formatCode="#,##0.0"/>
    <numFmt numFmtId="166" formatCode="0.0000"/>
    <numFmt numFmtId="167" formatCode="#,##0.0_ ;[Red]\-#,##0.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</font>
    <font>
      <b/>
      <u/>
      <sz val="10"/>
      <name val="Arial Cyr"/>
    </font>
    <font>
      <sz val="13"/>
      <name val="Times New Roman"/>
      <family val="1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11"/>
      <color rgb="FF7030A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u/>
      <sz val="11"/>
      <color rgb="FFC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9"/>
      <color rgb="FF000000"/>
      <name val="Docs-Calibri"/>
    </font>
    <font>
      <sz val="10"/>
      <color rgb="FF00000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2" fillId="0" borderId="0"/>
  </cellStyleXfs>
  <cellXfs count="45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applyAlignment="1"/>
    <xf numFmtId="1" fontId="3" fillId="0" borderId="1" xfId="0" applyNumberFormat="1" applyFont="1" applyBorder="1" applyAlignment="1">
      <alignment horizontal="center" vertical="top"/>
    </xf>
    <xf numFmtId="1" fontId="0" fillId="0" borderId="0" xfId="0" applyNumberFormat="1" applyAlignment="1"/>
    <xf numFmtId="164" fontId="6" fillId="2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/>
    <xf numFmtId="0" fontId="0" fillId="0" borderId="1" xfId="0" applyBorder="1" applyAlignment="1"/>
    <xf numFmtId="165" fontId="7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66" fontId="0" fillId="0" borderId="1" xfId="0" applyNumberFormat="1" applyBorder="1" applyAlignment="1"/>
    <xf numFmtId="166" fontId="0" fillId="0" borderId="1" xfId="0" applyNumberFormat="1" applyFill="1" applyBorder="1" applyAlignment="1"/>
    <xf numFmtId="165" fontId="8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/>
    </xf>
    <xf numFmtId="167" fontId="10" fillId="0" borderId="1" xfId="2" applyNumberFormat="1" applyFont="1" applyBorder="1" applyAlignment="1">
      <alignment horizontal="center" vertical="center" wrapText="1"/>
    </xf>
    <xf numFmtId="0" fontId="9" fillId="0" borderId="1" xfId="0" applyFont="1" applyBorder="1"/>
    <xf numFmtId="167" fontId="12" fillId="0" borderId="1" xfId="2" applyNumberFormat="1" applyFont="1" applyFill="1" applyBorder="1" applyAlignment="1">
      <alignment horizontal="center" vertical="center" wrapText="1"/>
    </xf>
    <xf numFmtId="167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0" fontId="0" fillId="0" borderId="1" xfId="0" applyFill="1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 applyAlignment="1"/>
    <xf numFmtId="167" fontId="10" fillId="0" borderId="1" xfId="0" applyNumberFormat="1" applyFont="1" applyBorder="1"/>
    <xf numFmtId="0" fontId="16" fillId="0" borderId="2" xfId="0" applyFont="1" applyBorder="1" applyAlignment="1">
      <alignment horizontal="center"/>
    </xf>
    <xf numFmtId="0" fontId="17" fillId="0" borderId="1" xfId="0" applyFont="1" applyBorder="1" applyAlignment="1"/>
    <xf numFmtId="0" fontId="17" fillId="0" borderId="1" xfId="0" applyFont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/>
    <xf numFmtId="0" fontId="1" fillId="2" borderId="1" xfId="0" applyFont="1" applyFill="1" applyBorder="1"/>
    <xf numFmtId="0" fontId="18" fillId="2" borderId="1" xfId="0" applyFont="1" applyFill="1" applyBorder="1"/>
    <xf numFmtId="1" fontId="0" fillId="2" borderId="1" xfId="0" applyNumberFormat="1" applyFill="1" applyBorder="1"/>
    <xf numFmtId="1" fontId="0" fillId="2" borderId="1" xfId="0" applyNumberFormat="1" applyFill="1" applyBorder="1" applyAlignment="1"/>
    <xf numFmtId="0" fontId="1" fillId="0" borderId="1" xfId="0" applyFont="1" applyBorder="1"/>
    <xf numFmtId="1" fontId="19" fillId="0" borderId="1" xfId="0" applyNumberFormat="1" applyFont="1" applyBorder="1"/>
    <xf numFmtId="167" fontId="10" fillId="0" borderId="1" xfId="1" applyNumberFormat="1" applyFont="1" applyBorder="1" applyAlignment="1">
      <alignment vertical="center" wrapText="1" shrinkToFit="1"/>
    </xf>
    <xf numFmtId="0" fontId="0" fillId="0" borderId="1" xfId="0" applyFont="1" applyBorder="1" applyAlignment="1"/>
  </cellXfs>
  <cellStyles count="3">
    <cellStyle name="Обычный" xfId="0" builtinId="0"/>
    <cellStyle name="Обычный 2" xfId="2"/>
    <cellStyle name="Обычный_Бюджет 2008 (туберкулез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3"/>
  <sheetViews>
    <sheetView tabSelected="1" workbookViewId="0">
      <pane xSplit="7" ySplit="2" topLeftCell="U3" activePane="bottomRight" state="frozen"/>
      <selection pane="topRight" activeCell="H1" sqref="H1"/>
      <selection pane="bottomLeft" activeCell="A2" sqref="A2"/>
      <selection pane="bottomRight" activeCell="G21" sqref="G21"/>
    </sheetView>
  </sheetViews>
  <sheetFormatPr defaultColWidth="8.85546875" defaultRowHeight="15"/>
  <cols>
    <col min="1" max="1" width="24" style="2" bestFit="1" customWidth="1"/>
    <col min="2" max="2" width="17.28515625" style="4" bestFit="1" customWidth="1"/>
    <col min="3" max="3" width="25.7109375" style="2" bestFit="1" customWidth="1"/>
    <col min="4" max="4" width="18.28515625" style="4" bestFit="1" customWidth="1"/>
    <col min="5" max="5" width="9.85546875" style="2" bestFit="1" customWidth="1"/>
    <col min="6" max="6" width="13.7109375" style="2" bestFit="1" customWidth="1"/>
    <col min="7" max="7" width="37.28515625" style="2" bestFit="1" customWidth="1"/>
    <col min="8" max="12" width="16" style="2" customWidth="1"/>
    <col min="13" max="17" width="12.5703125" style="2" customWidth="1"/>
    <col min="18" max="18" width="16.5703125" style="2" customWidth="1"/>
    <col min="19" max="19" width="10.42578125" style="2" customWidth="1"/>
    <col min="20" max="20" width="29.28515625" style="2" customWidth="1"/>
    <col min="21" max="21" width="16.28515625" style="2" customWidth="1"/>
    <col min="22" max="23" width="12.28515625" style="2" customWidth="1"/>
    <col min="24" max="24" width="22.140625" style="2" customWidth="1"/>
    <col min="25" max="25" width="12.140625" style="2" customWidth="1"/>
    <col min="26" max="16384" width="8.85546875" style="2"/>
  </cols>
  <sheetData>
    <row r="1" spans="1:25">
      <c r="I1" s="32">
        <v>2022</v>
      </c>
      <c r="J1" s="32"/>
      <c r="K1" s="32"/>
      <c r="L1" s="32"/>
      <c r="M1" s="32">
        <v>2023</v>
      </c>
      <c r="N1" s="32"/>
      <c r="O1" s="32"/>
      <c r="P1" s="32"/>
      <c r="Q1" s="32"/>
    </row>
    <row r="2" spans="1:25" ht="63.75">
      <c r="A2" s="1" t="s">
        <v>0</v>
      </c>
      <c r="B2" s="3" t="s">
        <v>1</v>
      </c>
      <c r="C2" s="1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10" t="s">
        <v>160</v>
      </c>
      <c r="I2" s="10" t="s">
        <v>161</v>
      </c>
      <c r="J2" s="20" t="s">
        <v>157</v>
      </c>
      <c r="K2" s="20" t="s">
        <v>158</v>
      </c>
      <c r="L2" s="20" t="s">
        <v>159</v>
      </c>
      <c r="M2" s="10" t="s">
        <v>163</v>
      </c>
      <c r="N2" s="10" t="s">
        <v>162</v>
      </c>
      <c r="O2" s="20" t="s">
        <v>157</v>
      </c>
      <c r="P2" s="20" t="s">
        <v>158</v>
      </c>
      <c r="Q2" s="20" t="s">
        <v>159</v>
      </c>
      <c r="R2" s="11" t="s">
        <v>151</v>
      </c>
      <c r="S2" s="11" t="s">
        <v>152</v>
      </c>
      <c r="T2" s="11" t="s">
        <v>153</v>
      </c>
      <c r="U2" s="11" t="s">
        <v>156</v>
      </c>
      <c r="V2" s="11" t="s">
        <v>154</v>
      </c>
      <c r="W2" s="11" t="s">
        <v>155</v>
      </c>
      <c r="X2" s="11" t="s">
        <v>183</v>
      </c>
      <c r="Y2" s="8"/>
    </row>
    <row r="3" spans="1:25">
      <c r="A3" s="13" t="s">
        <v>7</v>
      </c>
      <c r="B3" s="12">
        <v>4170500000000000</v>
      </c>
      <c r="C3" s="13" t="s">
        <v>8</v>
      </c>
      <c r="D3" s="12">
        <v>4.1705214E+16</v>
      </c>
      <c r="E3" s="13">
        <v>5070</v>
      </c>
      <c r="F3" s="13">
        <v>512871</v>
      </c>
      <c r="G3" s="13" t="s">
        <v>9</v>
      </c>
      <c r="H3" s="14">
        <f>J3</f>
        <v>10957.957827219961</v>
      </c>
      <c r="I3" s="14">
        <f>SUM(J3:L3)</f>
        <v>12216.275113830321</v>
      </c>
      <c r="J3" s="14">
        <v>10957.957827219961</v>
      </c>
      <c r="K3" s="14"/>
      <c r="L3" s="14">
        <v>1258.3172866103605</v>
      </c>
      <c r="M3" s="19">
        <f>O3</f>
        <v>13677.846536623161</v>
      </c>
      <c r="N3" s="19">
        <f>SUM(O3:Q3)</f>
        <v>14988.907721464911</v>
      </c>
      <c r="O3" s="21">
        <v>13677.846536623161</v>
      </c>
      <c r="P3" s="21"/>
      <c r="Q3" s="21">
        <v>1311.0611848417495</v>
      </c>
      <c r="R3" s="16">
        <v>1.1000000000000001</v>
      </c>
      <c r="S3" s="16">
        <v>1</v>
      </c>
      <c r="T3" s="16">
        <v>1</v>
      </c>
      <c r="U3" s="9">
        <f>2+6</f>
        <v>8</v>
      </c>
      <c r="V3" s="9">
        <f>29+99.9</f>
        <v>128.9</v>
      </c>
      <c r="W3" s="9">
        <f>160+17</f>
        <v>177</v>
      </c>
      <c r="X3" s="9" t="s">
        <v>184</v>
      </c>
    </row>
    <row r="4" spans="1:25">
      <c r="A4" s="13" t="s">
        <v>7</v>
      </c>
      <c r="B4" s="12">
        <v>4170500000000000</v>
      </c>
      <c r="C4" s="13" t="s">
        <v>8</v>
      </c>
      <c r="D4" s="12">
        <v>4.1705214E+16</v>
      </c>
      <c r="E4" s="13">
        <v>5504</v>
      </c>
      <c r="F4" s="13">
        <v>514871</v>
      </c>
      <c r="G4" s="13" t="s">
        <v>10</v>
      </c>
      <c r="H4" s="14">
        <f t="shared" ref="H4:H67" si="0">J4</f>
        <v>62442.959564439865</v>
      </c>
      <c r="I4" s="14">
        <f t="shared" ref="I4:I67" si="1">SUM(J4:L4)</f>
        <v>72962.819182461288</v>
      </c>
      <c r="J4" s="14">
        <v>62442.959564439865</v>
      </c>
      <c r="K4" s="14">
        <v>5486.5904715799888</v>
      </c>
      <c r="L4" s="14">
        <v>5033.269146441442</v>
      </c>
      <c r="M4" s="19">
        <f t="shared" ref="M4:M67" si="2">O4</f>
        <v>74345.215203298736</v>
      </c>
      <c r="N4" s="19">
        <f t="shared" ref="N4:N67" si="3">SUM(O4:Q4)</f>
        <v>86076.869278589351</v>
      </c>
      <c r="O4" s="21">
        <v>74345.215203298736</v>
      </c>
      <c r="P4" s="21">
        <v>6487.4093359236158</v>
      </c>
      <c r="Q4" s="21">
        <v>5244.2447393669981</v>
      </c>
      <c r="R4" s="16">
        <v>1.1000000000000001</v>
      </c>
      <c r="S4" s="16">
        <v>1</v>
      </c>
      <c r="T4" s="16">
        <v>1</v>
      </c>
      <c r="U4" s="9">
        <f>2+6</f>
        <v>8</v>
      </c>
      <c r="V4" s="9">
        <f>29+99.9</f>
        <v>128.9</v>
      </c>
      <c r="W4" s="9">
        <f>160+17</f>
        <v>177</v>
      </c>
      <c r="X4" s="9" t="s">
        <v>184</v>
      </c>
    </row>
    <row r="5" spans="1:25">
      <c r="A5" s="13" t="s">
        <v>7</v>
      </c>
      <c r="B5" s="12">
        <v>4170500000000000</v>
      </c>
      <c r="C5" s="13" t="s">
        <v>11</v>
      </c>
      <c r="D5" s="12">
        <v>4.1705258E+16</v>
      </c>
      <c r="E5" s="13">
        <v>5071</v>
      </c>
      <c r="F5" s="13">
        <v>512881</v>
      </c>
      <c r="G5" s="13" t="s">
        <v>12</v>
      </c>
      <c r="H5" s="14">
        <f t="shared" si="0"/>
        <v>17796.296664727695</v>
      </c>
      <c r="I5" s="14">
        <f t="shared" si="1"/>
        <v>19454.987633441353</v>
      </c>
      <c r="J5" s="14">
        <v>17796.296664727695</v>
      </c>
      <c r="K5" s="14"/>
      <c r="L5" s="14">
        <v>1658.6909687136572</v>
      </c>
      <c r="M5" s="19">
        <f t="shared" si="2"/>
        <v>21034.630933741748</v>
      </c>
      <c r="N5" s="19">
        <f t="shared" si="3"/>
        <v>22762.847950124054</v>
      </c>
      <c r="O5" s="21">
        <v>21034.630933741748</v>
      </c>
      <c r="P5" s="21"/>
      <c r="Q5" s="21">
        <v>1728.2170163823062</v>
      </c>
      <c r="R5" s="16">
        <v>1.2</v>
      </c>
      <c r="S5" s="16">
        <v>1</v>
      </c>
      <c r="T5" s="16">
        <v>1.25</v>
      </c>
      <c r="U5" s="9">
        <v>6.1</v>
      </c>
      <c r="V5" s="9">
        <v>204.8</v>
      </c>
      <c r="W5" s="9">
        <v>33</v>
      </c>
      <c r="X5" s="9" t="s">
        <v>184</v>
      </c>
    </row>
    <row r="6" spans="1:25">
      <c r="A6" s="13" t="s">
        <v>7</v>
      </c>
      <c r="B6" s="12">
        <v>4170500000000000</v>
      </c>
      <c r="C6" s="13" t="s">
        <v>11</v>
      </c>
      <c r="D6" s="12">
        <v>4.1705258E+16</v>
      </c>
      <c r="E6" s="13">
        <v>5076</v>
      </c>
      <c r="F6" s="13">
        <v>512931</v>
      </c>
      <c r="G6" s="13" t="s">
        <v>13</v>
      </c>
      <c r="H6" s="14">
        <f t="shared" si="0"/>
        <v>35235.134947301689</v>
      </c>
      <c r="I6" s="14">
        <f t="shared" si="1"/>
        <v>37997.713353814434</v>
      </c>
      <c r="J6" s="14">
        <v>35235.134947301689</v>
      </c>
      <c r="K6" s="14"/>
      <c r="L6" s="14">
        <v>2762.5784065127455</v>
      </c>
      <c r="M6" s="19">
        <f t="shared" si="2"/>
        <v>42040.934640163076</v>
      </c>
      <c r="N6" s="19">
        <f t="shared" si="3"/>
        <v>44919.309877792919</v>
      </c>
      <c r="O6" s="21">
        <v>42040.934640163076</v>
      </c>
      <c r="P6" s="21"/>
      <c r="Q6" s="21">
        <v>2878.3752376298407</v>
      </c>
      <c r="R6" s="16">
        <v>1</v>
      </c>
      <c r="S6" s="16">
        <v>1.2</v>
      </c>
      <c r="T6" s="16">
        <v>1</v>
      </c>
      <c r="U6" s="9">
        <v>6.1</v>
      </c>
      <c r="V6" s="9">
        <v>204.8</v>
      </c>
      <c r="W6" s="9">
        <v>33</v>
      </c>
      <c r="X6" s="9" t="s">
        <v>184</v>
      </c>
    </row>
    <row r="7" spans="1:25">
      <c r="A7" s="13" t="s">
        <v>7</v>
      </c>
      <c r="B7" s="12">
        <v>4170500000000000</v>
      </c>
      <c r="C7" s="13" t="s">
        <v>11</v>
      </c>
      <c r="D7" s="12">
        <v>4.1705258E+16</v>
      </c>
      <c r="E7" s="13">
        <v>541541</v>
      </c>
      <c r="F7" s="13">
        <v>541521</v>
      </c>
      <c r="G7" s="13" t="s">
        <v>14</v>
      </c>
      <c r="H7" s="14">
        <f t="shared" si="0"/>
        <v>65137.368005954981</v>
      </c>
      <c r="I7" s="14">
        <f t="shared" si="1"/>
        <v>80233.563272628759</v>
      </c>
      <c r="J7" s="14">
        <v>65137.368005954981</v>
      </c>
      <c r="K7" s="14">
        <v>8575.8238724200946</v>
      </c>
      <c r="L7" s="14">
        <v>6520.3713942536851</v>
      </c>
      <c r="M7" s="19">
        <f t="shared" si="2"/>
        <v>80480.567153420416</v>
      </c>
      <c r="N7" s="19">
        <f t="shared" si="3"/>
        <v>96104.116399510502</v>
      </c>
      <c r="O7" s="21">
        <v>80480.567153420416</v>
      </c>
      <c r="P7" s="21">
        <v>8829.8685610010289</v>
      </c>
      <c r="Q7" s="21">
        <v>6793.6806850890634</v>
      </c>
      <c r="R7" s="16">
        <v>1</v>
      </c>
      <c r="S7" s="16">
        <v>1.1499999999999999</v>
      </c>
      <c r="T7" s="16">
        <v>1.1499999999999999</v>
      </c>
      <c r="U7" s="9">
        <v>6.1</v>
      </c>
      <c r="V7" s="9">
        <v>204.8</v>
      </c>
      <c r="W7" s="9">
        <v>33</v>
      </c>
      <c r="X7" s="9" t="s">
        <v>184</v>
      </c>
    </row>
    <row r="8" spans="1:25">
      <c r="A8" s="13" t="s">
        <v>7</v>
      </c>
      <c r="B8" s="12">
        <v>4170500000000000</v>
      </c>
      <c r="C8" s="13" t="s">
        <v>15</v>
      </c>
      <c r="D8" s="12">
        <v>4.170543E+16</v>
      </c>
      <c r="E8" s="13">
        <v>5489</v>
      </c>
      <c r="F8" s="13">
        <v>514721</v>
      </c>
      <c r="G8" s="13" t="s">
        <v>16</v>
      </c>
      <c r="H8" s="14">
        <f t="shared" si="0"/>
        <v>36554.341586869246</v>
      </c>
      <c r="I8" s="14">
        <f t="shared" si="1"/>
        <v>41733.114065085087</v>
      </c>
      <c r="J8" s="14">
        <v>36554.341586869246</v>
      </c>
      <c r="K8" s="14">
        <v>2433.3529437932393</v>
      </c>
      <c r="L8" s="14">
        <v>2745.419534422605</v>
      </c>
      <c r="M8" s="19">
        <f t="shared" si="2"/>
        <v>44705.379863515707</v>
      </c>
      <c r="N8" s="19">
        <f t="shared" si="3"/>
        <v>50532.635406668152</v>
      </c>
      <c r="O8" s="21">
        <v>44705.379863515707</v>
      </c>
      <c r="P8" s="21">
        <v>2966.7584125886292</v>
      </c>
      <c r="Q8" s="21">
        <v>2860.4971305638169</v>
      </c>
      <c r="R8" s="16">
        <v>1</v>
      </c>
      <c r="S8" s="16">
        <v>1.2</v>
      </c>
      <c r="T8" s="16">
        <v>1.2</v>
      </c>
      <c r="U8" s="9">
        <v>0.1</v>
      </c>
      <c r="V8" s="9">
        <v>61.2</v>
      </c>
      <c r="W8" s="9">
        <v>782</v>
      </c>
      <c r="X8" s="9" t="s">
        <v>184</v>
      </c>
    </row>
    <row r="9" spans="1:25">
      <c r="A9" s="13" t="s">
        <v>7</v>
      </c>
      <c r="B9" s="12">
        <v>4170500000000000</v>
      </c>
      <c r="C9" s="13" t="s">
        <v>17</v>
      </c>
      <c r="D9" s="12">
        <v>4.1705236E+16</v>
      </c>
      <c r="E9" s="13">
        <v>5077</v>
      </c>
      <c r="F9" s="13">
        <v>512941</v>
      </c>
      <c r="G9" s="13" t="s">
        <v>18</v>
      </c>
      <c r="H9" s="14">
        <f t="shared" si="0"/>
        <v>38388.713816082542</v>
      </c>
      <c r="I9" s="14">
        <f t="shared" si="1"/>
        <v>44670.933115344713</v>
      </c>
      <c r="J9" s="14">
        <v>38388.713816082542</v>
      </c>
      <c r="K9" s="14">
        <v>2896.2018734742992</v>
      </c>
      <c r="L9" s="14">
        <v>3386.0174257878789</v>
      </c>
      <c r="M9" s="19">
        <f t="shared" si="2"/>
        <v>45566.593901953776</v>
      </c>
      <c r="N9" s="19">
        <f t="shared" si="3"/>
        <v>52342.61115480007</v>
      </c>
      <c r="O9" s="21">
        <v>45566.593901953776</v>
      </c>
      <c r="P9" s="21">
        <v>3248.0707918175799</v>
      </c>
      <c r="Q9" s="21">
        <v>3527.9464610287073</v>
      </c>
      <c r="R9" s="16">
        <v>1</v>
      </c>
      <c r="S9" s="16">
        <v>1.35</v>
      </c>
      <c r="T9" s="16">
        <v>1</v>
      </c>
      <c r="U9" s="9">
        <v>4.7</v>
      </c>
      <c r="V9" s="9">
        <v>150.9</v>
      </c>
      <c r="W9" s="9">
        <v>32</v>
      </c>
      <c r="X9" s="9" t="s">
        <v>184</v>
      </c>
    </row>
    <row r="10" spans="1:25">
      <c r="A10" s="13" t="s">
        <v>7</v>
      </c>
      <c r="B10" s="12">
        <v>4170500000000000</v>
      </c>
      <c r="C10" s="13" t="s">
        <v>17</v>
      </c>
      <c r="D10" s="12">
        <v>4.1705236E+16</v>
      </c>
      <c r="E10" s="13">
        <v>5490</v>
      </c>
      <c r="F10" s="13">
        <v>514731</v>
      </c>
      <c r="G10" s="13" t="s">
        <v>19</v>
      </c>
      <c r="H10" s="14">
        <f t="shared" si="0"/>
        <v>50159.721243805514</v>
      </c>
      <c r="I10" s="14">
        <f t="shared" si="1"/>
        <v>58242.510786682105</v>
      </c>
      <c r="J10" s="14">
        <v>50159.721243805514</v>
      </c>
      <c r="K10" s="14">
        <v>3621.482799439857</v>
      </c>
      <c r="L10" s="14">
        <v>4461.3067434367322</v>
      </c>
      <c r="M10" s="19">
        <f t="shared" si="2"/>
        <v>60585.889455915385</v>
      </c>
      <c r="N10" s="19">
        <f t="shared" si="3"/>
        <v>69314.90320699726</v>
      </c>
      <c r="O10" s="21">
        <v>60585.889455915385</v>
      </c>
      <c r="P10" s="21">
        <v>4080.7059139156686</v>
      </c>
      <c r="Q10" s="21">
        <v>4648.3078371662014</v>
      </c>
      <c r="R10" s="16">
        <v>1</v>
      </c>
      <c r="S10" s="16">
        <v>1</v>
      </c>
      <c r="T10" s="16">
        <v>1.2</v>
      </c>
      <c r="U10" s="9">
        <v>4.7</v>
      </c>
      <c r="V10" s="9">
        <v>150.9</v>
      </c>
      <c r="W10" s="9">
        <v>32</v>
      </c>
      <c r="X10" s="9" t="s">
        <v>184</v>
      </c>
    </row>
    <row r="11" spans="1:25">
      <c r="A11" s="13" t="s">
        <v>7</v>
      </c>
      <c r="B11" s="12">
        <v>4170500000000000</v>
      </c>
      <c r="C11" s="13" t="s">
        <v>20</v>
      </c>
      <c r="D11" s="12">
        <v>4.170542E+16</v>
      </c>
      <c r="E11" s="13">
        <v>5078</v>
      </c>
      <c r="F11" s="13">
        <v>512951</v>
      </c>
      <c r="G11" s="13" t="s">
        <v>21</v>
      </c>
      <c r="H11" s="14">
        <f t="shared" si="0"/>
        <v>13188.075189572362</v>
      </c>
      <c r="I11" s="14">
        <f t="shared" si="1"/>
        <v>17267.416669521928</v>
      </c>
      <c r="J11" s="14">
        <v>13188.075189572362</v>
      </c>
      <c r="K11" s="14">
        <v>990.74450372413492</v>
      </c>
      <c r="L11" s="14">
        <v>3088.5969762254304</v>
      </c>
      <c r="M11" s="19">
        <f t="shared" si="2"/>
        <v>15676.605949125373</v>
      </c>
      <c r="N11" s="19">
        <f t="shared" si="3"/>
        <v>19987.71957202593</v>
      </c>
      <c r="O11" s="21">
        <v>15676.605949125373</v>
      </c>
      <c r="P11" s="21">
        <v>1093.0543510162629</v>
      </c>
      <c r="Q11" s="21">
        <v>3218.0592718842936</v>
      </c>
      <c r="R11" s="16">
        <v>1</v>
      </c>
      <c r="S11" s="16">
        <v>1</v>
      </c>
      <c r="T11" s="16">
        <v>1.25</v>
      </c>
      <c r="U11" s="9">
        <v>0</v>
      </c>
      <c r="V11" s="9">
        <v>25.1</v>
      </c>
      <c r="W11" s="9">
        <v>1408</v>
      </c>
      <c r="X11" s="9" t="s">
        <v>184</v>
      </c>
    </row>
    <row r="12" spans="1:25">
      <c r="A12" s="13" t="s">
        <v>22</v>
      </c>
      <c r="B12" s="12">
        <v>4171100000000000</v>
      </c>
      <c r="C12" s="13" t="s">
        <v>23</v>
      </c>
      <c r="D12" s="12">
        <v>4.1711201E+16</v>
      </c>
      <c r="E12" s="13">
        <v>1341</v>
      </c>
      <c r="F12" s="13">
        <v>102272</v>
      </c>
      <c r="G12" s="13" t="s">
        <v>24</v>
      </c>
      <c r="H12" s="14">
        <f t="shared" si="0"/>
        <v>7605.6051731759771</v>
      </c>
      <c r="I12" s="14">
        <f>SUM(J12:L12)</f>
        <v>7605.6051731759771</v>
      </c>
      <c r="J12" s="14">
        <v>7605.6051731759771</v>
      </c>
      <c r="K12" s="14"/>
      <c r="L12" s="14"/>
      <c r="M12" s="19">
        <f t="shared" si="2"/>
        <v>9384.4633825604051</v>
      </c>
      <c r="N12" s="19">
        <f t="shared" si="3"/>
        <v>9384.4633825604051</v>
      </c>
      <c r="O12" s="21">
        <v>9384.4633825604051</v>
      </c>
      <c r="P12" s="21"/>
      <c r="Q12" s="21"/>
      <c r="R12" s="17">
        <v>1</v>
      </c>
      <c r="S12" s="17">
        <v>1</v>
      </c>
      <c r="T12" s="17">
        <v>1</v>
      </c>
      <c r="U12" s="9">
        <v>0.2</v>
      </c>
      <c r="V12" s="9">
        <v>1145</v>
      </c>
      <c r="W12" s="9">
        <v>6747</v>
      </c>
      <c r="X12" s="9" t="s">
        <v>184</v>
      </c>
    </row>
    <row r="13" spans="1:25" ht="16.5">
      <c r="A13" s="13" t="s">
        <v>22</v>
      </c>
      <c r="B13" s="12">
        <v>4171100000000000</v>
      </c>
      <c r="C13" s="13" t="s">
        <v>23</v>
      </c>
      <c r="D13" s="12">
        <v>4.1711201E+16</v>
      </c>
      <c r="E13" s="13">
        <v>142675</v>
      </c>
      <c r="F13" s="13">
        <v>142531</v>
      </c>
      <c r="G13" s="13" t="s">
        <v>25</v>
      </c>
      <c r="H13" s="14">
        <f t="shared" si="0"/>
        <v>0</v>
      </c>
      <c r="I13" s="14">
        <f t="shared" si="1"/>
        <v>0</v>
      </c>
      <c r="J13" s="5"/>
      <c r="K13" s="5"/>
      <c r="L13" s="5"/>
      <c r="M13" s="19">
        <f t="shared" si="2"/>
        <v>92370.002952377559</v>
      </c>
      <c r="N13" s="19">
        <f t="shared" si="3"/>
        <v>92370.002952377559</v>
      </c>
      <c r="O13" s="22">
        <v>92370.002952377559</v>
      </c>
      <c r="P13" s="22"/>
      <c r="Q13" s="22"/>
      <c r="R13" s="17">
        <v>1</v>
      </c>
      <c r="S13" s="17">
        <v>1</v>
      </c>
      <c r="T13" s="17">
        <v>1</v>
      </c>
      <c r="U13" s="9">
        <v>0.2</v>
      </c>
      <c r="V13" s="9">
        <v>1145</v>
      </c>
      <c r="W13" s="9">
        <v>6747</v>
      </c>
      <c r="X13" s="9" t="s">
        <v>184</v>
      </c>
    </row>
    <row r="14" spans="1:25" ht="16.5">
      <c r="A14" s="13" t="s">
        <v>22</v>
      </c>
      <c r="B14" s="12">
        <v>4171100000000000</v>
      </c>
      <c r="C14" s="13" t="s">
        <v>23</v>
      </c>
      <c r="D14" s="12">
        <v>4.1711201E+16</v>
      </c>
      <c r="E14" s="13">
        <v>142695</v>
      </c>
      <c r="F14" s="13">
        <v>142461</v>
      </c>
      <c r="G14" s="13" t="s">
        <v>26</v>
      </c>
      <c r="H14" s="14">
        <f t="shared" si="0"/>
        <v>0</v>
      </c>
      <c r="I14" s="14">
        <f t="shared" si="1"/>
        <v>0</v>
      </c>
      <c r="J14" s="5"/>
      <c r="K14" s="5"/>
      <c r="L14" s="5"/>
      <c r="M14" s="19">
        <f t="shared" si="2"/>
        <v>85256.234729686374</v>
      </c>
      <c r="N14" s="19">
        <f t="shared" si="3"/>
        <v>85256.234729686374</v>
      </c>
      <c r="O14" s="22">
        <v>85256.234729686374</v>
      </c>
      <c r="P14" s="22"/>
      <c r="Q14" s="22"/>
      <c r="R14" s="17">
        <v>1</v>
      </c>
      <c r="S14" s="17">
        <v>1</v>
      </c>
      <c r="T14" s="17">
        <v>1</v>
      </c>
      <c r="U14" s="9">
        <v>0.2</v>
      </c>
      <c r="V14" s="9">
        <v>1145</v>
      </c>
      <c r="W14" s="9">
        <v>6747</v>
      </c>
      <c r="X14" s="9" t="s">
        <v>184</v>
      </c>
    </row>
    <row r="15" spans="1:25" ht="16.5">
      <c r="A15" s="13" t="s">
        <v>22</v>
      </c>
      <c r="B15" s="12">
        <v>4171100000000000</v>
      </c>
      <c r="C15" s="13" t="s">
        <v>27</v>
      </c>
      <c r="D15" s="12">
        <v>4.1711202E+16</v>
      </c>
      <c r="E15" s="13">
        <v>142665</v>
      </c>
      <c r="F15" s="13">
        <v>142481</v>
      </c>
      <c r="G15" s="13" t="s">
        <v>28</v>
      </c>
      <c r="H15" s="14">
        <f t="shared" si="0"/>
        <v>0</v>
      </c>
      <c r="I15" s="14">
        <f t="shared" si="1"/>
        <v>0</v>
      </c>
      <c r="J15" s="5"/>
      <c r="K15" s="5"/>
      <c r="L15" s="5"/>
      <c r="M15" s="19">
        <f t="shared" si="2"/>
        <v>55044.019918236474</v>
      </c>
      <c r="N15" s="19">
        <f t="shared" si="3"/>
        <v>55044.019918236474</v>
      </c>
      <c r="O15" s="22">
        <v>55044.019918236474</v>
      </c>
      <c r="P15" s="22"/>
      <c r="Q15" s="22"/>
      <c r="R15" s="17">
        <v>1</v>
      </c>
      <c r="S15" s="17">
        <v>1</v>
      </c>
      <c r="T15" s="17">
        <v>1</v>
      </c>
      <c r="U15" s="9">
        <v>0.2</v>
      </c>
      <c r="V15" s="9">
        <v>1145</v>
      </c>
      <c r="W15" s="9">
        <v>6747</v>
      </c>
      <c r="X15" s="9" t="s">
        <v>184</v>
      </c>
    </row>
    <row r="16" spans="1:25" ht="16.5">
      <c r="A16" s="13" t="s">
        <v>22</v>
      </c>
      <c r="B16" s="12">
        <v>4171100000000000</v>
      </c>
      <c r="C16" s="13" t="s">
        <v>27</v>
      </c>
      <c r="D16" s="12">
        <v>4.1711202E+16</v>
      </c>
      <c r="E16" s="13">
        <v>142685</v>
      </c>
      <c r="F16" s="13">
        <v>142471</v>
      </c>
      <c r="G16" s="13" t="s">
        <v>29</v>
      </c>
      <c r="H16" s="14">
        <f t="shared" si="0"/>
        <v>0</v>
      </c>
      <c r="I16" s="14">
        <f t="shared" si="1"/>
        <v>0</v>
      </c>
      <c r="J16" s="5"/>
      <c r="K16" s="5"/>
      <c r="L16" s="5"/>
      <c r="M16" s="19">
        <f t="shared" si="2"/>
        <v>56577.377083483472</v>
      </c>
      <c r="N16" s="19">
        <f t="shared" si="3"/>
        <v>56577.377083483472</v>
      </c>
      <c r="O16" s="22">
        <v>56577.377083483472</v>
      </c>
      <c r="P16" s="22"/>
      <c r="Q16" s="22"/>
      <c r="R16" s="17">
        <v>1</v>
      </c>
      <c r="S16" s="17">
        <v>1</v>
      </c>
      <c r="T16" s="17">
        <v>1</v>
      </c>
      <c r="U16" s="9">
        <v>0.2</v>
      </c>
      <c r="V16" s="9">
        <v>1145</v>
      </c>
      <c r="W16" s="9">
        <v>6747</v>
      </c>
      <c r="X16" s="9" t="s">
        <v>184</v>
      </c>
    </row>
    <row r="17" spans="1:24">
      <c r="A17" s="13" t="s">
        <v>22</v>
      </c>
      <c r="B17" s="12">
        <v>4171100000000000</v>
      </c>
      <c r="C17" s="13" t="s">
        <v>30</v>
      </c>
      <c r="D17" s="12">
        <v>4.1711203E+16</v>
      </c>
      <c r="E17" s="13">
        <v>1322</v>
      </c>
      <c r="F17" s="13">
        <v>1322</v>
      </c>
      <c r="G17" s="33" t="s">
        <v>31</v>
      </c>
      <c r="H17" s="14">
        <f t="shared" si="0"/>
        <v>0</v>
      </c>
      <c r="I17" s="14">
        <f t="shared" si="1"/>
        <v>0</v>
      </c>
      <c r="J17" s="15"/>
      <c r="K17" s="15"/>
      <c r="L17" s="15"/>
      <c r="M17" s="19">
        <f t="shared" si="2"/>
        <v>0</v>
      </c>
      <c r="N17" s="19">
        <f t="shared" si="3"/>
        <v>0</v>
      </c>
      <c r="O17" s="23"/>
      <c r="P17" s="23"/>
      <c r="Q17" s="23"/>
      <c r="R17" s="17">
        <v>1</v>
      </c>
      <c r="S17" s="17">
        <v>1</v>
      </c>
      <c r="T17" s="17">
        <v>1</v>
      </c>
      <c r="U17" s="9"/>
      <c r="V17" s="9"/>
      <c r="W17" s="9"/>
      <c r="X17" s="34" t="s">
        <v>185</v>
      </c>
    </row>
    <row r="18" spans="1:24">
      <c r="A18" s="13" t="s">
        <v>22</v>
      </c>
      <c r="B18" s="12">
        <v>4171100000000000</v>
      </c>
      <c r="C18" s="13" t="s">
        <v>30</v>
      </c>
      <c r="D18" s="12">
        <v>4.1711203E+16</v>
      </c>
      <c r="E18" s="13">
        <v>1409</v>
      </c>
      <c r="F18" s="13">
        <v>102412</v>
      </c>
      <c r="G18" s="44" t="s">
        <v>32</v>
      </c>
      <c r="H18" s="14">
        <f t="shared" si="0"/>
        <v>2557.9690000000001</v>
      </c>
      <c r="I18" s="14">
        <f t="shared" si="1"/>
        <v>2557.9690000000001</v>
      </c>
      <c r="J18" s="15">
        <v>2557.9690000000001</v>
      </c>
      <c r="K18" s="15"/>
      <c r="L18" s="15"/>
      <c r="M18" s="19">
        <f t="shared" si="2"/>
        <v>3384.36</v>
      </c>
      <c r="N18" s="19">
        <f t="shared" si="3"/>
        <v>3384.36</v>
      </c>
      <c r="O18" s="24">
        <v>3384.36</v>
      </c>
      <c r="P18" s="24"/>
      <c r="Q18" s="24"/>
      <c r="R18" s="17">
        <v>1</v>
      </c>
      <c r="S18" s="17">
        <v>1</v>
      </c>
      <c r="T18" s="17">
        <v>1</v>
      </c>
      <c r="U18" s="9">
        <v>0.2</v>
      </c>
      <c r="V18" s="9">
        <v>1145</v>
      </c>
      <c r="W18" s="9">
        <v>6747</v>
      </c>
      <c r="X18" s="9" t="s">
        <v>184</v>
      </c>
    </row>
    <row r="19" spans="1:24" ht="16.5">
      <c r="A19" s="13" t="s">
        <v>22</v>
      </c>
      <c r="B19" s="12">
        <v>4171100000000000</v>
      </c>
      <c r="C19" s="13" t="s">
        <v>30</v>
      </c>
      <c r="D19" s="12">
        <v>4.1711203E+16</v>
      </c>
      <c r="E19" s="13">
        <v>142635</v>
      </c>
      <c r="F19" s="13">
        <v>142511</v>
      </c>
      <c r="G19" s="13" t="s">
        <v>33</v>
      </c>
      <c r="H19" s="14">
        <f t="shared" si="0"/>
        <v>0</v>
      </c>
      <c r="I19" s="14">
        <f t="shared" si="1"/>
        <v>0</v>
      </c>
      <c r="J19" s="5"/>
      <c r="K19" s="5"/>
      <c r="L19" s="5"/>
      <c r="M19" s="19">
        <f t="shared" si="2"/>
        <v>57828.789303233621</v>
      </c>
      <c r="N19" s="19">
        <f t="shared" si="3"/>
        <v>57828.789303233621</v>
      </c>
      <c r="O19" s="22">
        <v>57828.789303233621</v>
      </c>
      <c r="P19" s="22"/>
      <c r="Q19" s="22"/>
      <c r="R19" s="17">
        <v>1</v>
      </c>
      <c r="S19" s="17">
        <v>1</v>
      </c>
      <c r="T19" s="17">
        <v>1</v>
      </c>
      <c r="U19" s="9">
        <v>0.2</v>
      </c>
      <c r="V19" s="9">
        <v>1145</v>
      </c>
      <c r="W19" s="9">
        <v>6747</v>
      </c>
      <c r="X19" s="9" t="s">
        <v>184</v>
      </c>
    </row>
    <row r="20" spans="1:24" ht="16.5">
      <c r="A20" s="13" t="s">
        <v>22</v>
      </c>
      <c r="B20" s="12">
        <v>4171100000000000</v>
      </c>
      <c r="C20" s="13" t="s">
        <v>30</v>
      </c>
      <c r="D20" s="12">
        <v>4.1711203E+16</v>
      </c>
      <c r="E20" s="13">
        <v>142645</v>
      </c>
      <c r="F20" s="13">
        <v>142501</v>
      </c>
      <c r="G20" s="13" t="s">
        <v>34</v>
      </c>
      <c r="H20" s="14">
        <f t="shared" si="0"/>
        <v>0</v>
      </c>
      <c r="I20" s="14">
        <f t="shared" si="1"/>
        <v>0</v>
      </c>
      <c r="J20" s="5"/>
      <c r="K20" s="5"/>
      <c r="L20" s="5"/>
      <c r="M20" s="19">
        <f t="shared" si="2"/>
        <v>46021.288524149117</v>
      </c>
      <c r="N20" s="19">
        <f t="shared" si="3"/>
        <v>46021.288524149117</v>
      </c>
      <c r="O20" s="22">
        <v>46021.288524149117</v>
      </c>
      <c r="P20" s="22"/>
      <c r="Q20" s="22"/>
      <c r="R20" s="17">
        <v>1</v>
      </c>
      <c r="S20" s="17">
        <v>1</v>
      </c>
      <c r="T20" s="17">
        <v>1</v>
      </c>
      <c r="U20" s="9">
        <v>0.2</v>
      </c>
      <c r="V20" s="9">
        <v>1145</v>
      </c>
      <c r="W20" s="9">
        <v>6747</v>
      </c>
      <c r="X20" s="9" t="s">
        <v>184</v>
      </c>
    </row>
    <row r="21" spans="1:24" ht="16.5">
      <c r="A21" s="13" t="s">
        <v>22</v>
      </c>
      <c r="B21" s="12">
        <v>4171100000000000</v>
      </c>
      <c r="C21" s="13" t="s">
        <v>35</v>
      </c>
      <c r="D21" s="12">
        <v>4.1711204E+16</v>
      </c>
      <c r="E21" s="13">
        <v>142585</v>
      </c>
      <c r="F21" s="13">
        <v>142521</v>
      </c>
      <c r="G21" s="13" t="s">
        <v>36</v>
      </c>
      <c r="H21" s="14">
        <f t="shared" si="0"/>
        <v>0</v>
      </c>
      <c r="I21" s="14">
        <f t="shared" si="1"/>
        <v>0</v>
      </c>
      <c r="J21" s="5"/>
      <c r="K21" s="5"/>
      <c r="L21" s="5"/>
      <c r="M21" s="19">
        <f t="shared" si="2"/>
        <v>56249.414085585217</v>
      </c>
      <c r="N21" s="19">
        <f t="shared" si="3"/>
        <v>56249.414085585217</v>
      </c>
      <c r="O21" s="22">
        <v>56249.414085585217</v>
      </c>
      <c r="P21" s="22"/>
      <c r="Q21" s="22"/>
      <c r="R21" s="17">
        <v>1</v>
      </c>
      <c r="S21" s="17">
        <v>1</v>
      </c>
      <c r="T21" s="17">
        <v>1</v>
      </c>
      <c r="U21" s="9">
        <v>0.2</v>
      </c>
      <c r="V21" s="9">
        <v>1145</v>
      </c>
      <c r="W21" s="9">
        <v>6747</v>
      </c>
      <c r="X21" s="9" t="s">
        <v>184</v>
      </c>
    </row>
    <row r="22" spans="1:24" ht="16.5">
      <c r="A22" s="13" t="s">
        <v>22</v>
      </c>
      <c r="B22" s="12">
        <v>4171100000000000</v>
      </c>
      <c r="C22" s="13" t="s">
        <v>35</v>
      </c>
      <c r="D22" s="12">
        <v>4.1711204E+16</v>
      </c>
      <c r="E22" s="13">
        <v>142705</v>
      </c>
      <c r="F22" s="13">
        <v>142351</v>
      </c>
      <c r="G22" s="13" t="s">
        <v>37</v>
      </c>
      <c r="H22" s="14">
        <f t="shared" si="0"/>
        <v>0</v>
      </c>
      <c r="I22" s="14">
        <f t="shared" si="1"/>
        <v>0</v>
      </c>
      <c r="J22" s="5"/>
      <c r="K22" s="5"/>
      <c r="L22" s="5"/>
      <c r="M22" s="19">
        <f t="shared" si="2"/>
        <v>92148.254577101849</v>
      </c>
      <c r="N22" s="19">
        <f t="shared" si="3"/>
        <v>92148.254577101849</v>
      </c>
      <c r="O22" s="22">
        <v>92148.254577101849</v>
      </c>
      <c r="P22" s="22"/>
      <c r="Q22" s="22"/>
      <c r="R22" s="17">
        <v>1</v>
      </c>
      <c r="S22" s="17">
        <v>1</v>
      </c>
      <c r="T22" s="17">
        <v>1</v>
      </c>
      <c r="U22" s="9">
        <v>0.2</v>
      </c>
      <c r="V22" s="9">
        <v>1145</v>
      </c>
      <c r="W22" s="9">
        <v>6747</v>
      </c>
      <c r="X22" s="9" t="s">
        <v>184</v>
      </c>
    </row>
    <row r="23" spans="1:24" ht="16.5">
      <c r="A23" s="13" t="s">
        <v>22</v>
      </c>
      <c r="B23" s="12">
        <v>4171100000000000</v>
      </c>
      <c r="C23" s="13" t="s">
        <v>35</v>
      </c>
      <c r="D23" s="12">
        <v>4.1711204E+16</v>
      </c>
      <c r="E23" s="13">
        <v>142715</v>
      </c>
      <c r="F23" s="13">
        <v>142451</v>
      </c>
      <c r="G23" s="13" t="s">
        <v>38</v>
      </c>
      <c r="H23" s="14">
        <f t="shared" si="0"/>
        <v>0</v>
      </c>
      <c r="I23" s="14">
        <f t="shared" si="1"/>
        <v>0</v>
      </c>
      <c r="J23" s="5"/>
      <c r="K23" s="5"/>
      <c r="L23" s="5"/>
      <c r="M23" s="19">
        <f t="shared" si="2"/>
        <v>77665.427808845154</v>
      </c>
      <c r="N23" s="19">
        <f t="shared" si="3"/>
        <v>77665.427808845154</v>
      </c>
      <c r="O23" s="22">
        <v>77665.427808845154</v>
      </c>
      <c r="P23" s="22"/>
      <c r="Q23" s="22"/>
      <c r="R23" s="17">
        <v>1</v>
      </c>
      <c r="S23" s="17">
        <v>1</v>
      </c>
      <c r="T23" s="17">
        <v>1</v>
      </c>
      <c r="U23" s="9">
        <v>0.2</v>
      </c>
      <c r="V23" s="9">
        <v>1145</v>
      </c>
      <c r="W23" s="9">
        <v>6747</v>
      </c>
      <c r="X23" s="9" t="s">
        <v>184</v>
      </c>
    </row>
    <row r="24" spans="1:24" ht="16.5">
      <c r="A24" s="13" t="s">
        <v>22</v>
      </c>
      <c r="B24" s="12">
        <v>4171100000000000</v>
      </c>
      <c r="C24" s="13" t="s">
        <v>35</v>
      </c>
      <c r="D24" s="12">
        <v>4.1711204E+16</v>
      </c>
      <c r="E24" s="13">
        <v>142745</v>
      </c>
      <c r="F24" s="13">
        <v>142441</v>
      </c>
      <c r="G24" s="13" t="s">
        <v>39</v>
      </c>
      <c r="H24" s="14">
        <f t="shared" si="0"/>
        <v>0</v>
      </c>
      <c r="I24" s="14">
        <f t="shared" si="1"/>
        <v>0</v>
      </c>
      <c r="J24" s="5"/>
      <c r="K24" s="5"/>
      <c r="L24" s="5"/>
      <c r="M24" s="19">
        <f t="shared" si="2"/>
        <v>55151.922607029242</v>
      </c>
      <c r="N24" s="19">
        <f t="shared" si="3"/>
        <v>55151.922607029242</v>
      </c>
      <c r="O24" s="22">
        <v>55151.922607029242</v>
      </c>
      <c r="P24" s="22"/>
      <c r="Q24" s="22"/>
      <c r="R24" s="17">
        <v>1</v>
      </c>
      <c r="S24" s="17">
        <v>1</v>
      </c>
      <c r="T24" s="17">
        <v>1</v>
      </c>
      <c r="U24" s="9">
        <v>0.2</v>
      </c>
      <c r="V24" s="9">
        <v>1145</v>
      </c>
      <c r="W24" s="9">
        <v>6747</v>
      </c>
      <c r="X24" s="9" t="s">
        <v>184</v>
      </c>
    </row>
    <row r="25" spans="1:24">
      <c r="A25" s="13" t="s">
        <v>40</v>
      </c>
      <c r="B25" s="12">
        <v>4170300000000000</v>
      </c>
      <c r="C25" s="13" t="s">
        <v>41</v>
      </c>
      <c r="D25" s="12">
        <v>4.1703211E+16</v>
      </c>
      <c r="E25" s="13">
        <v>3727</v>
      </c>
      <c r="F25" s="13">
        <v>341561</v>
      </c>
      <c r="G25" s="13" t="s">
        <v>42</v>
      </c>
      <c r="H25" s="14">
        <f t="shared" si="0"/>
        <v>82046.152251376348</v>
      </c>
      <c r="I25" s="14">
        <f t="shared" si="1"/>
        <v>96188.375715185728</v>
      </c>
      <c r="J25" s="14">
        <v>82046.152251376348</v>
      </c>
      <c r="K25" s="14">
        <v>6706.7122247481584</v>
      </c>
      <c r="L25" s="14">
        <v>7435.5112390612194</v>
      </c>
      <c r="M25" s="19">
        <f t="shared" si="2"/>
        <v>98227.328326244897</v>
      </c>
      <c r="N25" s="19">
        <f t="shared" si="3"/>
        <v>114458.04351348508</v>
      </c>
      <c r="O25" s="21">
        <v>98227.328326244897</v>
      </c>
      <c r="P25" s="21">
        <v>6934.0995129077792</v>
      </c>
      <c r="Q25" s="21">
        <v>9296.6156743324027</v>
      </c>
      <c r="R25" s="16">
        <v>1</v>
      </c>
      <c r="S25" s="16">
        <v>1.1499999999999999</v>
      </c>
      <c r="T25" s="16">
        <v>1</v>
      </c>
      <c r="U25" s="9">
        <v>4.5999999999999996</v>
      </c>
      <c r="V25" s="9">
        <v>140</v>
      </c>
      <c r="W25" s="9">
        <v>31</v>
      </c>
      <c r="X25" s="9" t="s">
        <v>184</v>
      </c>
    </row>
    <row r="26" spans="1:24">
      <c r="A26" s="13" t="s">
        <v>40</v>
      </c>
      <c r="B26" s="12">
        <v>4170300000000000</v>
      </c>
      <c r="C26" s="13" t="s">
        <v>43</v>
      </c>
      <c r="D26" s="12">
        <v>4.1703204E+16</v>
      </c>
      <c r="E26" s="13">
        <v>3732</v>
      </c>
      <c r="F26" s="13">
        <v>341681</v>
      </c>
      <c r="G26" s="13" t="s">
        <v>44</v>
      </c>
      <c r="H26" s="14">
        <f t="shared" si="0"/>
        <v>76982.202332309535</v>
      </c>
      <c r="I26" s="14">
        <f t="shared" si="1"/>
        <v>88583.320221853326</v>
      </c>
      <c r="J26" s="14">
        <v>76982.202332309535</v>
      </c>
      <c r="K26" s="14">
        <v>5652.7088982948162</v>
      </c>
      <c r="L26" s="14">
        <v>5948.4089912489753</v>
      </c>
      <c r="M26" s="19">
        <f t="shared" si="2"/>
        <v>91621.442228262094</v>
      </c>
      <c r="N26" s="19">
        <f t="shared" si="3"/>
        <v>103807.35176264364</v>
      </c>
      <c r="O26" s="21">
        <v>91621.442228262094</v>
      </c>
      <c r="P26" s="21">
        <v>5988.1657514932722</v>
      </c>
      <c r="Q26" s="21">
        <v>6197.7437828882685</v>
      </c>
      <c r="R26" s="16">
        <v>1</v>
      </c>
      <c r="S26" s="16">
        <v>1.3</v>
      </c>
      <c r="T26" s="16">
        <v>1</v>
      </c>
      <c r="U26" s="9">
        <v>3</v>
      </c>
      <c r="V26" s="9">
        <v>116.2</v>
      </c>
      <c r="W26" s="9">
        <v>39</v>
      </c>
      <c r="X26" s="9" t="s">
        <v>184</v>
      </c>
    </row>
    <row r="27" spans="1:24">
      <c r="A27" s="13" t="s">
        <v>40</v>
      </c>
      <c r="B27" s="12">
        <v>4170300000000000</v>
      </c>
      <c r="C27" s="13" t="s">
        <v>45</v>
      </c>
      <c r="D27" s="12">
        <v>4.1703207E+16</v>
      </c>
      <c r="E27" s="13">
        <v>3724</v>
      </c>
      <c r="F27" s="13">
        <v>341821</v>
      </c>
      <c r="G27" s="13" t="s">
        <v>46</v>
      </c>
      <c r="H27" s="14">
        <f t="shared" si="0"/>
        <v>92418.858745619917</v>
      </c>
      <c r="I27" s="14">
        <f t="shared" si="1"/>
        <v>107603.69199446122</v>
      </c>
      <c r="J27" s="14">
        <v>92418.858745619917</v>
      </c>
      <c r="K27" s="14">
        <v>7634.9295291791304</v>
      </c>
      <c r="L27" s="14">
        <v>7549.903719662163</v>
      </c>
      <c r="M27" s="19">
        <f t="shared" si="2"/>
        <v>111098.0540441675</v>
      </c>
      <c r="N27" s="19">
        <f t="shared" si="3"/>
        <v>127187.15448060878</v>
      </c>
      <c r="O27" s="21">
        <v>111098.0540441675</v>
      </c>
      <c r="P27" s="21">
        <v>8222.7333273907825</v>
      </c>
      <c r="Q27" s="21">
        <v>7866.3671090504959</v>
      </c>
      <c r="R27" s="16">
        <v>1</v>
      </c>
      <c r="S27" s="16">
        <v>1.1000000000000001</v>
      </c>
      <c r="T27" s="16">
        <v>1</v>
      </c>
      <c r="U27" s="9">
        <v>2</v>
      </c>
      <c r="V27" s="9">
        <v>193.2</v>
      </c>
      <c r="W27" s="9">
        <v>98</v>
      </c>
      <c r="X27" s="9" t="s">
        <v>184</v>
      </c>
    </row>
    <row r="28" spans="1:24">
      <c r="A28" s="13" t="s">
        <v>40</v>
      </c>
      <c r="B28" s="12">
        <v>4170300000000000</v>
      </c>
      <c r="C28" s="13" t="s">
        <v>47</v>
      </c>
      <c r="D28" s="12">
        <v>4.170341E+16</v>
      </c>
      <c r="E28" s="13">
        <v>3736</v>
      </c>
      <c r="F28" s="13">
        <v>310451</v>
      </c>
      <c r="G28" s="13" t="s">
        <v>48</v>
      </c>
      <c r="H28" s="14">
        <f t="shared" si="0"/>
        <v>58522.739572324979</v>
      </c>
      <c r="I28" s="14">
        <f t="shared" si="1"/>
        <v>63253.416709784469</v>
      </c>
      <c r="J28" s="14">
        <v>58522.739572324979</v>
      </c>
      <c r="K28" s="14">
        <v>4730.6771374594891</v>
      </c>
      <c r="L28" s="14"/>
      <c r="M28" s="19">
        <f t="shared" si="2"/>
        <v>71717.570130889464</v>
      </c>
      <c r="N28" s="19">
        <f t="shared" si="3"/>
        <v>76938.031515371214</v>
      </c>
      <c r="O28" s="21">
        <v>71717.570130889464</v>
      </c>
      <c r="P28" s="21">
        <v>5220.4613844817559</v>
      </c>
      <c r="Q28" s="21"/>
      <c r="R28" s="16">
        <v>1</v>
      </c>
      <c r="S28" s="16">
        <v>1</v>
      </c>
      <c r="T28" s="16">
        <v>1</v>
      </c>
      <c r="U28" s="9">
        <v>0.1</v>
      </c>
      <c r="V28" s="9">
        <v>129.4</v>
      </c>
      <c r="W28" s="9">
        <v>1467</v>
      </c>
      <c r="X28" s="9" t="s">
        <v>184</v>
      </c>
    </row>
    <row r="29" spans="1:24">
      <c r="A29" s="13" t="s">
        <v>40</v>
      </c>
      <c r="B29" s="12">
        <v>4170300000000000</v>
      </c>
      <c r="C29" s="13" t="s">
        <v>49</v>
      </c>
      <c r="D29" s="12">
        <v>4.170344E+16</v>
      </c>
      <c r="E29" s="13">
        <v>3043</v>
      </c>
      <c r="F29" s="13">
        <v>3043</v>
      </c>
      <c r="G29" s="13" t="s">
        <v>50</v>
      </c>
      <c r="H29" s="14">
        <f t="shared" si="0"/>
        <v>16973.860858548374</v>
      </c>
      <c r="I29" s="14">
        <f t="shared" si="1"/>
        <v>21185.027748614331</v>
      </c>
      <c r="J29" s="14">
        <v>16973.860858548374</v>
      </c>
      <c r="K29" s="14">
        <v>1236.9623944414711</v>
      </c>
      <c r="L29" s="14">
        <v>2974.2044956244877</v>
      </c>
      <c r="M29" s="19">
        <f t="shared" si="2"/>
        <v>20024.457263068827</v>
      </c>
      <c r="N29" s="19">
        <f t="shared" si="3"/>
        <v>24397.7768576995</v>
      </c>
      <c r="O29" s="21">
        <v>20024.457263068827</v>
      </c>
      <c r="P29" s="21">
        <v>1274.4477031865397</v>
      </c>
      <c r="Q29" s="21">
        <v>3098.8718914441342</v>
      </c>
      <c r="R29" s="16">
        <v>1</v>
      </c>
      <c r="S29" s="16">
        <v>1</v>
      </c>
      <c r="T29" s="16">
        <v>1.3</v>
      </c>
      <c r="U29" s="9">
        <v>0.4</v>
      </c>
      <c r="V29" s="9">
        <v>27.5</v>
      </c>
      <c r="W29" s="9">
        <v>67</v>
      </c>
      <c r="X29" s="9" t="s">
        <v>184</v>
      </c>
    </row>
    <row r="30" spans="1:24">
      <c r="A30" s="13" t="s">
        <v>40</v>
      </c>
      <c r="B30" s="12">
        <v>4170300000000000</v>
      </c>
      <c r="C30" s="13" t="s">
        <v>51</v>
      </c>
      <c r="D30" s="12">
        <v>4.170343E+16</v>
      </c>
      <c r="E30" s="13">
        <v>3080</v>
      </c>
      <c r="F30" s="13">
        <v>306221</v>
      </c>
      <c r="G30" s="13" t="s">
        <v>52</v>
      </c>
      <c r="H30" s="14">
        <f t="shared" si="0"/>
        <v>15491.530068770138</v>
      </c>
      <c r="I30" s="14">
        <f t="shared" si="1"/>
        <v>19166.464045627738</v>
      </c>
      <c r="J30" s="14">
        <v>15491.530068770138</v>
      </c>
      <c r="K30" s="14">
        <v>1043.9069230359387</v>
      </c>
      <c r="L30" s="14">
        <v>2631.0270538216623</v>
      </c>
      <c r="M30" s="19">
        <f t="shared" si="2"/>
        <v>18473.050478133562</v>
      </c>
      <c r="N30" s="19">
        <f t="shared" si="3"/>
        <v>22321.938455124626</v>
      </c>
      <c r="O30" s="21">
        <v>18473.050478133562</v>
      </c>
      <c r="P30" s="21">
        <v>1107.5782268674038</v>
      </c>
      <c r="Q30" s="21">
        <v>2741.3097501236571</v>
      </c>
      <c r="R30" s="16">
        <v>1</v>
      </c>
      <c r="S30" s="16">
        <v>1</v>
      </c>
      <c r="T30" s="16">
        <v>1.1499999999999999</v>
      </c>
      <c r="U30" s="9">
        <v>0.1</v>
      </c>
      <c r="V30" s="9">
        <v>26.5</v>
      </c>
      <c r="W30" s="9">
        <v>220</v>
      </c>
      <c r="X30" s="9" t="s">
        <v>184</v>
      </c>
    </row>
    <row r="31" spans="1:24">
      <c r="A31" s="13" t="s">
        <v>40</v>
      </c>
      <c r="B31" s="12">
        <v>4170300000000000</v>
      </c>
      <c r="C31" s="13" t="s">
        <v>53</v>
      </c>
      <c r="D31" s="12">
        <v>4.1703215E+16</v>
      </c>
      <c r="E31" s="13">
        <v>3725</v>
      </c>
      <c r="F31" s="13">
        <v>341711</v>
      </c>
      <c r="G31" s="13" t="s">
        <v>54</v>
      </c>
      <c r="H31" s="14">
        <f t="shared" si="0"/>
        <v>43738.050203731618</v>
      </c>
      <c r="I31" s="14">
        <f t="shared" si="1"/>
        <v>53040.35061165248</v>
      </c>
      <c r="J31" s="14">
        <v>43738.050203731618</v>
      </c>
      <c r="K31" s="14">
        <v>5527.3485480897762</v>
      </c>
      <c r="L31" s="14">
        <v>3774.9518598310815</v>
      </c>
      <c r="M31" s="19">
        <f t="shared" si="2"/>
        <v>52826.575584910679</v>
      </c>
      <c r="N31" s="19">
        <f t="shared" si="3"/>
        <v>62791.269044394779</v>
      </c>
      <c r="O31" s="21">
        <v>52826.575584910679</v>
      </c>
      <c r="P31" s="21">
        <v>6031.5099049588516</v>
      </c>
      <c r="Q31" s="21">
        <v>3933.1835545252479</v>
      </c>
      <c r="R31" s="16">
        <v>1</v>
      </c>
      <c r="S31" s="16">
        <v>1</v>
      </c>
      <c r="T31" s="16">
        <v>1</v>
      </c>
      <c r="U31" s="9">
        <v>2.2999999999999998</v>
      </c>
      <c r="V31" s="9">
        <v>151.9</v>
      </c>
      <c r="W31" s="9">
        <v>65</v>
      </c>
      <c r="X31" s="9" t="s">
        <v>184</v>
      </c>
    </row>
    <row r="32" spans="1:24">
      <c r="A32" s="13" t="s">
        <v>40</v>
      </c>
      <c r="B32" s="12">
        <v>4170300000000000</v>
      </c>
      <c r="C32" s="13" t="s">
        <v>53</v>
      </c>
      <c r="D32" s="12">
        <v>4.1703215E+16</v>
      </c>
      <c r="E32" s="13">
        <v>3726</v>
      </c>
      <c r="F32" s="13">
        <v>341551</v>
      </c>
      <c r="G32" s="13" t="s">
        <v>55</v>
      </c>
      <c r="H32" s="14">
        <f t="shared" si="0"/>
        <v>33694.775130443806</v>
      </c>
      <c r="I32" s="14">
        <f t="shared" si="1"/>
        <v>36211.409703664525</v>
      </c>
      <c r="J32" s="14">
        <v>33694.775130443806</v>
      </c>
      <c r="K32" s="14"/>
      <c r="L32" s="14">
        <v>2516.634573220721</v>
      </c>
      <c r="M32" s="19">
        <f t="shared" si="2"/>
        <v>41277.3000315756</v>
      </c>
      <c r="N32" s="19">
        <f t="shared" si="3"/>
        <v>43899.4224012591</v>
      </c>
      <c r="O32" s="21">
        <v>41277.3000315756</v>
      </c>
      <c r="P32" s="21"/>
      <c r="Q32" s="21">
        <v>2622.1223696834991</v>
      </c>
      <c r="R32" s="16">
        <v>1</v>
      </c>
      <c r="S32" s="16">
        <v>1</v>
      </c>
      <c r="T32" s="16">
        <v>1.1000000000000001</v>
      </c>
      <c r="U32" s="9">
        <v>2.2999999999999998</v>
      </c>
      <c r="V32" s="9">
        <v>151.9</v>
      </c>
      <c r="W32" s="9">
        <v>65</v>
      </c>
      <c r="X32" s="9" t="s">
        <v>184</v>
      </c>
    </row>
    <row r="33" spans="1:24">
      <c r="A33" s="13" t="s">
        <v>40</v>
      </c>
      <c r="B33" s="12">
        <v>4170300000000000</v>
      </c>
      <c r="C33" s="13" t="s">
        <v>56</v>
      </c>
      <c r="D33" s="12">
        <v>4.170322E+16</v>
      </c>
      <c r="E33" s="13">
        <v>3045</v>
      </c>
      <c r="F33" s="13">
        <v>305871</v>
      </c>
      <c r="G33" s="13" t="s">
        <v>57</v>
      </c>
      <c r="H33" s="14">
        <f t="shared" si="0"/>
        <v>5261.282146124312</v>
      </c>
      <c r="I33" s="14">
        <f t="shared" si="1"/>
        <v>6519.5994327346725</v>
      </c>
      <c r="J33" s="14">
        <v>5261.282146124312</v>
      </c>
      <c r="K33" s="14"/>
      <c r="L33" s="14">
        <v>1258.3172866103605</v>
      </c>
      <c r="M33" s="19">
        <f t="shared" si="2"/>
        <v>6288.6983008476163</v>
      </c>
      <c r="N33" s="19">
        <f t="shared" si="3"/>
        <v>7599.7594856893656</v>
      </c>
      <c r="O33" s="21">
        <v>6288.6983008476163</v>
      </c>
      <c r="P33" s="21"/>
      <c r="Q33" s="21">
        <v>1311.0611848417495</v>
      </c>
      <c r="R33" s="16">
        <v>1</v>
      </c>
      <c r="S33" s="16">
        <v>1</v>
      </c>
      <c r="T33" s="16">
        <v>1</v>
      </c>
      <c r="U33" s="9">
        <v>2.8</v>
      </c>
      <c r="V33" s="9">
        <v>324.7</v>
      </c>
      <c r="W33" s="9">
        <v>115</v>
      </c>
      <c r="X33" s="9" t="s">
        <v>184</v>
      </c>
    </row>
    <row r="34" spans="1:24">
      <c r="A34" s="13" t="s">
        <v>40</v>
      </c>
      <c r="B34" s="12">
        <v>4170300000000000</v>
      </c>
      <c r="C34" s="13" t="s">
        <v>56</v>
      </c>
      <c r="D34" s="12">
        <v>4.170322E+16</v>
      </c>
      <c r="E34" s="13">
        <v>3731</v>
      </c>
      <c r="F34" s="13">
        <v>344381</v>
      </c>
      <c r="G34" s="13" t="s">
        <v>58</v>
      </c>
      <c r="H34" s="14">
        <f t="shared" si="0"/>
        <v>115093.08062124596</v>
      </c>
      <c r="I34" s="14">
        <f t="shared" si="1"/>
        <v>137444.19921574631</v>
      </c>
      <c r="J34" s="14">
        <v>115093.08062124596</v>
      </c>
      <c r="K34" s="14">
        <v>12913.738944922667</v>
      </c>
      <c r="L34" s="14">
        <v>9437.3796495777042</v>
      </c>
      <c r="M34" s="19">
        <f t="shared" si="2"/>
        <v>149441.27276138004</v>
      </c>
      <c r="N34" s="19">
        <f t="shared" si="3"/>
        <v>173028.3268157485</v>
      </c>
      <c r="O34" s="21">
        <v>149441.27276138004</v>
      </c>
      <c r="P34" s="21">
        <v>13098.564575634457</v>
      </c>
      <c r="Q34" s="21">
        <v>10488.489478733996</v>
      </c>
      <c r="R34" s="16">
        <v>1</v>
      </c>
      <c r="S34" s="16">
        <v>1.1000000000000001</v>
      </c>
      <c r="T34" s="16">
        <v>1</v>
      </c>
      <c r="U34" s="9">
        <v>2.8</v>
      </c>
      <c r="V34" s="9">
        <v>324.7</v>
      </c>
      <c r="W34" s="9">
        <v>115</v>
      </c>
      <c r="X34" s="9" t="s">
        <v>184</v>
      </c>
    </row>
    <row r="35" spans="1:24">
      <c r="A35" s="13" t="s">
        <v>40</v>
      </c>
      <c r="B35" s="12">
        <v>4170300000000000</v>
      </c>
      <c r="C35" s="13" t="s">
        <v>56</v>
      </c>
      <c r="D35" s="12">
        <v>4.170322E+16</v>
      </c>
      <c r="E35" s="13">
        <v>3738</v>
      </c>
      <c r="F35" s="13">
        <v>341671</v>
      </c>
      <c r="G35" s="13" t="s">
        <v>59</v>
      </c>
      <c r="H35" s="14">
        <f t="shared" si="0"/>
        <v>37847.127452631772</v>
      </c>
      <c r="I35" s="14">
        <f t="shared" si="1"/>
        <v>41622.079312462854</v>
      </c>
      <c r="J35" s="14">
        <v>37847.127452631772</v>
      </c>
      <c r="K35" s="14"/>
      <c r="L35" s="14">
        <v>3774.9518598310815</v>
      </c>
      <c r="M35" s="19">
        <f t="shared" si="2"/>
        <v>45681.881979056685</v>
      </c>
      <c r="N35" s="19">
        <f t="shared" si="3"/>
        <v>49615.065533581932</v>
      </c>
      <c r="O35" s="21">
        <v>45681.881979056685</v>
      </c>
      <c r="P35" s="21"/>
      <c r="Q35" s="21">
        <v>3933.1835545252479</v>
      </c>
      <c r="R35" s="16">
        <v>1</v>
      </c>
      <c r="S35" s="16">
        <v>1.1000000000000001</v>
      </c>
      <c r="T35" s="16">
        <v>1</v>
      </c>
      <c r="U35" s="9">
        <v>2.8</v>
      </c>
      <c r="V35" s="9">
        <v>324.7</v>
      </c>
      <c r="W35" s="9">
        <v>115</v>
      </c>
      <c r="X35" s="9" t="s">
        <v>184</v>
      </c>
    </row>
    <row r="36" spans="1:24">
      <c r="A36" s="13" t="s">
        <v>40</v>
      </c>
      <c r="B36" s="12">
        <v>4170300000000000</v>
      </c>
      <c r="C36" s="13" t="s">
        <v>60</v>
      </c>
      <c r="D36" s="12">
        <v>4.170342E+16</v>
      </c>
      <c r="E36" s="13">
        <v>3044</v>
      </c>
      <c r="F36" s="13">
        <v>305861</v>
      </c>
      <c r="G36" s="13" t="s">
        <v>61</v>
      </c>
      <c r="H36" s="14">
        <f t="shared" si="0"/>
        <v>5850.0641225808113</v>
      </c>
      <c r="I36" s="14">
        <f t="shared" si="1"/>
        <v>7337.1663703930553</v>
      </c>
      <c r="J36" s="14">
        <v>5850.0641225808113</v>
      </c>
      <c r="K36" s="14"/>
      <c r="L36" s="14">
        <v>1487.1022478122438</v>
      </c>
      <c r="M36" s="19">
        <f t="shared" si="2"/>
        <v>7633.3683716017649</v>
      </c>
      <c r="N36" s="19">
        <f t="shared" si="3"/>
        <v>9182.8043173238329</v>
      </c>
      <c r="O36" s="21">
        <v>7633.3683716017649</v>
      </c>
      <c r="P36" s="21"/>
      <c r="Q36" s="21">
        <v>1549.4359457220671</v>
      </c>
      <c r="R36" s="16">
        <v>1</v>
      </c>
      <c r="S36" s="16">
        <v>1</v>
      </c>
      <c r="T36" s="16">
        <v>1.3</v>
      </c>
      <c r="U36" s="9">
        <v>0</v>
      </c>
      <c r="V36" s="9">
        <v>37.4</v>
      </c>
      <c r="W36" s="9">
        <v>792</v>
      </c>
      <c r="X36" s="9" t="s">
        <v>184</v>
      </c>
    </row>
    <row r="37" spans="1:24">
      <c r="A37" s="13" t="s">
        <v>40</v>
      </c>
      <c r="B37" s="12">
        <v>4170300000000000</v>
      </c>
      <c r="C37" s="13" t="s">
        <v>60</v>
      </c>
      <c r="D37" s="12">
        <v>4.170342E+16</v>
      </c>
      <c r="E37" s="13">
        <v>3733</v>
      </c>
      <c r="F37" s="13">
        <v>341881</v>
      </c>
      <c r="G37" s="13" t="s">
        <v>62</v>
      </c>
      <c r="H37" s="14">
        <f t="shared" si="0"/>
        <v>22726.353829810636</v>
      </c>
      <c r="I37" s="14">
        <f t="shared" si="1"/>
        <v>27732.729222005968</v>
      </c>
      <c r="J37" s="14">
        <v>22726.353829810636</v>
      </c>
      <c r="K37" s="14">
        <v>2260.9558577727266</v>
      </c>
      <c r="L37" s="14">
        <v>2745.419534422605</v>
      </c>
      <c r="M37" s="19">
        <f t="shared" si="2"/>
        <v>27776.205907649386</v>
      </c>
      <c r="N37" s="19">
        <f t="shared" si="3"/>
        <v>33067.449781990857</v>
      </c>
      <c r="O37" s="21">
        <v>27776.205907649386</v>
      </c>
      <c r="P37" s="21">
        <v>2430.7467437776572</v>
      </c>
      <c r="Q37" s="21">
        <v>2860.4971305638169</v>
      </c>
      <c r="R37" s="16">
        <v>1</v>
      </c>
      <c r="S37" s="16">
        <v>1</v>
      </c>
      <c r="T37" s="16">
        <v>1.2</v>
      </c>
      <c r="U37" s="9">
        <v>0</v>
      </c>
      <c r="V37" s="9">
        <v>37.4</v>
      </c>
      <c r="W37" s="9">
        <v>792</v>
      </c>
      <c r="X37" s="9" t="s">
        <v>184</v>
      </c>
    </row>
    <row r="38" spans="1:24">
      <c r="A38" s="13" t="s">
        <v>40</v>
      </c>
      <c r="B38" s="12">
        <v>4170300000000000</v>
      </c>
      <c r="C38" s="13" t="s">
        <v>63</v>
      </c>
      <c r="D38" s="12">
        <v>4.1703223E+16</v>
      </c>
      <c r="E38" s="13">
        <v>3030</v>
      </c>
      <c r="F38" s="13">
        <v>305721</v>
      </c>
      <c r="G38" s="13" t="s">
        <v>64</v>
      </c>
      <c r="H38" s="14">
        <f t="shared" si="0"/>
        <v>18944.609695609393</v>
      </c>
      <c r="I38" s="14">
        <f t="shared" si="1"/>
        <v>24642.606475850789</v>
      </c>
      <c r="J38" s="14">
        <v>18944.609695609393</v>
      </c>
      <c r="K38" s="14">
        <v>1465.4749980065471</v>
      </c>
      <c r="L38" s="14">
        <v>4232.5217822348486</v>
      </c>
      <c r="M38" s="19">
        <f t="shared" si="2"/>
        <v>22461.215515227723</v>
      </c>
      <c r="N38" s="19">
        <f t="shared" si="3"/>
        <v>29471.859837835917</v>
      </c>
      <c r="O38" s="21">
        <v>22461.215515227723</v>
      </c>
      <c r="P38" s="21">
        <v>2600.7112463223093</v>
      </c>
      <c r="Q38" s="21">
        <v>4409.9330762858835</v>
      </c>
      <c r="R38" s="16">
        <v>1.45</v>
      </c>
      <c r="S38" s="16">
        <v>1</v>
      </c>
      <c r="T38" s="16">
        <v>1.25</v>
      </c>
      <c r="U38" s="9">
        <v>4</v>
      </c>
      <c r="V38" s="9">
        <v>27.8</v>
      </c>
      <c r="W38" s="9">
        <v>7</v>
      </c>
      <c r="X38" s="9" t="s">
        <v>184</v>
      </c>
    </row>
    <row r="39" spans="1:24">
      <c r="A39" s="13" t="s">
        <v>40</v>
      </c>
      <c r="B39" s="12">
        <v>4170300000000000</v>
      </c>
      <c r="C39" s="13" t="s">
        <v>65</v>
      </c>
      <c r="D39" s="12">
        <v>4.1703225E+16</v>
      </c>
      <c r="E39" s="13">
        <v>3079</v>
      </c>
      <c r="F39" s="13">
        <v>306211</v>
      </c>
      <c r="G39" s="13" t="s">
        <v>66</v>
      </c>
      <c r="H39" s="14">
        <f t="shared" si="0"/>
        <v>6364.5240485222957</v>
      </c>
      <c r="I39" s="14">
        <f t="shared" si="1"/>
        <v>8297.7569706782124</v>
      </c>
      <c r="J39" s="14">
        <v>6364.5240485222957</v>
      </c>
      <c r="K39" s="14"/>
      <c r="L39" s="14">
        <v>1933.2329221559173</v>
      </c>
      <c r="M39" s="19">
        <f t="shared" si="2"/>
        <v>7907.4469269787305</v>
      </c>
      <c r="N39" s="19">
        <f t="shared" si="3"/>
        <v>9921.713656417418</v>
      </c>
      <c r="O39" s="21">
        <v>7907.4469269787305</v>
      </c>
      <c r="P39" s="21"/>
      <c r="Q39" s="21">
        <v>2014.2667294386874</v>
      </c>
      <c r="R39" s="16">
        <v>1.1499999999999999</v>
      </c>
      <c r="S39" s="16">
        <v>1.5</v>
      </c>
      <c r="T39" s="16">
        <v>1</v>
      </c>
      <c r="U39" s="9">
        <v>8.8000000000000007</v>
      </c>
      <c r="V39" s="9">
        <v>106.2</v>
      </c>
      <c r="W39" s="9">
        <v>13</v>
      </c>
      <c r="X39" s="9" t="s">
        <v>184</v>
      </c>
    </row>
    <row r="40" spans="1:24">
      <c r="A40" s="13" t="s">
        <v>40</v>
      </c>
      <c r="B40" s="12">
        <v>4170300000000000</v>
      </c>
      <c r="C40" s="13" t="s">
        <v>65</v>
      </c>
      <c r="D40" s="12">
        <v>4.1703225E+16</v>
      </c>
      <c r="E40" s="13">
        <v>3082</v>
      </c>
      <c r="F40" s="13">
        <v>306241</v>
      </c>
      <c r="G40" s="13" t="s">
        <v>67</v>
      </c>
      <c r="H40" s="14">
        <f t="shared" si="0"/>
        <v>8799.8162618610077</v>
      </c>
      <c r="I40" s="14">
        <f t="shared" si="1"/>
        <v>10755.927680137112</v>
      </c>
      <c r="J40" s="14">
        <v>8799.8162618610077</v>
      </c>
      <c r="K40" s="14"/>
      <c r="L40" s="14">
        <v>1956.1114182761057</v>
      </c>
      <c r="M40" s="19">
        <f t="shared" si="2"/>
        <v>10997.963280240851</v>
      </c>
      <c r="N40" s="19">
        <f t="shared" si="3"/>
        <v>13036.067485767569</v>
      </c>
      <c r="O40" s="21">
        <v>10997.963280240851</v>
      </c>
      <c r="P40" s="21"/>
      <c r="Q40" s="21">
        <v>2038.1042055267194</v>
      </c>
      <c r="R40" s="16">
        <v>1</v>
      </c>
      <c r="S40" s="16">
        <v>1.6</v>
      </c>
      <c r="T40" s="16">
        <v>1</v>
      </c>
      <c r="U40" s="9">
        <v>8.8000000000000007</v>
      </c>
      <c r="V40" s="9">
        <v>106.2</v>
      </c>
      <c r="W40" s="9">
        <v>13</v>
      </c>
      <c r="X40" s="9" t="s">
        <v>184</v>
      </c>
    </row>
    <row r="41" spans="1:24">
      <c r="A41" s="13" t="s">
        <v>40</v>
      </c>
      <c r="B41" s="12">
        <v>4170300000000000</v>
      </c>
      <c r="C41" s="13" t="s">
        <v>65</v>
      </c>
      <c r="D41" s="12">
        <v>4.1703225E+16</v>
      </c>
      <c r="E41" s="13">
        <v>3730</v>
      </c>
      <c r="F41" s="13">
        <v>341901</v>
      </c>
      <c r="G41" s="13" t="s">
        <v>68</v>
      </c>
      <c r="H41" s="14">
        <f t="shared" si="0"/>
        <v>59043.317632216276</v>
      </c>
      <c r="I41" s="14">
        <f t="shared" si="1"/>
        <v>69551.208132972286</v>
      </c>
      <c r="J41" s="14">
        <v>59043.317632216276</v>
      </c>
      <c r="K41" s="14">
        <v>5188.6401528122051</v>
      </c>
      <c r="L41" s="14">
        <v>5319.2503479437955</v>
      </c>
      <c r="M41" s="19">
        <f t="shared" si="2"/>
        <v>70903.360398648947</v>
      </c>
      <c r="N41" s="19">
        <f t="shared" si="3"/>
        <v>86624.026915722046</v>
      </c>
      <c r="O41" s="21">
        <v>70903.360398648947</v>
      </c>
      <c r="P41" s="21">
        <v>5559.9423345495479</v>
      </c>
      <c r="Q41" s="21">
        <v>10160.724182523556</v>
      </c>
      <c r="R41" s="16">
        <v>1.1499999999999999</v>
      </c>
      <c r="S41" s="16">
        <v>1</v>
      </c>
      <c r="T41" s="16">
        <v>1.4</v>
      </c>
      <c r="U41" s="9">
        <v>8.8000000000000007</v>
      </c>
      <c r="V41" s="9">
        <v>106.2</v>
      </c>
      <c r="W41" s="9">
        <v>13</v>
      </c>
      <c r="X41" s="9" t="s">
        <v>184</v>
      </c>
    </row>
    <row r="42" spans="1:24">
      <c r="A42" s="13" t="s">
        <v>40</v>
      </c>
      <c r="B42" s="12">
        <v>4170300000000000</v>
      </c>
      <c r="C42" s="13" t="s">
        <v>69</v>
      </c>
      <c r="D42" s="12">
        <v>4.170323E+16</v>
      </c>
      <c r="E42" s="13">
        <v>3031</v>
      </c>
      <c r="F42" s="13">
        <v>305731</v>
      </c>
      <c r="G42" s="13" t="s">
        <v>70</v>
      </c>
      <c r="H42" s="14">
        <f t="shared" si="0"/>
        <v>18796.914420822199</v>
      </c>
      <c r="I42" s="14">
        <f t="shared" si="1"/>
        <v>24147.802776886983</v>
      </c>
      <c r="J42" s="14">
        <v>18796.914420822199</v>
      </c>
      <c r="K42" s="14">
        <v>1347.1515350318202</v>
      </c>
      <c r="L42" s="14">
        <v>4003.7368210329651</v>
      </c>
      <c r="M42" s="19">
        <f t="shared" si="2"/>
        <v>22519.455353541678</v>
      </c>
      <c r="N42" s="19">
        <f t="shared" si="3"/>
        <v>28076.330863918192</v>
      </c>
      <c r="O42" s="21">
        <v>22519.455353541678</v>
      </c>
      <c r="P42" s="21">
        <v>1385.317194970949</v>
      </c>
      <c r="Q42" s="21">
        <v>4171.5583154055657</v>
      </c>
      <c r="R42" s="16">
        <v>1.3</v>
      </c>
      <c r="S42" s="16">
        <v>1.45</v>
      </c>
      <c r="T42" s="16">
        <v>1</v>
      </c>
      <c r="U42" s="9">
        <v>4.5999999999999996</v>
      </c>
      <c r="V42" s="9">
        <v>30.2</v>
      </c>
      <c r="W42" s="9">
        <v>7</v>
      </c>
      <c r="X42" s="9" t="s">
        <v>184</v>
      </c>
    </row>
    <row r="43" spans="1:24">
      <c r="A43" s="13" t="s">
        <v>40</v>
      </c>
      <c r="B43" s="12">
        <v>4170300000000000</v>
      </c>
      <c r="C43" s="13" t="s">
        <v>69</v>
      </c>
      <c r="D43" s="12">
        <v>4.170323E+16</v>
      </c>
      <c r="E43" s="13">
        <v>3077</v>
      </c>
      <c r="F43" s="13">
        <v>306191</v>
      </c>
      <c r="G43" s="13" t="s">
        <v>71</v>
      </c>
      <c r="H43" s="14">
        <f t="shared" si="0"/>
        <v>6124.0391589936244</v>
      </c>
      <c r="I43" s="14">
        <f t="shared" si="1"/>
        <v>7725.5338874068111</v>
      </c>
      <c r="J43" s="14">
        <v>6124.0391589936244</v>
      </c>
      <c r="K43" s="14"/>
      <c r="L43" s="14">
        <v>1601.4947284131865</v>
      </c>
      <c r="M43" s="19">
        <f t="shared" si="2"/>
        <v>7674.4258511992684</v>
      </c>
      <c r="N43" s="19">
        <f t="shared" si="3"/>
        <v>9343.0491773614958</v>
      </c>
      <c r="O43" s="21">
        <v>7674.4258511992684</v>
      </c>
      <c r="P43" s="21"/>
      <c r="Q43" s="21">
        <v>1668.6233261622267</v>
      </c>
      <c r="R43" s="16">
        <v>1.3</v>
      </c>
      <c r="S43" s="16">
        <v>1</v>
      </c>
      <c r="T43" s="16">
        <v>1.8</v>
      </c>
      <c r="U43" s="9">
        <v>4.5999999999999996</v>
      </c>
      <c r="V43" s="9">
        <v>30.2</v>
      </c>
      <c r="W43" s="9">
        <v>7</v>
      </c>
      <c r="X43" s="9" t="s">
        <v>184</v>
      </c>
    </row>
    <row r="44" spans="1:24">
      <c r="A44" s="13" t="s">
        <v>72</v>
      </c>
      <c r="B44" s="12">
        <v>4170200000000000</v>
      </c>
      <c r="C44" s="13" t="s">
        <v>73</v>
      </c>
      <c r="D44" s="12">
        <v>4.1702205E+16</v>
      </c>
      <c r="E44" s="13">
        <v>2439</v>
      </c>
      <c r="F44" s="13">
        <v>241441</v>
      </c>
      <c r="G44" s="13" t="s">
        <v>74</v>
      </c>
      <c r="H44" s="14">
        <f t="shared" si="0"/>
        <v>38911.011368600637</v>
      </c>
      <c r="I44" s="14">
        <f t="shared" si="1"/>
        <v>45778.076057604223</v>
      </c>
      <c r="J44" s="14">
        <v>38911.011368600637</v>
      </c>
      <c r="K44" s="14">
        <v>2748.9353873696782</v>
      </c>
      <c r="L44" s="14">
        <v>4118.1293016339077</v>
      </c>
      <c r="M44" s="19">
        <f t="shared" si="2"/>
        <v>45967.03494698109</v>
      </c>
      <c r="N44" s="19">
        <f t="shared" si="3"/>
        <v>53201.708928780907</v>
      </c>
      <c r="O44" s="21">
        <v>45967.03494698109</v>
      </c>
      <c r="P44" s="21">
        <v>2943.9282859540881</v>
      </c>
      <c r="Q44" s="21">
        <v>4290.7456958457251</v>
      </c>
      <c r="R44" s="16">
        <v>1.1000000000000001</v>
      </c>
      <c r="S44" s="16">
        <v>1.1000000000000001</v>
      </c>
      <c r="T44" s="16">
        <v>1</v>
      </c>
      <c r="U44" s="9">
        <v>9.9</v>
      </c>
      <c r="V44" s="9">
        <v>73.900000000000006</v>
      </c>
      <c r="W44" s="9">
        <v>7</v>
      </c>
      <c r="X44" s="9" t="s">
        <v>184</v>
      </c>
    </row>
    <row r="45" spans="1:24">
      <c r="A45" s="13" t="s">
        <v>72</v>
      </c>
      <c r="B45" s="12">
        <v>4170200000000000</v>
      </c>
      <c r="C45" s="13" t="s">
        <v>75</v>
      </c>
      <c r="D45" s="12">
        <v>4.170242E+16</v>
      </c>
      <c r="E45" s="13">
        <v>2445</v>
      </c>
      <c r="F45" s="13">
        <v>204951</v>
      </c>
      <c r="G45" s="13" t="s">
        <v>76</v>
      </c>
      <c r="H45" s="14">
        <f t="shared" si="0"/>
        <v>23715.062808441449</v>
      </c>
      <c r="I45" s="14">
        <f t="shared" si="1"/>
        <v>28351.522571065281</v>
      </c>
      <c r="J45" s="14">
        <v>23715.062808441449</v>
      </c>
      <c r="K45" s="14">
        <v>1776.6477476002854</v>
      </c>
      <c r="L45" s="14">
        <v>2859.8120150235463</v>
      </c>
      <c r="M45" s="19">
        <f t="shared" si="2"/>
        <v>28549.022550913458</v>
      </c>
      <c r="N45" s="19">
        <f t="shared" si="3"/>
        <v>33262.059611289951</v>
      </c>
      <c r="O45" s="21">
        <v>28549.022550913458</v>
      </c>
      <c r="P45" s="21">
        <v>1733.3525493725176</v>
      </c>
      <c r="Q45" s="21">
        <v>2979.6845110039758</v>
      </c>
      <c r="R45" s="16">
        <v>1</v>
      </c>
      <c r="S45" s="16">
        <v>1</v>
      </c>
      <c r="T45" s="16">
        <v>1</v>
      </c>
      <c r="U45" s="9">
        <v>0</v>
      </c>
      <c r="V45" s="9">
        <v>52.7</v>
      </c>
      <c r="W45" s="9">
        <v>1390</v>
      </c>
      <c r="X45" s="9" t="s">
        <v>184</v>
      </c>
    </row>
    <row r="46" spans="1:24">
      <c r="A46" s="13" t="s">
        <v>72</v>
      </c>
      <c r="B46" s="12">
        <v>4170200000000000</v>
      </c>
      <c r="C46" s="13" t="s">
        <v>77</v>
      </c>
      <c r="D46" s="12">
        <v>4.170221E+16</v>
      </c>
      <c r="E46" s="13">
        <v>2184</v>
      </c>
      <c r="F46" s="13">
        <v>204681</v>
      </c>
      <c r="G46" s="13" t="s">
        <v>78</v>
      </c>
      <c r="H46" s="14">
        <f t="shared" si="0"/>
        <v>53373.354247215109</v>
      </c>
      <c r="I46" s="14">
        <f t="shared" si="1"/>
        <v>62939.030207739874</v>
      </c>
      <c r="J46" s="14">
        <v>53373.354247215109</v>
      </c>
      <c r="K46" s="14">
        <v>4280.7433567612488</v>
      </c>
      <c r="L46" s="14">
        <v>5284.9326037635155</v>
      </c>
      <c r="M46" s="19">
        <f t="shared" si="2"/>
        <v>64967.510899411915</v>
      </c>
      <c r="N46" s="19">
        <f t="shared" si="3"/>
        <v>74687.720626381313</v>
      </c>
      <c r="O46" s="21">
        <v>64967.510899411915</v>
      </c>
      <c r="P46" s="21">
        <v>4213.7527506340502</v>
      </c>
      <c r="Q46" s="21">
        <v>5506.4569763353484</v>
      </c>
      <c r="R46" s="16">
        <v>1</v>
      </c>
      <c r="S46" s="16">
        <v>1.1499999999999999</v>
      </c>
      <c r="T46" s="16">
        <v>1</v>
      </c>
      <c r="U46" s="9">
        <v>14.5</v>
      </c>
      <c r="V46" s="9">
        <v>99.7</v>
      </c>
      <c r="W46" s="9">
        <v>7</v>
      </c>
      <c r="X46" s="9" t="s">
        <v>184</v>
      </c>
    </row>
    <row r="47" spans="1:24">
      <c r="A47" s="13" t="s">
        <v>72</v>
      </c>
      <c r="B47" s="12">
        <v>4170200000000000</v>
      </c>
      <c r="C47" s="13" t="s">
        <v>79</v>
      </c>
      <c r="D47" s="12">
        <v>4.1702215E+16</v>
      </c>
      <c r="E47" s="13">
        <v>2164</v>
      </c>
      <c r="F47" s="13">
        <v>204481</v>
      </c>
      <c r="G47" s="13" t="s">
        <v>80</v>
      </c>
      <c r="H47" s="14">
        <f t="shared" si="0"/>
        <v>4107.5107231268894</v>
      </c>
      <c r="I47" s="14">
        <f t="shared" si="1"/>
        <v>5537.4167306386626</v>
      </c>
      <c r="J47" s="14">
        <v>4107.5107231268894</v>
      </c>
      <c r="K47" s="14"/>
      <c r="L47" s="14">
        <v>1429.9060075117732</v>
      </c>
      <c r="M47" s="19">
        <f t="shared" si="2"/>
        <v>5065.7616866871722</v>
      </c>
      <c r="N47" s="19">
        <f t="shared" si="3"/>
        <v>6555.6039421891601</v>
      </c>
      <c r="O47" s="21">
        <v>5065.7616866871722</v>
      </c>
      <c r="P47" s="21"/>
      <c r="Q47" s="21">
        <v>1489.8422555019879</v>
      </c>
      <c r="R47" s="16">
        <v>1</v>
      </c>
      <c r="S47" s="16">
        <v>1.2</v>
      </c>
      <c r="T47" s="16">
        <v>1</v>
      </c>
      <c r="U47" s="9">
        <v>3.6</v>
      </c>
      <c r="V47" s="9">
        <v>98.4</v>
      </c>
      <c r="W47" s="9">
        <v>27</v>
      </c>
      <c r="X47" s="9" t="s">
        <v>184</v>
      </c>
    </row>
    <row r="48" spans="1:24">
      <c r="A48" s="13" t="s">
        <v>72</v>
      </c>
      <c r="B48" s="12">
        <v>4170200000000000</v>
      </c>
      <c r="C48" s="13" t="s">
        <v>79</v>
      </c>
      <c r="D48" s="12">
        <v>4.1702215E+16</v>
      </c>
      <c r="E48" s="13">
        <v>241491</v>
      </c>
      <c r="F48" s="13">
        <v>241471</v>
      </c>
      <c r="G48" s="13" t="s">
        <v>81</v>
      </c>
      <c r="H48" s="14">
        <f t="shared" si="0"/>
        <v>46417.188649449636</v>
      </c>
      <c r="I48" s="14">
        <f t="shared" si="1"/>
        <v>53735.411579108382</v>
      </c>
      <c r="J48" s="14">
        <v>46417.188649449636</v>
      </c>
      <c r="K48" s="14">
        <v>2742.5237056210754</v>
      </c>
      <c r="L48" s="14">
        <v>4575.699224037674</v>
      </c>
      <c r="M48" s="19">
        <f t="shared" si="2"/>
        <v>55812.374191872157</v>
      </c>
      <c r="N48" s="19">
        <f t="shared" si="3"/>
        <v>63634.777477683849</v>
      </c>
      <c r="O48" s="21">
        <v>55812.374191872157</v>
      </c>
      <c r="P48" s="21">
        <v>3054.90806820533</v>
      </c>
      <c r="Q48" s="21">
        <v>4767.4952176063607</v>
      </c>
      <c r="R48" s="16">
        <v>1</v>
      </c>
      <c r="S48" s="16">
        <v>1</v>
      </c>
      <c r="T48" s="16">
        <v>1</v>
      </c>
      <c r="U48" s="9">
        <v>3.6</v>
      </c>
      <c r="V48" s="9">
        <v>98.4</v>
      </c>
      <c r="W48" s="9">
        <v>27</v>
      </c>
      <c r="X48" s="9" t="s">
        <v>184</v>
      </c>
    </row>
    <row r="49" spans="1:24">
      <c r="A49" s="13" t="s">
        <v>72</v>
      </c>
      <c r="B49" s="12">
        <v>4170200000000000</v>
      </c>
      <c r="C49" s="13" t="s">
        <v>82</v>
      </c>
      <c r="D49" s="12">
        <v>4.170241E+16</v>
      </c>
      <c r="E49" s="13">
        <v>2440</v>
      </c>
      <c r="F49" s="13">
        <v>205321</v>
      </c>
      <c r="G49" s="13" t="s">
        <v>83</v>
      </c>
      <c r="H49" s="14">
        <f t="shared" si="0"/>
        <v>39081.675974067606</v>
      </c>
      <c r="I49" s="14">
        <f t="shared" si="1"/>
        <v>47369.233445262988</v>
      </c>
      <c r="J49" s="14">
        <v>39081.675974067606</v>
      </c>
      <c r="K49" s="14">
        <v>3711.8582471577092</v>
      </c>
      <c r="L49" s="14">
        <v>4575.699224037674</v>
      </c>
      <c r="M49" s="19">
        <f t="shared" si="2"/>
        <v>46857.773458943062</v>
      </c>
      <c r="N49" s="19">
        <f t="shared" si="3"/>
        <v>54886.419917733459</v>
      </c>
      <c r="O49" s="21">
        <v>46857.773458943062</v>
      </c>
      <c r="P49" s="21">
        <v>3261.1512411840372</v>
      </c>
      <c r="Q49" s="21">
        <v>4767.4952176063607</v>
      </c>
      <c r="R49" s="16">
        <v>1</v>
      </c>
      <c r="S49" s="16">
        <v>1</v>
      </c>
      <c r="T49" s="16">
        <v>1</v>
      </c>
      <c r="U49" s="9">
        <v>0</v>
      </c>
      <c r="V49" s="9">
        <v>82</v>
      </c>
      <c r="W49" s="9">
        <v>1863</v>
      </c>
      <c r="X49" s="9" t="s">
        <v>184</v>
      </c>
    </row>
    <row r="50" spans="1:24">
      <c r="A50" s="13" t="s">
        <v>72</v>
      </c>
      <c r="B50" s="12">
        <v>4170200000000000</v>
      </c>
      <c r="C50" s="13" t="s">
        <v>84</v>
      </c>
      <c r="D50" s="12">
        <v>4.170222E+16</v>
      </c>
      <c r="E50" s="13">
        <v>2444</v>
      </c>
      <c r="F50" s="13">
        <v>241451</v>
      </c>
      <c r="G50" s="13" t="s">
        <v>85</v>
      </c>
      <c r="H50" s="14">
        <f t="shared" si="0"/>
        <v>31642.277875376898</v>
      </c>
      <c r="I50" s="14">
        <f t="shared" si="1"/>
        <v>36877.358415308358</v>
      </c>
      <c r="J50" s="14">
        <v>31642.277875376898</v>
      </c>
      <c r="K50" s="14">
        <v>2260.8760443069759</v>
      </c>
      <c r="L50" s="14">
        <v>2974.2044956244877</v>
      </c>
      <c r="M50" s="19">
        <f t="shared" si="2"/>
        <v>37772.443398798699</v>
      </c>
      <c r="N50" s="19">
        <f t="shared" si="3"/>
        <v>43285.435746145333</v>
      </c>
      <c r="O50" s="21">
        <v>37772.443398798699</v>
      </c>
      <c r="P50" s="21">
        <v>2414.1204559025014</v>
      </c>
      <c r="Q50" s="21">
        <v>3098.8718914441342</v>
      </c>
      <c r="R50" s="16">
        <v>1</v>
      </c>
      <c r="S50" s="16">
        <v>1.2</v>
      </c>
      <c r="T50" s="16">
        <v>1</v>
      </c>
      <c r="U50" s="9">
        <v>7.2</v>
      </c>
      <c r="V50" s="9">
        <v>60</v>
      </c>
      <c r="W50" s="9">
        <v>8</v>
      </c>
      <c r="X50" s="9" t="s">
        <v>184</v>
      </c>
    </row>
    <row r="51" spans="1:24">
      <c r="A51" s="13" t="s">
        <v>72</v>
      </c>
      <c r="B51" s="12">
        <v>4170200000000000</v>
      </c>
      <c r="C51" s="13" t="s">
        <v>86</v>
      </c>
      <c r="D51" s="12">
        <v>4.1702225E+16</v>
      </c>
      <c r="E51" s="13">
        <v>2443</v>
      </c>
      <c r="F51" s="13">
        <v>241461</v>
      </c>
      <c r="G51" s="13" t="s">
        <v>87</v>
      </c>
      <c r="H51" s="14">
        <f t="shared" si="0"/>
        <v>34943.800808380664</v>
      </c>
      <c r="I51" s="14">
        <f t="shared" si="1"/>
        <v>41058.923390741584</v>
      </c>
      <c r="J51" s="14">
        <v>34943.800808380664</v>
      </c>
      <c r="K51" s="14">
        <v>2340.1707225298369</v>
      </c>
      <c r="L51" s="14">
        <v>3774.9518598310815</v>
      </c>
      <c r="M51" s="19">
        <f t="shared" si="2"/>
        <v>41689.599008838915</v>
      </c>
      <c r="N51" s="19">
        <f t="shared" si="3"/>
        <v>48138.949273704391</v>
      </c>
      <c r="O51" s="21">
        <v>41689.599008838915</v>
      </c>
      <c r="P51" s="21">
        <v>2516.1667103402287</v>
      </c>
      <c r="Q51" s="21">
        <v>3933.1835545252479</v>
      </c>
      <c r="R51" s="16">
        <v>1</v>
      </c>
      <c r="S51" s="16">
        <v>1.1000000000000001</v>
      </c>
      <c r="T51" s="16">
        <v>1</v>
      </c>
      <c r="U51" s="9">
        <v>2.1</v>
      </c>
      <c r="V51" s="9">
        <v>71.7</v>
      </c>
      <c r="W51" s="9">
        <v>34</v>
      </c>
      <c r="X51" s="9" t="s">
        <v>184</v>
      </c>
    </row>
    <row r="52" spans="1:24">
      <c r="A52" s="13" t="s">
        <v>88</v>
      </c>
      <c r="B52" s="12">
        <v>4170400000000000</v>
      </c>
      <c r="C52" s="13" t="s">
        <v>89</v>
      </c>
      <c r="D52" s="12">
        <v>4.170421E+16</v>
      </c>
      <c r="E52" s="13">
        <v>4322</v>
      </c>
      <c r="F52" s="13">
        <v>441621</v>
      </c>
      <c r="G52" s="13" t="s">
        <v>90</v>
      </c>
      <c r="H52" s="14">
        <f t="shared" si="0"/>
        <v>26255.307750112992</v>
      </c>
      <c r="I52" s="14">
        <f t="shared" si="1"/>
        <v>32093.058416439813</v>
      </c>
      <c r="J52" s="14">
        <v>26255.307750112992</v>
      </c>
      <c r="K52" s="14">
        <v>1948.4063258947963</v>
      </c>
      <c r="L52" s="14">
        <v>3889.3443404320237</v>
      </c>
      <c r="M52" s="19">
        <f t="shared" si="2"/>
        <v>30956.975552370764</v>
      </c>
      <c r="N52" s="19">
        <f t="shared" si="3"/>
        <v>37070.606380913137</v>
      </c>
      <c r="O52" s="21">
        <v>30956.975552370764</v>
      </c>
      <c r="P52" s="21">
        <v>2061.2598935769665</v>
      </c>
      <c r="Q52" s="21">
        <v>4052.3709349654073</v>
      </c>
      <c r="R52" s="16">
        <v>1.5</v>
      </c>
      <c r="S52" s="16">
        <v>1.2</v>
      </c>
      <c r="T52" s="16">
        <v>1</v>
      </c>
      <c r="U52" s="9">
        <v>7.3</v>
      </c>
      <c r="V52" s="9">
        <v>34.1</v>
      </c>
      <c r="W52" s="9">
        <v>5</v>
      </c>
      <c r="X52" s="9" t="s">
        <v>184</v>
      </c>
    </row>
    <row r="53" spans="1:24">
      <c r="A53" s="13" t="s">
        <v>88</v>
      </c>
      <c r="B53" s="12">
        <v>4170400000000000</v>
      </c>
      <c r="C53" s="13" t="s">
        <v>91</v>
      </c>
      <c r="D53" s="12">
        <v>4.170422E+16</v>
      </c>
      <c r="E53" s="13">
        <v>4323</v>
      </c>
      <c r="F53" s="13">
        <v>441581</v>
      </c>
      <c r="G53" s="13" t="s">
        <v>92</v>
      </c>
      <c r="H53" s="14">
        <f t="shared" si="0"/>
        <v>37625.797897933611</v>
      </c>
      <c r="I53" s="14">
        <f t="shared" si="1"/>
        <v>44911.962418849347</v>
      </c>
      <c r="J53" s="14">
        <v>37625.797897933611</v>
      </c>
      <c r="K53" s="14">
        <v>2710.4652968780638</v>
      </c>
      <c r="L53" s="14">
        <v>4575.699224037674</v>
      </c>
      <c r="M53" s="19">
        <f t="shared" si="2"/>
        <v>45900.102199742803</v>
      </c>
      <c r="N53" s="19">
        <f t="shared" si="3"/>
        <v>53614.999853008507</v>
      </c>
      <c r="O53" s="21">
        <v>45900.102199742803</v>
      </c>
      <c r="P53" s="21">
        <v>2947.4024356593441</v>
      </c>
      <c r="Q53" s="21">
        <v>4767.4952176063607</v>
      </c>
      <c r="R53" s="16">
        <v>1.5</v>
      </c>
      <c r="S53" s="16">
        <v>1.1000000000000001</v>
      </c>
      <c r="T53" s="16">
        <v>1</v>
      </c>
      <c r="U53" s="9">
        <v>15.4</v>
      </c>
      <c r="V53" s="9">
        <v>61.2</v>
      </c>
      <c r="W53" s="9">
        <v>4</v>
      </c>
      <c r="X53" s="9" t="s">
        <v>184</v>
      </c>
    </row>
    <row r="54" spans="1:24">
      <c r="A54" s="13" t="s">
        <v>88</v>
      </c>
      <c r="B54" s="12">
        <v>4170400000000000</v>
      </c>
      <c r="C54" s="13" t="s">
        <v>93</v>
      </c>
      <c r="D54" s="12">
        <v>4.170423E+16</v>
      </c>
      <c r="E54" s="13">
        <v>4324</v>
      </c>
      <c r="F54" s="13">
        <v>412081</v>
      </c>
      <c r="G54" s="13" t="s">
        <v>94</v>
      </c>
      <c r="H54" s="14">
        <f t="shared" si="0"/>
        <v>34489.745399016436</v>
      </c>
      <c r="I54" s="14">
        <f t="shared" si="1"/>
        <v>42583.361276890617</v>
      </c>
      <c r="J54" s="14">
        <v>34489.745399016436</v>
      </c>
      <c r="K54" s="14">
        <v>2488.3843284280279</v>
      </c>
      <c r="L54" s="14">
        <v>5605.2315494461509</v>
      </c>
      <c r="M54" s="19">
        <f t="shared" si="2"/>
        <v>41247.728009247505</v>
      </c>
      <c r="N54" s="19">
        <f t="shared" si="3"/>
        <v>49683.802582367811</v>
      </c>
      <c r="O54" s="21">
        <v>41247.728009247505</v>
      </c>
      <c r="P54" s="21">
        <v>2595.8929315525188</v>
      </c>
      <c r="Q54" s="21">
        <v>5840.1816415677922</v>
      </c>
      <c r="R54" s="16">
        <v>1.2</v>
      </c>
      <c r="S54" s="16">
        <v>1.3</v>
      </c>
      <c r="T54" s="16">
        <v>1</v>
      </c>
      <c r="U54" s="9">
        <v>4.8</v>
      </c>
      <c r="V54" s="9">
        <v>48.7</v>
      </c>
      <c r="W54" s="9">
        <v>10</v>
      </c>
      <c r="X54" s="9" t="s">
        <v>184</v>
      </c>
    </row>
    <row r="55" spans="1:24">
      <c r="A55" s="13" t="s">
        <v>88</v>
      </c>
      <c r="B55" s="12">
        <v>4170400000000000</v>
      </c>
      <c r="C55" s="13" t="s">
        <v>95</v>
      </c>
      <c r="D55" s="12">
        <v>4.1704235E+16</v>
      </c>
      <c r="E55" s="13">
        <v>4325</v>
      </c>
      <c r="F55" s="13">
        <v>412091</v>
      </c>
      <c r="G55" s="13" t="s">
        <v>96</v>
      </c>
      <c r="H55" s="14">
        <f t="shared" si="0"/>
        <v>46816.587436257556</v>
      </c>
      <c r="I55" s="14">
        <f t="shared" si="1"/>
        <v>54872.299753321626</v>
      </c>
      <c r="J55" s="14">
        <v>46816.587436257556</v>
      </c>
      <c r="K55" s="14">
        <v>3251.228131824505</v>
      </c>
      <c r="L55" s="14">
        <v>4804.4841852395584</v>
      </c>
      <c r="M55" s="19">
        <f t="shared" si="2"/>
        <v>55267.719476870938</v>
      </c>
      <c r="N55" s="19">
        <f t="shared" si="3"/>
        <v>63574.996716935893</v>
      </c>
      <c r="O55" s="21">
        <v>55267.719476870938</v>
      </c>
      <c r="P55" s="21">
        <v>3301.4072615782766</v>
      </c>
      <c r="Q55" s="21">
        <v>5005.8699784866785</v>
      </c>
      <c r="R55" s="16">
        <v>1.2</v>
      </c>
      <c r="S55" s="16">
        <v>1.2</v>
      </c>
      <c r="T55" s="16">
        <v>1</v>
      </c>
      <c r="U55" s="9">
        <v>5.9</v>
      </c>
      <c r="V55" s="9">
        <v>69.400000000000006</v>
      </c>
      <c r="W55" s="9">
        <v>12</v>
      </c>
      <c r="X55" s="9" t="s">
        <v>184</v>
      </c>
    </row>
    <row r="56" spans="1:24">
      <c r="A56" s="13" t="s">
        <v>88</v>
      </c>
      <c r="B56" s="12">
        <v>4170400000000000</v>
      </c>
      <c r="C56" s="13" t="s">
        <v>97</v>
      </c>
      <c r="D56" s="12">
        <v>4.1704245E+16</v>
      </c>
      <c r="E56" s="13">
        <v>4327</v>
      </c>
      <c r="F56" s="13">
        <v>412101</v>
      </c>
      <c r="G56" s="13" t="s">
        <v>98</v>
      </c>
      <c r="H56" s="14">
        <f t="shared" si="0"/>
        <v>70088.256598505599</v>
      </c>
      <c r="I56" s="14">
        <f t="shared" si="1"/>
        <v>83831.025276623477</v>
      </c>
      <c r="J56" s="14">
        <v>70088.256598505599</v>
      </c>
      <c r="K56" s="14">
        <v>5163.3326330472355</v>
      </c>
      <c r="L56" s="14">
        <v>8579.4360450706408</v>
      </c>
      <c r="M56" s="19">
        <f t="shared" si="2"/>
        <v>82899.106952332513</v>
      </c>
      <c r="N56" s="19">
        <f t="shared" si="3"/>
        <v>96727.199016991435</v>
      </c>
      <c r="O56" s="21">
        <v>82899.106952332513</v>
      </c>
      <c r="P56" s="21">
        <v>4889.0385316469892</v>
      </c>
      <c r="Q56" s="21">
        <v>8939.0535330119274</v>
      </c>
      <c r="R56" s="16">
        <v>1.5</v>
      </c>
      <c r="S56" s="16">
        <v>1</v>
      </c>
      <c r="T56" s="16">
        <v>1</v>
      </c>
      <c r="U56" s="9">
        <f>0.1+10.5</f>
        <v>10.6</v>
      </c>
      <c r="V56" s="9">
        <f>42+53</f>
        <v>95</v>
      </c>
      <c r="W56" s="9">
        <f>502+5</f>
        <v>507</v>
      </c>
      <c r="X56" s="9" t="s">
        <v>184</v>
      </c>
    </row>
    <row r="57" spans="1:24">
      <c r="A57" s="13" t="s">
        <v>99</v>
      </c>
      <c r="B57" s="12">
        <v>4170600000000000</v>
      </c>
      <c r="C57" s="13" t="s">
        <v>100</v>
      </c>
      <c r="D57" s="12">
        <v>4.1706207E+16</v>
      </c>
      <c r="E57" s="13">
        <v>6822</v>
      </c>
      <c r="F57" s="13">
        <v>620381</v>
      </c>
      <c r="G57" s="13" t="s">
        <v>101</v>
      </c>
      <c r="H57" s="14">
        <f t="shared" si="0"/>
        <v>55638.616038762164</v>
      </c>
      <c r="I57" s="14">
        <f t="shared" si="1"/>
        <v>68491.736762216111</v>
      </c>
      <c r="J57" s="14">
        <v>55638.616038762164</v>
      </c>
      <c r="K57" s="14">
        <v>3930.5072365804835</v>
      </c>
      <c r="L57" s="14">
        <v>8922.6134868734644</v>
      </c>
      <c r="M57" s="19">
        <f t="shared" si="2"/>
        <v>66107.66578379678</v>
      </c>
      <c r="N57" s="19">
        <f t="shared" si="3"/>
        <v>79358.456633970083</v>
      </c>
      <c r="O57" s="25">
        <v>66107.66578379678</v>
      </c>
      <c r="P57" s="25">
        <v>3954.1751758408973</v>
      </c>
      <c r="Q57" s="25">
        <v>9296.6156743324027</v>
      </c>
      <c r="R57" s="16">
        <v>1.1499999999999999</v>
      </c>
      <c r="S57" s="16">
        <v>1.1499999999999999</v>
      </c>
      <c r="T57" s="16">
        <v>1</v>
      </c>
      <c r="U57" s="9">
        <v>60.8</v>
      </c>
      <c r="V57" s="9">
        <v>92.4</v>
      </c>
      <c r="W57" s="9">
        <v>14</v>
      </c>
      <c r="X57" s="9" t="s">
        <v>184</v>
      </c>
    </row>
    <row r="58" spans="1:24">
      <c r="A58" s="13" t="s">
        <v>99</v>
      </c>
      <c r="B58" s="12">
        <v>4170600000000000</v>
      </c>
      <c r="C58" s="13" t="s">
        <v>102</v>
      </c>
      <c r="D58" s="12">
        <v>4.1706211E+16</v>
      </c>
      <c r="E58" s="13">
        <v>6790</v>
      </c>
      <c r="F58" s="13">
        <v>620271</v>
      </c>
      <c r="G58" s="13" t="s">
        <v>103</v>
      </c>
      <c r="H58" s="14">
        <f t="shared" si="0"/>
        <v>82852.545396821573</v>
      </c>
      <c r="I58" s="14">
        <f t="shared" si="1"/>
        <v>96742.551488552475</v>
      </c>
      <c r="J58" s="14">
        <v>82852.545396821573</v>
      </c>
      <c r="K58" s="14">
        <v>6340.1023720687363</v>
      </c>
      <c r="L58" s="14">
        <v>7549.903719662163</v>
      </c>
      <c r="M58" s="19">
        <f t="shared" si="2"/>
        <v>99344.468254908657</v>
      </c>
      <c r="N58" s="19">
        <f t="shared" si="3"/>
        <v>113881.28551590137</v>
      </c>
      <c r="O58" s="25">
        <v>99344.468254908657</v>
      </c>
      <c r="P58" s="25">
        <v>6670.4501519422192</v>
      </c>
      <c r="Q58" s="25">
        <v>7866.3671090504959</v>
      </c>
      <c r="R58" s="16">
        <v>1</v>
      </c>
      <c r="S58" s="16">
        <v>1.1000000000000001</v>
      </c>
      <c r="T58" s="16">
        <v>1</v>
      </c>
      <c r="U58" s="9">
        <v>1.3</v>
      </c>
      <c r="V58" s="9">
        <v>144.1</v>
      </c>
      <c r="W58" s="9">
        <v>108</v>
      </c>
      <c r="X58" s="9" t="s">
        <v>184</v>
      </c>
    </row>
    <row r="59" spans="1:24">
      <c r="A59" s="13" t="s">
        <v>99</v>
      </c>
      <c r="B59" s="12">
        <v>4170600000000000</v>
      </c>
      <c r="C59" s="13" t="s">
        <v>104</v>
      </c>
      <c r="D59" s="12">
        <v>4.1706246E+16</v>
      </c>
      <c r="E59" s="13">
        <v>6800</v>
      </c>
      <c r="F59" s="13">
        <v>620361</v>
      </c>
      <c r="G59" s="13" t="s">
        <v>105</v>
      </c>
      <c r="H59" s="14">
        <f t="shared" si="0"/>
        <v>60836.339305724425</v>
      </c>
      <c r="I59" s="14">
        <f t="shared" si="1"/>
        <v>70052.512133566008</v>
      </c>
      <c r="J59" s="14">
        <v>60836.339305724425</v>
      </c>
      <c r="K59" s="14">
        <v>3954.1187201982625</v>
      </c>
      <c r="L59" s="14">
        <v>5262.0541076433246</v>
      </c>
      <c r="M59" s="19">
        <f t="shared" si="2"/>
        <v>71626.536253630111</v>
      </c>
      <c r="N59" s="19">
        <f t="shared" si="3"/>
        <v>81116.477148423728</v>
      </c>
      <c r="O59" s="25">
        <v>71626.536253630111</v>
      </c>
      <c r="P59" s="25">
        <v>4007.3213945463062</v>
      </c>
      <c r="Q59" s="25">
        <v>5482.6195002473141</v>
      </c>
      <c r="R59" s="16">
        <v>1</v>
      </c>
      <c r="S59" s="16">
        <v>1.1499999999999999</v>
      </c>
      <c r="T59" s="16">
        <v>1</v>
      </c>
      <c r="U59" s="9">
        <v>5.8</v>
      </c>
      <c r="V59" s="9">
        <v>100.4</v>
      </c>
      <c r="W59" s="9">
        <v>17</v>
      </c>
      <c r="X59" s="9" t="s">
        <v>184</v>
      </c>
    </row>
    <row r="60" spans="1:24">
      <c r="A60" s="13" t="s">
        <v>99</v>
      </c>
      <c r="B60" s="12">
        <v>4170600000000000</v>
      </c>
      <c r="C60" s="13" t="s">
        <v>106</v>
      </c>
      <c r="D60" s="12">
        <v>4.1706226E+16</v>
      </c>
      <c r="E60" s="13">
        <v>6359</v>
      </c>
      <c r="F60" s="13">
        <v>618491</v>
      </c>
      <c r="G60" s="13" t="s">
        <v>107</v>
      </c>
      <c r="H60" s="14">
        <f t="shared" si="0"/>
        <v>6720.061737929751</v>
      </c>
      <c r="I60" s="14">
        <f t="shared" si="1"/>
        <v>7863.9865439391697</v>
      </c>
      <c r="J60" s="14">
        <v>6720.061737929751</v>
      </c>
      <c r="K60" s="14"/>
      <c r="L60" s="14">
        <v>1143.9248060094185</v>
      </c>
      <c r="M60" s="19">
        <f t="shared" si="2"/>
        <v>8059.1374337155094</v>
      </c>
      <c r="N60" s="19">
        <f t="shared" si="3"/>
        <v>9251.0112381171002</v>
      </c>
      <c r="O60" s="21">
        <v>8059.1374337155094</v>
      </c>
      <c r="P60" s="21"/>
      <c r="Q60" s="21">
        <v>1191.8738044015902</v>
      </c>
      <c r="R60" s="16">
        <v>1</v>
      </c>
      <c r="S60" s="16">
        <v>1.3</v>
      </c>
      <c r="T60" s="16">
        <v>1</v>
      </c>
      <c r="U60" s="9">
        <v>3.7</v>
      </c>
      <c r="V60" s="9">
        <v>476.2</v>
      </c>
      <c r="W60" s="9">
        <v>130</v>
      </c>
      <c r="X60" s="9" t="s">
        <v>184</v>
      </c>
    </row>
    <row r="61" spans="1:24">
      <c r="A61" s="13" t="s">
        <v>99</v>
      </c>
      <c r="B61" s="12">
        <v>4170600000000000</v>
      </c>
      <c r="C61" s="13" t="s">
        <v>106</v>
      </c>
      <c r="D61" s="12">
        <v>4.1706226E+16</v>
      </c>
      <c r="E61" s="13">
        <v>6824</v>
      </c>
      <c r="F61" s="13">
        <v>620401</v>
      </c>
      <c r="G61" s="13" t="s">
        <v>108</v>
      </c>
      <c r="H61" s="14">
        <f t="shared" si="0"/>
        <v>191524.09829603037</v>
      </c>
      <c r="I61" s="14">
        <f t="shared" si="1"/>
        <v>223622.76181914902</v>
      </c>
      <c r="J61" s="14">
        <v>191524.09829603037</v>
      </c>
      <c r="K61" s="14">
        <v>20087.453060019758</v>
      </c>
      <c r="L61" s="14">
        <v>12011.210463098894</v>
      </c>
      <c r="M61" s="19">
        <f t="shared" si="2"/>
        <v>270125.70008989779</v>
      </c>
      <c r="N61" s="19">
        <f t="shared" si="3"/>
        <v>304204.16031678161</v>
      </c>
      <c r="O61" s="25">
        <v>270125.70008989779</v>
      </c>
      <c r="P61" s="25">
        <v>21563.785280667118</v>
      </c>
      <c r="Q61" s="25">
        <v>12514.674946216697</v>
      </c>
      <c r="R61" s="16">
        <v>1</v>
      </c>
      <c r="S61" s="16">
        <v>1</v>
      </c>
      <c r="T61" s="16">
        <v>1</v>
      </c>
      <c r="U61" s="9">
        <v>3.7</v>
      </c>
      <c r="V61" s="9">
        <v>476.2</v>
      </c>
      <c r="W61" s="9">
        <v>130</v>
      </c>
      <c r="X61" s="9" t="s">
        <v>184</v>
      </c>
    </row>
    <row r="62" spans="1:24">
      <c r="A62" s="13" t="s">
        <v>99</v>
      </c>
      <c r="B62" s="12">
        <v>4170600000000000</v>
      </c>
      <c r="C62" s="13" t="s">
        <v>109</v>
      </c>
      <c r="D62" s="12">
        <v>4.1706242E+16</v>
      </c>
      <c r="E62" s="13">
        <v>6820</v>
      </c>
      <c r="F62" s="13">
        <v>620371</v>
      </c>
      <c r="G62" s="13" t="s">
        <v>110</v>
      </c>
      <c r="H62" s="14">
        <f t="shared" si="0"/>
        <v>157088.26041516301</v>
      </c>
      <c r="I62" s="14">
        <f t="shared" si="1"/>
        <v>184668.24675121042</v>
      </c>
      <c r="J62" s="21">
        <v>157088.26041516301</v>
      </c>
      <c r="K62" s="21">
        <v>12480.178896723086</v>
      </c>
      <c r="L62" s="21">
        <v>15099.807439324326</v>
      </c>
      <c r="M62" s="19">
        <f t="shared" si="2"/>
        <v>192671.17843019823</v>
      </c>
      <c r="N62" s="19">
        <f t="shared" si="3"/>
        <v>221661.8607348165</v>
      </c>
      <c r="O62" s="25">
        <v>192671.17843019823</v>
      </c>
      <c r="P62" s="25">
        <v>13257.948086517266</v>
      </c>
      <c r="Q62" s="25">
        <v>15732.734218100992</v>
      </c>
      <c r="R62" s="16">
        <v>1</v>
      </c>
      <c r="S62" s="16">
        <v>1</v>
      </c>
      <c r="T62" s="16">
        <v>1</v>
      </c>
      <c r="U62" s="9">
        <v>3.1</v>
      </c>
      <c r="V62" s="9">
        <v>319.89999999999998</v>
      </c>
      <c r="W62" s="9">
        <v>103</v>
      </c>
      <c r="X62" s="9" t="s">
        <v>184</v>
      </c>
    </row>
    <row r="63" spans="1:24">
      <c r="A63" s="13" t="s">
        <v>99</v>
      </c>
      <c r="B63" s="12">
        <v>4170600000000000</v>
      </c>
      <c r="C63" s="13" t="s">
        <v>109</v>
      </c>
      <c r="D63" s="12">
        <v>4.1706242E+16</v>
      </c>
      <c r="E63" s="13">
        <v>6823</v>
      </c>
      <c r="F63" s="13">
        <v>620391</v>
      </c>
      <c r="G63" s="33" t="s">
        <v>111</v>
      </c>
      <c r="H63" s="14">
        <f t="shared" si="0"/>
        <v>0</v>
      </c>
      <c r="I63" s="14">
        <f t="shared" si="1"/>
        <v>0</v>
      </c>
      <c r="J63" s="15"/>
      <c r="K63" s="15"/>
      <c r="L63" s="15"/>
      <c r="M63" s="19">
        <f t="shared" si="2"/>
        <v>0</v>
      </c>
      <c r="N63" s="19">
        <f t="shared" si="3"/>
        <v>0</v>
      </c>
      <c r="O63" s="26"/>
      <c r="P63" s="26"/>
      <c r="Q63" s="26"/>
      <c r="R63" s="16"/>
      <c r="S63" s="16"/>
      <c r="T63" s="16"/>
      <c r="U63" s="9"/>
      <c r="V63" s="9"/>
      <c r="W63" s="9"/>
      <c r="X63" s="34" t="s">
        <v>185</v>
      </c>
    </row>
    <row r="64" spans="1:24">
      <c r="A64" s="13" t="s">
        <v>99</v>
      </c>
      <c r="B64" s="12">
        <v>4170600000000000</v>
      </c>
      <c r="C64" s="13" t="s">
        <v>112</v>
      </c>
      <c r="D64" s="12">
        <v>4.1706255E+16</v>
      </c>
      <c r="E64" s="13">
        <v>6007</v>
      </c>
      <c r="F64" s="13">
        <v>641501</v>
      </c>
      <c r="G64" s="13" t="s">
        <v>113</v>
      </c>
      <c r="H64" s="14">
        <f t="shared" si="0"/>
        <v>72318.376200667437</v>
      </c>
      <c r="I64" s="14">
        <f t="shared" si="1"/>
        <v>88628.64684292204</v>
      </c>
      <c r="J64" s="14">
        <v>72318.376200667437</v>
      </c>
      <c r="K64" s="14">
        <v>9446.7218061981039</v>
      </c>
      <c r="L64" s="14">
        <v>6863.5488360565123</v>
      </c>
      <c r="M64" s="19">
        <f t="shared" si="2"/>
        <v>86399.075707439551</v>
      </c>
      <c r="N64" s="19">
        <f t="shared" si="3"/>
        <v>103397.18927583047</v>
      </c>
      <c r="O64" s="25">
        <v>86399.075707439551</v>
      </c>
      <c r="P64" s="25">
        <v>9846.8707419813945</v>
      </c>
      <c r="Q64" s="25">
        <v>7151.2428264095415</v>
      </c>
      <c r="R64" s="16">
        <v>1</v>
      </c>
      <c r="S64" s="16">
        <v>1</v>
      </c>
      <c r="T64" s="16">
        <v>1</v>
      </c>
      <c r="U64" s="9">
        <v>3.3</v>
      </c>
      <c r="V64" s="9">
        <v>290.8</v>
      </c>
      <c r="W64" s="9">
        <v>88</v>
      </c>
      <c r="X64" s="9" t="s">
        <v>184</v>
      </c>
    </row>
    <row r="65" spans="1:24">
      <c r="A65" s="13" t="s">
        <v>99</v>
      </c>
      <c r="B65" s="12">
        <v>4170600000000000</v>
      </c>
      <c r="C65" s="13" t="s">
        <v>112</v>
      </c>
      <c r="D65" s="12">
        <v>4.1706255E+16</v>
      </c>
      <c r="E65" s="13">
        <v>6325</v>
      </c>
      <c r="F65" s="13">
        <v>618151</v>
      </c>
      <c r="G65" s="13" t="s">
        <v>114</v>
      </c>
      <c r="H65" s="14">
        <f t="shared" si="0"/>
        <v>32571.990252790078</v>
      </c>
      <c r="I65" s="14">
        <f t="shared" si="1"/>
        <v>35088.624826010797</v>
      </c>
      <c r="J65" s="14">
        <v>32571.990252790078</v>
      </c>
      <c r="K65" s="14"/>
      <c r="L65" s="14">
        <v>2516.634573220721</v>
      </c>
      <c r="M65" s="19">
        <f t="shared" si="2"/>
        <v>39145.538954391013</v>
      </c>
      <c r="N65" s="19">
        <f t="shared" si="3"/>
        <v>41767.661324074514</v>
      </c>
      <c r="O65" s="21">
        <v>39145.538954391013</v>
      </c>
      <c r="P65" s="21"/>
      <c r="Q65" s="21">
        <v>2622.1223696834991</v>
      </c>
      <c r="R65" s="16">
        <v>1</v>
      </c>
      <c r="S65" s="16">
        <v>1.1000000000000001</v>
      </c>
      <c r="T65" s="16">
        <v>1</v>
      </c>
      <c r="U65" s="9">
        <v>3.3</v>
      </c>
      <c r="V65" s="9">
        <v>290.8</v>
      </c>
      <c r="W65" s="9">
        <v>88</v>
      </c>
      <c r="X65" s="9" t="s">
        <v>184</v>
      </c>
    </row>
    <row r="66" spans="1:24">
      <c r="A66" s="13" t="s">
        <v>99</v>
      </c>
      <c r="B66" s="12">
        <v>4170600000000000</v>
      </c>
      <c r="C66" s="13" t="s">
        <v>112</v>
      </c>
      <c r="D66" s="12">
        <v>4.1706255E+16</v>
      </c>
      <c r="E66" s="13">
        <v>6326</v>
      </c>
      <c r="F66" s="13">
        <v>618161</v>
      </c>
      <c r="G66" s="13" t="s">
        <v>115</v>
      </c>
      <c r="H66" s="14">
        <f t="shared" si="0"/>
        <v>23660.268187097496</v>
      </c>
      <c r="I66" s="14">
        <f t="shared" si="1"/>
        <v>26176.902760318218</v>
      </c>
      <c r="J66" s="14">
        <v>23660.268187097496</v>
      </c>
      <c r="K66" s="14"/>
      <c r="L66" s="14">
        <v>2516.634573220721</v>
      </c>
      <c r="M66" s="19">
        <f t="shared" si="2"/>
        <v>27628.763189912948</v>
      </c>
      <c r="N66" s="19">
        <f t="shared" si="3"/>
        <v>30250.885559596449</v>
      </c>
      <c r="O66" s="21">
        <v>27628.763189912948</v>
      </c>
      <c r="P66" s="21"/>
      <c r="Q66" s="21">
        <v>2622.1223696834991</v>
      </c>
      <c r="R66" s="16">
        <v>1</v>
      </c>
      <c r="S66" s="16">
        <v>1.1000000000000001</v>
      </c>
      <c r="T66" s="16">
        <v>1</v>
      </c>
      <c r="U66" s="9">
        <v>3.3</v>
      </c>
      <c r="V66" s="9">
        <v>290.8</v>
      </c>
      <c r="W66" s="9">
        <v>88</v>
      </c>
      <c r="X66" s="9" t="s">
        <v>184</v>
      </c>
    </row>
    <row r="67" spans="1:24">
      <c r="A67" s="13" t="s">
        <v>99</v>
      </c>
      <c r="B67" s="12">
        <v>4170600000000000</v>
      </c>
      <c r="C67" s="13" t="s">
        <v>116</v>
      </c>
      <c r="D67" s="12">
        <v>4.1706259E+16</v>
      </c>
      <c r="E67" s="13">
        <v>6330</v>
      </c>
      <c r="F67" s="13">
        <v>618201</v>
      </c>
      <c r="G67" s="13" t="s">
        <v>117</v>
      </c>
      <c r="H67" s="14">
        <f t="shared" si="0"/>
        <v>27638.215053976852</v>
      </c>
      <c r="I67" s="14">
        <f t="shared" si="1"/>
        <v>34492.32268029797</v>
      </c>
      <c r="J67" s="14">
        <v>27638.215053976852</v>
      </c>
      <c r="K67" s="14">
        <v>2278.4084022834445</v>
      </c>
      <c r="L67" s="14">
        <v>4575.699224037674</v>
      </c>
      <c r="M67" s="19">
        <f t="shared" si="2"/>
        <v>32837.964776318739</v>
      </c>
      <c r="N67" s="19">
        <f t="shared" si="3"/>
        <v>39915.493821753451</v>
      </c>
      <c r="O67" s="21">
        <v>32837.964776318739</v>
      </c>
      <c r="P67" s="21">
        <v>2310.0338278283548</v>
      </c>
      <c r="Q67" s="21">
        <v>4767.4952176063607</v>
      </c>
      <c r="R67" s="16">
        <v>1.5</v>
      </c>
      <c r="S67" s="16">
        <v>1.5</v>
      </c>
      <c r="T67" s="16">
        <v>1</v>
      </c>
      <c r="U67" s="9">
        <v>4.9000000000000004</v>
      </c>
      <c r="V67" s="9">
        <v>36.6</v>
      </c>
      <c r="W67" s="9">
        <v>8</v>
      </c>
      <c r="X67" s="9" t="s">
        <v>184</v>
      </c>
    </row>
    <row r="68" spans="1:24">
      <c r="A68" s="13" t="s">
        <v>118</v>
      </c>
      <c r="B68" s="12">
        <v>4170700000000000</v>
      </c>
      <c r="C68" s="13" t="s">
        <v>119</v>
      </c>
      <c r="D68" s="12">
        <v>4.170722E+16</v>
      </c>
      <c r="E68" s="13">
        <v>7264</v>
      </c>
      <c r="F68" s="13">
        <v>721681</v>
      </c>
      <c r="G68" s="13" t="s">
        <v>120</v>
      </c>
      <c r="H68" s="14">
        <f t="shared" ref="H68:H103" si="4">J68</f>
        <v>28479.178457895181</v>
      </c>
      <c r="I68" s="14">
        <f t="shared" ref="I68:I103" si="5">SUM(J68:L68)</f>
        <v>35347.212857247374</v>
      </c>
      <c r="J68" s="14">
        <v>28479.178457895181</v>
      </c>
      <c r="K68" s="14">
        <v>1834.76525291075</v>
      </c>
      <c r="L68" s="14">
        <v>5033.269146441442</v>
      </c>
      <c r="M68" s="19">
        <f t="shared" ref="M68:M103" si="6">O68</f>
        <v>33216.268637535657</v>
      </c>
      <c r="N68" s="19">
        <f t="shared" ref="N68:N103" si="7">SUM(O68:Q68)</f>
        <v>40687.787995680803</v>
      </c>
      <c r="O68" s="21">
        <v>33216.268637535657</v>
      </c>
      <c r="P68" s="21">
        <v>2227.2746187781427</v>
      </c>
      <c r="Q68" s="21">
        <v>5244.2447393669972</v>
      </c>
      <c r="R68" s="16">
        <v>1</v>
      </c>
      <c r="S68" s="16">
        <v>1.1000000000000001</v>
      </c>
      <c r="T68" s="16">
        <v>1</v>
      </c>
      <c r="U68" s="9">
        <v>2.9</v>
      </c>
      <c r="V68" s="9">
        <v>54.6</v>
      </c>
      <c r="W68" s="9">
        <v>19</v>
      </c>
      <c r="X68" s="9" t="s">
        <v>184</v>
      </c>
    </row>
    <row r="69" spans="1:24">
      <c r="A69" s="13" t="s">
        <v>118</v>
      </c>
      <c r="B69" s="12">
        <v>4170700000000000</v>
      </c>
      <c r="C69" s="13" t="s">
        <v>121</v>
      </c>
      <c r="D69" s="12">
        <v>4.1707215E+16</v>
      </c>
      <c r="E69" s="13">
        <v>7261</v>
      </c>
      <c r="F69" s="13">
        <v>721651</v>
      </c>
      <c r="G69" s="13" t="s">
        <v>122</v>
      </c>
      <c r="H69" s="14">
        <f t="shared" si="4"/>
        <v>38296.090920480594</v>
      </c>
      <c r="I69" s="14">
        <f t="shared" si="5"/>
        <v>45162.480774364754</v>
      </c>
      <c r="J69" s="14">
        <v>38296.090920480594</v>
      </c>
      <c r="K69" s="14">
        <v>2919.8492731516649</v>
      </c>
      <c r="L69" s="14">
        <v>3946.5405807324942</v>
      </c>
      <c r="M69" s="19">
        <f t="shared" si="6"/>
        <v>45457.514894763975</v>
      </c>
      <c r="N69" s="19">
        <f t="shared" si="7"/>
        <v>52609.691383449222</v>
      </c>
      <c r="O69" s="21">
        <v>45457.514894763975</v>
      </c>
      <c r="P69" s="21">
        <v>3040.2118634997614</v>
      </c>
      <c r="Q69" s="21">
        <v>4111.9646251854856</v>
      </c>
      <c r="R69" s="16">
        <v>1</v>
      </c>
      <c r="S69" s="16">
        <v>1.1499999999999999</v>
      </c>
      <c r="T69" s="16">
        <v>1</v>
      </c>
      <c r="U69" s="9">
        <v>4.2</v>
      </c>
      <c r="V69" s="9">
        <v>71.3</v>
      </c>
      <c r="W69" s="9">
        <v>17</v>
      </c>
      <c r="X69" s="9" t="s">
        <v>184</v>
      </c>
    </row>
    <row r="70" spans="1:24">
      <c r="A70" s="13" t="s">
        <v>118</v>
      </c>
      <c r="B70" s="12">
        <v>4170700000000000</v>
      </c>
      <c r="C70" s="13" t="s">
        <v>123</v>
      </c>
      <c r="D70" s="12">
        <v>4.1707225E+16</v>
      </c>
      <c r="E70" s="13">
        <v>7061</v>
      </c>
      <c r="F70" s="13">
        <v>721131</v>
      </c>
      <c r="G70" s="13" t="s">
        <v>124</v>
      </c>
      <c r="H70" s="14">
        <f t="shared" si="4"/>
        <v>19237.935524159526</v>
      </c>
      <c r="I70" s="14">
        <f t="shared" si="5"/>
        <v>23405.471391319865</v>
      </c>
      <c r="J70" s="14">
        <v>19237.935524159526</v>
      </c>
      <c r="K70" s="14">
        <v>1422.116332737731</v>
      </c>
      <c r="L70" s="14">
        <v>2745.419534422605</v>
      </c>
      <c r="M70" s="19">
        <f t="shared" si="6"/>
        <v>22994.817974826674</v>
      </c>
      <c r="N70" s="19">
        <f t="shared" si="7"/>
        <v>27380.963133098758</v>
      </c>
      <c r="O70" s="21">
        <v>22994.817974826674</v>
      </c>
      <c r="P70" s="21">
        <v>1525.6480277082662</v>
      </c>
      <c r="Q70" s="21">
        <v>2860.4971305638169</v>
      </c>
      <c r="R70" s="16">
        <v>1</v>
      </c>
      <c r="S70" s="16">
        <v>1.2</v>
      </c>
      <c r="T70" s="16">
        <v>1</v>
      </c>
      <c r="U70" s="9">
        <v>1.2</v>
      </c>
      <c r="V70" s="9">
        <v>35.799999999999997</v>
      </c>
      <c r="W70" s="9">
        <v>30</v>
      </c>
      <c r="X70" s="9" t="s">
        <v>184</v>
      </c>
    </row>
    <row r="71" spans="1:24">
      <c r="A71" s="13" t="s">
        <v>118</v>
      </c>
      <c r="B71" s="12">
        <v>4170700000000000</v>
      </c>
      <c r="C71" s="13" t="s">
        <v>125</v>
      </c>
      <c r="D71" s="12">
        <v>4.170741E+16</v>
      </c>
      <c r="E71" s="13">
        <v>7263</v>
      </c>
      <c r="F71" s="13">
        <v>721671</v>
      </c>
      <c r="G71" s="13" t="s">
        <v>126</v>
      </c>
      <c r="H71" s="14">
        <f t="shared" si="4"/>
        <v>20063.74651761719</v>
      </c>
      <c r="I71" s="14">
        <f t="shared" si="5"/>
        <v>22923.558532640738</v>
      </c>
      <c r="J71" s="14">
        <v>20063.74651761719</v>
      </c>
      <c r="K71" s="14"/>
      <c r="L71" s="14">
        <v>2859.8120150235463</v>
      </c>
      <c r="M71" s="19">
        <f t="shared" si="6"/>
        <v>24325.380980328169</v>
      </c>
      <c r="N71" s="19">
        <f t="shared" si="7"/>
        <v>27305.065491332145</v>
      </c>
      <c r="O71" s="21">
        <v>24325.380980328169</v>
      </c>
      <c r="P71" s="21"/>
      <c r="Q71" s="21">
        <v>2979.6845110039758</v>
      </c>
      <c r="R71" s="16">
        <v>1</v>
      </c>
      <c r="S71" s="16">
        <v>1</v>
      </c>
      <c r="T71" s="16">
        <v>1</v>
      </c>
      <c r="U71" s="9">
        <v>5.0999999999999996</v>
      </c>
      <c r="V71" s="9">
        <f>41.9+69.9</f>
        <v>111.80000000000001</v>
      </c>
      <c r="W71" s="9">
        <f>3127+14</f>
        <v>3141</v>
      </c>
      <c r="X71" s="9" t="s">
        <v>184</v>
      </c>
    </row>
    <row r="72" spans="1:24">
      <c r="A72" s="13" t="s">
        <v>118</v>
      </c>
      <c r="B72" s="12">
        <v>4170700000000000</v>
      </c>
      <c r="C72" s="13" t="s">
        <v>127</v>
      </c>
      <c r="D72" s="12">
        <v>4.1707232E+16</v>
      </c>
      <c r="E72" s="13">
        <v>7260</v>
      </c>
      <c r="F72" s="13">
        <v>721641</v>
      </c>
      <c r="G72" s="13" t="s">
        <v>128</v>
      </c>
      <c r="H72" s="14">
        <f t="shared" si="4"/>
        <v>35741.497974880258</v>
      </c>
      <c r="I72" s="14">
        <f t="shared" si="5"/>
        <v>45131.179498510799</v>
      </c>
      <c r="J72" s="14">
        <v>35741.497974880258</v>
      </c>
      <c r="K72" s="14">
        <v>2468.9364472735533</v>
      </c>
      <c r="L72" s="14">
        <v>6920.7450763569832</v>
      </c>
      <c r="M72" s="19">
        <f t="shared" si="6"/>
        <v>42401.442149148876</v>
      </c>
      <c r="N72" s="19">
        <f t="shared" si="7"/>
        <v>52387.310888085383</v>
      </c>
      <c r="O72" s="21">
        <v>42401.442149148876</v>
      </c>
      <c r="P72" s="21">
        <v>2775.0322223068852</v>
      </c>
      <c r="Q72" s="21">
        <v>7210.8365166296217</v>
      </c>
      <c r="R72" s="16">
        <v>1</v>
      </c>
      <c r="S72" s="16">
        <v>1.1000000000000001</v>
      </c>
      <c r="T72" s="16">
        <v>1</v>
      </c>
      <c r="U72" s="9">
        <v>5.0999999999999996</v>
      </c>
      <c r="V72" s="9">
        <f>41.9+69.9</f>
        <v>111.80000000000001</v>
      </c>
      <c r="W72" s="9">
        <f>3127+14</f>
        <v>3141</v>
      </c>
      <c r="X72" s="9" t="s">
        <v>184</v>
      </c>
    </row>
    <row r="73" spans="1:24">
      <c r="A73" s="13" t="s">
        <v>129</v>
      </c>
      <c r="B73" s="12">
        <v>4170800000000000</v>
      </c>
      <c r="C73" s="13" t="s">
        <v>130</v>
      </c>
      <c r="D73" s="12">
        <v>4.1708203E+16</v>
      </c>
      <c r="E73" s="13">
        <v>8000</v>
      </c>
      <c r="F73" s="13">
        <v>821701</v>
      </c>
      <c r="G73" s="13" t="s">
        <v>131</v>
      </c>
      <c r="H73" s="14">
        <f t="shared" si="4"/>
        <v>80913.06156103719</v>
      </c>
      <c r="I73" s="14">
        <f t="shared" si="5"/>
        <v>94409.105990784563</v>
      </c>
      <c r="J73" s="14">
        <v>80913.06156103719</v>
      </c>
      <c r="K73" s="14">
        <v>6575.2993533903937</v>
      </c>
      <c r="L73" s="14">
        <v>6920.7450763569832</v>
      </c>
      <c r="M73" s="19">
        <f t="shared" si="6"/>
        <v>98387.963743159984</v>
      </c>
      <c r="N73" s="19">
        <f t="shared" si="7"/>
        <v>115691.02544137092</v>
      </c>
      <c r="O73" s="21">
        <v>98387.963743159984</v>
      </c>
      <c r="P73" s="21">
        <v>6814.5722194769387</v>
      </c>
      <c r="Q73" s="21">
        <v>10488.489478733996</v>
      </c>
      <c r="R73" s="16">
        <v>1</v>
      </c>
      <c r="S73" s="16">
        <v>1</v>
      </c>
      <c r="T73" s="16">
        <v>1</v>
      </c>
      <c r="U73" s="9">
        <v>1.5</v>
      </c>
      <c r="V73" s="9">
        <v>197.3</v>
      </c>
      <c r="W73" s="9">
        <v>131</v>
      </c>
      <c r="X73" s="9" t="s">
        <v>184</v>
      </c>
    </row>
    <row r="74" spans="1:24">
      <c r="A74" s="13" t="s">
        <v>129</v>
      </c>
      <c r="B74" s="12">
        <v>4170800000000000</v>
      </c>
      <c r="C74" s="13" t="s">
        <v>130</v>
      </c>
      <c r="D74" s="12">
        <v>4.1708203E+16</v>
      </c>
      <c r="E74" s="13">
        <v>8395</v>
      </c>
      <c r="F74" s="13">
        <v>825651</v>
      </c>
      <c r="G74" s="13" t="s">
        <v>132</v>
      </c>
      <c r="H74" s="14">
        <f t="shared" si="4"/>
        <v>13154.05549230828</v>
      </c>
      <c r="I74" s="14">
        <f t="shared" si="5"/>
        <v>15041.531422223821</v>
      </c>
      <c r="J74" s="18">
        <v>13154.05549230828</v>
      </c>
      <c r="K74" s="18"/>
      <c r="L74" s="18">
        <v>1887.4759299155407</v>
      </c>
      <c r="M74" s="19">
        <f t="shared" si="6"/>
        <v>16425.34991174722</v>
      </c>
      <c r="N74" s="19">
        <f t="shared" si="7"/>
        <v>19659.124007693725</v>
      </c>
      <c r="O74" s="21">
        <v>16425.34991174722</v>
      </c>
      <c r="P74" s="21">
        <v>1267.1823186838808</v>
      </c>
      <c r="Q74" s="21">
        <v>1966.591777262624</v>
      </c>
      <c r="R74" s="16">
        <v>1</v>
      </c>
      <c r="S74" s="16">
        <v>1.2</v>
      </c>
      <c r="T74" s="16">
        <v>1</v>
      </c>
      <c r="U74" s="9">
        <v>1.5</v>
      </c>
      <c r="V74" s="9">
        <v>197.3</v>
      </c>
      <c r="W74" s="9">
        <v>131</v>
      </c>
      <c r="X74" s="9" t="s">
        <v>184</v>
      </c>
    </row>
    <row r="75" spans="1:24">
      <c r="A75" s="13" t="s">
        <v>129</v>
      </c>
      <c r="B75" s="12">
        <v>4170800000000000</v>
      </c>
      <c r="C75" s="13" t="s">
        <v>133</v>
      </c>
      <c r="D75" s="12">
        <v>4.1708209E+16</v>
      </c>
      <c r="E75" s="13">
        <v>8282</v>
      </c>
      <c r="F75" s="13">
        <v>824521</v>
      </c>
      <c r="G75" s="13" t="s">
        <v>134</v>
      </c>
      <c r="H75" s="14">
        <f t="shared" si="4"/>
        <v>4134.2666650167566</v>
      </c>
      <c r="I75" s="14">
        <f t="shared" si="5"/>
        <v>10997.81550107327</v>
      </c>
      <c r="J75" s="14">
        <v>4134.2666650167566</v>
      </c>
      <c r="K75" s="14"/>
      <c r="L75" s="14">
        <v>6863.5488360565123</v>
      </c>
      <c r="M75" s="19">
        <f t="shared" si="6"/>
        <v>5016.4096795804135</v>
      </c>
      <c r="N75" s="19">
        <f t="shared" si="7"/>
        <v>12167.652505989954</v>
      </c>
      <c r="O75" s="21">
        <v>5016.4096795804135</v>
      </c>
      <c r="P75" s="21"/>
      <c r="Q75" s="21">
        <v>7151.2428264095415</v>
      </c>
      <c r="R75" s="16">
        <v>1.5</v>
      </c>
      <c r="S75" s="16">
        <v>1.4</v>
      </c>
      <c r="T75" s="16">
        <v>1</v>
      </c>
      <c r="U75" s="9">
        <v>3.4</v>
      </c>
      <c r="V75" s="9">
        <v>115.6</v>
      </c>
      <c r="W75" s="9">
        <v>34</v>
      </c>
      <c r="X75" s="9" t="s">
        <v>184</v>
      </c>
    </row>
    <row r="76" spans="1:24">
      <c r="A76" s="13" t="s">
        <v>129</v>
      </c>
      <c r="B76" s="12">
        <v>4170800000000000</v>
      </c>
      <c r="C76" s="13" t="s">
        <v>133</v>
      </c>
      <c r="D76" s="12">
        <v>4.1708209E+16</v>
      </c>
      <c r="E76" s="13">
        <v>8291</v>
      </c>
      <c r="F76" s="13">
        <v>824611</v>
      </c>
      <c r="G76" s="13" t="s">
        <v>135</v>
      </c>
      <c r="H76" s="14">
        <f t="shared" si="4"/>
        <v>68591.843900792112</v>
      </c>
      <c r="I76" s="14">
        <f t="shared" si="5"/>
        <v>78793.925189815462</v>
      </c>
      <c r="J76" s="14">
        <v>68591.843900792112</v>
      </c>
      <c r="K76" s="14">
        <v>4482.457258976252</v>
      </c>
      <c r="L76" s="14">
        <v>5719.6240300470927</v>
      </c>
      <c r="M76" s="19">
        <f t="shared" si="6"/>
        <v>80079.312583947962</v>
      </c>
      <c r="N76" s="19">
        <f t="shared" si="7"/>
        <v>92066.516654840845</v>
      </c>
      <c r="O76" s="21">
        <v>80079.312583947962</v>
      </c>
      <c r="P76" s="21">
        <v>4835.961244483351</v>
      </c>
      <c r="Q76" s="21">
        <v>7151.2428264095415</v>
      </c>
      <c r="R76" s="16">
        <v>1</v>
      </c>
      <c r="S76" s="16">
        <v>1</v>
      </c>
      <c r="T76" s="16">
        <v>1</v>
      </c>
      <c r="U76" s="9">
        <v>3.4</v>
      </c>
      <c r="V76" s="9">
        <v>115.6</v>
      </c>
      <c r="W76" s="9">
        <v>34</v>
      </c>
      <c r="X76" s="9" t="s">
        <v>184</v>
      </c>
    </row>
    <row r="77" spans="1:24">
      <c r="A77" s="13" t="s">
        <v>129</v>
      </c>
      <c r="B77" s="12">
        <v>4170800000000000</v>
      </c>
      <c r="C77" s="13" t="s">
        <v>136</v>
      </c>
      <c r="D77" s="12">
        <v>4.1708213E+16</v>
      </c>
      <c r="E77" s="13">
        <v>842141</v>
      </c>
      <c r="F77" s="13">
        <v>842071</v>
      </c>
      <c r="G77" s="13" t="s">
        <v>137</v>
      </c>
      <c r="H77" s="14">
        <f t="shared" si="4"/>
        <v>32125.070999363514</v>
      </c>
      <c r="I77" s="14">
        <f t="shared" si="5"/>
        <v>41562.450648941216</v>
      </c>
      <c r="J77" s="14">
        <v>32125.070999363514</v>
      </c>
      <c r="K77" s="14"/>
      <c r="L77" s="14">
        <v>9437.3796495777024</v>
      </c>
      <c r="M77" s="19">
        <f t="shared" si="6"/>
        <v>38538.741877926106</v>
      </c>
      <c r="N77" s="19">
        <f t="shared" si="7"/>
        <v>47060.639579397481</v>
      </c>
      <c r="O77" s="21">
        <v>38538.741877926106</v>
      </c>
      <c r="P77" s="21"/>
      <c r="Q77" s="21">
        <v>8521.897701471371</v>
      </c>
      <c r="R77" s="16">
        <v>1</v>
      </c>
      <c r="S77" s="16">
        <v>1</v>
      </c>
      <c r="T77" s="16">
        <v>1.1000000000000001</v>
      </c>
      <c r="U77" s="9">
        <v>3.5</v>
      </c>
      <c r="V77" s="9">
        <v>51.4</v>
      </c>
      <c r="W77" s="9">
        <v>15</v>
      </c>
      <c r="X77" s="9" t="s">
        <v>184</v>
      </c>
    </row>
    <row r="78" spans="1:24">
      <c r="A78" s="13" t="s">
        <v>129</v>
      </c>
      <c r="B78" s="12">
        <v>4170800000000000</v>
      </c>
      <c r="C78" s="13" t="s">
        <v>138</v>
      </c>
      <c r="D78" s="12">
        <v>4.1708217E+16</v>
      </c>
      <c r="E78" s="13">
        <v>8312</v>
      </c>
      <c r="F78" s="13">
        <v>824821</v>
      </c>
      <c r="G78" s="13" t="s">
        <v>139</v>
      </c>
      <c r="H78" s="14">
        <f t="shared" si="4"/>
        <v>61437.633444692066</v>
      </c>
      <c r="I78" s="14">
        <f t="shared" si="5"/>
        <v>71036.086507359883</v>
      </c>
      <c r="J78" s="14">
        <v>61437.633444692066</v>
      </c>
      <c r="K78" s="14">
        <v>4565.1839162263732</v>
      </c>
      <c r="L78" s="14">
        <v>5033.269146441442</v>
      </c>
      <c r="M78" s="19">
        <f t="shared" si="6"/>
        <v>73197.357792602939</v>
      </c>
      <c r="N78" s="19">
        <f t="shared" si="7"/>
        <v>84483.973094578367</v>
      </c>
      <c r="O78" s="21">
        <v>73197.357792602939</v>
      </c>
      <c r="P78" s="21">
        <v>4731.3093777666818</v>
      </c>
      <c r="Q78" s="21">
        <v>6555.3059242087475</v>
      </c>
      <c r="R78" s="16">
        <v>1</v>
      </c>
      <c r="S78" s="16">
        <v>1</v>
      </c>
      <c r="T78" s="16">
        <v>1</v>
      </c>
      <c r="U78" s="9">
        <v>2.1</v>
      </c>
      <c r="V78" s="9">
        <v>102.2</v>
      </c>
      <c r="W78" s="9">
        <v>50</v>
      </c>
      <c r="X78" s="9" t="s">
        <v>184</v>
      </c>
    </row>
    <row r="79" spans="1:24">
      <c r="A79" s="13" t="s">
        <v>129</v>
      </c>
      <c r="B79" s="12">
        <v>4170800000000000</v>
      </c>
      <c r="C79" s="13" t="s">
        <v>140</v>
      </c>
      <c r="D79" s="12">
        <v>4.1708219E+16</v>
      </c>
      <c r="E79" s="13">
        <v>8332</v>
      </c>
      <c r="F79" s="13">
        <v>825021</v>
      </c>
      <c r="G79" s="13" t="s">
        <v>141</v>
      </c>
      <c r="H79" s="14">
        <f t="shared" si="4"/>
        <v>29020.708623211533</v>
      </c>
      <c r="I79" s="14">
        <f t="shared" si="5"/>
        <v>33684.950630595347</v>
      </c>
      <c r="J79" s="14">
        <v>29020.708623211533</v>
      </c>
      <c r="K79" s="14">
        <v>2147.6074341630974</v>
      </c>
      <c r="L79" s="14">
        <v>2516.634573220721</v>
      </c>
      <c r="M79" s="19">
        <f t="shared" si="6"/>
        <v>32872.433619948126</v>
      </c>
      <c r="N79" s="19">
        <f t="shared" si="7"/>
        <v>38958.280292438627</v>
      </c>
      <c r="O79" s="21">
        <v>32872.433619948126</v>
      </c>
      <c r="P79" s="21">
        <v>2152.6631179652572</v>
      </c>
      <c r="Q79" s="21">
        <v>3933.1835545252479</v>
      </c>
      <c r="R79" s="16">
        <v>1</v>
      </c>
      <c r="S79" s="16">
        <v>1</v>
      </c>
      <c r="T79" s="16">
        <v>1.1000000000000001</v>
      </c>
      <c r="U79" s="9">
        <v>2.6</v>
      </c>
      <c r="V79" s="9">
        <v>49.5</v>
      </c>
      <c r="W79" s="9">
        <v>19</v>
      </c>
      <c r="X79" s="9" t="s">
        <v>184</v>
      </c>
    </row>
    <row r="80" spans="1:24">
      <c r="A80" s="13" t="s">
        <v>129</v>
      </c>
      <c r="B80" s="12">
        <v>4170800000000000</v>
      </c>
      <c r="C80" s="13" t="s">
        <v>142</v>
      </c>
      <c r="D80" s="12">
        <v>4.1708222E+16</v>
      </c>
      <c r="E80" s="13">
        <v>8323</v>
      </c>
      <c r="F80" s="13">
        <v>824931</v>
      </c>
      <c r="G80" s="13" t="s">
        <v>143</v>
      </c>
      <c r="H80" s="14">
        <f t="shared" si="4"/>
        <v>118003.51584988517</v>
      </c>
      <c r="I80" s="14">
        <f t="shared" si="5"/>
        <v>138844.19516031418</v>
      </c>
      <c r="J80" s="14">
        <v>118003.51584988517</v>
      </c>
      <c r="K80" s="14">
        <v>9015.3566283066539</v>
      </c>
      <c r="L80" s="14">
        <v>11825.322682122363</v>
      </c>
      <c r="M80" s="19">
        <f t="shared" si="6"/>
        <v>153898.00204117183</v>
      </c>
      <c r="N80" s="19">
        <f t="shared" si="7"/>
        <v>177886.24784350014</v>
      </c>
      <c r="O80" s="21">
        <v>153898.00204117183</v>
      </c>
      <c r="P80" s="21">
        <v>9045.1279796433791</v>
      </c>
      <c r="Q80" s="21">
        <v>14943.117822684939</v>
      </c>
      <c r="R80" s="16">
        <v>1</v>
      </c>
      <c r="S80" s="16">
        <v>1</v>
      </c>
      <c r="T80" s="16">
        <v>1</v>
      </c>
      <c r="U80" s="9">
        <v>2.6</v>
      </c>
      <c r="V80" s="9">
        <v>261.10000000000002</v>
      </c>
      <c r="W80" s="9">
        <v>102</v>
      </c>
      <c r="X80" s="9" t="s">
        <v>184</v>
      </c>
    </row>
    <row r="81" spans="1:24">
      <c r="A81" s="13" t="s">
        <v>129</v>
      </c>
      <c r="B81" s="12">
        <v>4170800000000000</v>
      </c>
      <c r="C81" s="13" t="s">
        <v>142</v>
      </c>
      <c r="D81" s="12">
        <v>4.1708222E+16</v>
      </c>
      <c r="E81" s="13">
        <v>8337</v>
      </c>
      <c r="F81" s="13">
        <v>8337</v>
      </c>
      <c r="G81" s="33" t="s">
        <v>144</v>
      </c>
      <c r="H81" s="14">
        <f t="shared" si="4"/>
        <v>0</v>
      </c>
      <c r="I81" s="14">
        <f t="shared" si="5"/>
        <v>0</v>
      </c>
      <c r="J81" s="14"/>
      <c r="K81" s="14"/>
      <c r="L81" s="14"/>
      <c r="M81" s="19">
        <f t="shared" si="6"/>
        <v>0</v>
      </c>
      <c r="N81" s="19">
        <f t="shared" si="7"/>
        <v>0</v>
      </c>
      <c r="O81" s="26"/>
      <c r="P81" s="26"/>
      <c r="Q81" s="26"/>
      <c r="R81" s="16">
        <v>1</v>
      </c>
      <c r="S81" s="16">
        <v>1.2</v>
      </c>
      <c r="T81" s="16">
        <v>1</v>
      </c>
      <c r="U81" s="9"/>
      <c r="V81" s="9"/>
      <c r="W81" s="9"/>
      <c r="X81" s="34" t="s">
        <v>185</v>
      </c>
    </row>
    <row r="82" spans="1:24">
      <c r="A82" s="13" t="s">
        <v>129</v>
      </c>
      <c r="B82" s="12">
        <v>4170800000000000</v>
      </c>
      <c r="C82" s="13" t="s">
        <v>145</v>
      </c>
      <c r="D82" s="12">
        <v>4.170841E+16</v>
      </c>
      <c r="E82" s="13">
        <v>8354</v>
      </c>
      <c r="F82" s="13">
        <v>825241</v>
      </c>
      <c r="G82" s="13" t="s">
        <v>146</v>
      </c>
      <c r="H82" s="14">
        <f t="shared" si="4"/>
        <v>34673.285333664418</v>
      </c>
      <c r="I82" s="14">
        <f t="shared" si="5"/>
        <v>38105.059751692672</v>
      </c>
      <c r="J82" s="14">
        <v>34673.285333664418</v>
      </c>
      <c r="K82" s="14"/>
      <c r="L82" s="14">
        <v>3431.7744180282562</v>
      </c>
      <c r="M82" s="19">
        <f t="shared" si="6"/>
        <v>40938.309241117764</v>
      </c>
      <c r="N82" s="19">
        <f t="shared" si="7"/>
        <v>45705.804458724124</v>
      </c>
      <c r="O82" s="21">
        <v>40938.309241117764</v>
      </c>
      <c r="P82" s="21"/>
      <c r="Q82" s="21">
        <v>4767.4952176063607</v>
      </c>
      <c r="R82" s="16">
        <v>1</v>
      </c>
      <c r="S82" s="16">
        <v>1</v>
      </c>
      <c r="T82" s="16">
        <v>1</v>
      </c>
      <c r="U82" s="9">
        <v>1.8</v>
      </c>
      <c r="V82" s="9">
        <f>74.3+59.3</f>
        <v>133.6</v>
      </c>
      <c r="W82" s="9">
        <f>1798+34</f>
        <v>1832</v>
      </c>
      <c r="X82" s="9" t="s">
        <v>184</v>
      </c>
    </row>
    <row r="83" spans="1:24">
      <c r="A83" s="13" t="s">
        <v>129</v>
      </c>
      <c r="B83" s="12">
        <v>4170800000000000</v>
      </c>
      <c r="C83" s="13" t="s">
        <v>147</v>
      </c>
      <c r="D83" s="12">
        <v>4.1708223E+16</v>
      </c>
      <c r="E83" s="13">
        <v>8459</v>
      </c>
      <c r="F83" s="13">
        <v>825801</v>
      </c>
      <c r="G83" s="13" t="s">
        <v>148</v>
      </c>
      <c r="H83" s="14">
        <f t="shared" si="4"/>
        <v>35381.905248078714</v>
      </c>
      <c r="I83" s="14">
        <f t="shared" si="5"/>
        <v>37898.539821299433</v>
      </c>
      <c r="J83" s="14">
        <v>35381.905248078714</v>
      </c>
      <c r="K83" s="14"/>
      <c r="L83" s="14">
        <v>2516.634573220721</v>
      </c>
      <c r="M83" s="19">
        <f t="shared" si="6"/>
        <v>43304.149491273332</v>
      </c>
      <c r="N83" s="19">
        <f t="shared" si="7"/>
        <v>47892.863638219453</v>
      </c>
      <c r="O83" s="21">
        <v>43304.149491273332</v>
      </c>
      <c r="P83" s="21"/>
      <c r="Q83" s="21">
        <v>4588.714146946123</v>
      </c>
      <c r="R83" s="16">
        <v>1</v>
      </c>
      <c r="S83" s="16">
        <v>1.1499999999999999</v>
      </c>
      <c r="T83" s="16">
        <v>1</v>
      </c>
      <c r="U83" s="9">
        <v>1.8</v>
      </c>
      <c r="V83" s="9">
        <f>74.3+59.3</f>
        <v>133.6</v>
      </c>
      <c r="W83" s="9">
        <f>1798+34</f>
        <v>1832</v>
      </c>
      <c r="X83" s="9" t="s">
        <v>184</v>
      </c>
    </row>
    <row r="84" spans="1:24">
      <c r="A84" s="13" t="s">
        <v>129</v>
      </c>
      <c r="B84" s="12">
        <v>4170800000000000</v>
      </c>
      <c r="C84" s="13" t="s">
        <v>149</v>
      </c>
      <c r="D84" s="12">
        <v>4.1708206E+16</v>
      </c>
      <c r="E84" s="13">
        <v>8368</v>
      </c>
      <c r="F84" s="13">
        <v>825381</v>
      </c>
      <c r="G84" s="13" t="s">
        <v>150</v>
      </c>
      <c r="H84" s="14">
        <f t="shared" si="4"/>
        <v>84534.775095891702</v>
      </c>
      <c r="I84" s="14">
        <f t="shared" si="5"/>
        <v>99488.87854889514</v>
      </c>
      <c r="J84" s="14">
        <v>84534.775095891702</v>
      </c>
      <c r="K84" s="14">
        <v>5802.7050049280951</v>
      </c>
      <c r="L84" s="14">
        <v>9151.3984480753479</v>
      </c>
      <c r="M84" s="19">
        <f t="shared" si="6"/>
        <v>106055.37677277091</v>
      </c>
      <c r="N84" s="19">
        <f t="shared" si="7"/>
        <v>122784.43128850056</v>
      </c>
      <c r="O84" s="21">
        <v>106055.37677277091</v>
      </c>
      <c r="P84" s="21">
        <v>6598.1271783161283</v>
      </c>
      <c r="Q84" s="21">
        <v>10130.927337413517</v>
      </c>
      <c r="R84" s="16">
        <v>1</v>
      </c>
      <c r="S84" s="16">
        <v>1</v>
      </c>
      <c r="T84" s="16">
        <v>1</v>
      </c>
      <c r="U84" s="9">
        <v>2.4</v>
      </c>
      <c r="V84" s="9">
        <v>158</v>
      </c>
      <c r="W84" s="9">
        <v>65</v>
      </c>
      <c r="X84" s="9" t="s">
        <v>184</v>
      </c>
    </row>
    <row r="85" spans="1:24">
      <c r="A85" s="28" t="s">
        <v>22</v>
      </c>
      <c r="B85" s="29">
        <v>4171100000000000</v>
      </c>
      <c r="C85" s="28" t="s">
        <v>23</v>
      </c>
      <c r="D85" s="29">
        <v>4.1711201E+16</v>
      </c>
      <c r="E85" s="28">
        <v>1035</v>
      </c>
      <c r="F85" s="37">
        <v>100891</v>
      </c>
      <c r="G85" s="13" t="s">
        <v>166</v>
      </c>
      <c r="H85" s="14">
        <f t="shared" si="4"/>
        <v>201103.87147309454</v>
      </c>
      <c r="I85" s="14">
        <f t="shared" si="5"/>
        <v>201103.87147309454</v>
      </c>
      <c r="J85" s="22">
        <v>201103.87147309454</v>
      </c>
      <c r="K85" s="21"/>
      <c r="L85" s="21"/>
      <c r="M85" s="19">
        <f t="shared" si="6"/>
        <v>0</v>
      </c>
      <c r="N85" s="19">
        <f t="shared" si="7"/>
        <v>0</v>
      </c>
      <c r="O85" s="21"/>
      <c r="P85" s="21"/>
      <c r="Q85" s="21"/>
      <c r="R85" s="16">
        <v>1</v>
      </c>
      <c r="S85" s="16">
        <v>1</v>
      </c>
      <c r="T85" s="16">
        <v>1</v>
      </c>
      <c r="U85" s="27">
        <v>0.2</v>
      </c>
      <c r="V85" s="27">
        <v>1145</v>
      </c>
      <c r="W85" s="27">
        <v>6747</v>
      </c>
      <c r="X85" s="9" t="s">
        <v>184</v>
      </c>
    </row>
    <row r="86" spans="1:24">
      <c r="A86" s="28" t="s">
        <v>22</v>
      </c>
      <c r="B86" s="29">
        <v>4171100000000000</v>
      </c>
      <c r="C86" s="28" t="s">
        <v>30</v>
      </c>
      <c r="D86" s="29">
        <v>4.1711203E+16</v>
      </c>
      <c r="E86" s="28">
        <v>1036</v>
      </c>
      <c r="F86" s="37">
        <v>100901</v>
      </c>
      <c r="G86" s="13" t="s">
        <v>167</v>
      </c>
      <c r="H86" s="14">
        <f t="shared" si="4"/>
        <v>123687.35846504944</v>
      </c>
      <c r="I86" s="14">
        <f t="shared" si="5"/>
        <v>123687.35846504944</v>
      </c>
      <c r="J86" s="22">
        <v>123687.35846504944</v>
      </c>
      <c r="K86" s="21"/>
      <c r="L86" s="21"/>
      <c r="M86" s="19">
        <f t="shared" si="6"/>
        <v>0</v>
      </c>
      <c r="N86" s="19">
        <f t="shared" si="7"/>
        <v>0</v>
      </c>
      <c r="O86" s="21"/>
      <c r="P86" s="21"/>
      <c r="Q86" s="21"/>
      <c r="R86" s="16">
        <v>1</v>
      </c>
      <c r="S86" s="16">
        <v>1</v>
      </c>
      <c r="T86" s="16">
        <v>1</v>
      </c>
      <c r="U86" s="27">
        <v>0.2</v>
      </c>
      <c r="V86" s="27">
        <v>1145</v>
      </c>
      <c r="W86" s="27">
        <v>6747</v>
      </c>
      <c r="X86" s="9" t="s">
        <v>184</v>
      </c>
    </row>
    <row r="87" spans="1:24">
      <c r="A87" s="28" t="s">
        <v>22</v>
      </c>
      <c r="B87" s="29">
        <v>4171100000000000</v>
      </c>
      <c r="C87" s="28" t="s">
        <v>35</v>
      </c>
      <c r="D87" s="29">
        <v>4.1711204E+16</v>
      </c>
      <c r="E87" s="28">
        <v>1033</v>
      </c>
      <c r="F87" s="35">
        <v>100871</v>
      </c>
      <c r="G87" s="13" t="s">
        <v>168</v>
      </c>
      <c r="H87" s="14">
        <f t="shared" si="4"/>
        <v>139344.90312403254</v>
      </c>
      <c r="I87" s="14">
        <f t="shared" si="5"/>
        <v>139344.90312403254</v>
      </c>
      <c r="J87" s="22">
        <v>139344.90312403254</v>
      </c>
      <c r="K87" s="21"/>
      <c r="L87" s="21"/>
      <c r="M87" s="19">
        <f t="shared" si="6"/>
        <v>0</v>
      </c>
      <c r="N87" s="19">
        <f t="shared" si="7"/>
        <v>0</v>
      </c>
      <c r="O87" s="21"/>
      <c r="P87" s="21"/>
      <c r="Q87" s="21"/>
      <c r="R87" s="16">
        <v>1</v>
      </c>
      <c r="S87" s="16">
        <v>1</v>
      </c>
      <c r="T87" s="16">
        <v>1</v>
      </c>
      <c r="U87" s="27">
        <v>0.2</v>
      </c>
      <c r="V87" s="27">
        <v>1145</v>
      </c>
      <c r="W87" s="27">
        <v>6747</v>
      </c>
      <c r="X87" s="9" t="s">
        <v>184</v>
      </c>
    </row>
    <row r="88" spans="1:24">
      <c r="A88" s="28" t="s">
        <v>22</v>
      </c>
      <c r="B88" s="29">
        <v>4171100000000000</v>
      </c>
      <c r="C88" s="28" t="s">
        <v>27</v>
      </c>
      <c r="D88" s="29">
        <v>4.1711202E+16</v>
      </c>
      <c r="E88" s="13">
        <v>1034</v>
      </c>
      <c r="F88" s="37">
        <v>100881</v>
      </c>
      <c r="G88" s="13" t="s">
        <v>169</v>
      </c>
      <c r="H88" s="14">
        <f t="shared" si="4"/>
        <v>92822.465681419446</v>
      </c>
      <c r="I88" s="14">
        <f t="shared" si="5"/>
        <v>92822.465681419446</v>
      </c>
      <c r="J88" s="22">
        <v>92822.465681419446</v>
      </c>
      <c r="K88" s="21"/>
      <c r="L88" s="21"/>
      <c r="M88" s="19">
        <f t="shared" si="6"/>
        <v>0</v>
      </c>
      <c r="N88" s="19">
        <f t="shared" si="7"/>
        <v>0</v>
      </c>
      <c r="O88" s="21"/>
      <c r="P88" s="21"/>
      <c r="Q88" s="21"/>
      <c r="R88" s="16">
        <v>1</v>
      </c>
      <c r="S88" s="16">
        <v>1</v>
      </c>
      <c r="T88" s="16">
        <v>1</v>
      </c>
      <c r="U88" s="27">
        <v>0.2</v>
      </c>
      <c r="V88" s="27">
        <v>1145</v>
      </c>
      <c r="W88" s="27">
        <v>6747</v>
      </c>
      <c r="X88" s="9" t="s">
        <v>184</v>
      </c>
    </row>
    <row r="89" spans="1:24">
      <c r="A89" s="28" t="s">
        <v>22</v>
      </c>
      <c r="B89" s="29">
        <v>4171100000000000</v>
      </c>
      <c r="C89" s="28" t="s">
        <v>23</v>
      </c>
      <c r="D89" s="29">
        <v>4.1711201E+16</v>
      </c>
      <c r="E89" s="30">
        <v>1297</v>
      </c>
      <c r="F89" s="37">
        <v>101991</v>
      </c>
      <c r="G89" s="13" t="s">
        <v>170</v>
      </c>
      <c r="H89" s="14">
        <f t="shared" si="4"/>
        <v>0</v>
      </c>
      <c r="I89" s="14">
        <f t="shared" si="5"/>
        <v>10139.502688910165</v>
      </c>
      <c r="J89" s="22"/>
      <c r="K89" s="22">
        <v>10139.502688910165</v>
      </c>
      <c r="L89" s="43"/>
      <c r="M89" s="19">
        <f t="shared" si="6"/>
        <v>0</v>
      </c>
      <c r="N89" s="19">
        <f t="shared" si="7"/>
        <v>10392.808552807383</v>
      </c>
      <c r="O89" s="22"/>
      <c r="P89" s="22">
        <v>10392.808552807383</v>
      </c>
      <c r="Q89" s="22"/>
      <c r="R89" s="16">
        <v>1</v>
      </c>
      <c r="S89" s="16">
        <v>1</v>
      </c>
      <c r="T89" s="16">
        <v>1</v>
      </c>
      <c r="U89" s="27">
        <v>0.2</v>
      </c>
      <c r="V89" s="27">
        <v>1145</v>
      </c>
      <c r="W89" s="27">
        <v>6747</v>
      </c>
      <c r="X89" s="9" t="s">
        <v>184</v>
      </c>
    </row>
    <row r="90" spans="1:24">
      <c r="A90" s="28" t="s">
        <v>22</v>
      </c>
      <c r="B90" s="29">
        <v>4171100000000000</v>
      </c>
      <c r="C90" s="28" t="s">
        <v>30</v>
      </c>
      <c r="D90" s="29">
        <v>4.1711203E+16</v>
      </c>
      <c r="E90" s="30">
        <v>1307</v>
      </c>
      <c r="F90" s="37">
        <v>102071</v>
      </c>
      <c r="G90" s="13" t="s">
        <v>171</v>
      </c>
      <c r="H90" s="14">
        <f t="shared" si="4"/>
        <v>0</v>
      </c>
      <c r="I90" s="14">
        <f t="shared" si="5"/>
        <v>7026.5114797650695</v>
      </c>
      <c r="J90" s="22"/>
      <c r="K90" s="22">
        <v>7026.5114797650695</v>
      </c>
      <c r="L90" s="43"/>
      <c r="M90" s="19">
        <f t="shared" si="6"/>
        <v>0</v>
      </c>
      <c r="N90" s="19">
        <f t="shared" si="7"/>
        <v>7095.6750468189057</v>
      </c>
      <c r="O90" s="22"/>
      <c r="P90" s="22">
        <v>7095.6750468189057</v>
      </c>
      <c r="Q90" s="22"/>
      <c r="R90" s="16">
        <v>1</v>
      </c>
      <c r="S90" s="16">
        <v>1</v>
      </c>
      <c r="T90" s="16">
        <v>1</v>
      </c>
      <c r="U90" s="27">
        <v>0.2</v>
      </c>
      <c r="V90" s="27">
        <v>1145</v>
      </c>
      <c r="W90" s="27">
        <v>6747</v>
      </c>
      <c r="X90" s="9" t="s">
        <v>184</v>
      </c>
    </row>
    <row r="91" spans="1:24">
      <c r="A91" s="28" t="s">
        <v>22</v>
      </c>
      <c r="B91" s="29">
        <v>4171100000000000</v>
      </c>
      <c r="C91" s="28" t="s">
        <v>35</v>
      </c>
      <c r="D91" s="29">
        <v>4.1711204E+16</v>
      </c>
      <c r="E91" s="13">
        <v>1001</v>
      </c>
      <c r="F91" s="37">
        <v>100551</v>
      </c>
      <c r="G91" s="13" t="s">
        <v>172</v>
      </c>
      <c r="H91" s="14">
        <f t="shared" si="4"/>
        <v>0</v>
      </c>
      <c r="I91" s="14">
        <f t="shared" si="5"/>
        <v>10563.977304258511</v>
      </c>
      <c r="J91" s="22"/>
      <c r="K91" s="22">
        <v>10563.977304258511</v>
      </c>
      <c r="L91" s="43"/>
      <c r="M91" s="19">
        <f t="shared" si="6"/>
        <v>0</v>
      </c>
      <c r="N91" s="19">
        <f t="shared" si="7"/>
        <v>10852.857662586759</v>
      </c>
      <c r="O91" s="22"/>
      <c r="P91" s="22">
        <v>10852.857662586759</v>
      </c>
      <c r="Q91" s="22"/>
      <c r="R91" s="16">
        <v>1</v>
      </c>
      <c r="S91" s="16">
        <v>1</v>
      </c>
      <c r="T91" s="16">
        <v>1</v>
      </c>
      <c r="U91" s="27">
        <v>0.2</v>
      </c>
      <c r="V91" s="27">
        <v>1145</v>
      </c>
      <c r="W91" s="27">
        <v>6747</v>
      </c>
      <c r="X91" s="9" t="s">
        <v>184</v>
      </c>
    </row>
    <row r="92" spans="1:24">
      <c r="A92" s="28" t="s">
        <v>22</v>
      </c>
      <c r="B92" s="29">
        <v>4171100000000000</v>
      </c>
      <c r="C92" s="35" t="s">
        <v>27</v>
      </c>
      <c r="D92" s="39">
        <v>4.1711202E+16</v>
      </c>
      <c r="E92" s="13">
        <v>1002</v>
      </c>
      <c r="F92" s="38">
        <v>100561</v>
      </c>
      <c r="G92" s="13" t="s">
        <v>173</v>
      </c>
      <c r="H92" s="14">
        <f t="shared" si="4"/>
        <v>0</v>
      </c>
      <c r="I92" s="14">
        <f t="shared" si="5"/>
        <v>6339.3175396555253</v>
      </c>
      <c r="J92" s="22"/>
      <c r="K92" s="22">
        <v>6339.3175396555253</v>
      </c>
      <c r="L92" s="43"/>
      <c r="M92" s="19">
        <f t="shared" si="6"/>
        <v>0</v>
      </c>
      <c r="N92" s="19">
        <f t="shared" si="7"/>
        <v>6477.4969802169517</v>
      </c>
      <c r="O92" s="22"/>
      <c r="P92" s="22">
        <v>6477.4969802169517</v>
      </c>
      <c r="Q92" s="22"/>
      <c r="R92" s="16">
        <v>1</v>
      </c>
      <c r="S92" s="16">
        <v>1</v>
      </c>
      <c r="T92" s="16">
        <v>1</v>
      </c>
      <c r="U92" s="27">
        <v>0.2</v>
      </c>
      <c r="V92" s="27">
        <v>1145</v>
      </c>
      <c r="W92" s="27">
        <v>6747</v>
      </c>
      <c r="X92" s="9" t="s">
        <v>184</v>
      </c>
    </row>
    <row r="93" spans="1:24">
      <c r="A93" s="28" t="s">
        <v>22</v>
      </c>
      <c r="B93" s="29">
        <v>4171100000000000</v>
      </c>
      <c r="C93" s="35" t="s">
        <v>30</v>
      </c>
      <c r="D93" s="39">
        <v>4.1711203E+16</v>
      </c>
      <c r="E93" s="13">
        <v>1324</v>
      </c>
      <c r="F93" s="37">
        <v>102171</v>
      </c>
      <c r="G93" s="13" t="s">
        <v>174</v>
      </c>
      <c r="H93" s="14">
        <f t="shared" si="4"/>
        <v>0</v>
      </c>
      <c r="I93" s="14">
        <f t="shared" si="5"/>
        <v>6740.5132274933858</v>
      </c>
      <c r="J93" s="22"/>
      <c r="K93" s="22">
        <v>6740.5132274933858</v>
      </c>
      <c r="L93" s="43"/>
      <c r="M93" s="19">
        <f t="shared" si="6"/>
        <v>0</v>
      </c>
      <c r="N93" s="19">
        <f t="shared" si="7"/>
        <v>6799.683006454411</v>
      </c>
      <c r="O93" s="22"/>
      <c r="P93" s="22">
        <v>6799.683006454411</v>
      </c>
      <c r="Q93" s="22"/>
      <c r="R93" s="16">
        <v>1</v>
      </c>
      <c r="S93" s="16">
        <v>1</v>
      </c>
      <c r="T93" s="16">
        <v>1</v>
      </c>
      <c r="U93" s="27">
        <v>0.2</v>
      </c>
      <c r="V93" s="27">
        <v>1145</v>
      </c>
      <c r="W93" s="27">
        <v>6747</v>
      </c>
      <c r="X93" s="9" t="s">
        <v>184</v>
      </c>
    </row>
    <row r="94" spans="1:24">
      <c r="A94" s="28" t="s">
        <v>22</v>
      </c>
      <c r="B94" s="29">
        <v>4171100000000000</v>
      </c>
      <c r="C94" s="35" t="s">
        <v>30</v>
      </c>
      <c r="D94" s="39">
        <v>4.1711203E+16</v>
      </c>
      <c r="E94" s="13">
        <v>1007</v>
      </c>
      <c r="F94" s="37">
        <v>100613</v>
      </c>
      <c r="G94" s="13" t="s">
        <v>175</v>
      </c>
      <c r="H94" s="14">
        <f t="shared" si="4"/>
        <v>0</v>
      </c>
      <c r="I94" s="14">
        <f t="shared" si="5"/>
        <v>100550.99044822791</v>
      </c>
      <c r="J94" s="31"/>
      <c r="K94" s="31"/>
      <c r="L94" s="22">
        <v>100550.99044822791</v>
      </c>
      <c r="M94" s="19">
        <f t="shared" si="6"/>
        <v>0</v>
      </c>
      <c r="N94" s="19">
        <f t="shared" si="7"/>
        <v>116922.820211796</v>
      </c>
      <c r="O94" s="22"/>
      <c r="P94" s="22"/>
      <c r="Q94" s="22">
        <v>116922.820211796</v>
      </c>
      <c r="R94" s="16">
        <v>1</v>
      </c>
      <c r="S94" s="16">
        <v>1</v>
      </c>
      <c r="T94" s="16">
        <v>1</v>
      </c>
      <c r="U94" s="27">
        <v>0.2</v>
      </c>
      <c r="V94" s="27">
        <v>1145</v>
      </c>
      <c r="W94" s="27">
        <v>6747</v>
      </c>
      <c r="X94" s="9" t="s">
        <v>184</v>
      </c>
    </row>
    <row r="95" spans="1:24">
      <c r="A95" s="13" t="s">
        <v>40</v>
      </c>
      <c r="B95" s="12">
        <v>4170300000000000</v>
      </c>
      <c r="C95" s="36" t="s">
        <v>47</v>
      </c>
      <c r="D95" s="40">
        <v>4.170341E+16</v>
      </c>
      <c r="E95" s="13">
        <v>3100</v>
      </c>
      <c r="F95" s="36">
        <v>306421</v>
      </c>
      <c r="G95" s="13" t="s">
        <v>176</v>
      </c>
      <c r="H95" s="14">
        <f t="shared" si="4"/>
        <v>0</v>
      </c>
      <c r="I95" s="14">
        <f t="shared" si="5"/>
        <v>5719.6240300470927</v>
      </c>
      <c r="J95" s="21"/>
      <c r="K95" s="21"/>
      <c r="L95" s="21">
        <v>5719.6240300470927</v>
      </c>
      <c r="M95" s="19">
        <f t="shared" si="6"/>
        <v>0</v>
      </c>
      <c r="N95" s="19">
        <f>SUM(O95:Q95)</f>
        <v>5959.3690220079516</v>
      </c>
      <c r="O95" s="21"/>
      <c r="P95" s="21"/>
      <c r="Q95" s="21">
        <v>5959.3690220079516</v>
      </c>
      <c r="R95" s="16">
        <v>1</v>
      </c>
      <c r="S95" s="16">
        <v>1</v>
      </c>
      <c r="T95" s="16">
        <v>1</v>
      </c>
      <c r="U95" s="9">
        <v>0.1</v>
      </c>
      <c r="V95" s="9">
        <v>129.4</v>
      </c>
      <c r="W95" s="9">
        <v>1467</v>
      </c>
      <c r="X95" s="9" t="s">
        <v>184</v>
      </c>
    </row>
    <row r="96" spans="1:24">
      <c r="A96" s="13" t="s">
        <v>99</v>
      </c>
      <c r="B96" s="12">
        <v>4170600000000000</v>
      </c>
      <c r="C96" s="41" t="s">
        <v>186</v>
      </c>
      <c r="D96" s="42">
        <v>4.1721E+16</v>
      </c>
      <c r="E96" s="13">
        <v>9041</v>
      </c>
      <c r="F96" s="36">
        <v>926481</v>
      </c>
      <c r="G96" s="13" t="s">
        <v>177</v>
      </c>
      <c r="H96" s="14">
        <f t="shared" si="4"/>
        <v>0</v>
      </c>
      <c r="I96" s="14">
        <f t="shared" si="5"/>
        <v>7201.5690146439238</v>
      </c>
      <c r="J96" s="21"/>
      <c r="K96" s="21">
        <v>7201.5690146439238</v>
      </c>
      <c r="L96" s="21"/>
      <c r="M96" s="19">
        <f t="shared" si="6"/>
        <v>0</v>
      </c>
      <c r="N96" s="19">
        <f t="shared" si="7"/>
        <v>7122.8340742766632</v>
      </c>
      <c r="O96" s="21"/>
      <c r="P96" s="21">
        <v>7122.8340742766632</v>
      </c>
      <c r="Q96" s="21"/>
      <c r="R96" s="16">
        <v>1</v>
      </c>
      <c r="S96" s="16">
        <v>1</v>
      </c>
      <c r="T96" s="16">
        <v>1</v>
      </c>
      <c r="U96" s="9">
        <v>0.2</v>
      </c>
      <c r="V96" s="9">
        <v>361.3</v>
      </c>
      <c r="W96" s="9">
        <v>1979</v>
      </c>
      <c r="X96" s="9" t="s">
        <v>184</v>
      </c>
    </row>
    <row r="97" spans="1:24">
      <c r="A97" s="13" t="s">
        <v>99</v>
      </c>
      <c r="B97" s="12">
        <v>4170600000000000</v>
      </c>
      <c r="C97" s="41" t="s">
        <v>186</v>
      </c>
      <c r="D97" s="42">
        <v>4.1721E+16</v>
      </c>
      <c r="E97" s="13">
        <v>9036</v>
      </c>
      <c r="F97" s="37">
        <v>926431</v>
      </c>
      <c r="G97" s="13" t="s">
        <v>178</v>
      </c>
      <c r="H97" s="14">
        <f t="shared" si="4"/>
        <v>0</v>
      </c>
      <c r="I97" s="14">
        <f t="shared" si="5"/>
        <v>8453.5762473793147</v>
      </c>
      <c r="J97" s="21"/>
      <c r="K97" s="21">
        <v>8453.5762473793147</v>
      </c>
      <c r="L97" s="21"/>
      <c r="M97" s="19">
        <f t="shared" si="6"/>
        <v>0</v>
      </c>
      <c r="N97" s="19">
        <f t="shared" si="7"/>
        <v>8361.5338799007841</v>
      </c>
      <c r="O97" s="21"/>
      <c r="P97" s="21">
        <v>8361.5338799007841</v>
      </c>
      <c r="Q97" s="21"/>
      <c r="R97" s="16">
        <v>1</v>
      </c>
      <c r="S97" s="16">
        <v>1</v>
      </c>
      <c r="T97" s="16">
        <v>1</v>
      </c>
      <c r="U97" s="9">
        <v>0.2</v>
      </c>
      <c r="V97" s="9">
        <v>361.3</v>
      </c>
      <c r="W97" s="9">
        <v>1979</v>
      </c>
      <c r="X97" s="9" t="s">
        <v>184</v>
      </c>
    </row>
    <row r="98" spans="1:24">
      <c r="A98" s="13" t="s">
        <v>99</v>
      </c>
      <c r="B98" s="12">
        <v>4170600000000000</v>
      </c>
      <c r="C98" s="41" t="s">
        <v>186</v>
      </c>
      <c r="D98" s="42">
        <v>4.1721E+16</v>
      </c>
      <c r="E98" s="13">
        <v>9035</v>
      </c>
      <c r="F98" s="36">
        <v>626421</v>
      </c>
      <c r="G98" s="13" t="s">
        <v>179</v>
      </c>
      <c r="H98" s="14">
        <f t="shared" si="4"/>
        <v>0</v>
      </c>
      <c r="I98" s="14">
        <f t="shared" si="5"/>
        <v>5469.4</v>
      </c>
      <c r="J98" s="21"/>
      <c r="K98" s="21">
        <v>5469.4</v>
      </c>
      <c r="L98" s="21"/>
      <c r="M98" s="19">
        <f t="shared" si="6"/>
        <v>0</v>
      </c>
      <c r="N98" s="19">
        <f t="shared" si="7"/>
        <v>5469.4</v>
      </c>
      <c r="O98" s="21"/>
      <c r="P98" s="21">
        <v>5469.4</v>
      </c>
      <c r="Q98" s="21"/>
      <c r="R98" s="16">
        <v>1</v>
      </c>
      <c r="S98" s="16">
        <v>1</v>
      </c>
      <c r="T98" s="16">
        <v>1</v>
      </c>
      <c r="U98" s="9">
        <v>0.2</v>
      </c>
      <c r="V98" s="9">
        <v>361.3</v>
      </c>
      <c r="W98" s="9">
        <v>1979</v>
      </c>
      <c r="X98" s="9" t="s">
        <v>184</v>
      </c>
    </row>
    <row r="99" spans="1:24">
      <c r="A99" s="13" t="s">
        <v>99</v>
      </c>
      <c r="B99" s="12">
        <v>4170600000000000</v>
      </c>
      <c r="C99" s="41" t="s">
        <v>186</v>
      </c>
      <c r="D99" s="42">
        <v>4.1721E+16</v>
      </c>
      <c r="E99" s="13">
        <v>9015</v>
      </c>
      <c r="F99" s="37">
        <v>926221</v>
      </c>
      <c r="G99" s="13" t="s">
        <v>180</v>
      </c>
      <c r="H99" s="14">
        <f t="shared" si="4"/>
        <v>0</v>
      </c>
      <c r="I99" s="14">
        <f t="shared" si="5"/>
        <v>31915.502087662782</v>
      </c>
      <c r="J99" s="21"/>
      <c r="K99" s="21"/>
      <c r="L99" s="21">
        <v>31915.502087662782</v>
      </c>
      <c r="M99" s="19">
        <f t="shared" si="6"/>
        <v>0</v>
      </c>
      <c r="N99" s="19">
        <f t="shared" si="7"/>
        <v>33253.279142804371</v>
      </c>
      <c r="O99" s="21"/>
      <c r="P99" s="21"/>
      <c r="Q99" s="21">
        <v>33253.279142804371</v>
      </c>
      <c r="R99" s="16">
        <v>1</v>
      </c>
      <c r="S99" s="16">
        <v>1</v>
      </c>
      <c r="T99" s="16">
        <v>1</v>
      </c>
      <c r="U99" s="9">
        <v>0.2</v>
      </c>
      <c r="V99" s="9">
        <v>361.3</v>
      </c>
      <c r="W99" s="9">
        <v>1979</v>
      </c>
      <c r="X99" s="9" t="s">
        <v>184</v>
      </c>
    </row>
    <row r="100" spans="1:24">
      <c r="A100" s="13" t="s">
        <v>99</v>
      </c>
      <c r="B100" s="12">
        <v>4170600000000000</v>
      </c>
      <c r="C100" s="41" t="s">
        <v>186</v>
      </c>
      <c r="D100" s="42">
        <v>4.1721E+16</v>
      </c>
      <c r="E100" s="13">
        <v>9829</v>
      </c>
      <c r="F100" s="37">
        <v>927181</v>
      </c>
      <c r="G100" s="13" t="s">
        <v>181</v>
      </c>
      <c r="H100" s="14">
        <f t="shared" si="4"/>
        <v>164988.81370335474</v>
      </c>
      <c r="I100" s="14">
        <f t="shared" si="5"/>
        <v>164988.81370335474</v>
      </c>
      <c r="J100" s="21">
        <v>164988.81370335474</v>
      </c>
      <c r="K100" s="21"/>
      <c r="L100" s="21"/>
      <c r="M100" s="19">
        <f t="shared" si="6"/>
        <v>214867.70713725785</v>
      </c>
      <c r="N100" s="19">
        <f t="shared" si="7"/>
        <v>214867.70713725785</v>
      </c>
      <c r="O100" s="21">
        <v>214867.70713725785</v>
      </c>
      <c r="P100" s="21"/>
      <c r="Q100" s="21"/>
      <c r="R100" s="16">
        <v>1</v>
      </c>
      <c r="S100" s="16">
        <v>1</v>
      </c>
      <c r="T100" s="16">
        <v>1</v>
      </c>
      <c r="U100" s="9">
        <v>0.2</v>
      </c>
      <c r="V100" s="9">
        <v>361.3</v>
      </c>
      <c r="W100" s="9">
        <v>1979</v>
      </c>
      <c r="X100" s="9" t="s">
        <v>184</v>
      </c>
    </row>
    <row r="101" spans="1:24">
      <c r="A101" s="13" t="s">
        <v>118</v>
      </c>
      <c r="B101" s="12">
        <v>4170700000000000</v>
      </c>
      <c r="C101" s="36" t="s">
        <v>127</v>
      </c>
      <c r="D101" s="40">
        <v>4.1707232E+16</v>
      </c>
      <c r="E101" s="13">
        <v>7182</v>
      </c>
      <c r="F101" s="37">
        <v>721251</v>
      </c>
      <c r="G101" s="13" t="s">
        <v>164</v>
      </c>
      <c r="H101" s="14">
        <f t="shared" si="4"/>
        <v>0</v>
      </c>
      <c r="I101" s="14">
        <f t="shared" si="5"/>
        <v>1704.2835386534032</v>
      </c>
      <c r="J101" s="21"/>
      <c r="K101" s="21">
        <v>1704.2835386534032</v>
      </c>
      <c r="L101" s="21"/>
      <c r="M101" s="19">
        <f t="shared" si="6"/>
        <v>0</v>
      </c>
      <c r="N101" s="19">
        <f t="shared" si="7"/>
        <v>1603.3476615924903</v>
      </c>
      <c r="O101" s="21"/>
      <c r="P101" s="21">
        <v>1603.3476615924903</v>
      </c>
      <c r="Q101" s="21"/>
      <c r="R101" s="16">
        <v>1</v>
      </c>
      <c r="S101" s="16">
        <v>1</v>
      </c>
      <c r="T101" s="16">
        <v>1</v>
      </c>
      <c r="U101" s="9">
        <v>5.0999999999999996</v>
      </c>
      <c r="V101" s="9">
        <f>41.9+69.9</f>
        <v>111.80000000000001</v>
      </c>
      <c r="W101" s="9">
        <f>3127+14</f>
        <v>3141</v>
      </c>
      <c r="X101" s="9" t="s">
        <v>184</v>
      </c>
    </row>
    <row r="102" spans="1:24">
      <c r="A102" s="13" t="s">
        <v>129</v>
      </c>
      <c r="B102" s="12">
        <v>4170800000000000</v>
      </c>
      <c r="C102" s="36" t="s">
        <v>136</v>
      </c>
      <c r="D102" s="40">
        <v>4.1708213E+16</v>
      </c>
      <c r="E102" s="13">
        <v>8280</v>
      </c>
      <c r="F102" s="37">
        <v>824501</v>
      </c>
      <c r="G102" s="13" t="s">
        <v>182</v>
      </c>
      <c r="H102" s="14">
        <f t="shared" si="4"/>
        <v>0</v>
      </c>
      <c r="I102" s="14">
        <f t="shared" si="5"/>
        <v>2140.7301738642855</v>
      </c>
      <c r="J102" s="21"/>
      <c r="K102" s="21">
        <v>2140.7301738642855</v>
      </c>
      <c r="L102" s="21"/>
      <c r="M102" s="19">
        <f t="shared" si="6"/>
        <v>0</v>
      </c>
      <c r="N102" s="19">
        <f t="shared" si="7"/>
        <v>2218.6306034400645</v>
      </c>
      <c r="O102" s="21"/>
      <c r="P102" s="21">
        <v>2218.6306034400645</v>
      </c>
      <c r="Q102" s="21"/>
      <c r="R102" s="16">
        <v>1</v>
      </c>
      <c r="S102" s="16">
        <v>1</v>
      </c>
      <c r="T102" s="16">
        <v>1.1000000000000001</v>
      </c>
      <c r="U102" s="9">
        <v>3.5</v>
      </c>
      <c r="V102" s="9">
        <v>51.4</v>
      </c>
      <c r="W102" s="9">
        <v>15</v>
      </c>
      <c r="X102" s="9" t="s">
        <v>184</v>
      </c>
    </row>
    <row r="103" spans="1:24">
      <c r="A103" s="13" t="s">
        <v>129</v>
      </c>
      <c r="B103" s="12">
        <v>4170800000000000</v>
      </c>
      <c r="C103" s="36" t="s">
        <v>145</v>
      </c>
      <c r="D103" s="40">
        <v>4.170841E+16</v>
      </c>
      <c r="E103" s="13">
        <v>8182</v>
      </c>
      <c r="F103" s="37">
        <v>823521</v>
      </c>
      <c r="G103" s="13" t="s">
        <v>165</v>
      </c>
      <c r="H103" s="14">
        <f t="shared" si="4"/>
        <v>0</v>
      </c>
      <c r="I103" s="14">
        <f t="shared" si="5"/>
        <v>4331.8758535941361</v>
      </c>
      <c r="J103" s="21"/>
      <c r="K103" s="21">
        <v>4331.8758535941361</v>
      </c>
      <c r="L103" s="21"/>
      <c r="M103" s="19">
        <f t="shared" si="6"/>
        <v>0</v>
      </c>
      <c r="N103" s="19">
        <f t="shared" si="7"/>
        <v>4489.5113155425142</v>
      </c>
      <c r="O103" s="21"/>
      <c r="P103" s="21">
        <v>4489.5113155425142</v>
      </c>
      <c r="Q103" s="21"/>
      <c r="R103" s="16">
        <v>1</v>
      </c>
      <c r="S103" s="16">
        <v>1</v>
      </c>
      <c r="T103" s="16">
        <v>1</v>
      </c>
      <c r="U103" s="9">
        <v>1.8</v>
      </c>
      <c r="V103" s="9">
        <f>74.3+59.3</f>
        <v>133.6</v>
      </c>
      <c r="W103" s="9">
        <f>1798+34</f>
        <v>1832</v>
      </c>
      <c r="X103" s="9" t="s">
        <v>184</v>
      </c>
    </row>
  </sheetData>
  <mergeCells count="2">
    <mergeCell ref="I1:L1"/>
    <mergeCell ref="M1:Q1"/>
  </mergeCell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Nur</cp:lastModifiedBy>
  <cp:lastPrinted>2023-09-12T10:01:15Z</cp:lastPrinted>
  <dcterms:created xsi:type="dcterms:W3CDTF">2023-09-12T06:29:53Z</dcterms:created>
  <dcterms:modified xsi:type="dcterms:W3CDTF">2023-09-13T10:40:39Z</dcterms:modified>
</cp:coreProperties>
</file>