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00"/>
  </bookViews>
  <sheets>
    <sheet name="Dat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<sst xmlns="http://schemas.openxmlformats.org/spreadsheetml/2006/main" count="161" uniqueCount="96">
  <si>
    <t>Applicant ID</t>
  </si>
  <si>
    <t>Full Name</t>
  </si>
  <si>
    <t>Job Position</t>
  </si>
  <si>
    <t>Application Date &amp; Time</t>
  </si>
  <si>
    <t>Email</t>
  </si>
  <si>
    <t>Street</t>
  </si>
  <si>
    <t>City State Zip</t>
  </si>
  <si>
    <t>Skills List</t>
  </si>
  <si>
    <t>Month</t>
  </si>
  <si>
    <t>Day</t>
  </si>
  <si>
    <t>Year</t>
  </si>
  <si>
    <t>Application Date</t>
  </si>
  <si>
    <t>Today</t>
  </si>
  <si>
    <t>Days Since Applied</t>
  </si>
  <si>
    <t>Hour</t>
  </si>
  <si>
    <t>Minute</t>
  </si>
  <si>
    <t>Second</t>
  </si>
  <si>
    <t>Application Time</t>
  </si>
  <si>
    <t>Hours</t>
  </si>
  <si>
    <t>Hours in a Day</t>
  </si>
  <si>
    <t>AID0123548</t>
  </si>
  <si>
    <t>Pam Beesly</t>
  </si>
  <si>
    <t>Data Analyst</t>
  </si>
  <si>
    <t>pam.beesly@outlook.com</t>
  </si>
  <si>
    <t>457 Oak St</t>
  </si>
  <si>
    <t>San Jose, CA, 95101</t>
  </si>
  <si>
    <t>Kafka, DataBricks, Spark, Python, GCP</t>
  </si>
  <si>
    <t>AID0123549</t>
  </si>
  <si>
    <t>Michael Scott</t>
  </si>
  <si>
    <t>Business Intelligence Analyst</t>
  </si>
  <si>
    <t>michael.scott@gmail.com</t>
  </si>
  <si>
    <t>203 Birch St</t>
  </si>
  <si>
    <t>Chicago, IL, 60601</t>
  </si>
  <si>
    <t>Power BI, GCP, Airflow, Hadoop, R</t>
  </si>
  <si>
    <t>AID0123550</t>
  </si>
  <si>
    <t>Kevin Malone</t>
  </si>
  <si>
    <t>Data Engineer</t>
  </si>
  <si>
    <t>kevin.malone@aol.com</t>
  </si>
  <si>
    <t>790 Pine St</t>
  </si>
  <si>
    <t>Azure, Java, SQL, DataBricks</t>
  </si>
  <si>
    <t>AID0123551</t>
  </si>
  <si>
    <t>AID0123552</t>
  </si>
  <si>
    <t>Jim Halpert</t>
  </si>
  <si>
    <t>Data Scientist</t>
  </si>
  <si>
    <t>jim.halpert@hotmail.com</t>
  </si>
  <si>
    <t>459 Oak St</t>
  </si>
  <si>
    <t>Philadelphia, PA, 19101</t>
  </si>
  <si>
    <t>DataBricks, Hadoop, Java</t>
  </si>
  <si>
    <t>AID0123553</t>
  </si>
  <si>
    <t>Ryan Howard</t>
  </si>
  <si>
    <t>Machine Learning Engineer</t>
  </si>
  <si>
    <t>ryan.howard@aol.com</t>
  </si>
  <si>
    <t>204 Birch St</t>
  </si>
  <si>
    <t>Snowflake, Airflow, DataBricks</t>
  </si>
  <si>
    <t>AID0123554</t>
  </si>
  <si>
    <t>AID0123555</t>
  </si>
  <si>
    <t>AID0123556</t>
  </si>
  <si>
    <t>Stanley Hudson</t>
  </si>
  <si>
    <t>stanley.hudson@gmail.com</t>
  </si>
  <si>
    <t>123 Elm St</t>
  </si>
  <si>
    <t>Scala, Azure, R, Kafka</t>
  </si>
  <si>
    <t>AID0123557</t>
  </si>
  <si>
    <t>Angela Martin</t>
  </si>
  <si>
    <t>angela.martin@ymail.com</t>
  </si>
  <si>
    <t>Los Angeles, CA, 90001</t>
  </si>
  <si>
    <t>Snowflake, Excel, Scala</t>
  </si>
  <si>
    <t>AID0123558</t>
  </si>
  <si>
    <t>Dwight Schrute</t>
  </si>
  <si>
    <t>dwight.schrute@gmail.com</t>
  </si>
  <si>
    <t>San Diego, CA, 92101</t>
  </si>
  <si>
    <t>Excel, Power BI, R</t>
  </si>
  <si>
    <t>AID0123559</t>
  </si>
  <si>
    <t>Oscar Martinez</t>
  </si>
  <si>
    <t>oscar.martinez@outlook.com</t>
  </si>
  <si>
    <t>202 Birch St</t>
  </si>
  <si>
    <t>Scala, R, Hadoop, Power BI, SQL</t>
  </si>
  <si>
    <t>AID0123560</t>
  </si>
  <si>
    <t>AID0123561</t>
  </si>
  <si>
    <t>Phyllis Vance</t>
  </si>
  <si>
    <t>phyllis.vance@gmail.com</t>
  </si>
  <si>
    <t>Java, Scala, R</t>
  </si>
  <si>
    <t>AID0123562</t>
  </si>
  <si>
    <t>Meredith Palmer</t>
  </si>
  <si>
    <t>meredith.palmer@outlook.com</t>
  </si>
  <si>
    <t>456 Oak St</t>
  </si>
  <si>
    <t>DataBricks, Azure, Scala</t>
  </si>
  <si>
    <t>AID0123563</t>
  </si>
  <si>
    <t>Chicago, IL, 60602</t>
  </si>
  <si>
    <t>AID0123564</t>
  </si>
  <si>
    <t>AID0123565</t>
  </si>
  <si>
    <t>Kelly Kapoor</t>
  </si>
  <si>
    <t>kelly.kapoor@gmail.com</t>
  </si>
  <si>
    <t>New York, NY, 10001</t>
  </si>
  <si>
    <t>Snowflake, Power BI, Tableau, Airflow, SQL</t>
  </si>
  <si>
    <t>AID0123566</t>
  </si>
  <si>
    <t>AID0123567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</si>
</sst>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[$-409]m/d/yy\ h:mm\ AM/PM;@"/>
    <numFmt numFmtId="180" formatCode="h:mm\ AM/PM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5">
    <xf numFmtId="0" fontId="0" fillId="0" borderId="0" xfId="0"/>
    <xf numFmtId="58" fontId="0" fillId="0" borderId="0" xfId="0" applyNumberFormat="1"/>
    <xf numFmtId="178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58" fontId="1" fillId="2" borderId="2" xfId="0" applyNumberFormat="1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179" fontId="0" fillId="0" borderId="5" xfId="0" applyNumberFormat="1" applyBorder="1"/>
    <xf numFmtId="0" fontId="0" fillId="0" borderId="6" xfId="0" applyBorder="1"/>
    <xf numFmtId="0" fontId="0" fillId="0" borderId="7" xfId="0" applyBorder="1"/>
    <xf numFmtId="179" fontId="0" fillId="0" borderId="7" xfId="0" applyNumberFormat="1" applyBorder="1"/>
    <xf numFmtId="0" fontId="0" fillId="0" borderId="8" xfId="0" applyBorder="1"/>
    <xf numFmtId="0" fontId="1" fillId="3" borderId="9" xfId="0" applyFont="1" applyFill="1" applyBorder="1"/>
    <xf numFmtId="0" fontId="1" fillId="2" borderId="0" xfId="0" applyFont="1" applyFill="1"/>
    <xf numFmtId="0" fontId="0" fillId="0" borderId="5" xfId="0" applyBorder="1"/>
    <xf numFmtId="58" fontId="0" fillId="0" borderId="5" xfId="0" applyNumberFormat="1" applyBorder="1"/>
    <xf numFmtId="178" fontId="1" fillId="2" borderId="5" xfId="0" applyNumberFormat="1" applyFont="1" applyFill="1" applyBorder="1"/>
    <xf numFmtId="0" fontId="1" fillId="2" borderId="5" xfId="0" applyFont="1" applyFill="1" applyBorder="1"/>
    <xf numFmtId="178" fontId="0" fillId="0" borderId="5" xfId="0" applyNumberFormat="1" applyBorder="1"/>
    <xf numFmtId="0" fontId="0" fillId="0" borderId="5" xfId="0" applyNumberFormat="1" applyBorder="1"/>
    <xf numFmtId="180" fontId="0" fillId="0" borderId="5" xfId="0" applyNumberFormat="1" applyBorder="1"/>
    <xf numFmtId="0" fontId="0" fillId="0" borderId="10" xfId="0" applyBorder="1"/>
    <xf numFmtId="0" fontId="0" fillId="2" borderId="5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Job Posting per Hour</a:t>
            </a:r>
          </a:p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409242427"/>
        <c:axId val="492664903"/>
      </c:barChart>
      <c:catAx>
        <c:axId val="4092424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2664903"/>
        <c:crosses val="autoZero"/>
        <c:auto val="1"/>
        <c:lblAlgn val="ctr"/>
        <c:lblOffset val="100"/>
        <c:noMultiLvlLbl val="0"/>
      </c:catAx>
      <c:valAx>
        <c:axId val="492664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92424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accent1">
            <a:lumMod val="40000"/>
            <a:lumOff val="60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23</xdr:col>
      <xdr:colOff>527685</xdr:colOff>
      <xdr:row>25</xdr:row>
      <xdr:rowOff>61595</xdr:rowOff>
    </xdr:from>
    <xdr:ext cx="3069590" cy="650240"/>
    <xdr:sp>
      <xdr:nvSpPr>
        <xdr:cNvPr id="2" name="Text Box 1"/>
        <xdr:cNvSpPr txBox="1"/>
      </xdr:nvSpPr>
      <xdr:spPr>
        <a:xfrm>
          <a:off x="13608685" y="4643120"/>
          <a:ext cx="3069590" cy="65024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sz="1100">
              <a:solidFill>
                <a:schemeClr val="tx1"/>
              </a:solidFill>
            </a:rPr>
            <a:t>Here, I used =TIME(), and TEXT() function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to extract time from date containing date and time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=TEXT(D2, “HH:MM AM/PM)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23</xdr:col>
      <xdr:colOff>1163955</xdr:colOff>
      <xdr:row>20</xdr:row>
      <xdr:rowOff>176530</xdr:rowOff>
    </xdr:from>
    <xdr:to>
      <xdr:col>24</xdr:col>
      <xdr:colOff>544830</xdr:colOff>
      <xdr:row>25</xdr:row>
      <xdr:rowOff>60960</xdr:rowOff>
    </xdr:to>
    <xdr:cxnSp>
      <xdr:nvCxnSpPr>
        <xdr:cNvPr id="3" name="Curved Connector 2"/>
        <xdr:cNvCxnSpPr/>
      </xdr:nvCxnSpPr>
      <xdr:spPr>
        <a:xfrm rot="5400000" flipV="1">
          <a:off x="14117955" y="3961130"/>
          <a:ext cx="808355" cy="554355"/>
        </a:xfrm>
        <a:prstGeom prst="curvedConnector3">
          <a:avLst>
            <a:gd name="adj1" fmla="val 50040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213995</xdr:colOff>
      <xdr:row>24</xdr:row>
      <xdr:rowOff>79375</xdr:rowOff>
    </xdr:from>
    <xdr:ext cx="2447290" cy="463550"/>
    <xdr:sp>
      <xdr:nvSpPr>
        <xdr:cNvPr id="4" name="Text Box 3"/>
        <xdr:cNvSpPr txBox="1"/>
      </xdr:nvSpPr>
      <xdr:spPr>
        <a:xfrm>
          <a:off x="10869295" y="4478020"/>
          <a:ext cx="2447290" cy="4635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sz="1100">
              <a:solidFill>
                <a:schemeClr val="tx1"/>
              </a:solidFill>
            </a:rPr>
            <a:t>Using HOUR, MINUTE, SECOND function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for calculating hour, min and second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20</xdr:col>
      <xdr:colOff>366077</xdr:colOff>
      <xdr:row>20</xdr:row>
      <xdr:rowOff>176212</xdr:rowOff>
    </xdr:from>
    <xdr:to>
      <xdr:col>21</xdr:col>
      <xdr:colOff>224472</xdr:colOff>
      <xdr:row>24</xdr:row>
      <xdr:rowOff>78422</xdr:rowOff>
    </xdr:to>
    <xdr:cxnSp>
      <xdr:nvCxnSpPr>
        <xdr:cNvPr id="5" name="Curved Connector 4"/>
        <xdr:cNvCxnSpPr>
          <a:endCxn id="4" idx="0"/>
        </xdr:cNvCxnSpPr>
      </xdr:nvCxnSpPr>
      <xdr:spPr>
        <a:xfrm rot="5400000" flipV="1">
          <a:off x="11537950" y="3922395"/>
          <a:ext cx="643255" cy="464820"/>
        </a:xfrm>
        <a:prstGeom prst="curvedConnector3">
          <a:avLst>
            <a:gd name="adj1" fmla="val 50051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127000</xdr:colOff>
      <xdr:row>23</xdr:row>
      <xdr:rowOff>34290</xdr:rowOff>
    </xdr:from>
    <xdr:ext cx="2360295" cy="464185"/>
    <xdr:sp>
      <xdr:nvSpPr>
        <xdr:cNvPr id="6" name="Text Box 5"/>
        <xdr:cNvSpPr txBox="1"/>
      </xdr:nvSpPr>
      <xdr:spPr>
        <a:xfrm>
          <a:off x="8302625" y="4250055"/>
          <a:ext cx="2360295" cy="46418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sz="1100">
              <a:solidFill>
                <a:schemeClr val="tx1"/>
              </a:solidFill>
            </a:rPr>
            <a:t>Using =DATEDIF(N2,$P$2,"D")&amp;"Days"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for calculating Days applied 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17</xdr:col>
      <xdr:colOff>876300</xdr:colOff>
      <xdr:row>21</xdr:row>
      <xdr:rowOff>11430</xdr:rowOff>
    </xdr:from>
    <xdr:to>
      <xdr:col>18</xdr:col>
      <xdr:colOff>16510</xdr:colOff>
      <xdr:row>23</xdr:row>
      <xdr:rowOff>33655</xdr:rowOff>
    </xdr:to>
    <xdr:cxnSp>
      <xdr:nvCxnSpPr>
        <xdr:cNvPr id="7" name="Curved Connector 6"/>
        <xdr:cNvCxnSpPr/>
      </xdr:nvCxnSpPr>
      <xdr:spPr>
        <a:xfrm rot="10800000" flipV="1">
          <a:off x="9481820" y="3861435"/>
          <a:ext cx="405130" cy="387985"/>
        </a:xfrm>
        <a:prstGeom prst="curved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9</xdr:col>
      <xdr:colOff>467360</xdr:colOff>
      <xdr:row>23</xdr:row>
      <xdr:rowOff>117475</xdr:rowOff>
    </xdr:from>
    <xdr:ext cx="2045335" cy="467360"/>
    <xdr:sp>
      <xdr:nvSpPr>
        <xdr:cNvPr id="8" name="Text Box 7"/>
        <xdr:cNvSpPr txBox="1"/>
      </xdr:nvSpPr>
      <xdr:spPr>
        <a:xfrm>
          <a:off x="3867150" y="4333240"/>
          <a:ext cx="2045335" cy="4673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Using Month, Year, Day function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for calculating Date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11</xdr:col>
      <xdr:colOff>311150</xdr:colOff>
      <xdr:row>21</xdr:row>
      <xdr:rowOff>11430</xdr:rowOff>
    </xdr:from>
    <xdr:to>
      <xdr:col>12</xdr:col>
      <xdr:colOff>109855</xdr:colOff>
      <xdr:row>23</xdr:row>
      <xdr:rowOff>33655</xdr:rowOff>
    </xdr:to>
    <xdr:cxnSp>
      <xdr:nvCxnSpPr>
        <xdr:cNvPr id="9" name="Curved Connector 8"/>
        <xdr:cNvCxnSpPr/>
      </xdr:nvCxnSpPr>
      <xdr:spPr>
        <a:xfrm rot="10800000" flipV="1">
          <a:off x="4923790" y="3861435"/>
          <a:ext cx="405130" cy="387985"/>
        </a:xfrm>
        <a:prstGeom prst="curved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137160</xdr:colOff>
      <xdr:row>3</xdr:row>
      <xdr:rowOff>28575</xdr:rowOff>
    </xdr:from>
    <xdr:ext cx="1512570" cy="281305"/>
    <xdr:sp>
      <xdr:nvSpPr>
        <xdr:cNvPr id="10" name="Text Box 9"/>
        <xdr:cNvSpPr txBox="1"/>
      </xdr:nvSpPr>
      <xdr:spPr>
        <a:xfrm>
          <a:off x="6936740" y="577215"/>
          <a:ext cx="1512570" cy="28130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Using TODAY() function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28</xdr:col>
      <xdr:colOff>161925</xdr:colOff>
      <xdr:row>3</xdr:row>
      <xdr:rowOff>83820</xdr:rowOff>
    </xdr:from>
    <xdr:to>
      <xdr:col>36</xdr:col>
      <xdr:colOff>46990</xdr:colOff>
      <xdr:row>18</xdr:row>
      <xdr:rowOff>85725</xdr:rowOff>
    </xdr:to>
    <xdr:graphicFrame>
      <xdr:nvGraphicFramePr>
        <xdr:cNvPr id="14" name="Chart 13"/>
        <xdr:cNvGraphicFramePr/>
      </xdr:nvGraphicFramePr>
      <xdr:xfrm>
        <a:off x="17392650" y="632460"/>
        <a:ext cx="4822825" cy="2745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5"/>
  <sheetViews>
    <sheetView tabSelected="1" zoomScale="85" zoomScaleNormal="85" topLeftCell="Z1" workbookViewId="0">
      <selection activeCell="AG25" sqref="AG25"/>
    </sheetView>
  </sheetViews>
  <sheetFormatPr defaultColWidth="9" defaultRowHeight="14.4"/>
  <cols>
    <col min="1" max="1" width="17.5740740740741" customWidth="1"/>
    <col min="2" max="2" width="14.2592592592593" hidden="1" customWidth="1"/>
    <col min="3" max="3" width="27.2592592592593" hidden="1" customWidth="1"/>
    <col min="4" max="4" width="23" style="1" customWidth="1"/>
    <col min="5" max="5" width="26.2592592592593" hidden="1" customWidth="1"/>
    <col min="6" max="6" width="11" hidden="1" customWidth="1"/>
    <col min="7" max="7" width="22" hidden="1" customWidth="1"/>
    <col min="8" max="8" width="40" hidden="1" customWidth="1"/>
    <col min="10" max="13" width="8.84259259259259" customWidth="1"/>
    <col min="14" max="14" width="14.2037037037037" customWidth="1"/>
    <col min="15" max="15" width="8.84259259259259" customWidth="1"/>
    <col min="16" max="16" width="11.2222222222222" customWidth="1"/>
    <col min="17" max="17" width="6.26851851851852" customWidth="1"/>
    <col min="18" max="18" width="18.4444444444444" style="2" customWidth="1"/>
    <col min="19" max="19" width="11.4444444444444" customWidth="1"/>
    <col min="20" max="23" width="8.84259259259259" customWidth="1"/>
    <col min="24" max="24" width="17.1111111111111" customWidth="1"/>
    <col min="25" max="25" width="16.5555555555556" customWidth="1"/>
    <col min="26" max="26" width="8.84259259259259" customWidth="1"/>
  </cols>
  <sheetData>
    <row r="1" spans="1:28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14"/>
      <c r="J1" s="15" t="s">
        <v>8</v>
      </c>
      <c r="K1" s="15" t="s">
        <v>9</v>
      </c>
      <c r="L1" s="15" t="s">
        <v>10</v>
      </c>
      <c r="N1" s="15" t="s">
        <v>11</v>
      </c>
      <c r="P1" s="15" t="s">
        <v>12</v>
      </c>
      <c r="R1" s="18" t="s">
        <v>13</v>
      </c>
      <c r="S1" s="16"/>
      <c r="T1" s="19" t="s">
        <v>14</v>
      </c>
      <c r="U1" s="19" t="s">
        <v>15</v>
      </c>
      <c r="V1" s="19" t="s">
        <v>16</v>
      </c>
      <c r="X1" s="19" t="s">
        <v>17</v>
      </c>
      <c r="Y1" s="19" t="s">
        <v>17</v>
      </c>
      <c r="Z1" s="23" t="s">
        <v>18</v>
      </c>
      <c r="AA1" s="19" t="s">
        <v>19</v>
      </c>
      <c r="AB1" s="24"/>
    </row>
    <row r="2" spans="1:28">
      <c r="A2" s="7" t="s">
        <v>20</v>
      </c>
      <c r="B2" s="8" t="s">
        <v>21</v>
      </c>
      <c r="C2" s="8" t="s">
        <v>22</v>
      </c>
      <c r="D2" s="9">
        <v>44971.6404513889</v>
      </c>
      <c r="E2" s="8" t="s">
        <v>23</v>
      </c>
      <c r="F2" s="8" t="s">
        <v>24</v>
      </c>
      <c r="G2" s="8" t="s">
        <v>25</v>
      </c>
      <c r="H2" s="10" t="s">
        <v>26</v>
      </c>
      <c r="J2" s="16">
        <f>MONTH(D2)</f>
        <v>2</v>
      </c>
      <c r="K2" s="16">
        <f>DAY(D2)</f>
        <v>14</v>
      </c>
      <c r="L2" s="16">
        <f>YEAR(D2)</f>
        <v>2023</v>
      </c>
      <c r="M2" s="16"/>
      <c r="N2" s="17">
        <f>DATE(L2,J2,K2)</f>
        <v>44971</v>
      </c>
      <c r="P2" s="1">
        <f ca="1">TODAY()</f>
        <v>45727</v>
      </c>
      <c r="R2" s="20">
        <f ca="1">$P$2-N2</f>
        <v>756</v>
      </c>
      <c r="S2" s="21" t="str">
        <f ca="1">DATEDIF(N2,$P$2,"D")&amp;"Days"</f>
        <v>756Days</v>
      </c>
      <c r="T2" s="16">
        <f>HOUR(D2)</f>
        <v>15</v>
      </c>
      <c r="U2" s="16">
        <f>MINUTE(D2)</f>
        <v>22</v>
      </c>
      <c r="V2" s="16">
        <f>SECOND(D2)</f>
        <v>15</v>
      </c>
      <c r="X2" s="22">
        <f>TIME(T2,U2,V2)</f>
        <v>0.640451388888889</v>
      </c>
      <c r="Y2" s="16" t="str">
        <f>TEXT(D2,"HH:MM AM/PM")</f>
        <v>03:22 PM</v>
      </c>
      <c r="Z2" s="23">
        <f>HOUR(Y2)</f>
        <v>15</v>
      </c>
      <c r="AA2" s="16" cm="1">
        <f t="array" ref="AA2:AA25">_xlfn.SEQUENCE(24,1)</f>
        <v>1</v>
      </c>
      <c r="AB2" s="16">
        <f>COUNTIF($Z$2:$Z$21,AA2)</f>
        <v>0</v>
      </c>
    </row>
    <row r="3" spans="1:28">
      <c r="A3" s="7" t="s">
        <v>27</v>
      </c>
      <c r="B3" s="8" t="s">
        <v>28</v>
      </c>
      <c r="C3" s="8" t="s">
        <v>29</v>
      </c>
      <c r="D3" s="9">
        <v>45055.4066203704</v>
      </c>
      <c r="E3" s="8" t="s">
        <v>30</v>
      </c>
      <c r="F3" s="8" t="s">
        <v>31</v>
      </c>
      <c r="G3" s="8" t="s">
        <v>32</v>
      </c>
      <c r="H3" s="10" t="s">
        <v>33</v>
      </c>
      <c r="J3" s="16">
        <f t="shared" ref="J3:J21" si="0">MONTH(D3)</f>
        <v>5</v>
      </c>
      <c r="K3" s="16">
        <f t="shared" ref="K3:K21" si="1">DAY(D3)</f>
        <v>9</v>
      </c>
      <c r="L3" s="16">
        <f t="shared" ref="L3:L21" si="2">YEAR(D3)</f>
        <v>2023</v>
      </c>
      <c r="M3" s="16"/>
      <c r="N3" s="17">
        <f t="shared" ref="N3:N21" si="3">DATE(L3,J3,K3)</f>
        <v>45055</v>
      </c>
      <c r="R3" s="20">
        <f ca="1" t="shared" ref="R3:R21" si="4">$P$2-N3</f>
        <v>672</v>
      </c>
      <c r="S3" s="21" t="str">
        <f ca="1" t="shared" ref="S3:S21" si="5">DATEDIF(N3,$P$2,"D")&amp;"Days"</f>
        <v>672Days</v>
      </c>
      <c r="T3" s="16">
        <f t="shared" ref="T3:T20" si="6">HOUR(D3)</f>
        <v>9</v>
      </c>
      <c r="U3" s="16">
        <f t="shared" ref="U3:U21" si="7">MINUTE(D3)</f>
        <v>45</v>
      </c>
      <c r="V3" s="16">
        <f t="shared" ref="V3:V21" si="8">SECOND(D3)</f>
        <v>32</v>
      </c>
      <c r="X3" s="22">
        <f t="shared" ref="X3:X21" si="9">TIME(T3,U3,V3)</f>
        <v>0.40662037037037</v>
      </c>
      <c r="Y3" s="16" t="str">
        <f t="shared" ref="Y3:Y21" si="10">TEXT(D3,"HH:MM AM/PM")</f>
        <v>09:45 AM</v>
      </c>
      <c r="Z3" s="23">
        <f t="shared" ref="Z3:Z21" si="11">HOUR(Y3)</f>
        <v>9</v>
      </c>
      <c r="AA3" s="16">
        <v>2</v>
      </c>
      <c r="AB3" s="16">
        <f t="shared" ref="AB3:AB25" si="12">COUNTIF($Z$2:$Z$21,AA3)</f>
        <v>0</v>
      </c>
    </row>
    <row r="4" spans="1:28">
      <c r="A4" s="7" t="s">
        <v>34</v>
      </c>
      <c r="B4" s="8" t="s">
        <v>35</v>
      </c>
      <c r="C4" s="8" t="s">
        <v>36</v>
      </c>
      <c r="D4" s="9">
        <v>45128.7297106481</v>
      </c>
      <c r="E4" s="8" t="s">
        <v>37</v>
      </c>
      <c r="F4" s="8" t="s">
        <v>38</v>
      </c>
      <c r="G4" s="8" t="s">
        <v>32</v>
      </c>
      <c r="H4" s="10" t="s">
        <v>39</v>
      </c>
      <c r="J4" s="16">
        <f t="shared" si="0"/>
        <v>7</v>
      </c>
      <c r="K4" s="16">
        <f t="shared" si="1"/>
        <v>21</v>
      </c>
      <c r="L4" s="16">
        <f t="shared" si="2"/>
        <v>2023</v>
      </c>
      <c r="M4" s="16"/>
      <c r="N4" s="17">
        <f t="shared" si="3"/>
        <v>45128</v>
      </c>
      <c r="R4" s="20">
        <f ca="1" t="shared" si="4"/>
        <v>599</v>
      </c>
      <c r="S4" s="21" t="str">
        <f ca="1" t="shared" si="5"/>
        <v>599Days</v>
      </c>
      <c r="T4" s="16">
        <f t="shared" si="6"/>
        <v>17</v>
      </c>
      <c r="U4" s="16">
        <f t="shared" si="7"/>
        <v>30</v>
      </c>
      <c r="V4" s="16">
        <f t="shared" si="8"/>
        <v>47</v>
      </c>
      <c r="X4" s="22">
        <f t="shared" si="9"/>
        <v>0.729710648148148</v>
      </c>
      <c r="Y4" s="16" t="str">
        <f t="shared" si="10"/>
        <v>05:30 PM</v>
      </c>
      <c r="Z4" s="23">
        <f t="shared" si="11"/>
        <v>17</v>
      </c>
      <c r="AA4" s="16">
        <v>3</v>
      </c>
      <c r="AB4" s="16">
        <f t="shared" si="12"/>
        <v>0</v>
      </c>
    </row>
    <row r="5" spans="1:28">
      <c r="A5" s="7" t="s">
        <v>40</v>
      </c>
      <c r="B5" s="8" t="s">
        <v>21</v>
      </c>
      <c r="C5" s="8" t="s">
        <v>29</v>
      </c>
      <c r="D5" s="9">
        <v>45173.3021875</v>
      </c>
      <c r="E5" s="8" t="s">
        <v>23</v>
      </c>
      <c r="F5" s="8" t="s">
        <v>24</v>
      </c>
      <c r="G5" s="8" t="s">
        <v>25</v>
      </c>
      <c r="H5" s="10" t="s">
        <v>26</v>
      </c>
      <c r="J5" s="16">
        <f t="shared" si="0"/>
        <v>9</v>
      </c>
      <c r="K5" s="16">
        <f t="shared" si="1"/>
        <v>4</v>
      </c>
      <c r="L5" s="16">
        <f t="shared" si="2"/>
        <v>2023</v>
      </c>
      <c r="M5" s="16"/>
      <c r="N5" s="17">
        <f t="shared" si="3"/>
        <v>45173</v>
      </c>
      <c r="R5" s="20">
        <f ca="1" t="shared" si="4"/>
        <v>554</v>
      </c>
      <c r="S5" s="21" t="str">
        <f ca="1" t="shared" si="5"/>
        <v>554Days</v>
      </c>
      <c r="T5" s="16">
        <f t="shared" si="6"/>
        <v>7</v>
      </c>
      <c r="U5" s="16">
        <f t="shared" si="7"/>
        <v>15</v>
      </c>
      <c r="V5" s="16">
        <f t="shared" si="8"/>
        <v>9</v>
      </c>
      <c r="X5" s="22">
        <f t="shared" si="9"/>
        <v>0.3021875</v>
      </c>
      <c r="Y5" s="16" t="str">
        <f t="shared" si="10"/>
        <v>07:15 AM</v>
      </c>
      <c r="Z5" s="23">
        <f t="shared" si="11"/>
        <v>7</v>
      </c>
      <c r="AA5" s="16">
        <v>4</v>
      </c>
      <c r="AB5" s="16">
        <f t="shared" si="12"/>
        <v>0</v>
      </c>
    </row>
    <row r="6" spans="1:28">
      <c r="A6" s="7" t="s">
        <v>41</v>
      </c>
      <c r="B6" s="8" t="s">
        <v>42</v>
      </c>
      <c r="C6" s="8" t="s">
        <v>43</v>
      </c>
      <c r="D6" s="9">
        <v>45248.7085763889</v>
      </c>
      <c r="E6" s="8" t="s">
        <v>44</v>
      </c>
      <c r="F6" s="8" t="s">
        <v>45</v>
      </c>
      <c r="G6" s="8" t="s">
        <v>46</v>
      </c>
      <c r="H6" s="10" t="s">
        <v>47</v>
      </c>
      <c r="J6" s="16">
        <f t="shared" si="0"/>
        <v>11</v>
      </c>
      <c r="K6" s="16">
        <f t="shared" si="1"/>
        <v>18</v>
      </c>
      <c r="L6" s="16">
        <f t="shared" si="2"/>
        <v>2023</v>
      </c>
      <c r="M6" s="16"/>
      <c r="N6" s="17">
        <f t="shared" si="3"/>
        <v>45248</v>
      </c>
      <c r="R6" s="20">
        <f ca="1" t="shared" si="4"/>
        <v>479</v>
      </c>
      <c r="S6" s="21" t="str">
        <f ca="1" t="shared" si="5"/>
        <v>479Days</v>
      </c>
      <c r="T6" s="16">
        <f t="shared" si="6"/>
        <v>17</v>
      </c>
      <c r="U6" s="16">
        <f t="shared" si="7"/>
        <v>0</v>
      </c>
      <c r="V6" s="16">
        <f t="shared" si="8"/>
        <v>21</v>
      </c>
      <c r="X6" s="22">
        <f t="shared" si="9"/>
        <v>0.708576388888889</v>
      </c>
      <c r="Y6" s="16" t="str">
        <f t="shared" si="10"/>
        <v>05:00 PM</v>
      </c>
      <c r="Z6" s="23">
        <f t="shared" si="11"/>
        <v>17</v>
      </c>
      <c r="AA6" s="16">
        <v>5</v>
      </c>
      <c r="AB6" s="16">
        <f t="shared" si="12"/>
        <v>0</v>
      </c>
    </row>
    <row r="7" spans="1:28">
      <c r="A7" s="7" t="s">
        <v>48</v>
      </c>
      <c r="B7" s="8" t="s">
        <v>49</v>
      </c>
      <c r="C7" s="8" t="s">
        <v>50</v>
      </c>
      <c r="D7" s="9">
        <v>45302.5319212963</v>
      </c>
      <c r="E7" s="8" t="s">
        <v>51</v>
      </c>
      <c r="F7" s="8" t="s">
        <v>52</v>
      </c>
      <c r="G7" s="8" t="s">
        <v>46</v>
      </c>
      <c r="H7" s="10" t="s">
        <v>53</v>
      </c>
      <c r="J7" s="16">
        <f t="shared" si="0"/>
        <v>1</v>
      </c>
      <c r="K7" s="16">
        <f t="shared" si="1"/>
        <v>11</v>
      </c>
      <c r="L7" s="16">
        <f t="shared" si="2"/>
        <v>2024</v>
      </c>
      <c r="M7" s="16"/>
      <c r="N7" s="17">
        <f t="shared" si="3"/>
        <v>45302</v>
      </c>
      <c r="R7" s="20">
        <f ca="1" t="shared" si="4"/>
        <v>425</v>
      </c>
      <c r="S7" s="21" t="str">
        <f ca="1" t="shared" si="5"/>
        <v>425Days</v>
      </c>
      <c r="T7" s="16">
        <f t="shared" si="6"/>
        <v>12</v>
      </c>
      <c r="U7" s="16">
        <f t="shared" si="7"/>
        <v>45</v>
      </c>
      <c r="V7" s="16">
        <f t="shared" si="8"/>
        <v>58</v>
      </c>
      <c r="X7" s="22">
        <f t="shared" si="9"/>
        <v>0.531921296296296</v>
      </c>
      <c r="Y7" s="16" t="str">
        <f t="shared" si="10"/>
        <v>12:45 PM</v>
      </c>
      <c r="Z7" s="23">
        <f t="shared" si="11"/>
        <v>12</v>
      </c>
      <c r="AA7" s="16">
        <v>6</v>
      </c>
      <c r="AB7" s="16">
        <f t="shared" si="12"/>
        <v>1</v>
      </c>
    </row>
    <row r="8" spans="1:28">
      <c r="A8" s="7" t="s">
        <v>54</v>
      </c>
      <c r="B8" s="8" t="s">
        <v>35</v>
      </c>
      <c r="C8" s="8" t="s">
        <v>29</v>
      </c>
      <c r="D8" s="9">
        <v>45354.6878819444</v>
      </c>
      <c r="E8" s="8" t="s">
        <v>37</v>
      </c>
      <c r="F8" s="8" t="s">
        <v>38</v>
      </c>
      <c r="G8" s="8" t="s">
        <v>32</v>
      </c>
      <c r="H8" s="10" t="s">
        <v>39</v>
      </c>
      <c r="J8" s="16">
        <f t="shared" si="0"/>
        <v>3</v>
      </c>
      <c r="K8" s="16">
        <f t="shared" si="1"/>
        <v>3</v>
      </c>
      <c r="L8" s="16">
        <f t="shared" si="2"/>
        <v>2024</v>
      </c>
      <c r="M8" s="16"/>
      <c r="N8" s="17">
        <f t="shared" si="3"/>
        <v>45354</v>
      </c>
      <c r="R8" s="20">
        <f ca="1" t="shared" si="4"/>
        <v>373</v>
      </c>
      <c r="S8" s="21" t="str">
        <f ca="1" t="shared" si="5"/>
        <v>373Days</v>
      </c>
      <c r="T8" s="16">
        <f t="shared" si="6"/>
        <v>16</v>
      </c>
      <c r="U8" s="16">
        <f t="shared" si="7"/>
        <v>30</v>
      </c>
      <c r="V8" s="16">
        <f t="shared" si="8"/>
        <v>33</v>
      </c>
      <c r="X8" s="22">
        <f t="shared" si="9"/>
        <v>0.687881944444444</v>
      </c>
      <c r="Y8" s="16" t="str">
        <f t="shared" si="10"/>
        <v>04:30 PM</v>
      </c>
      <c r="Z8" s="23">
        <f t="shared" si="11"/>
        <v>16</v>
      </c>
      <c r="AA8" s="16">
        <v>7</v>
      </c>
      <c r="AB8" s="16">
        <f t="shared" si="12"/>
        <v>3</v>
      </c>
    </row>
    <row r="9" spans="1:28">
      <c r="A9" s="7" t="s">
        <v>55</v>
      </c>
      <c r="B9" s="8" t="s">
        <v>49</v>
      </c>
      <c r="C9" s="8" t="s">
        <v>22</v>
      </c>
      <c r="D9" s="9">
        <v>45408.3408101852</v>
      </c>
      <c r="E9" s="8" t="s">
        <v>51</v>
      </c>
      <c r="F9" s="8" t="s">
        <v>52</v>
      </c>
      <c r="G9" s="8" t="s">
        <v>46</v>
      </c>
      <c r="H9" s="10" t="s">
        <v>53</v>
      </c>
      <c r="J9" s="16">
        <f t="shared" si="0"/>
        <v>4</v>
      </c>
      <c r="K9" s="16">
        <f t="shared" si="1"/>
        <v>26</v>
      </c>
      <c r="L9" s="16">
        <f t="shared" si="2"/>
        <v>2024</v>
      </c>
      <c r="M9" s="16"/>
      <c r="N9" s="17">
        <f t="shared" si="3"/>
        <v>45408</v>
      </c>
      <c r="R9" s="20">
        <f ca="1">$P$2-N9</f>
        <v>319</v>
      </c>
      <c r="S9" s="21" t="str">
        <f ca="1" t="shared" si="5"/>
        <v>319Days</v>
      </c>
      <c r="T9" s="16">
        <f t="shared" si="6"/>
        <v>8</v>
      </c>
      <c r="U9" s="16">
        <f t="shared" si="7"/>
        <v>10</v>
      </c>
      <c r="V9" s="16">
        <f t="shared" si="8"/>
        <v>46</v>
      </c>
      <c r="X9" s="22">
        <f t="shared" si="9"/>
        <v>0.340810185185185</v>
      </c>
      <c r="Y9" s="16" t="str">
        <f t="shared" si="10"/>
        <v>08:10 AM</v>
      </c>
      <c r="Z9" s="23">
        <f t="shared" si="11"/>
        <v>8</v>
      </c>
      <c r="AA9" s="16">
        <v>8</v>
      </c>
      <c r="AB9" s="16">
        <f t="shared" si="12"/>
        <v>1</v>
      </c>
    </row>
    <row r="10" spans="1:28">
      <c r="A10" s="7" t="s">
        <v>56</v>
      </c>
      <c r="B10" s="8" t="s">
        <v>57</v>
      </c>
      <c r="C10" s="8" t="s">
        <v>43</v>
      </c>
      <c r="D10" s="9">
        <v>45458.7433333333</v>
      </c>
      <c r="E10" s="8" t="s">
        <v>58</v>
      </c>
      <c r="F10" s="8" t="s">
        <v>59</v>
      </c>
      <c r="G10" s="8" t="s">
        <v>32</v>
      </c>
      <c r="H10" s="10" t="s">
        <v>60</v>
      </c>
      <c r="J10" s="16">
        <f t="shared" si="0"/>
        <v>6</v>
      </c>
      <c r="K10" s="16">
        <f t="shared" si="1"/>
        <v>15</v>
      </c>
      <c r="L10" s="16">
        <f t="shared" si="2"/>
        <v>2024</v>
      </c>
      <c r="M10" s="16"/>
      <c r="N10" s="17">
        <f t="shared" si="3"/>
        <v>45458</v>
      </c>
      <c r="R10" s="20">
        <f ca="1" t="shared" si="4"/>
        <v>269</v>
      </c>
      <c r="S10" s="21" t="str">
        <f ca="1" t="shared" si="5"/>
        <v>269Days</v>
      </c>
      <c r="T10" s="16">
        <f t="shared" si="6"/>
        <v>17</v>
      </c>
      <c r="U10" s="16">
        <f t="shared" si="7"/>
        <v>50</v>
      </c>
      <c r="V10" s="16">
        <f t="shared" si="8"/>
        <v>24</v>
      </c>
      <c r="X10" s="22">
        <f t="shared" si="9"/>
        <v>0.743333333333333</v>
      </c>
      <c r="Y10" s="16" t="str">
        <f t="shared" si="10"/>
        <v>05:50 PM</v>
      </c>
      <c r="Z10" s="23">
        <f t="shared" si="11"/>
        <v>17</v>
      </c>
      <c r="AA10" s="16">
        <v>9</v>
      </c>
      <c r="AB10" s="16">
        <f t="shared" si="12"/>
        <v>1</v>
      </c>
    </row>
    <row r="11" spans="1:28">
      <c r="A11" s="7" t="s">
        <v>61</v>
      </c>
      <c r="B11" s="8" t="s">
        <v>62</v>
      </c>
      <c r="C11" s="8" t="s">
        <v>36</v>
      </c>
      <c r="D11" s="9">
        <v>45480.6080555556</v>
      </c>
      <c r="E11" s="8" t="s">
        <v>63</v>
      </c>
      <c r="F11" s="8" t="s">
        <v>59</v>
      </c>
      <c r="G11" s="8" t="s">
        <v>64</v>
      </c>
      <c r="H11" s="10" t="s">
        <v>65</v>
      </c>
      <c r="J11" s="16">
        <f t="shared" si="0"/>
        <v>7</v>
      </c>
      <c r="K11" s="16">
        <f t="shared" si="1"/>
        <v>7</v>
      </c>
      <c r="L11" s="16">
        <f t="shared" si="2"/>
        <v>2024</v>
      </c>
      <c r="M11" s="16"/>
      <c r="N11" s="17">
        <f t="shared" si="3"/>
        <v>45480</v>
      </c>
      <c r="R11" s="20">
        <f ca="1" t="shared" si="4"/>
        <v>247</v>
      </c>
      <c r="S11" s="21" t="str">
        <f ca="1" t="shared" si="5"/>
        <v>247Days</v>
      </c>
      <c r="T11" s="16">
        <f t="shared" si="6"/>
        <v>14</v>
      </c>
      <c r="U11" s="16">
        <f t="shared" si="7"/>
        <v>35</v>
      </c>
      <c r="V11" s="16">
        <f t="shared" si="8"/>
        <v>36</v>
      </c>
      <c r="X11" s="22">
        <f t="shared" si="9"/>
        <v>0.608055555555556</v>
      </c>
      <c r="Y11" s="16" t="str">
        <f t="shared" si="10"/>
        <v>02:35 PM</v>
      </c>
      <c r="Z11" s="23">
        <f t="shared" si="11"/>
        <v>14</v>
      </c>
      <c r="AA11" s="16">
        <v>10</v>
      </c>
      <c r="AB11" s="16">
        <f t="shared" si="12"/>
        <v>1</v>
      </c>
    </row>
    <row r="12" spans="1:28">
      <c r="A12" s="7" t="s">
        <v>66</v>
      </c>
      <c r="B12" s="8" t="s">
        <v>67</v>
      </c>
      <c r="C12" s="8" t="s">
        <v>43</v>
      </c>
      <c r="D12" s="9">
        <v>45455.2849305556</v>
      </c>
      <c r="E12" s="8" t="s">
        <v>68</v>
      </c>
      <c r="F12" s="8" t="s">
        <v>59</v>
      </c>
      <c r="G12" s="8" t="s">
        <v>69</v>
      </c>
      <c r="H12" s="10" t="s">
        <v>70</v>
      </c>
      <c r="J12" s="16">
        <f t="shared" si="0"/>
        <v>6</v>
      </c>
      <c r="K12" s="16">
        <f t="shared" si="1"/>
        <v>12</v>
      </c>
      <c r="L12" s="16">
        <f t="shared" si="2"/>
        <v>2024</v>
      </c>
      <c r="M12" s="16"/>
      <c r="N12" s="17">
        <f t="shared" si="3"/>
        <v>45455</v>
      </c>
      <c r="R12" s="20">
        <f ca="1" t="shared" si="4"/>
        <v>272</v>
      </c>
      <c r="S12" s="21" t="str">
        <f ca="1" t="shared" si="5"/>
        <v>272Days</v>
      </c>
      <c r="T12" s="16">
        <f t="shared" si="6"/>
        <v>6</v>
      </c>
      <c r="U12" s="16">
        <f t="shared" si="7"/>
        <v>50</v>
      </c>
      <c r="V12" s="16">
        <f t="shared" si="8"/>
        <v>18</v>
      </c>
      <c r="X12" s="22">
        <f t="shared" si="9"/>
        <v>0.284930555555556</v>
      </c>
      <c r="Y12" s="16" t="str">
        <f t="shared" si="10"/>
        <v>06:50 AM</v>
      </c>
      <c r="Z12" s="23">
        <f t="shared" si="11"/>
        <v>6</v>
      </c>
      <c r="AA12" s="16">
        <v>11</v>
      </c>
      <c r="AB12" s="16">
        <f t="shared" si="12"/>
        <v>1</v>
      </c>
    </row>
    <row r="13" spans="1:28">
      <c r="A13" s="7" t="s">
        <v>71</v>
      </c>
      <c r="B13" s="8" t="s">
        <v>72</v>
      </c>
      <c r="C13" s="8" t="s">
        <v>50</v>
      </c>
      <c r="D13" s="9">
        <v>44951.5521412037</v>
      </c>
      <c r="E13" s="8" t="s">
        <v>73</v>
      </c>
      <c r="F13" s="8" t="s">
        <v>74</v>
      </c>
      <c r="G13" s="8" t="s">
        <v>32</v>
      </c>
      <c r="H13" s="10" t="s">
        <v>75</v>
      </c>
      <c r="J13" s="16">
        <f t="shared" si="0"/>
        <v>1</v>
      </c>
      <c r="K13" s="16">
        <f t="shared" si="1"/>
        <v>25</v>
      </c>
      <c r="L13" s="16">
        <f t="shared" si="2"/>
        <v>2023</v>
      </c>
      <c r="M13" s="16"/>
      <c r="N13" s="17">
        <f t="shared" si="3"/>
        <v>44951</v>
      </c>
      <c r="R13" s="20">
        <f ca="1" t="shared" si="4"/>
        <v>776</v>
      </c>
      <c r="S13" s="21" t="str">
        <f ca="1" t="shared" si="5"/>
        <v>776Days</v>
      </c>
      <c r="T13" s="16">
        <f t="shared" si="6"/>
        <v>13</v>
      </c>
      <c r="U13" s="16">
        <f t="shared" si="7"/>
        <v>15</v>
      </c>
      <c r="V13" s="16">
        <f t="shared" si="8"/>
        <v>5</v>
      </c>
      <c r="X13" s="22">
        <f t="shared" si="9"/>
        <v>0.552141203703704</v>
      </c>
      <c r="Y13" s="16" t="str">
        <f t="shared" si="10"/>
        <v>01:15 PM</v>
      </c>
      <c r="Z13" s="23">
        <f t="shared" si="11"/>
        <v>13</v>
      </c>
      <c r="AA13" s="16">
        <v>12</v>
      </c>
      <c r="AB13" s="16">
        <f t="shared" si="12"/>
        <v>1</v>
      </c>
    </row>
    <row r="14" spans="1:28">
      <c r="A14" s="7" t="s">
        <v>76</v>
      </c>
      <c r="B14" s="8" t="s">
        <v>49</v>
      </c>
      <c r="C14" s="8" t="s">
        <v>36</v>
      </c>
      <c r="D14" s="9">
        <v>45002.4900347222</v>
      </c>
      <c r="E14" s="8" t="s">
        <v>51</v>
      </c>
      <c r="F14" s="8" t="s">
        <v>52</v>
      </c>
      <c r="G14" s="8" t="s">
        <v>46</v>
      </c>
      <c r="H14" s="10" t="s">
        <v>53</v>
      </c>
      <c r="J14" s="16">
        <f t="shared" si="0"/>
        <v>3</v>
      </c>
      <c r="K14" s="16">
        <f t="shared" si="1"/>
        <v>17</v>
      </c>
      <c r="L14" s="16">
        <f t="shared" si="2"/>
        <v>2023</v>
      </c>
      <c r="M14" s="16"/>
      <c r="N14" s="17">
        <f t="shared" si="3"/>
        <v>45002</v>
      </c>
      <c r="R14" s="20">
        <f ca="1" t="shared" si="4"/>
        <v>725</v>
      </c>
      <c r="S14" s="21" t="str">
        <f ca="1" t="shared" si="5"/>
        <v>725Days</v>
      </c>
      <c r="T14" s="16">
        <f t="shared" si="6"/>
        <v>11</v>
      </c>
      <c r="U14" s="16">
        <f t="shared" si="7"/>
        <v>45</v>
      </c>
      <c r="V14" s="16">
        <f t="shared" si="8"/>
        <v>39</v>
      </c>
      <c r="X14" s="22">
        <f t="shared" si="9"/>
        <v>0.490034722222222</v>
      </c>
      <c r="Y14" s="16" t="str">
        <f t="shared" si="10"/>
        <v>11:45 AM</v>
      </c>
      <c r="Z14" s="23">
        <f t="shared" si="11"/>
        <v>11</v>
      </c>
      <c r="AA14" s="16">
        <v>13</v>
      </c>
      <c r="AB14" s="16">
        <f t="shared" si="12"/>
        <v>1</v>
      </c>
    </row>
    <row r="15" spans="1:28">
      <c r="A15" s="7" t="s">
        <v>77</v>
      </c>
      <c r="B15" s="8" t="s">
        <v>78</v>
      </c>
      <c r="C15" s="8" t="s">
        <v>50</v>
      </c>
      <c r="D15" s="9">
        <v>45078.4172569444</v>
      </c>
      <c r="E15" s="8" t="s">
        <v>79</v>
      </c>
      <c r="F15" s="8" t="s">
        <v>59</v>
      </c>
      <c r="G15" s="8" t="s">
        <v>32</v>
      </c>
      <c r="H15" s="10" t="s">
        <v>80</v>
      </c>
      <c r="J15" s="16">
        <f t="shared" si="0"/>
        <v>6</v>
      </c>
      <c r="K15" s="16">
        <f t="shared" si="1"/>
        <v>1</v>
      </c>
      <c r="L15" s="16">
        <f t="shared" si="2"/>
        <v>2023</v>
      </c>
      <c r="M15" s="16"/>
      <c r="N15" s="17">
        <f t="shared" si="3"/>
        <v>45078</v>
      </c>
      <c r="R15" s="20">
        <f ca="1" t="shared" si="4"/>
        <v>649</v>
      </c>
      <c r="S15" s="21" t="str">
        <f ca="1" t="shared" si="5"/>
        <v>649Days</v>
      </c>
      <c r="T15" s="16">
        <f t="shared" si="6"/>
        <v>10</v>
      </c>
      <c r="U15" s="16">
        <f t="shared" si="7"/>
        <v>0</v>
      </c>
      <c r="V15" s="16">
        <f t="shared" si="8"/>
        <v>51</v>
      </c>
      <c r="X15" s="22">
        <f t="shared" si="9"/>
        <v>0.417256944444444</v>
      </c>
      <c r="Y15" s="16" t="str">
        <f t="shared" si="10"/>
        <v>10:00 AM</v>
      </c>
      <c r="Z15" s="23">
        <f t="shared" si="11"/>
        <v>10</v>
      </c>
      <c r="AA15" s="16">
        <v>14</v>
      </c>
      <c r="AB15" s="16">
        <f t="shared" si="12"/>
        <v>1</v>
      </c>
    </row>
    <row r="16" spans="1:28">
      <c r="A16" s="7" t="s">
        <v>81</v>
      </c>
      <c r="B16" s="8" t="s">
        <v>82</v>
      </c>
      <c r="C16" s="8" t="s">
        <v>50</v>
      </c>
      <c r="D16" s="9">
        <v>45168.7293287037</v>
      </c>
      <c r="E16" s="8" t="s">
        <v>83</v>
      </c>
      <c r="F16" s="8" t="s">
        <v>84</v>
      </c>
      <c r="G16" s="8" t="s">
        <v>32</v>
      </c>
      <c r="H16" s="10" t="s">
        <v>85</v>
      </c>
      <c r="J16" s="16">
        <f t="shared" si="0"/>
        <v>8</v>
      </c>
      <c r="K16" s="16">
        <f t="shared" si="1"/>
        <v>30</v>
      </c>
      <c r="L16" s="16">
        <f t="shared" si="2"/>
        <v>2023</v>
      </c>
      <c r="M16" s="16"/>
      <c r="N16" s="17">
        <f t="shared" si="3"/>
        <v>45168</v>
      </c>
      <c r="R16" s="20">
        <f ca="1" t="shared" si="4"/>
        <v>559</v>
      </c>
      <c r="S16" s="21" t="str">
        <f ca="1" t="shared" si="5"/>
        <v>559Days</v>
      </c>
      <c r="T16" s="16">
        <f t="shared" si="6"/>
        <v>17</v>
      </c>
      <c r="U16" s="16">
        <f t="shared" si="7"/>
        <v>30</v>
      </c>
      <c r="V16" s="16">
        <f t="shared" si="8"/>
        <v>14</v>
      </c>
      <c r="X16" s="22">
        <f t="shared" si="9"/>
        <v>0.729328703703704</v>
      </c>
      <c r="Y16" s="16" t="str">
        <f t="shared" si="10"/>
        <v>05:30 PM</v>
      </c>
      <c r="Z16" s="23">
        <f t="shared" si="11"/>
        <v>17</v>
      </c>
      <c r="AA16" s="16">
        <v>15</v>
      </c>
      <c r="AB16" s="16">
        <f t="shared" si="12"/>
        <v>1</v>
      </c>
    </row>
    <row r="17" spans="1:28">
      <c r="A17" s="7" t="s">
        <v>86</v>
      </c>
      <c r="B17" s="8" t="s">
        <v>28</v>
      </c>
      <c r="C17" s="8" t="s">
        <v>43</v>
      </c>
      <c r="D17" s="9">
        <v>45218.3197800926</v>
      </c>
      <c r="E17" s="8" t="s">
        <v>30</v>
      </c>
      <c r="F17" s="8" t="s">
        <v>31</v>
      </c>
      <c r="G17" s="8" t="s">
        <v>87</v>
      </c>
      <c r="H17" s="10" t="s">
        <v>33</v>
      </c>
      <c r="J17" s="16">
        <f t="shared" si="0"/>
        <v>10</v>
      </c>
      <c r="K17" s="16">
        <f t="shared" si="1"/>
        <v>19</v>
      </c>
      <c r="L17" s="16">
        <f t="shared" si="2"/>
        <v>2023</v>
      </c>
      <c r="M17" s="16"/>
      <c r="N17" s="17">
        <f t="shared" si="3"/>
        <v>45218</v>
      </c>
      <c r="R17" s="20">
        <f ca="1" t="shared" si="4"/>
        <v>509</v>
      </c>
      <c r="S17" s="21" t="str">
        <f ca="1" t="shared" si="5"/>
        <v>509Days</v>
      </c>
      <c r="T17" s="16">
        <f t="shared" si="6"/>
        <v>7</v>
      </c>
      <c r="U17" s="16">
        <f t="shared" si="7"/>
        <v>40</v>
      </c>
      <c r="V17" s="16">
        <f t="shared" si="8"/>
        <v>29</v>
      </c>
      <c r="X17" s="22">
        <f t="shared" si="9"/>
        <v>0.319780092592593</v>
      </c>
      <c r="Y17" s="16" t="str">
        <f t="shared" si="10"/>
        <v>07:40 AM</v>
      </c>
      <c r="Z17" s="23">
        <f t="shared" si="11"/>
        <v>7</v>
      </c>
      <c r="AA17" s="16">
        <v>16</v>
      </c>
      <c r="AB17" s="16">
        <f t="shared" si="12"/>
        <v>1</v>
      </c>
    </row>
    <row r="18" spans="1:28">
      <c r="A18" s="7" t="s">
        <v>88</v>
      </c>
      <c r="B18" s="8" t="s">
        <v>42</v>
      </c>
      <c r="C18" s="8" t="s">
        <v>36</v>
      </c>
      <c r="D18" s="9">
        <v>45350.7192361111</v>
      </c>
      <c r="E18" s="8" t="s">
        <v>44</v>
      </c>
      <c r="F18" s="8" t="s">
        <v>45</v>
      </c>
      <c r="G18" s="8" t="s">
        <v>46</v>
      </c>
      <c r="H18" s="10" t="s">
        <v>47</v>
      </c>
      <c r="J18" s="16">
        <f t="shared" si="0"/>
        <v>2</v>
      </c>
      <c r="K18" s="16">
        <f t="shared" si="1"/>
        <v>28</v>
      </c>
      <c r="L18" s="16">
        <f t="shared" si="2"/>
        <v>2024</v>
      </c>
      <c r="M18" s="16"/>
      <c r="N18" s="17">
        <f t="shared" si="3"/>
        <v>45350</v>
      </c>
      <c r="R18" s="20">
        <f ca="1" t="shared" si="4"/>
        <v>377</v>
      </c>
      <c r="S18" s="21" t="str">
        <f ca="1" t="shared" si="5"/>
        <v>377Days</v>
      </c>
      <c r="T18" s="16">
        <f t="shared" si="6"/>
        <v>17</v>
      </c>
      <c r="U18" s="16">
        <f t="shared" si="7"/>
        <v>15</v>
      </c>
      <c r="V18" s="16">
        <f t="shared" si="8"/>
        <v>42</v>
      </c>
      <c r="X18" s="22">
        <f t="shared" si="9"/>
        <v>0.719236111111111</v>
      </c>
      <c r="Y18" s="16" t="str">
        <f t="shared" si="10"/>
        <v>05:15 PM</v>
      </c>
      <c r="Z18" s="23">
        <f t="shared" si="11"/>
        <v>17</v>
      </c>
      <c r="AA18" s="16">
        <v>17</v>
      </c>
      <c r="AB18" s="16">
        <f t="shared" si="12"/>
        <v>7</v>
      </c>
    </row>
    <row r="19" spans="1:28">
      <c r="A19" s="7" t="s">
        <v>89</v>
      </c>
      <c r="B19" s="8" t="s">
        <v>90</v>
      </c>
      <c r="C19" s="8" t="s">
        <v>43</v>
      </c>
      <c r="D19" s="9">
        <v>45418.7263541667</v>
      </c>
      <c r="E19" s="8" t="s">
        <v>91</v>
      </c>
      <c r="F19" s="8" t="s">
        <v>84</v>
      </c>
      <c r="G19" s="8" t="s">
        <v>92</v>
      </c>
      <c r="H19" s="10" t="s">
        <v>93</v>
      </c>
      <c r="J19" s="16">
        <f t="shared" si="0"/>
        <v>5</v>
      </c>
      <c r="K19" s="16">
        <f t="shared" si="1"/>
        <v>6</v>
      </c>
      <c r="L19" s="16">
        <f t="shared" si="2"/>
        <v>2024</v>
      </c>
      <c r="M19" s="16"/>
      <c r="N19" s="17">
        <f t="shared" si="3"/>
        <v>45418</v>
      </c>
      <c r="R19" s="20">
        <f ca="1" t="shared" si="4"/>
        <v>309</v>
      </c>
      <c r="S19" s="21" t="str">
        <f ca="1" t="shared" si="5"/>
        <v>309Days</v>
      </c>
      <c r="T19" s="16">
        <f t="shared" si="6"/>
        <v>17</v>
      </c>
      <c r="U19" s="16">
        <f t="shared" si="7"/>
        <v>25</v>
      </c>
      <c r="V19" s="16">
        <f t="shared" si="8"/>
        <v>57</v>
      </c>
      <c r="X19" s="22">
        <f t="shared" si="9"/>
        <v>0.726354166666667</v>
      </c>
      <c r="Y19" s="16" t="str">
        <f t="shared" si="10"/>
        <v>05:25 PM</v>
      </c>
      <c r="Z19" s="23">
        <f t="shared" si="11"/>
        <v>17</v>
      </c>
      <c r="AA19" s="16">
        <v>18</v>
      </c>
      <c r="AB19" s="16">
        <f t="shared" si="12"/>
        <v>0</v>
      </c>
    </row>
    <row r="20" spans="1:28">
      <c r="A20" s="7" t="s">
        <v>94</v>
      </c>
      <c r="B20" s="8" t="s">
        <v>42</v>
      </c>
      <c r="C20" s="8" t="s">
        <v>50</v>
      </c>
      <c r="D20" s="9">
        <v>45496.2917013889</v>
      </c>
      <c r="E20" s="8" t="s">
        <v>44</v>
      </c>
      <c r="F20" s="8" t="s">
        <v>45</v>
      </c>
      <c r="G20" s="8" t="s">
        <v>46</v>
      </c>
      <c r="H20" s="10" t="s">
        <v>47</v>
      </c>
      <c r="J20" s="16">
        <f t="shared" si="0"/>
        <v>7</v>
      </c>
      <c r="K20" s="16">
        <f t="shared" si="1"/>
        <v>23</v>
      </c>
      <c r="L20" s="16">
        <f t="shared" si="2"/>
        <v>2024</v>
      </c>
      <c r="M20" s="16"/>
      <c r="N20" s="17">
        <f t="shared" si="3"/>
        <v>45496</v>
      </c>
      <c r="R20" s="20">
        <f ca="1" t="shared" si="4"/>
        <v>231</v>
      </c>
      <c r="S20" s="21" t="str">
        <f ca="1" t="shared" si="5"/>
        <v>231Days</v>
      </c>
      <c r="T20" s="16">
        <f t="shared" si="6"/>
        <v>7</v>
      </c>
      <c r="U20" s="16">
        <f t="shared" si="7"/>
        <v>0</v>
      </c>
      <c r="V20" s="16">
        <f t="shared" si="8"/>
        <v>3</v>
      </c>
      <c r="X20" s="22">
        <f t="shared" si="9"/>
        <v>0.291701388888889</v>
      </c>
      <c r="Y20" s="16" t="str">
        <f t="shared" si="10"/>
        <v>07:00 AM</v>
      </c>
      <c r="Z20" s="23">
        <f t="shared" si="11"/>
        <v>7</v>
      </c>
      <c r="AA20" s="16">
        <v>19</v>
      </c>
      <c r="AB20" s="16">
        <f t="shared" si="12"/>
        <v>0</v>
      </c>
    </row>
    <row r="21" ht="15.15" spans="1:28">
      <c r="A21" s="7" t="s">
        <v>95</v>
      </c>
      <c r="B21" s="11" t="s">
        <v>42</v>
      </c>
      <c r="C21" s="11" t="s">
        <v>50</v>
      </c>
      <c r="D21" s="12">
        <v>45422.7398842593</v>
      </c>
      <c r="E21" s="11" t="s">
        <v>44</v>
      </c>
      <c r="F21" s="11" t="s">
        <v>45</v>
      </c>
      <c r="G21" s="11" t="s">
        <v>92</v>
      </c>
      <c r="H21" s="13" t="s">
        <v>47</v>
      </c>
      <c r="J21" s="16">
        <f t="shared" si="0"/>
        <v>5</v>
      </c>
      <c r="K21" s="16">
        <f t="shared" si="1"/>
        <v>10</v>
      </c>
      <c r="L21" s="16">
        <f t="shared" si="2"/>
        <v>2024</v>
      </c>
      <c r="M21" s="16"/>
      <c r="N21" s="17">
        <f t="shared" si="3"/>
        <v>45422</v>
      </c>
      <c r="R21" s="20">
        <f ca="1" t="shared" si="4"/>
        <v>305</v>
      </c>
      <c r="S21" s="21" t="str">
        <f ca="1" t="shared" si="5"/>
        <v>305Days</v>
      </c>
      <c r="T21" s="16">
        <f>HOUR(D21)</f>
        <v>17</v>
      </c>
      <c r="U21" s="16">
        <f t="shared" si="7"/>
        <v>45</v>
      </c>
      <c r="V21" s="16">
        <f t="shared" si="8"/>
        <v>26</v>
      </c>
      <c r="X21" s="22">
        <f t="shared" si="9"/>
        <v>0.739884259259259</v>
      </c>
      <c r="Y21" s="16" t="str">
        <f t="shared" si="10"/>
        <v>05:45 PM</v>
      </c>
      <c r="Z21" s="23">
        <f t="shared" si="11"/>
        <v>17</v>
      </c>
      <c r="AA21" s="16">
        <v>20</v>
      </c>
      <c r="AB21" s="16">
        <f t="shared" si="12"/>
        <v>0</v>
      </c>
    </row>
    <row r="22" spans="27:28">
      <c r="AA22" s="16">
        <v>21</v>
      </c>
      <c r="AB22" s="16">
        <f t="shared" si="12"/>
        <v>0</v>
      </c>
    </row>
    <row r="23" spans="27:28">
      <c r="AA23" s="16">
        <v>22</v>
      </c>
      <c r="AB23" s="16">
        <f t="shared" si="12"/>
        <v>0</v>
      </c>
    </row>
    <row r="24" spans="27:28">
      <c r="AA24" s="16">
        <v>23</v>
      </c>
      <c r="AB24" s="16">
        <f t="shared" si="12"/>
        <v>0</v>
      </c>
    </row>
    <row r="25" spans="27:28">
      <c r="AA25" s="16">
        <v>24</v>
      </c>
      <c r="AB25" s="16">
        <f t="shared" si="12"/>
        <v>0</v>
      </c>
    </row>
  </sheetData>
  <sortState ref="B2:H22">
    <sortCondition ref="D1:D22"/>
  </sortState>
  <pageMargins left="0.7" right="0.7" top="0.75" bottom="0.75" header="0.3" footer="0.3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budha</cp:lastModifiedBy>
  <dcterms:created xsi:type="dcterms:W3CDTF">2015-06-05T18:17:00Z</dcterms:created>
  <dcterms:modified xsi:type="dcterms:W3CDTF">2025-03-11T16:13:05Z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8BB9A2148EFB4F5086EF615E65CC74CA_13</vt:lpwstr>
  </property>
  <property fmtid="{D5CDD505-2E9C-101B-9397-08002B2CF9AE}" pid="3" name="KSOProductBuildVer">
    <vt:lpwstr>1033-12.2.0.20326</vt:lpwstr>
  </property>
</Properties>
</file>