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uzsannavargha/Documents/All_Teaching/A Mgmt Ctrl 2019-2020/Session 9&amp;10/"/>
    </mc:Choice>
  </mc:AlternateContent>
  <xr:revisionPtr revIDLastSave="0" documentId="13_ncr:1_{8DA250EE-2844-E144-9B64-D7C3B3A620F0}" xr6:coauthVersionLast="45" xr6:coauthVersionMax="45" xr10:uidLastSave="{00000000-0000-0000-0000-000000000000}"/>
  <bookViews>
    <workbookView xWindow="480" yWindow="960" windowWidth="25040" windowHeight="14500" xr2:uid="{2BCA7F11-4F14-CB4D-86ED-5D5476D3B0AB}"/>
  </bookViews>
  <sheets>
    <sheet name="Sales var s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C18" i="1"/>
  <c r="D17" i="1"/>
  <c r="C17" i="1"/>
  <c r="D16" i="1"/>
  <c r="D19" i="1" s="1"/>
  <c r="C16" i="1"/>
  <c r="H14" i="1"/>
  <c r="F14" i="1"/>
  <c r="G14" i="1" s="1"/>
  <c r="H13" i="1"/>
  <c r="F13" i="1"/>
  <c r="G13" i="1" s="1"/>
  <c r="H12" i="1"/>
  <c r="G12" i="1"/>
  <c r="F12" i="1"/>
  <c r="G6" i="1"/>
  <c r="D6" i="1"/>
  <c r="D10" i="1" s="1"/>
  <c r="G10" i="1" s="1"/>
  <c r="H10" i="1" s="1"/>
  <c r="C6" i="1"/>
  <c r="C9" i="1" s="1"/>
  <c r="F9" i="1" s="1"/>
  <c r="F17" i="1" s="1"/>
  <c r="F23" i="1" s="1"/>
  <c r="C19" i="1" l="1"/>
  <c r="G18" i="1"/>
  <c r="C8" i="1"/>
  <c r="F8" i="1" s="1"/>
  <c r="F16" i="1" s="1"/>
  <c r="D8" i="1"/>
  <c r="G8" i="1" s="1"/>
  <c r="H8" i="1" s="1"/>
  <c r="D9" i="1"/>
  <c r="G9" i="1" s="1"/>
  <c r="C10" i="1"/>
  <c r="F10" i="1" s="1"/>
  <c r="F18" i="1" s="1"/>
  <c r="F24" i="1" s="1"/>
  <c r="H6" i="1"/>
  <c r="H18" i="1" l="1"/>
  <c r="H24" i="1" s="1"/>
  <c r="H16" i="1"/>
  <c r="F22" i="1"/>
  <c r="F19" i="1"/>
  <c r="F25" i="1" s="1"/>
  <c r="I24" i="1"/>
  <c r="G24" i="1"/>
  <c r="H9" i="1"/>
  <c r="H17" i="1" s="1"/>
  <c r="G17" i="1"/>
  <c r="G23" i="1" s="1"/>
  <c r="G16" i="1"/>
  <c r="H23" i="1" l="1"/>
  <c r="G19" i="1"/>
  <c r="G25" i="1" s="1"/>
  <c r="G22" i="1"/>
  <c r="I22" i="1" s="1"/>
  <c r="H19" i="1"/>
  <c r="H22" i="1"/>
  <c r="I23" i="1"/>
  <c r="H25" i="1" l="1"/>
  <c r="I25" i="1" s="1"/>
</calcChain>
</file>

<file path=xl/sharedStrings.xml><?xml version="1.0" encoding="utf-8"?>
<sst xmlns="http://schemas.openxmlformats.org/spreadsheetml/2006/main" count="32" uniqueCount="15">
  <si>
    <t>Budget</t>
  </si>
  <si>
    <t>Actual</t>
  </si>
  <si>
    <t>Flexible Budget 1 (actual sales volume)</t>
  </si>
  <si>
    <t>Flexible Budget 2 (actual sales mix)</t>
  </si>
  <si>
    <t>Actual                (actual sales price)</t>
  </si>
  <si>
    <t>Sales Volume</t>
  </si>
  <si>
    <t>Bermuda shorts</t>
  </si>
  <si>
    <t>Tracksuits</t>
  </si>
  <si>
    <t>Parkas</t>
  </si>
  <si>
    <t>TOTAL</t>
  </si>
  <si>
    <t>Sales Mix</t>
  </si>
  <si>
    <t>Sales Price</t>
  </si>
  <si>
    <t>Sales revenues</t>
  </si>
  <si>
    <t>Sales variance (in €)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</si>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</sst>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-* #,##0.00\ _€_-;\-* #,##0.00\ _€_-;_-* &quot;-&quot;??\ _€_-;_-@_-"/>
    <numFmt numFmtId="166" formatCode="_-* #,##0.0\ _€_-;\-* #,##0.0\ _€_-;_-* &quot;-&quot;??\ _€_-;_-@_-"/>
    <numFmt numFmtId="167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2" xfId="0" applyBorder="1"/>
    <xf numFmtId="164" fontId="0" fillId="0" borderId="1" xfId="0" applyNumberFormat="1" applyBorder="1"/>
    <xf numFmtId="164" fontId="4" fillId="0" borderId="1" xfId="0" applyNumberFormat="1" applyFont="1" applyBorder="1"/>
    <xf numFmtId="164" fontId="0" fillId="0" borderId="0" xfId="0" applyNumberFormat="1"/>
    <xf numFmtId="166" fontId="0" fillId="0" borderId="1" xfId="1" applyNumberFormat="1" applyFont="1" applyBorder="1"/>
    <xf numFmtId="166" fontId="0" fillId="0" borderId="1" xfId="0" applyNumberFormat="1" applyBorder="1"/>
    <xf numFmtId="0" fontId="4" fillId="0" borderId="1" xfId="0" applyFont="1" applyBorder="1"/>
    <xf numFmtId="3" fontId="0" fillId="0" borderId="1" xfId="0" applyNumberFormat="1" applyBorder="1"/>
    <xf numFmtId="167" fontId="0" fillId="0" borderId="0" xfId="1" applyNumberFormat="1" applyFont="1"/>
    <xf numFmtId="167" fontId="0" fillId="0" borderId="0" xfId="0" applyNumberForma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164" fontId="5" fillId="0" borderId="1" xfId="2" applyNumberFormat="1" applyFont="1" applyBorder="1"/>
    <xf numFmtId="0" fontId="6" fillId="0" borderId="0" xfId="0" applyFont="1"/>
    <xf numFmtId="3" fontId="0" fillId="3" borderId="7" xfId="0" applyNumberFormat="1" applyFont="1" applyFill="1" applyBorder="1"/>
    <xf numFmtId="3" fontId="0" fillId="3" borderId="8" xfId="0" applyNumberFormat="1" applyFont="1" applyFill="1" applyBorder="1"/>
    <xf numFmtId="3" fontId="0" fillId="3" borderId="9" xfId="0" applyNumberFormat="1" applyFont="1" applyFill="1" applyBorder="1"/>
    <xf numFmtId="3" fontId="0" fillId="3" borderId="10" xfId="0" applyNumberFormat="1" applyFill="1" applyBorder="1"/>
    <xf numFmtId="3" fontId="0" fillId="3" borderId="5" xfId="0" applyNumberFormat="1" applyFont="1" applyFill="1" applyBorder="1"/>
    <xf numFmtId="3" fontId="0" fillId="3" borderId="0" xfId="0" applyNumberFormat="1" applyFont="1" applyFill="1"/>
    <xf numFmtId="3" fontId="0" fillId="3" borderId="6" xfId="0" applyNumberFormat="1" applyFont="1" applyFill="1" applyBorder="1"/>
    <xf numFmtId="3" fontId="0" fillId="3" borderId="11" xfId="0" applyNumberFormat="1" applyFill="1" applyBorder="1"/>
    <xf numFmtId="3" fontId="0" fillId="3" borderId="12" xfId="0" applyNumberFormat="1" applyFont="1" applyFill="1" applyBorder="1"/>
    <xf numFmtId="3" fontId="0" fillId="3" borderId="14" xfId="0" applyNumberFormat="1" applyFont="1" applyFill="1" applyBorder="1"/>
    <xf numFmtId="3" fontId="0" fillId="3" borderId="13" xfId="0" applyNumberFormat="1" applyFont="1" applyFill="1" applyBorder="1"/>
    <xf numFmtId="3" fontId="5" fillId="3" borderId="15" xfId="0" applyNumberFormat="1" applyFont="1" applyFill="1" applyBorder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990600</xdr:colOff>
      <xdr:row>25</xdr:row>
      <xdr:rowOff>127000</xdr:rowOff>
    </xdr:from>
    <xdr:to>
      <xdr:col>8</xdr:col>
      <xdr:colOff>812800</xdr:colOff>
      <xdr:row>27</xdr:row>
      <xdr:rowOff>0</xdr:rowOff>
    </xdr:to>
    <xdr:sp macro="" textlink="">
      <xdr:nvSpPr>
        <xdr:cNvPr id="2" name="Bulle rectangulaire à coins arrondis 1">
          <a:extLst>
            <a:ext uri="{FF2B5EF4-FFF2-40B4-BE49-F238E27FC236}">
              <a16:creationId xmlns:a16="http://schemas.microsoft.com/office/drawing/2014/main" id="{9F5DEA28-12C4-C047-AD61-2BFE59F3F0E4}"/>
            </a:ext>
          </a:extLst>
        </xdr:cNvPr>
        <xdr:cNvSpPr/>
      </xdr:nvSpPr>
      <xdr:spPr>
        <a:xfrm flipH="1">
          <a:off x="8013700" y="5689600"/>
          <a:ext cx="914400" cy="254000"/>
        </a:xfrm>
        <a:prstGeom prst="wedgeRoundRectCallout">
          <a:avLst>
            <a:gd name="adj1" fmla="val -10212"/>
            <a:gd name="adj2" fmla="val -951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Question 1</a:t>
          </a:r>
        </a:p>
      </xdr:txBody>
    </xdr:sp>
    <xdr:clientData/>
  </xdr:twoCellAnchor>
  <xdr:twoCellAnchor>
    <xdr:from>
      <xdr:col>2</xdr:col>
      <xdr:colOff>749300</xdr:colOff>
      <xdr:row>6</xdr:row>
      <xdr:rowOff>38100</xdr:rowOff>
    </xdr:from>
    <xdr:to>
      <xdr:col>3</xdr:col>
      <xdr:colOff>698500</xdr:colOff>
      <xdr:row>6</xdr:row>
      <xdr:rowOff>254000</xdr:rowOff>
    </xdr:to>
    <xdr:sp macro="" textlink="">
      <xdr:nvSpPr>
        <xdr:cNvPr id="3" name="Bulle rectangulaire à coins arrondis 2">
          <a:extLst>
            <a:ext uri="{FF2B5EF4-FFF2-40B4-BE49-F238E27FC236}">
              <a16:creationId xmlns:a16="http://schemas.microsoft.com/office/drawing/2014/main" id="{8BEC0800-C397-EE43-9845-AAF996D5A821}"/>
            </a:ext>
          </a:extLst>
        </xdr:cNvPr>
        <xdr:cNvSpPr/>
      </xdr:nvSpPr>
      <xdr:spPr>
        <a:xfrm>
          <a:off x="3200400" y="1600200"/>
          <a:ext cx="927100" cy="215900"/>
        </a:xfrm>
        <a:prstGeom prst="wedgeRoundRectCallout">
          <a:avLst>
            <a:gd name="adj1" fmla="val -7134"/>
            <a:gd name="adj2" fmla="val 11544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Question</a:t>
          </a:r>
          <a:r>
            <a:rPr lang="fr-FR" sz="1100" baseline="0"/>
            <a:t> 2</a:t>
          </a:r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134B-4980-644B-BA79-18A4472F5246}">
  <dimension ref="A1:L26"/>
  <sheetViews>
    <sheetView tabSelected="1" workbookViewId="0">
      <selection activeCell="K18" sqref="K18"/>
    </sheetView>
  </sheetViews>
  <sheetFormatPr baseColWidth="10" defaultRowHeight="15" x14ac:dyDescent="0.2"/>
  <cols>
    <col min="1" max="1" width="2.83203125" customWidth="1"/>
    <col min="2" max="2" width="29.33203125" customWidth="1"/>
    <col min="3" max="4" width="12.83203125" bestFit="1" customWidth="1"/>
    <col min="5" max="5" width="4.5" customWidth="1"/>
    <col min="6" max="6" width="15.1640625" customWidth="1"/>
    <col min="7" max="7" width="14.6640625" customWidth="1"/>
    <col min="8" max="8" width="14.33203125" customWidth="1"/>
    <col min="10" max="12" width="14.1640625" bestFit="1" customWidth="1"/>
  </cols>
  <sheetData>
    <row r="1" spans="1:12" ht="48" x14ac:dyDescent="0.2">
      <c r="C1" s="1" t="s">
        <v>0</v>
      </c>
      <c r="D1" s="1" t="s">
        <v>1</v>
      </c>
      <c r="E1" s="2"/>
      <c r="F1" s="3" t="s">
        <v>2</v>
      </c>
      <c r="G1" s="3" t="s">
        <v>3</v>
      </c>
      <c r="H1" s="3" t="s">
        <v>4</v>
      </c>
    </row>
    <row r="2" spans="1:12" x14ac:dyDescent="0.2">
      <c r="A2" t="s">
        <v>5</v>
      </c>
      <c r="C2" s="4"/>
      <c r="D2" s="4"/>
      <c r="F2" s="4"/>
      <c r="G2" s="4"/>
      <c r="H2" s="4"/>
    </row>
    <row r="3" spans="1:12" x14ac:dyDescent="0.2">
      <c r="B3" s="4" t="s">
        <v>6</v>
      </c>
      <c r="C3" s="5">
        <v>25500</v>
      </c>
      <c r="D3" s="5">
        <v>32000</v>
      </c>
      <c r="E3" s="6"/>
      <c r="F3" s="7"/>
      <c r="G3" s="7"/>
      <c r="H3" s="7"/>
    </row>
    <row r="4" spans="1:12" x14ac:dyDescent="0.2">
      <c r="B4" s="4" t="s">
        <v>7</v>
      </c>
      <c r="C4" s="5">
        <v>153600</v>
      </c>
      <c r="D4" s="5">
        <v>170000</v>
      </c>
      <c r="E4" s="6"/>
      <c r="F4" s="7"/>
      <c r="G4" s="7"/>
      <c r="H4" s="7"/>
    </row>
    <row r="5" spans="1:12" x14ac:dyDescent="0.2">
      <c r="B5" s="4" t="s">
        <v>8</v>
      </c>
      <c r="C5" s="5">
        <v>117500</v>
      </c>
      <c r="D5" s="5">
        <v>95000</v>
      </c>
      <c r="E5" s="6"/>
      <c r="F5" s="7"/>
      <c r="G5" s="7"/>
      <c r="H5" s="7"/>
    </row>
    <row r="6" spans="1:12" x14ac:dyDescent="0.2">
      <c r="B6" s="4" t="s">
        <v>9</v>
      </c>
      <c r="C6" s="5">
        <f>+SUM(C3:C5)</f>
        <v>296600</v>
      </c>
      <c r="D6" s="5">
        <f>+SUM(D3:D5)</f>
        <v>297000</v>
      </c>
      <c r="E6" s="6"/>
      <c r="F6" s="8">
        <v>297000</v>
      </c>
      <c r="G6" s="8">
        <f>F6</f>
        <v>297000</v>
      </c>
      <c r="H6" s="8">
        <f>G6</f>
        <v>297000</v>
      </c>
      <c r="J6" s="5"/>
      <c r="K6" s="9"/>
      <c r="L6" s="9"/>
    </row>
    <row r="7" spans="1:12" ht="23" customHeight="1" x14ac:dyDescent="0.2">
      <c r="A7" t="s">
        <v>10</v>
      </c>
      <c r="C7" s="10"/>
      <c r="D7" s="10"/>
      <c r="F7" s="10"/>
      <c r="G7" s="10"/>
      <c r="H7" s="10"/>
    </row>
    <row r="8" spans="1:12" x14ac:dyDescent="0.2">
      <c r="B8" s="4" t="s">
        <v>6</v>
      </c>
      <c r="C8" s="27">
        <f>C3/C6</f>
        <v>8.5974376264329064E-2</v>
      </c>
      <c r="D8" s="27">
        <f>D3/D6</f>
        <v>0.10774410774410774</v>
      </c>
      <c r="F8" s="11">
        <f>C8</f>
        <v>8.5974376264329064E-2</v>
      </c>
      <c r="G8" s="12">
        <f>D8</f>
        <v>0.10774410774410774</v>
      </c>
      <c r="H8" s="12">
        <f>G8</f>
        <v>0.10774410774410774</v>
      </c>
      <c r="J8" s="13"/>
      <c r="K8" s="13"/>
      <c r="L8" s="13"/>
    </row>
    <row r="9" spans="1:12" x14ac:dyDescent="0.2">
      <c r="B9" s="4" t="s">
        <v>7</v>
      </c>
      <c r="C9" s="27">
        <f>C4/C6</f>
        <v>0.51786918408631155</v>
      </c>
      <c r="D9" s="27">
        <f>D4/D6</f>
        <v>0.57239057239057234</v>
      </c>
      <c r="F9" s="11">
        <f t="shared" ref="F9:G14" si="0">C9</f>
        <v>0.51786918408631155</v>
      </c>
      <c r="G9" s="12">
        <f t="shared" si="0"/>
        <v>0.57239057239057234</v>
      </c>
      <c r="H9" s="12">
        <f t="shared" ref="H9:H10" si="1">G9</f>
        <v>0.57239057239057234</v>
      </c>
      <c r="J9" s="13"/>
      <c r="K9" s="13"/>
      <c r="L9" s="13"/>
    </row>
    <row r="10" spans="1:12" x14ac:dyDescent="0.2">
      <c r="B10" s="4" t="s">
        <v>8</v>
      </c>
      <c r="C10" s="27">
        <f>C5/C6</f>
        <v>0.39615643964935943</v>
      </c>
      <c r="D10" s="27">
        <f>D5/D6</f>
        <v>0.31986531986531985</v>
      </c>
      <c r="F10" s="11">
        <f t="shared" si="0"/>
        <v>0.39615643964935943</v>
      </c>
      <c r="G10" s="12">
        <f t="shared" si="0"/>
        <v>0.31986531986531985</v>
      </c>
      <c r="H10" s="12">
        <f t="shared" si="1"/>
        <v>0.31986531986531985</v>
      </c>
      <c r="J10" s="13"/>
      <c r="K10" s="13"/>
      <c r="L10" s="13"/>
    </row>
    <row r="11" spans="1:12" x14ac:dyDescent="0.2">
      <c r="A11" t="s">
        <v>11</v>
      </c>
      <c r="C11" s="10"/>
      <c r="D11" s="10"/>
      <c r="F11" s="11"/>
      <c r="G11" s="10"/>
      <c r="H11" s="10"/>
    </row>
    <row r="12" spans="1:12" x14ac:dyDescent="0.2">
      <c r="B12" s="4" t="s">
        <v>6</v>
      </c>
      <c r="C12" s="4">
        <v>18.3</v>
      </c>
      <c r="D12" s="4">
        <v>18.5</v>
      </c>
      <c r="F12" s="14">
        <f>C12</f>
        <v>18.3</v>
      </c>
      <c r="G12" s="15">
        <f>F12</f>
        <v>18.3</v>
      </c>
      <c r="H12" s="16">
        <f>D12</f>
        <v>18.5</v>
      </c>
    </row>
    <row r="13" spans="1:12" x14ac:dyDescent="0.2">
      <c r="B13" s="4" t="s">
        <v>7</v>
      </c>
      <c r="C13" s="4">
        <v>29</v>
      </c>
      <c r="D13" s="4">
        <v>31</v>
      </c>
      <c r="F13" s="14">
        <f t="shared" si="0"/>
        <v>29</v>
      </c>
      <c r="G13" s="15">
        <f t="shared" ref="G13:G14" si="2">F13</f>
        <v>29</v>
      </c>
      <c r="H13" s="16">
        <f t="shared" ref="H13:H14" si="3">D13</f>
        <v>31</v>
      </c>
    </row>
    <row r="14" spans="1:12" x14ac:dyDescent="0.2">
      <c r="B14" s="4" t="s">
        <v>8</v>
      </c>
      <c r="C14" s="4">
        <v>62.5</v>
      </c>
      <c r="D14" s="4">
        <v>61.5</v>
      </c>
      <c r="F14" s="14">
        <f t="shared" si="0"/>
        <v>62.5</v>
      </c>
      <c r="G14" s="15">
        <f t="shared" si="2"/>
        <v>62.5</v>
      </c>
      <c r="H14" s="16">
        <f t="shared" si="3"/>
        <v>61.5</v>
      </c>
    </row>
    <row r="15" spans="1:12" ht="20" customHeight="1" x14ac:dyDescent="0.2">
      <c r="A15" t="s">
        <v>12</v>
      </c>
      <c r="C15" s="10"/>
      <c r="D15" s="10"/>
      <c r="F15" s="10"/>
      <c r="G15" s="10"/>
      <c r="H15" s="10"/>
    </row>
    <row r="16" spans="1:12" x14ac:dyDescent="0.2">
      <c r="B16" s="4" t="s">
        <v>6</v>
      </c>
      <c r="C16" s="17">
        <f t="shared" ref="C16:D18" si="4">+C3*C12</f>
        <v>466650</v>
      </c>
      <c r="D16" s="17">
        <f t="shared" si="4"/>
        <v>592000</v>
      </c>
      <c r="E16" s="9"/>
      <c r="F16" s="17">
        <f>F6*F8*F12</f>
        <v>467279.33243425493</v>
      </c>
      <c r="G16" s="17">
        <f>G6*G8*G12</f>
        <v>585600</v>
      </c>
      <c r="H16" s="17">
        <f>H6*H8*H12</f>
        <v>592000</v>
      </c>
      <c r="J16" s="18"/>
      <c r="K16" s="18"/>
      <c r="L16" s="18"/>
    </row>
    <row r="17" spans="2:12" x14ac:dyDescent="0.2">
      <c r="B17" s="4" t="s">
        <v>7</v>
      </c>
      <c r="C17" s="17">
        <f t="shared" si="4"/>
        <v>4454400</v>
      </c>
      <c r="D17" s="17">
        <f t="shared" si="4"/>
        <v>5270000</v>
      </c>
      <c r="E17" s="9"/>
      <c r="F17" s="17">
        <f>F6*F9*F13</f>
        <v>4460407.2825354012</v>
      </c>
      <c r="G17" s="17">
        <f>G6*G9*G13</f>
        <v>4929999.9999999991</v>
      </c>
      <c r="H17" s="17">
        <f>H6*H9*H13</f>
        <v>5269999.9999999991</v>
      </c>
      <c r="J17" s="18"/>
      <c r="K17" s="18"/>
      <c r="L17" s="18"/>
    </row>
    <row r="18" spans="2:12" x14ac:dyDescent="0.2">
      <c r="B18" s="4" t="s">
        <v>8</v>
      </c>
      <c r="C18" s="17">
        <f t="shared" si="4"/>
        <v>7343750</v>
      </c>
      <c r="D18" s="17">
        <f t="shared" si="4"/>
        <v>5842500</v>
      </c>
      <c r="E18" s="9"/>
      <c r="F18" s="17">
        <f>F6*F10*F14</f>
        <v>7353653.9109912347</v>
      </c>
      <c r="G18" s="17">
        <f>G6*G10*G14</f>
        <v>5937500</v>
      </c>
      <c r="H18" s="17">
        <f>H6*H10*H14</f>
        <v>5842500</v>
      </c>
      <c r="J18" s="18"/>
      <c r="K18" s="18"/>
      <c r="L18" s="18"/>
    </row>
    <row r="19" spans="2:12" x14ac:dyDescent="0.2">
      <c r="B19" s="4" t="s">
        <v>9</v>
      </c>
      <c r="C19" s="17">
        <f>+SUM(C16:C18)</f>
        <v>12264800</v>
      </c>
      <c r="D19" s="17">
        <f>+SUM(D16:D18)</f>
        <v>11704500</v>
      </c>
      <c r="E19" s="9"/>
      <c r="F19" s="17">
        <f>SUM(F16:F18)</f>
        <v>12281340.525960891</v>
      </c>
      <c r="G19" s="17">
        <f>SUM(G16:G18)</f>
        <v>11453100</v>
      </c>
      <c r="H19" s="17">
        <f>SUM(H16:H18)</f>
        <v>11704500</v>
      </c>
      <c r="J19" s="19"/>
      <c r="K19" s="19"/>
      <c r="L19" s="19"/>
    </row>
    <row r="21" spans="2:12" ht="32" x14ac:dyDescent="0.2">
      <c r="D21" s="20" t="s">
        <v>13</v>
      </c>
      <c r="E21" s="21"/>
      <c r="F21" s="22" t="s">
        <v>5</v>
      </c>
      <c r="G21" s="22" t="s">
        <v>10</v>
      </c>
      <c r="H21" s="21" t="s">
        <v>11</v>
      </c>
      <c r="I21" s="1" t="s">
        <v>9</v>
      </c>
    </row>
    <row r="22" spans="2:12" x14ac:dyDescent="0.2">
      <c r="D22" s="23" t="s">
        <v>6</v>
      </c>
      <c r="E22" s="24"/>
      <c r="F22" s="29">
        <f>F16-C16</f>
        <v>629.33243425493129</v>
      </c>
      <c r="G22" s="30">
        <f>G16-F16</f>
        <v>118320.66756574507</v>
      </c>
      <c r="H22" s="31">
        <f>H16-G16</f>
        <v>6400</v>
      </c>
      <c r="I22" s="32">
        <f>SUM(F22:H22)</f>
        <v>125350</v>
      </c>
    </row>
    <row r="23" spans="2:12" x14ac:dyDescent="0.2">
      <c r="D23" s="23" t="s">
        <v>7</v>
      </c>
      <c r="E23" s="24"/>
      <c r="F23" s="33">
        <f t="shared" ref="F23:F25" si="5">F17-C17</f>
        <v>6007.2825354011729</v>
      </c>
      <c r="G23" s="34">
        <f t="shared" ref="G23:H25" si="6">G17-F17</f>
        <v>469592.7174645979</v>
      </c>
      <c r="H23" s="35">
        <f t="shared" si="6"/>
        <v>340000</v>
      </c>
      <c r="I23" s="36">
        <f t="shared" ref="I23:I25" si="7">SUM(F23:H23)</f>
        <v>815599.99999999907</v>
      </c>
    </row>
    <row r="24" spans="2:12" x14ac:dyDescent="0.2">
      <c r="D24" s="23" t="s">
        <v>8</v>
      </c>
      <c r="E24" s="24"/>
      <c r="F24" s="33">
        <f t="shared" si="5"/>
        <v>9903.9109912347049</v>
      </c>
      <c r="G24" s="34">
        <f t="shared" si="6"/>
        <v>-1416153.9109912347</v>
      </c>
      <c r="H24" s="35">
        <f t="shared" si="6"/>
        <v>-95000</v>
      </c>
      <c r="I24" s="36">
        <f t="shared" si="7"/>
        <v>-1501250</v>
      </c>
    </row>
    <row r="25" spans="2:12" x14ac:dyDescent="0.2">
      <c r="D25" s="25" t="s">
        <v>14</v>
      </c>
      <c r="E25" s="26"/>
      <c r="F25" s="37">
        <f t="shared" si="5"/>
        <v>16540.525960890576</v>
      </c>
      <c r="G25" s="38">
        <f t="shared" si="6"/>
        <v>-828240.52596089058</v>
      </c>
      <c r="H25" s="39">
        <f t="shared" si="6"/>
        <v>251400</v>
      </c>
      <c r="I25" s="40">
        <f t="shared" si="7"/>
        <v>-560300</v>
      </c>
    </row>
    <row r="26" spans="2:12" x14ac:dyDescent="0.2">
      <c r="I26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 var 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2019-11-25T09:00:59Z</dcterms:created>
  <dcterms:modified xsi:type="dcterms:W3CDTF">2020-11-22T21:13:51Z</dcterms:modified>
</cp:coreProperties>
</file>