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60" yWindow="0" windowWidth="13935" windowHeight="7395" tabRatio="916" activeTab="11"/>
  </bookViews>
  <sheets>
    <sheet name="मुख्य पान " sheetId="18" r:id="rId1"/>
    <sheet name="अंदाजपत्रक " sheetId="15" r:id="rId2"/>
    <sheet name="वार्षिक अहवाल " sheetId="17" r:id="rId3"/>
    <sheet name="N No. 3-4 " sheetId="16" r:id="rId4"/>
    <sheet name="ग्रामनिधी ३-४ " sheetId="39" r:id="rId5"/>
    <sheet name="पाणीपट्टी ३-४" sheetId="40" r:id="rId6"/>
    <sheet name="न.नं.५ योजना" sheetId="48" r:id="rId7"/>
    <sheet name="Sheet1" sheetId="38" state="hidden" r:id="rId8"/>
    <sheet name="न.नं.५ पा. पु" sheetId="49" r:id="rId9"/>
    <sheet name="न. नं. ५ GN" sheetId="50" r:id="rId10"/>
    <sheet name="न.८ साठीचे दर" sheetId="37" r:id="rId11"/>
    <sheet name="नमुना ८" sheetId="32" r:id="rId12"/>
    <sheet name="उतारा" sheetId="33" r:id="rId13"/>
    <sheet name="नमुना ९" sheetId="34" r:id="rId14"/>
    <sheet name="Sheet2" sheetId="55" r:id="rId15"/>
    <sheet name="बिल" sheetId="35" r:id="rId16"/>
    <sheet name="नोटीस" sheetId="36" r:id="rId17"/>
    <sheet name="खर्च बाजू" sheetId="46" r:id="rId18"/>
    <sheet name="व्हौचर" sheetId="41" r:id="rId19"/>
    <sheet name="April" sheetId="1" r:id="rId20"/>
    <sheet name="May" sheetId="2" r:id="rId21"/>
    <sheet name="Jun" sheetId="3" r:id="rId22"/>
    <sheet name="July" sheetId="4" r:id="rId23"/>
    <sheet name="Aug" sheetId="5" r:id="rId24"/>
    <sheet name="Sep" sheetId="6" r:id="rId25"/>
    <sheet name="Oct" sheetId="7" r:id="rId26"/>
    <sheet name="Nov" sheetId="10" r:id="rId27"/>
    <sheet name="Dec" sheetId="11" r:id="rId28"/>
    <sheet name="Jan" sheetId="12" r:id="rId29"/>
    <sheet name="Feb" sheetId="13" r:id="rId30"/>
    <sheet name="March" sheetId="14" r:id="rId31"/>
    <sheet name="P-April " sheetId="19" r:id="rId32"/>
    <sheet name="P-may" sheetId="20" r:id="rId33"/>
    <sheet name="P-Jun" sheetId="22" r:id="rId34"/>
    <sheet name="P-july" sheetId="23" r:id="rId35"/>
    <sheet name="P-Aug" sheetId="24" r:id="rId36"/>
    <sheet name="P-Sep" sheetId="25" r:id="rId37"/>
    <sheet name="P-Oct" sheetId="26" r:id="rId38"/>
    <sheet name="P-Nov" sheetId="28" r:id="rId39"/>
    <sheet name="P-Dec" sheetId="27" r:id="rId40"/>
    <sheet name="P-Jan" sheetId="29" r:id="rId41"/>
    <sheet name="P-Feb" sheetId="30" r:id="rId42"/>
    <sheet name="P-March" sheetId="31" r:id="rId43"/>
    <sheet name="वसुली रिपोर्ट" sheetId="51" r:id="rId44"/>
    <sheet name="वसुली रिपोर्ट E" sheetId="54" r:id="rId45"/>
  </sheets>
  <externalReferences>
    <externalReference r:id="rId46"/>
    <externalReference r:id="rId47"/>
  </externalReferences>
  <definedNames>
    <definedName name="_xlnm._FilterDatabase" localSheetId="11" hidden="1">'नमुना ८'!$A$9:$BH$667</definedName>
    <definedName name="ABJ">10^9</definedName>
    <definedName name="ABW">" अब्ज "</definedName>
    <definedName name="Demand">'न.८ साठीचे दर'!$A$10:$C$18</definedName>
    <definedName name="GPA">'नमुना ८'!$T$11:$T$639</definedName>
    <definedName name="HZR">10^3</definedName>
    <definedName name="HZW">" हजार "</definedName>
    <definedName name="KTI">10^7</definedName>
    <definedName name="KTW">" कोटी "</definedName>
    <definedName name="LKS">10^5</definedName>
    <definedName name="LKW">" लक्ष "</definedName>
    <definedName name="LMT">अकरा अंकी संख्यापर्यंत फक्त</definedName>
    <definedName name="MA_Num_S2G">{"एक","दोन","तीन","चार","पाच","सहा","सात","आठ","नऊ","दहा","अकरा","बारा","तेरा","चौदा","पंधरा","सोळा","सतरा","अठरा","एकोणवीस","वीस","एकवीस","बावीस","तेवीस","चोवीस","पंचवीस","सव्वीस","सत्तावीस","अठ्ठावीस","एकोणतीस","तीस","एकतीस","बत्तीस","तेहत्तीस","चौतीस","पस्तीस","छत्तीस","सदतीस","अडतीस","एकोणचाळीस","चाळीस","एक्केचाळीस","बेचाळीस","त्रेचाळीस","चव्वेचाळीस","पंचेचाळीस","शेहेचाळीस","सत्तेचाळीस","अठ्ठेचाळीस","एकोणपन्नास","पन्नास","एकावन्न","बावन्न","त्रेपन्न","चोपन्न","पंचावन्न","छपन्न","सत्तावन्न","अठ्ठावन्न","एकोणसाठ","साठ","एकसष्ट","बासष्ट","त्रेसष्ट","चौसष्ट","पासष्ट","सहासष्ट","सदुसष्ट","अडुसष्ट","एकोणसत्तर","सत्तर","एकाहत्तर","बहात्तर","त्र्याहत्तर","चौऱ्याहत्तर","पंच्याहत्तर","शहात्तर","सत्याहत्तर","अठ्ठ्याहत्तर","एकोणऐंशी","ऐंशी","एक्याऐंशी","ब्याऐंशी","त्र्याऐंशी","चौऱ्याऐंशी","पंच्याऐंशी","शहाऐंशी","सत्याऐंशी","अठ्ठ्याऐंशी","एकोणनव्वद","नव्वद","एक्याण्णव","ब्याण्णव","त्र्याण्णव","चौऱ्याण्णव","पंच्याण्णव","शहाण्णव","सत्याण्णव","अठ्ठ्याण्णव","नव्याण्णव"}</definedName>
    <definedName name="Name">'नमुना ८'!$E$11:$E$639</definedName>
    <definedName name="Namuna8">'नमुना ८'!$A$10:$AD$666</definedName>
    <definedName name="NamunaNo8">'नमुना ८'!$A$9:$AD$666</definedName>
    <definedName name="_xlnm.Print_Area" localSheetId="19">April!$A$2:$AK$81</definedName>
    <definedName name="_xlnm.Print_Area" localSheetId="23">Aug!$A$2:$AL$81</definedName>
    <definedName name="_xlnm.Print_Area" localSheetId="27">Dec!$A$2:$AL$81</definedName>
    <definedName name="_xlnm.Print_Area" localSheetId="29">Feb!$A$2:$AL$81</definedName>
    <definedName name="_xlnm.Print_Area" localSheetId="28">Jan!$A$2:$AL$81</definedName>
    <definedName name="_xlnm.Print_Area" localSheetId="22">July!$A$2:$AL$81</definedName>
    <definedName name="_xlnm.Print_Area" localSheetId="21">Jun!$A$2:$AL$81</definedName>
    <definedName name="_xlnm.Print_Area" localSheetId="30">March!$A$2:$AL$81</definedName>
    <definedName name="_xlnm.Print_Area" localSheetId="20">May!$A$2:$AL$81</definedName>
    <definedName name="_xlnm.Print_Area" localSheetId="3">'N No. 3-4 '!$A$2:$I$139</definedName>
    <definedName name="_xlnm.Print_Area" localSheetId="26">Nov!$A$2:$AL$81</definedName>
    <definedName name="_xlnm.Print_Area" localSheetId="25">Oct!$A$2:$AL$81</definedName>
    <definedName name="_xlnm.Print_Area" localSheetId="31">'P-April '!$A$2:$AL$81</definedName>
    <definedName name="_xlnm.Print_Area" localSheetId="35">'P-Aug'!$A$2:$AR$81</definedName>
    <definedName name="_xlnm.Print_Area" localSheetId="39">'P-Dec'!$A$2:$AR$81</definedName>
    <definedName name="_xlnm.Print_Area" localSheetId="41">'P-Feb'!$A$2:$AR$81</definedName>
    <definedName name="_xlnm.Print_Area" localSheetId="40">'P-Jan'!$A$2:$AR$81</definedName>
    <definedName name="_xlnm.Print_Area" localSheetId="34">'P-july'!$A$2:$AL$81</definedName>
    <definedName name="_xlnm.Print_Area" localSheetId="33">'P-Jun'!$A$2:$AL$81</definedName>
    <definedName name="_xlnm.Print_Area" localSheetId="42">'P-March'!$A$2:$AL$81</definedName>
    <definedName name="_xlnm.Print_Area" localSheetId="32">'P-may'!$A$2:$AL$81</definedName>
    <definedName name="_xlnm.Print_Area" localSheetId="38">'P-Nov'!$A$2:$AR$81</definedName>
    <definedName name="_xlnm.Print_Area" localSheetId="37">'P-Oct'!$A$2:$AR$81</definedName>
    <definedName name="_xlnm.Print_Area" localSheetId="36">'P-Sep'!$A$2:$AL$81</definedName>
    <definedName name="_xlnm.Print_Area" localSheetId="24">Sep!$A$2:$AL$81</definedName>
    <definedName name="_xlnm.Print_Area" localSheetId="1">'अंदाजपत्रक '!$A$2:$N$139</definedName>
    <definedName name="_xlnm.Print_Area" localSheetId="12">उतारा!$A$4:$AD$19</definedName>
    <definedName name="_xlnm.Print_Area" localSheetId="9">'न. नं. ५ GN'!$A$1:$W$26</definedName>
    <definedName name="_xlnm.Print_Area" localSheetId="8">'न.नं.५ पा. पु'!$A$1:$T$25</definedName>
    <definedName name="_xlnm.Print_Area" localSheetId="6">'न.नं.५ योजना'!$A$1:$O$25</definedName>
    <definedName name="_xlnm.Print_Area" localSheetId="11">'नमुना ८'!$A$1:$AD$830</definedName>
    <definedName name="_xlnm.Print_Area" localSheetId="0">'मुख्य पान '!$A$3:$R$29</definedName>
    <definedName name="_xlnm.Print_Area" localSheetId="2">'वार्षिक अहवाल '!$A$2:$Q$171</definedName>
    <definedName name="_xlnm.Print_Area" localSheetId="18">व्हौचर!$A$1:$I$35</definedName>
    <definedName name="_xlnm.Print_Titles" localSheetId="11">'नमुना ८'!$1:$9</definedName>
    <definedName name="Rate">'न.८ साठीचे दर'!$A$3:$B$7</definedName>
    <definedName name="RateB">'न.८ साठीचे दर'!$A$3:$E$7</definedName>
    <definedName name="SHE">"शे "</definedName>
    <definedName name="SNT">'नमुना ८'!$U$11:$U$639</definedName>
    <definedName name="STK">"शंभर"</definedName>
    <definedName name="WST">'नमुना ८'!$W$11:$W$639</definedName>
    <definedName name="ZRO">"शून्य"</definedName>
  </definedNames>
  <calcPr calcId="144525"/>
</workbook>
</file>

<file path=xl/calcChain.xml><?xml version="1.0" encoding="utf-8"?>
<calcChain xmlns="http://schemas.openxmlformats.org/spreadsheetml/2006/main">
  <c r="K36" i="32" l="1"/>
  <c r="L36" i="32" s="1"/>
  <c r="K35" i="32"/>
  <c r="L35" i="32" s="1"/>
  <c r="K30" i="32"/>
  <c r="L30" i="32" s="1"/>
  <c r="P15" i="32" l="1"/>
  <c r="P16" i="32"/>
  <c r="O15" i="32"/>
  <c r="V830" i="32" l="1"/>
  <c r="S11" i="32" l="1"/>
  <c r="K11" i="32"/>
  <c r="S10" i="32"/>
  <c r="F4" i="32" l="1"/>
  <c r="P120" i="32" l="1"/>
  <c r="O102" i="32" l="1"/>
  <c r="O430" i="32" l="1"/>
  <c r="P430" i="32"/>
  <c r="S430" i="32"/>
  <c r="M430" i="32"/>
  <c r="K430" i="32"/>
  <c r="L430" i="32" s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352" i="34"/>
  <c r="A353" i="34"/>
  <c r="A354" i="34"/>
  <c r="A355" i="34"/>
  <c r="A356" i="34"/>
  <c r="A357" i="34"/>
  <c r="A358" i="34"/>
  <c r="A359" i="34"/>
  <c r="A360" i="34"/>
  <c r="A361" i="34"/>
  <c r="A362" i="34"/>
  <c r="A363" i="34"/>
  <c r="A364" i="34"/>
  <c r="A365" i="34"/>
  <c r="A366" i="34"/>
  <c r="A367" i="34"/>
  <c r="A368" i="34"/>
  <c r="A369" i="34"/>
  <c r="A370" i="34"/>
  <c r="A371" i="34"/>
  <c r="A372" i="34"/>
  <c r="A373" i="34"/>
  <c r="A374" i="34"/>
  <c r="A375" i="34"/>
  <c r="A376" i="34"/>
  <c r="A377" i="34"/>
  <c r="A378" i="34"/>
  <c r="A379" i="34"/>
  <c r="A380" i="34"/>
  <c r="A381" i="34"/>
  <c r="A382" i="34"/>
  <c r="A383" i="34"/>
  <c r="A384" i="34"/>
  <c r="A385" i="34"/>
  <c r="A386" i="34"/>
  <c r="A387" i="34"/>
  <c r="A388" i="34"/>
  <c r="A389" i="34"/>
  <c r="A390" i="34"/>
  <c r="A391" i="34"/>
  <c r="A392" i="34"/>
  <c r="A393" i="34"/>
  <c r="A394" i="34"/>
  <c r="A395" i="34"/>
  <c r="A396" i="34"/>
  <c r="A397" i="34"/>
  <c r="A398" i="34"/>
  <c r="A399" i="34"/>
  <c r="A400" i="34"/>
  <c r="A401" i="34"/>
  <c r="A402" i="34"/>
  <c r="A403" i="34"/>
  <c r="A404" i="34"/>
  <c r="A405" i="34"/>
  <c r="A406" i="34"/>
  <c r="A407" i="34"/>
  <c r="A408" i="34"/>
  <c r="A409" i="34"/>
  <c r="A410" i="34"/>
  <c r="A411" i="34"/>
  <c r="A412" i="34"/>
  <c r="A413" i="34"/>
  <c r="A414" i="34"/>
  <c r="A415" i="34"/>
  <c r="A416" i="34"/>
  <c r="A417" i="34"/>
  <c r="A418" i="34"/>
  <c r="A419" i="34"/>
  <c r="A420" i="34"/>
  <c r="A421" i="34"/>
  <c r="A422" i="34"/>
  <c r="A423" i="34"/>
  <c r="A424" i="34"/>
  <c r="A425" i="34"/>
  <c r="A426" i="34"/>
  <c r="A427" i="34"/>
  <c r="A428" i="34"/>
  <c r="A429" i="34"/>
  <c r="A430" i="34"/>
  <c r="A431" i="34"/>
  <c r="A432" i="34"/>
  <c r="A433" i="34"/>
  <c r="A434" i="34"/>
  <c r="A435" i="34"/>
  <c r="A436" i="34"/>
  <c r="A437" i="34"/>
  <c r="A438" i="34"/>
  <c r="A439" i="34"/>
  <c r="A440" i="34"/>
  <c r="A441" i="34"/>
  <c r="A442" i="34"/>
  <c r="A443" i="34"/>
  <c r="A444" i="34"/>
  <c r="A445" i="34"/>
  <c r="A446" i="34"/>
  <c r="A447" i="34"/>
  <c r="A448" i="34"/>
  <c r="A449" i="34"/>
  <c r="A450" i="34"/>
  <c r="A451" i="34"/>
  <c r="A452" i="34"/>
  <c r="A453" i="34"/>
  <c r="A454" i="34"/>
  <c r="A455" i="34"/>
  <c r="A456" i="34"/>
  <c r="A457" i="34"/>
  <c r="A458" i="34"/>
  <c r="A459" i="34"/>
  <c r="A460" i="34"/>
  <c r="A461" i="34"/>
  <c r="A462" i="34"/>
  <c r="A463" i="34"/>
  <c r="A464" i="34"/>
  <c r="A465" i="34"/>
  <c r="A466" i="34"/>
  <c r="A467" i="34"/>
  <c r="A468" i="34"/>
  <c r="A469" i="34"/>
  <c r="A470" i="34"/>
  <c r="A471" i="34"/>
  <c r="A472" i="34"/>
  <c r="A473" i="34"/>
  <c r="A474" i="34"/>
  <c r="A475" i="34"/>
  <c r="A476" i="34"/>
  <c r="A477" i="34"/>
  <c r="A478" i="34"/>
  <c r="A479" i="34"/>
  <c r="A480" i="34"/>
  <c r="A481" i="34"/>
  <c r="A482" i="34"/>
  <c r="A483" i="34"/>
  <c r="A484" i="34"/>
  <c r="A485" i="34"/>
  <c r="A486" i="34"/>
  <c r="A487" i="34"/>
  <c r="A488" i="34"/>
  <c r="A489" i="34"/>
  <c r="A490" i="34"/>
  <c r="A491" i="34"/>
  <c r="A492" i="34"/>
  <c r="A493" i="34"/>
  <c r="A494" i="34"/>
  <c r="A495" i="34"/>
  <c r="A496" i="34"/>
  <c r="A497" i="34"/>
  <c r="A498" i="34"/>
  <c r="A499" i="34"/>
  <c r="A500" i="34"/>
  <c r="A501" i="34"/>
  <c r="A502" i="34"/>
  <c r="A503" i="34"/>
  <c r="A504" i="34"/>
  <c r="A505" i="34"/>
  <c r="A506" i="34"/>
  <c r="A507" i="34"/>
  <c r="A508" i="34"/>
  <c r="A509" i="34"/>
  <c r="A510" i="34"/>
  <c r="A511" i="34"/>
  <c r="A512" i="34"/>
  <c r="A513" i="34"/>
  <c r="A514" i="34"/>
  <c r="A515" i="34"/>
  <c r="A516" i="34"/>
  <c r="A517" i="34"/>
  <c r="A518" i="34"/>
  <c r="A519" i="34"/>
  <c r="A520" i="34"/>
  <c r="A521" i="34"/>
  <c r="A522" i="34"/>
  <c r="A523" i="34"/>
  <c r="A524" i="34"/>
  <c r="A525" i="34"/>
  <c r="A526" i="34"/>
  <c r="A527" i="34"/>
  <c r="A528" i="34"/>
  <c r="A529" i="34"/>
  <c r="A530" i="34"/>
  <c r="A531" i="34"/>
  <c r="A532" i="34"/>
  <c r="A533" i="34"/>
  <c r="A534" i="34"/>
  <c r="A535" i="34"/>
  <c r="A536" i="34"/>
  <c r="A537" i="34"/>
  <c r="A538" i="34"/>
  <c r="A539" i="34"/>
  <c r="A540" i="34"/>
  <c r="A541" i="34"/>
  <c r="A542" i="34"/>
  <c r="A543" i="34"/>
  <c r="A544" i="34"/>
  <c r="A545" i="34"/>
  <c r="A546" i="34"/>
  <c r="A547" i="34"/>
  <c r="A548" i="34"/>
  <c r="A549" i="34"/>
  <c r="A550" i="34"/>
  <c r="A551" i="34"/>
  <c r="A552" i="34"/>
  <c r="A553" i="34"/>
  <c r="A554" i="34"/>
  <c r="A555" i="34"/>
  <c r="A556" i="34"/>
  <c r="A557" i="34"/>
  <c r="A558" i="34"/>
  <c r="A559" i="34"/>
  <c r="A560" i="34"/>
  <c r="A561" i="34"/>
  <c r="A562" i="34"/>
  <c r="A563" i="34"/>
  <c r="A564" i="34"/>
  <c r="A565" i="34"/>
  <c r="A566" i="34"/>
  <c r="A567" i="34"/>
  <c r="A568" i="34"/>
  <c r="A569" i="34"/>
  <c r="A570" i="34"/>
  <c r="A571" i="34"/>
  <c r="A572" i="34"/>
  <c r="A573" i="34"/>
  <c r="A574" i="34"/>
  <c r="A575" i="34"/>
  <c r="A576" i="34"/>
  <c r="A577" i="34"/>
  <c r="A578" i="34"/>
  <c r="A579" i="34"/>
  <c r="A580" i="34"/>
  <c r="A581" i="34"/>
  <c r="A582" i="34"/>
  <c r="A583" i="34"/>
  <c r="A584" i="34"/>
  <c r="A585" i="34"/>
  <c r="A586" i="34"/>
  <c r="A587" i="34"/>
  <c r="A588" i="34"/>
  <c r="A589" i="34"/>
  <c r="A590" i="34"/>
  <c r="A591" i="34"/>
  <c r="A592" i="34"/>
  <c r="A593" i="34"/>
  <c r="A594" i="34"/>
  <c r="A595" i="34"/>
  <c r="A596" i="34"/>
  <c r="A597" i="34"/>
  <c r="A598" i="34"/>
  <c r="A599" i="34"/>
  <c r="A600" i="34"/>
  <c r="A601" i="34"/>
  <c r="A602" i="34"/>
  <c r="A603" i="34"/>
  <c r="A604" i="34"/>
  <c r="A605" i="34"/>
  <c r="A606" i="34"/>
  <c r="A607" i="34"/>
  <c r="A608" i="34"/>
  <c r="A609" i="34"/>
  <c r="A610" i="34"/>
  <c r="A611" i="34"/>
  <c r="A612" i="34"/>
  <c r="A613" i="34"/>
  <c r="A614" i="34"/>
  <c r="A615" i="34"/>
  <c r="A616" i="34"/>
  <c r="A617" i="34"/>
  <c r="A618" i="34"/>
  <c r="A619" i="34"/>
  <c r="A620" i="34"/>
  <c r="A621" i="34"/>
  <c r="A622" i="34"/>
  <c r="A623" i="34"/>
  <c r="A624" i="34"/>
  <c r="A625" i="34"/>
  <c r="A626" i="34"/>
  <c r="A627" i="34"/>
  <c r="A628" i="34"/>
  <c r="A629" i="34"/>
  <c r="A630" i="34"/>
  <c r="A631" i="34"/>
  <c r="A632" i="34"/>
  <c r="A633" i="34"/>
  <c r="A634" i="34"/>
  <c r="A635" i="34"/>
  <c r="A636" i="34"/>
  <c r="A637" i="34"/>
  <c r="A638" i="34"/>
  <c r="A639" i="34"/>
  <c r="A640" i="34"/>
  <c r="A641" i="34"/>
  <c r="A642" i="34"/>
  <c r="A643" i="34"/>
  <c r="A644" i="34"/>
  <c r="A645" i="34"/>
  <c r="A646" i="34"/>
  <c r="A647" i="34"/>
  <c r="A648" i="34"/>
  <c r="A649" i="34"/>
  <c r="A650" i="34"/>
  <c r="A651" i="34"/>
  <c r="A652" i="34"/>
  <c r="A653" i="34"/>
  <c r="A654" i="34"/>
  <c r="A655" i="34"/>
  <c r="A656" i="34"/>
  <c r="A657" i="34"/>
  <c r="A658" i="34"/>
  <c r="A659" i="34"/>
  <c r="A660" i="34"/>
  <c r="A661" i="34"/>
  <c r="A662" i="34"/>
  <c r="A663" i="34"/>
  <c r="A664" i="34"/>
  <c r="A665" i="34"/>
  <c r="A666" i="34"/>
  <c r="A667" i="34"/>
  <c r="A668" i="34"/>
  <c r="A669" i="34"/>
  <c r="A670" i="34"/>
  <c r="A671" i="34"/>
  <c r="A672" i="34"/>
  <c r="A673" i="34"/>
  <c r="A674" i="34"/>
  <c r="A675" i="34"/>
  <c r="A676" i="34"/>
  <c r="A677" i="34"/>
  <c r="A678" i="34"/>
  <c r="A679" i="34"/>
  <c r="A680" i="34"/>
  <c r="A681" i="34"/>
  <c r="A682" i="34"/>
  <c r="A683" i="34"/>
  <c r="A684" i="34"/>
  <c r="A685" i="34"/>
  <c r="A686" i="34"/>
  <c r="A687" i="34"/>
  <c r="A688" i="34"/>
  <c r="A689" i="34"/>
  <c r="A690" i="34"/>
  <c r="A691" i="34"/>
  <c r="A692" i="34"/>
  <c r="A693" i="34"/>
  <c r="A694" i="34"/>
  <c r="A695" i="34"/>
  <c r="A696" i="34"/>
  <c r="A697" i="34"/>
  <c r="A698" i="34"/>
  <c r="A699" i="34"/>
  <c r="A700" i="34"/>
  <c r="A701" i="34"/>
  <c r="A702" i="34"/>
  <c r="A703" i="34"/>
  <c r="A704" i="34"/>
  <c r="A705" i="34"/>
  <c r="A706" i="34"/>
  <c r="A707" i="34"/>
  <c r="A708" i="34"/>
  <c r="A709" i="34"/>
  <c r="A710" i="34"/>
  <c r="A711" i="34"/>
  <c r="A712" i="34"/>
  <c r="A713" i="34"/>
  <c r="A714" i="34"/>
  <c r="A715" i="34"/>
  <c r="A716" i="34"/>
  <c r="A717" i="34"/>
  <c r="A718" i="34"/>
  <c r="A719" i="34"/>
  <c r="A720" i="34"/>
  <c r="A721" i="34"/>
  <c r="A722" i="34"/>
  <c r="A723" i="34"/>
  <c r="A724" i="34"/>
  <c r="A725" i="34"/>
  <c r="A726" i="34"/>
  <c r="A727" i="34"/>
  <c r="A728" i="34"/>
  <c r="A729" i="34"/>
  <c r="A730" i="34"/>
  <c r="A731" i="34"/>
  <c r="A732" i="34"/>
  <c r="A733" i="34"/>
  <c r="A734" i="34"/>
  <c r="A735" i="34"/>
  <c r="A736" i="34"/>
  <c r="A737" i="34"/>
  <c r="A738" i="34"/>
  <c r="A739" i="34"/>
  <c r="A740" i="34"/>
  <c r="A741" i="34"/>
  <c r="A742" i="34"/>
  <c r="A743" i="34"/>
  <c r="A744" i="34"/>
  <c r="A745" i="34"/>
  <c r="A746" i="34"/>
  <c r="A747" i="34"/>
  <c r="A748" i="34"/>
  <c r="A749" i="34"/>
  <c r="A750" i="34"/>
  <c r="A751" i="34"/>
  <c r="A752" i="34"/>
  <c r="A753" i="34"/>
  <c r="A754" i="34"/>
  <c r="A755" i="34"/>
  <c r="A756" i="34"/>
  <c r="A757" i="34"/>
  <c r="A758" i="34"/>
  <c r="A759" i="34"/>
  <c r="A760" i="34"/>
  <c r="A761" i="34"/>
  <c r="A762" i="34"/>
  <c r="A763" i="34"/>
  <c r="A764" i="34"/>
  <c r="A765" i="34"/>
  <c r="A766" i="34"/>
  <c r="A767" i="34"/>
  <c r="A768" i="34"/>
  <c r="A769" i="34"/>
  <c r="A770" i="34"/>
  <c r="A771" i="34"/>
  <c r="A772" i="34"/>
  <c r="A773" i="34"/>
  <c r="A774" i="34"/>
  <c r="A775" i="34"/>
  <c r="A776" i="34"/>
  <c r="A777" i="34"/>
  <c r="A778" i="34"/>
  <c r="A779" i="34"/>
  <c r="A780" i="34"/>
  <c r="A781" i="34"/>
  <c r="A782" i="34"/>
  <c r="A783" i="34"/>
  <c r="A784" i="34"/>
  <c r="A785" i="34"/>
  <c r="A786" i="34"/>
  <c r="A787" i="34"/>
  <c r="A788" i="34"/>
  <c r="A789" i="34"/>
  <c r="A790" i="34"/>
  <c r="A791" i="34"/>
  <c r="A792" i="34"/>
  <c r="A793" i="34"/>
  <c r="A794" i="34"/>
  <c r="A795" i="34"/>
  <c r="A796" i="34"/>
  <c r="A797" i="34"/>
  <c r="A798" i="34"/>
  <c r="A799" i="34"/>
  <c r="A800" i="34"/>
  <c r="A801" i="34"/>
  <c r="A802" i="34"/>
  <c r="A803" i="34"/>
  <c r="A804" i="34"/>
  <c r="A805" i="34"/>
  <c r="A806" i="34"/>
  <c r="A807" i="34"/>
  <c r="A808" i="34"/>
  <c r="A809" i="34"/>
  <c r="A810" i="34"/>
  <c r="A811" i="34"/>
  <c r="A812" i="34"/>
  <c r="A813" i="34"/>
  <c r="A814" i="34"/>
  <c r="A815" i="34"/>
  <c r="A816" i="34"/>
  <c r="A817" i="34"/>
  <c r="A818" i="34"/>
  <c r="A819" i="34"/>
  <c r="A820" i="34"/>
  <c r="A821" i="34"/>
  <c r="A822" i="34"/>
  <c r="A823" i="34"/>
  <c r="A824" i="34"/>
  <c r="A825" i="34"/>
  <c r="A826" i="34"/>
  <c r="A827" i="34"/>
  <c r="A828" i="34"/>
  <c r="A829" i="34"/>
  <c r="A830" i="34"/>
  <c r="A831" i="34"/>
  <c r="A832" i="34"/>
  <c r="A833" i="34"/>
  <c r="A834" i="34"/>
  <c r="A835" i="34"/>
  <c r="A836" i="34"/>
  <c r="A837" i="34"/>
  <c r="A838" i="34"/>
  <c r="A839" i="34"/>
  <c r="A840" i="34"/>
  <c r="A841" i="34"/>
  <c r="A842" i="34"/>
  <c r="A843" i="34"/>
  <c r="A844" i="34"/>
  <c r="A845" i="34"/>
  <c r="A846" i="34"/>
  <c r="A847" i="34"/>
  <c r="A848" i="34"/>
  <c r="A849" i="34"/>
  <c r="A850" i="34"/>
  <c r="A851" i="34"/>
  <c r="A852" i="34"/>
  <c r="A853" i="34"/>
  <c r="A854" i="34"/>
  <c r="A855" i="34"/>
  <c r="A856" i="34"/>
  <c r="A857" i="34"/>
  <c r="A858" i="34"/>
  <c r="A859" i="34"/>
  <c r="A860" i="34"/>
  <c r="A861" i="34"/>
  <c r="A862" i="34"/>
  <c r="A863" i="34"/>
  <c r="A864" i="34"/>
  <c r="A865" i="34"/>
  <c r="A866" i="34"/>
  <c r="A867" i="34"/>
  <c r="A868" i="34"/>
  <c r="A869" i="34"/>
  <c r="A870" i="34"/>
  <c r="A871" i="34"/>
  <c r="A872" i="34"/>
  <c r="A873" i="34"/>
  <c r="A874" i="34"/>
  <c r="A875" i="34"/>
  <c r="A876" i="34"/>
  <c r="A877" i="34"/>
  <c r="A878" i="34"/>
  <c r="A879" i="34"/>
  <c r="A880" i="34"/>
  <c r="A881" i="34"/>
  <c r="A882" i="34"/>
  <c r="A883" i="34"/>
  <c r="A884" i="34"/>
  <c r="A885" i="34"/>
  <c r="A886" i="34"/>
  <c r="A887" i="34"/>
  <c r="A888" i="34"/>
  <c r="A889" i="34"/>
  <c r="A890" i="34"/>
  <c r="A891" i="34"/>
  <c r="A892" i="34"/>
  <c r="A893" i="34"/>
  <c r="A894" i="34"/>
  <c r="A895" i="34"/>
  <c r="A896" i="34"/>
  <c r="A897" i="34"/>
  <c r="A898" i="34"/>
  <c r="A899" i="34"/>
  <c r="A900" i="34"/>
  <c r="A901" i="34"/>
  <c r="A902" i="34"/>
  <c r="A903" i="34"/>
  <c r="A904" i="34"/>
  <c r="A905" i="34"/>
  <c r="A906" i="34"/>
  <c r="A907" i="34"/>
  <c r="A908" i="34"/>
  <c r="A909" i="34"/>
  <c r="A910" i="34"/>
  <c r="A911" i="34"/>
  <c r="A912" i="34"/>
  <c r="A913" i="34"/>
  <c r="A914" i="34"/>
  <c r="A915" i="34"/>
  <c r="A916" i="34"/>
  <c r="A917" i="34"/>
  <c r="A918" i="34"/>
  <c r="A919" i="34"/>
  <c r="A920" i="34"/>
  <c r="A921" i="34"/>
  <c r="A922" i="34"/>
  <c r="A923" i="34"/>
  <c r="A924" i="34"/>
  <c r="A925" i="34"/>
  <c r="A926" i="34"/>
  <c r="A927" i="34"/>
  <c r="A928" i="34"/>
  <c r="A929" i="34"/>
  <c r="A930" i="34"/>
  <c r="A931" i="34"/>
  <c r="A932" i="34"/>
  <c r="A933" i="34"/>
  <c r="A934" i="34"/>
  <c r="A935" i="34"/>
  <c r="A936" i="34"/>
  <c r="A937" i="34"/>
  <c r="A938" i="34"/>
  <c r="A939" i="34"/>
  <c r="A940" i="34"/>
  <c r="A941" i="34"/>
  <c r="A942" i="34"/>
  <c r="A943" i="34"/>
  <c r="A944" i="34"/>
  <c r="A945" i="34"/>
  <c r="A946" i="34"/>
  <c r="A947" i="34"/>
  <c r="A948" i="34"/>
  <c r="A949" i="34"/>
  <c r="A950" i="34"/>
  <c r="A951" i="34"/>
  <c r="A952" i="34"/>
  <c r="A953" i="34"/>
  <c r="A954" i="34"/>
  <c r="A955" i="34"/>
  <c r="A956" i="34"/>
  <c r="A957" i="34"/>
  <c r="A958" i="34"/>
  <c r="A959" i="34"/>
  <c r="A960" i="34"/>
  <c r="A961" i="34"/>
  <c r="A962" i="34"/>
  <c r="A963" i="34"/>
  <c r="A964" i="34"/>
  <c r="A965" i="34"/>
  <c r="A966" i="34"/>
  <c r="A967" i="34"/>
  <c r="A968" i="34"/>
  <c r="A969" i="34"/>
  <c r="A970" i="34"/>
  <c r="A971" i="34"/>
  <c r="A972" i="34"/>
  <c r="A973" i="34"/>
  <c r="A974" i="34"/>
  <c r="A975" i="34"/>
  <c r="A976" i="34"/>
  <c r="A977" i="34"/>
  <c r="A978" i="34"/>
  <c r="A979" i="34"/>
  <c r="A980" i="34"/>
  <c r="A981" i="34"/>
  <c r="A982" i="34"/>
  <c r="A983" i="34"/>
  <c r="A984" i="34"/>
  <c r="A985" i="34"/>
  <c r="A986" i="34"/>
  <c r="A987" i="34"/>
  <c r="A988" i="34"/>
  <c r="A989" i="34"/>
  <c r="A990" i="34"/>
  <c r="A991" i="34"/>
  <c r="A992" i="34"/>
  <c r="A993" i="34"/>
  <c r="A994" i="34"/>
  <c r="A995" i="34"/>
  <c r="A996" i="34"/>
  <c r="A997" i="34"/>
  <c r="A998" i="34"/>
  <c r="A999" i="34"/>
  <c r="A1000" i="34"/>
  <c r="A1001" i="34"/>
  <c r="A1002" i="34"/>
  <c r="A1003" i="34"/>
  <c r="A1004" i="34"/>
  <c r="A1005" i="34"/>
  <c r="A1006" i="34"/>
  <c r="A1007" i="34"/>
  <c r="A1008" i="34"/>
  <c r="A1009" i="34"/>
  <c r="A1010" i="34"/>
  <c r="A1011" i="34"/>
  <c r="A1012" i="34"/>
  <c r="A1013" i="34"/>
  <c r="A1014" i="34"/>
  <c r="A1015" i="34"/>
  <c r="A1016" i="34"/>
  <c r="A1017" i="34"/>
  <c r="A1018" i="34"/>
  <c r="A1019" i="34"/>
  <c r="A1020" i="34"/>
  <c r="A1021" i="34"/>
  <c r="A1022" i="34"/>
  <c r="A1023" i="34"/>
  <c r="A1024" i="34"/>
  <c r="A1025" i="34"/>
  <c r="A1026" i="34"/>
  <c r="A1027" i="34"/>
  <c r="A1028" i="34"/>
  <c r="A1029" i="34"/>
  <c r="A1030" i="34"/>
  <c r="A1031" i="34"/>
  <c r="A1032" i="34"/>
  <c r="A1033" i="34"/>
  <c r="A1034" i="34"/>
  <c r="A1035" i="34"/>
  <c r="A1036" i="34"/>
  <c r="A1037" i="34"/>
  <c r="A1038" i="34"/>
  <c r="A1039" i="34"/>
  <c r="A1040" i="34"/>
  <c r="A1041" i="34"/>
  <c r="A1042" i="34"/>
  <c r="A1043" i="34"/>
  <c r="A1044" i="34"/>
  <c r="A1045" i="34"/>
  <c r="A1046" i="34"/>
  <c r="A1047" i="34"/>
  <c r="A1048" i="34"/>
  <c r="A1049" i="34"/>
  <c r="A1050" i="34"/>
  <c r="A1051" i="34"/>
  <c r="A1052" i="34"/>
  <c r="A1053" i="34"/>
  <c r="A1054" i="34"/>
  <c r="A1055" i="34"/>
  <c r="A1056" i="34"/>
  <c r="A1057" i="34"/>
  <c r="A1058" i="34"/>
  <c r="A1059" i="34"/>
  <c r="A1060" i="34"/>
  <c r="A1061" i="34"/>
  <c r="A1062" i="34"/>
  <c r="A1063" i="34"/>
  <c r="A1064" i="34"/>
  <c r="A1065" i="34"/>
  <c r="A1066" i="34"/>
  <c r="A1067" i="34"/>
  <c r="A1068" i="34"/>
  <c r="A1069" i="34"/>
  <c r="A1070" i="34"/>
  <c r="A1071" i="34"/>
  <c r="A1072" i="34"/>
  <c r="A1073" i="34"/>
  <c r="A1074" i="34"/>
  <c r="A1075" i="34"/>
  <c r="A1076" i="34"/>
  <c r="A1077" i="34"/>
  <c r="A1078" i="34"/>
  <c r="A1079" i="34"/>
  <c r="A1080" i="34"/>
  <c r="A1081" i="34"/>
  <c r="A1082" i="34"/>
  <c r="A1083" i="34"/>
  <c r="A1084" i="34"/>
  <c r="A1085" i="34"/>
  <c r="A1086" i="34"/>
  <c r="A1087" i="34"/>
  <c r="A1088" i="34"/>
  <c r="A1089" i="34"/>
  <c r="A1090" i="34"/>
  <c r="A1091" i="34"/>
  <c r="A1092" i="34"/>
  <c r="A1093" i="34"/>
  <c r="A1094" i="34"/>
  <c r="A1095" i="34"/>
  <c r="A1096" i="34"/>
  <c r="A1097" i="34"/>
  <c r="A1098" i="34"/>
  <c r="A1099" i="34"/>
  <c r="A1100" i="34"/>
  <c r="A1101" i="34"/>
  <c r="A1102" i="34"/>
  <c r="A1103" i="34"/>
  <c r="A1104" i="34"/>
  <c r="A1105" i="34"/>
  <c r="A1106" i="34"/>
  <c r="A1107" i="34"/>
  <c r="A1108" i="34"/>
  <c r="A1109" i="34"/>
  <c r="A1110" i="34"/>
  <c r="A1111" i="34"/>
  <c r="A1112" i="34"/>
  <c r="A1113" i="34"/>
  <c r="A1114" i="34"/>
  <c r="A1115" i="34"/>
  <c r="A1116" i="34"/>
  <c r="A1117" i="34"/>
  <c r="A1118" i="34"/>
  <c r="A1119" i="34"/>
  <c r="A1120" i="34"/>
  <c r="A1121" i="34"/>
  <c r="A1122" i="34"/>
  <c r="A1123" i="34"/>
  <c r="A1124" i="34"/>
  <c r="A1125" i="34"/>
  <c r="A1126" i="34"/>
  <c r="A1127" i="34"/>
  <c r="A1128" i="34"/>
  <c r="A1129" i="34"/>
  <c r="A1130" i="34"/>
  <c r="A1131" i="34"/>
  <c r="A1132" i="34"/>
  <c r="A1133" i="34"/>
  <c r="A1134" i="34"/>
  <c r="A1135" i="34"/>
  <c r="A1136" i="34"/>
  <c r="A1137" i="34"/>
  <c r="A1138" i="34"/>
  <c r="A1139" i="34"/>
  <c r="A1140" i="34"/>
  <c r="A1141" i="34"/>
  <c r="A1142" i="34"/>
  <c r="A1143" i="34"/>
  <c r="A1144" i="34"/>
  <c r="A1145" i="34"/>
  <c r="A1146" i="34"/>
  <c r="A1147" i="34"/>
  <c r="A1148" i="34"/>
  <c r="A1149" i="34"/>
  <c r="A1150" i="34"/>
  <c r="A1151" i="34"/>
  <c r="A1152" i="34"/>
  <c r="A1153" i="34"/>
  <c r="A1154" i="34"/>
  <c r="A1155" i="34"/>
  <c r="A1156" i="34"/>
  <c r="A1157" i="34"/>
  <c r="A1158" i="34"/>
  <c r="A1159" i="34"/>
  <c r="A1160" i="34"/>
  <c r="A1161" i="34"/>
  <c r="A1162" i="34"/>
  <c r="A1163" i="34"/>
  <c r="A1164" i="34"/>
  <c r="A1165" i="34"/>
  <c r="A1166" i="34"/>
  <c r="A1167" i="34"/>
  <c r="A1168" i="34"/>
  <c r="A1169" i="34"/>
  <c r="A1170" i="34"/>
  <c r="A1171" i="34"/>
  <c r="A1172" i="34"/>
  <c r="A1173" i="34"/>
  <c r="A1174" i="34"/>
  <c r="A1175" i="34"/>
  <c r="A1176" i="34"/>
  <c r="A1177" i="34"/>
  <c r="A1178" i="34"/>
  <c r="A1179" i="34"/>
  <c r="A1180" i="34"/>
  <c r="A1181" i="34"/>
  <c r="A1182" i="34"/>
  <c r="A1183" i="34"/>
  <c r="A1184" i="34"/>
  <c r="A1185" i="34"/>
  <c r="A1186" i="34"/>
  <c r="A1187" i="34"/>
  <c r="A1188" i="34"/>
  <c r="A1189" i="34"/>
  <c r="A1190" i="34"/>
  <c r="A1191" i="34"/>
  <c r="A1192" i="34"/>
  <c r="A1193" i="34"/>
  <c r="A1194" i="34"/>
  <c r="A1195" i="34"/>
  <c r="A1196" i="34"/>
  <c r="A1197" i="34"/>
  <c r="R430" i="32" l="1"/>
  <c r="T430" i="32" s="1"/>
  <c r="X430" i="32" s="1"/>
  <c r="Q1195" i="34" l="1"/>
  <c r="Q1196" i="34"/>
  <c r="Q1197" i="34"/>
  <c r="O1195" i="34"/>
  <c r="P1195" i="34" s="1"/>
  <c r="O1196" i="34"/>
  <c r="P1196" i="34" s="1"/>
  <c r="O1197" i="34"/>
  <c r="P1197" i="34" s="1"/>
  <c r="L1195" i="34"/>
  <c r="M1195" i="34" s="1"/>
  <c r="L1196" i="34"/>
  <c r="M1196" i="34" s="1"/>
  <c r="L1197" i="34"/>
  <c r="M1197" i="34" s="1"/>
  <c r="I1195" i="34"/>
  <c r="J1195" i="34" s="1"/>
  <c r="I1196" i="34"/>
  <c r="J1196" i="34" s="1"/>
  <c r="I1197" i="34"/>
  <c r="J1197" i="34" s="1"/>
  <c r="F1195" i="34"/>
  <c r="F1196" i="34"/>
  <c r="G1196" i="34" s="1"/>
  <c r="F1197" i="34"/>
  <c r="G1197" i="34" s="1"/>
  <c r="Q20" i="34"/>
  <c r="Q21" i="34"/>
  <c r="Q22" i="34"/>
  <c r="Q23" i="34"/>
  <c r="Q24" i="34"/>
  <c r="Q25" i="34"/>
  <c r="Q26" i="34"/>
  <c r="Q27" i="34"/>
  <c r="Q28" i="34"/>
  <c r="Q29" i="34"/>
  <c r="Q30" i="34"/>
  <c r="Q31" i="34"/>
  <c r="Q32" i="34"/>
  <c r="Q33" i="34"/>
  <c r="Q34" i="34"/>
  <c r="Q35" i="34"/>
  <c r="Q36" i="34"/>
  <c r="Q37" i="34"/>
  <c r="Q38" i="34"/>
  <c r="Q39" i="34"/>
  <c r="Q40" i="34"/>
  <c r="Q41" i="34"/>
  <c r="Q42" i="34"/>
  <c r="Q43" i="34"/>
  <c r="Q44" i="34"/>
  <c r="Q45" i="34"/>
  <c r="Q46" i="34"/>
  <c r="Q47" i="34"/>
  <c r="Q48" i="34"/>
  <c r="Q49" i="34"/>
  <c r="Q50" i="34"/>
  <c r="Q51" i="34"/>
  <c r="Q52" i="34"/>
  <c r="Q53" i="34"/>
  <c r="Q54" i="34"/>
  <c r="Q55" i="34"/>
  <c r="Q56" i="34"/>
  <c r="Q57" i="34"/>
  <c r="Q58" i="34"/>
  <c r="Q59" i="34"/>
  <c r="Q60" i="34"/>
  <c r="Q61" i="34"/>
  <c r="Q62" i="34"/>
  <c r="Q63" i="34"/>
  <c r="Q64" i="34"/>
  <c r="Q65" i="34"/>
  <c r="Q66" i="34"/>
  <c r="Q67" i="34"/>
  <c r="Q68" i="34"/>
  <c r="Q69" i="34"/>
  <c r="Q70" i="34"/>
  <c r="Q71" i="34"/>
  <c r="Q72" i="34"/>
  <c r="Q73" i="34"/>
  <c r="Q74" i="34"/>
  <c r="Q75" i="34"/>
  <c r="Q76" i="34"/>
  <c r="Q77" i="34"/>
  <c r="Q78" i="34"/>
  <c r="Q79" i="34"/>
  <c r="Q80" i="34"/>
  <c r="Q81" i="34"/>
  <c r="Q82" i="34"/>
  <c r="Q83" i="34"/>
  <c r="Q84" i="34"/>
  <c r="Q85" i="34"/>
  <c r="Q86" i="34"/>
  <c r="Q87" i="34"/>
  <c r="Q88" i="34"/>
  <c r="Q89" i="34"/>
  <c r="Q90" i="34"/>
  <c r="Q91" i="34"/>
  <c r="Q92" i="34"/>
  <c r="Q93" i="34"/>
  <c r="Q94" i="34"/>
  <c r="Q95" i="34"/>
  <c r="Q96" i="34"/>
  <c r="Q97" i="34"/>
  <c r="Q98" i="34"/>
  <c r="Q99" i="34"/>
  <c r="Q100" i="34"/>
  <c r="Q101" i="34"/>
  <c r="Q102" i="34"/>
  <c r="Q103" i="34"/>
  <c r="Q104" i="34"/>
  <c r="Q105" i="34"/>
  <c r="Q106" i="34"/>
  <c r="Q107" i="34"/>
  <c r="Q108" i="34"/>
  <c r="Q109" i="34"/>
  <c r="Q110" i="34"/>
  <c r="Q111" i="34"/>
  <c r="Q112" i="34"/>
  <c r="Q113" i="34"/>
  <c r="Q114" i="34"/>
  <c r="Q115" i="34"/>
  <c r="Q116" i="34"/>
  <c r="Q117" i="34"/>
  <c r="Q118" i="34"/>
  <c r="Q119" i="34"/>
  <c r="Q120" i="34"/>
  <c r="Q121" i="34"/>
  <c r="Q122" i="34"/>
  <c r="Q123" i="34"/>
  <c r="Q124" i="34"/>
  <c r="Q125" i="34"/>
  <c r="Q126" i="34"/>
  <c r="Q127" i="34"/>
  <c r="Q128" i="34"/>
  <c r="Q129" i="34"/>
  <c r="Q130" i="34"/>
  <c r="Q131" i="34"/>
  <c r="Q132" i="34"/>
  <c r="Q133" i="34"/>
  <c r="Q134" i="34"/>
  <c r="Q135" i="34"/>
  <c r="Q136" i="34"/>
  <c r="Q137" i="34"/>
  <c r="Q138" i="34"/>
  <c r="Q139" i="34"/>
  <c r="Q140" i="34"/>
  <c r="Q141" i="34"/>
  <c r="Q142" i="34"/>
  <c r="Q143" i="34"/>
  <c r="Q144" i="34"/>
  <c r="Q145" i="34"/>
  <c r="Q146" i="34"/>
  <c r="Q147" i="34"/>
  <c r="Q148" i="34"/>
  <c r="Q149" i="34"/>
  <c r="Q150" i="34"/>
  <c r="Q151" i="34"/>
  <c r="Q152" i="34"/>
  <c r="Q153" i="34"/>
  <c r="Q154" i="34"/>
  <c r="Q155" i="34"/>
  <c r="Q156" i="34"/>
  <c r="Q157" i="34"/>
  <c r="Q158" i="34"/>
  <c r="Q159" i="34"/>
  <c r="Q160" i="34"/>
  <c r="Q161" i="34"/>
  <c r="Q162" i="34"/>
  <c r="Q163" i="34"/>
  <c r="Q164" i="34"/>
  <c r="Q165" i="34"/>
  <c r="Q166" i="34"/>
  <c r="Q167" i="34"/>
  <c r="Q168" i="34"/>
  <c r="Q169" i="34"/>
  <c r="Q170" i="34"/>
  <c r="Q171" i="34"/>
  <c r="Q172" i="34"/>
  <c r="Q173" i="34"/>
  <c r="Q174" i="34"/>
  <c r="Q175" i="34"/>
  <c r="Q176" i="34"/>
  <c r="Q177" i="34"/>
  <c r="Q178" i="34"/>
  <c r="Q179" i="34"/>
  <c r="Q180" i="34"/>
  <c r="Q181" i="34"/>
  <c r="Q182" i="34"/>
  <c r="Q183" i="34"/>
  <c r="Q184" i="34"/>
  <c r="Q185" i="34"/>
  <c r="Q186" i="34"/>
  <c r="Q187" i="34"/>
  <c r="Q188" i="34"/>
  <c r="Q189" i="34"/>
  <c r="Q190" i="34"/>
  <c r="Q191" i="34"/>
  <c r="Q192" i="34"/>
  <c r="Q193" i="34"/>
  <c r="Q194" i="34"/>
  <c r="Q195" i="34"/>
  <c r="Q196" i="34"/>
  <c r="Q197" i="34"/>
  <c r="Q198" i="34"/>
  <c r="Q199" i="34"/>
  <c r="Q200" i="34"/>
  <c r="Q201" i="34"/>
  <c r="Q202" i="34"/>
  <c r="Q203" i="34"/>
  <c r="Q204" i="34"/>
  <c r="Q205" i="34"/>
  <c r="Q206" i="34"/>
  <c r="Q207" i="34"/>
  <c r="Q208" i="34"/>
  <c r="Q209" i="34"/>
  <c r="Q210" i="34"/>
  <c r="Q211" i="34"/>
  <c r="Q212" i="34"/>
  <c r="Q213" i="34"/>
  <c r="Q214" i="34"/>
  <c r="Q215" i="34"/>
  <c r="Q216" i="34"/>
  <c r="Q217" i="34"/>
  <c r="Q218" i="34"/>
  <c r="Q219" i="34"/>
  <c r="Q220" i="34"/>
  <c r="Q221" i="34"/>
  <c r="Q222" i="34"/>
  <c r="Q223" i="34"/>
  <c r="Q224" i="34"/>
  <c r="Q225" i="34"/>
  <c r="Q226" i="34"/>
  <c r="Q227" i="34"/>
  <c r="Q228" i="34"/>
  <c r="Q229" i="34"/>
  <c r="Q230" i="34"/>
  <c r="Q231" i="34"/>
  <c r="Q232" i="34"/>
  <c r="Q233" i="34"/>
  <c r="Q234" i="34"/>
  <c r="Q235" i="34"/>
  <c r="Q236" i="34"/>
  <c r="Q237" i="34"/>
  <c r="Q238" i="34"/>
  <c r="Q239" i="34"/>
  <c r="Q240" i="34"/>
  <c r="Q241" i="34"/>
  <c r="Q242" i="34"/>
  <c r="Q243" i="34"/>
  <c r="Q244" i="34"/>
  <c r="Q245" i="34"/>
  <c r="Q246" i="34"/>
  <c r="Q247" i="34"/>
  <c r="Q248" i="34"/>
  <c r="Q249" i="34"/>
  <c r="Q250" i="34"/>
  <c r="Q251" i="34"/>
  <c r="Q252" i="34"/>
  <c r="Q253" i="34"/>
  <c r="Q254" i="34"/>
  <c r="Q255" i="34"/>
  <c r="Q256" i="34"/>
  <c r="Q257" i="34"/>
  <c r="Q258" i="34"/>
  <c r="Q259" i="34"/>
  <c r="Q260" i="34"/>
  <c r="Q261" i="34"/>
  <c r="Q262" i="34"/>
  <c r="Q263" i="34"/>
  <c r="Q264" i="34"/>
  <c r="Q265" i="34"/>
  <c r="Q266" i="34"/>
  <c r="Q267" i="34"/>
  <c r="Q268" i="34"/>
  <c r="Q269" i="34"/>
  <c r="Q270" i="34"/>
  <c r="Q271" i="34"/>
  <c r="Q272" i="34"/>
  <c r="Q273" i="34"/>
  <c r="Q274" i="34"/>
  <c r="Q275" i="34"/>
  <c r="Q276" i="34"/>
  <c r="Q277" i="34"/>
  <c r="Q278" i="34"/>
  <c r="Q279" i="34"/>
  <c r="Q280" i="34"/>
  <c r="Q281" i="34"/>
  <c r="Q282" i="34"/>
  <c r="Q283" i="34"/>
  <c r="Q284" i="34"/>
  <c r="Q285" i="34"/>
  <c r="Q286" i="34"/>
  <c r="Q287" i="34"/>
  <c r="Q288" i="34"/>
  <c r="Q289" i="34"/>
  <c r="Q290" i="34"/>
  <c r="Q291" i="34"/>
  <c r="Q292" i="34"/>
  <c r="Q293" i="34"/>
  <c r="Q294" i="34"/>
  <c r="Q295" i="34"/>
  <c r="Q296" i="34"/>
  <c r="Q297" i="34"/>
  <c r="Q298" i="34"/>
  <c r="Q299" i="34"/>
  <c r="Q300" i="34"/>
  <c r="Q301" i="34"/>
  <c r="Q302" i="34"/>
  <c r="Q303" i="34"/>
  <c r="Q304" i="34"/>
  <c r="Q305" i="34"/>
  <c r="Q306" i="34"/>
  <c r="Q307" i="34"/>
  <c r="Q308" i="34"/>
  <c r="Q309" i="34"/>
  <c r="Q310" i="34"/>
  <c r="Q311" i="34"/>
  <c r="Q312" i="34"/>
  <c r="Q313" i="34"/>
  <c r="Q314" i="34"/>
  <c r="Q315" i="34"/>
  <c r="Q316" i="34"/>
  <c r="Q317" i="34"/>
  <c r="Q318" i="34"/>
  <c r="Q319" i="34"/>
  <c r="Q320" i="34"/>
  <c r="Q321" i="34"/>
  <c r="Q322" i="34"/>
  <c r="Q323" i="34"/>
  <c r="Q324" i="34"/>
  <c r="Q325" i="34"/>
  <c r="Q326" i="34"/>
  <c r="Q327" i="34"/>
  <c r="Q328" i="34"/>
  <c r="Q329" i="34"/>
  <c r="Q330" i="34"/>
  <c r="Q331" i="34"/>
  <c r="Q332" i="34"/>
  <c r="Q333" i="34"/>
  <c r="Q334" i="34"/>
  <c r="Q335" i="34"/>
  <c r="Q336" i="34"/>
  <c r="Q337" i="34"/>
  <c r="Q338" i="34"/>
  <c r="Q339" i="34"/>
  <c r="Q340" i="34"/>
  <c r="Q341" i="34"/>
  <c r="Q342" i="34"/>
  <c r="Q343" i="34"/>
  <c r="Q344" i="34"/>
  <c r="Q345" i="34"/>
  <c r="Q346" i="34"/>
  <c r="Q347" i="34"/>
  <c r="Q348" i="34"/>
  <c r="Q349" i="34"/>
  <c r="Q350" i="34"/>
  <c r="Q351" i="34"/>
  <c r="Q352" i="34"/>
  <c r="Q353" i="34"/>
  <c r="Q354" i="34"/>
  <c r="Q355" i="34"/>
  <c r="Q356" i="34"/>
  <c r="Q357" i="34"/>
  <c r="Q358" i="34"/>
  <c r="Q359" i="34"/>
  <c r="Q360" i="34"/>
  <c r="Q361" i="34"/>
  <c r="Q362" i="34"/>
  <c r="Q363" i="34"/>
  <c r="Q364" i="34"/>
  <c r="Q365" i="34"/>
  <c r="Q366" i="34"/>
  <c r="Q367" i="34"/>
  <c r="Q368" i="34"/>
  <c r="Q369" i="34"/>
  <c r="Q370" i="34"/>
  <c r="Q371" i="34"/>
  <c r="Q372" i="34"/>
  <c r="Q373" i="34"/>
  <c r="Q374" i="34"/>
  <c r="Q375" i="34"/>
  <c r="Q376" i="34"/>
  <c r="Q377" i="34"/>
  <c r="Q378" i="34"/>
  <c r="Q379" i="34"/>
  <c r="Q380" i="34"/>
  <c r="Q381" i="34"/>
  <c r="Q382" i="34"/>
  <c r="Q383" i="34"/>
  <c r="Q384" i="34"/>
  <c r="Q385" i="34"/>
  <c r="Q386" i="34"/>
  <c r="Q387" i="34"/>
  <c r="Q388" i="34"/>
  <c r="Q389" i="34"/>
  <c r="Q390" i="34"/>
  <c r="Q391" i="34"/>
  <c r="Q392" i="34"/>
  <c r="Q393" i="34"/>
  <c r="Q394" i="34"/>
  <c r="Q395" i="34"/>
  <c r="Q396" i="34"/>
  <c r="Q397" i="34"/>
  <c r="Q398" i="34"/>
  <c r="Q399" i="34"/>
  <c r="Q400" i="34"/>
  <c r="Q401" i="34"/>
  <c r="Q402" i="34"/>
  <c r="Q403" i="34"/>
  <c r="Q404" i="34"/>
  <c r="Q405" i="34"/>
  <c r="Q406" i="34"/>
  <c r="Q407" i="34"/>
  <c r="Q408" i="34"/>
  <c r="Q409" i="34"/>
  <c r="Q410" i="34"/>
  <c r="Q411" i="34"/>
  <c r="Q412" i="34"/>
  <c r="Q413" i="34"/>
  <c r="Q414" i="34"/>
  <c r="Q415" i="34"/>
  <c r="Q416" i="34"/>
  <c r="Q417" i="34"/>
  <c r="Q418" i="34"/>
  <c r="Q419" i="34"/>
  <c r="Q420" i="34"/>
  <c r="Q421" i="34"/>
  <c r="Q422" i="34"/>
  <c r="Q423" i="34"/>
  <c r="Q424" i="34"/>
  <c r="Q425" i="34"/>
  <c r="Q426" i="34"/>
  <c r="Q427" i="34"/>
  <c r="Q428" i="34"/>
  <c r="Q429" i="34"/>
  <c r="Q430" i="34"/>
  <c r="Q431" i="34"/>
  <c r="Q432" i="34"/>
  <c r="Q433" i="34"/>
  <c r="Q434" i="34"/>
  <c r="Q435" i="34"/>
  <c r="Q436" i="34"/>
  <c r="Q437" i="34"/>
  <c r="Q438" i="34"/>
  <c r="Q439" i="34"/>
  <c r="Q440" i="34"/>
  <c r="Q441" i="34"/>
  <c r="Q442" i="34"/>
  <c r="Q443" i="34"/>
  <c r="Q444" i="34"/>
  <c r="Q445" i="34"/>
  <c r="Q446" i="34"/>
  <c r="Q447" i="34"/>
  <c r="Q448" i="34"/>
  <c r="Q449" i="34"/>
  <c r="Q450" i="34"/>
  <c r="Q451" i="34"/>
  <c r="Q452" i="34"/>
  <c r="Q453" i="34"/>
  <c r="Q454" i="34"/>
  <c r="Q455" i="34"/>
  <c r="Q456" i="34"/>
  <c r="Q457" i="34"/>
  <c r="Q458" i="34"/>
  <c r="Q459" i="34"/>
  <c r="Q460" i="34"/>
  <c r="Q461" i="34"/>
  <c r="Q462" i="34"/>
  <c r="Q463" i="34"/>
  <c r="Q464" i="34"/>
  <c r="Q465" i="34"/>
  <c r="Q466" i="34"/>
  <c r="Q467" i="34"/>
  <c r="Q468" i="34"/>
  <c r="Q469" i="34"/>
  <c r="Q470" i="34"/>
  <c r="Q471" i="34"/>
  <c r="Q472" i="34"/>
  <c r="Q473" i="34"/>
  <c r="Q474" i="34"/>
  <c r="Q475" i="34"/>
  <c r="Q476" i="34"/>
  <c r="Q477" i="34"/>
  <c r="Q478" i="34"/>
  <c r="Q479" i="34"/>
  <c r="Q480" i="34"/>
  <c r="Q481" i="34"/>
  <c r="Q482" i="34"/>
  <c r="Q483" i="34"/>
  <c r="Q484" i="34"/>
  <c r="Q485" i="34"/>
  <c r="Q486" i="34"/>
  <c r="Q487" i="34"/>
  <c r="Q488" i="34"/>
  <c r="Q489" i="34"/>
  <c r="Q490" i="34"/>
  <c r="Q491" i="34"/>
  <c r="Q492" i="34"/>
  <c r="Q493" i="34"/>
  <c r="Q494" i="34"/>
  <c r="Q495" i="34"/>
  <c r="Q496" i="34"/>
  <c r="Q497" i="34"/>
  <c r="Q498" i="34"/>
  <c r="Q499" i="34"/>
  <c r="Q500" i="34"/>
  <c r="Q501" i="34"/>
  <c r="Q502" i="34"/>
  <c r="Q503" i="34"/>
  <c r="Q504" i="34"/>
  <c r="Q505" i="34"/>
  <c r="Q506" i="34"/>
  <c r="Q507" i="34"/>
  <c r="Q508" i="34"/>
  <c r="Q509" i="34"/>
  <c r="Q510" i="34"/>
  <c r="Q511" i="34"/>
  <c r="Q512" i="34"/>
  <c r="Q513" i="34"/>
  <c r="Q514" i="34"/>
  <c r="Q515" i="34"/>
  <c r="Q516" i="34"/>
  <c r="Q517" i="34"/>
  <c r="Q518" i="34"/>
  <c r="Q519" i="34"/>
  <c r="Q520" i="34"/>
  <c r="Q521" i="34"/>
  <c r="Q522" i="34"/>
  <c r="Q523" i="34"/>
  <c r="Q524" i="34"/>
  <c r="Q525" i="34"/>
  <c r="Q526" i="34"/>
  <c r="Q527" i="34"/>
  <c r="Q528" i="34"/>
  <c r="Q529" i="34"/>
  <c r="Q530" i="34"/>
  <c r="Q531" i="34"/>
  <c r="Q532" i="34"/>
  <c r="Q533" i="34"/>
  <c r="Q534" i="34"/>
  <c r="Q535" i="34"/>
  <c r="Q536" i="34"/>
  <c r="Q537" i="34"/>
  <c r="Q538" i="34"/>
  <c r="Q539" i="34"/>
  <c r="Q540" i="34"/>
  <c r="Q541" i="34"/>
  <c r="Q542" i="34"/>
  <c r="Q543" i="34"/>
  <c r="Q544" i="34"/>
  <c r="Q545" i="34"/>
  <c r="Q546" i="34"/>
  <c r="Q547" i="34"/>
  <c r="Q548" i="34"/>
  <c r="Q549" i="34"/>
  <c r="Q550" i="34"/>
  <c r="Q551" i="34"/>
  <c r="Q552" i="34"/>
  <c r="Q553" i="34"/>
  <c r="Q554" i="34"/>
  <c r="Q555" i="34"/>
  <c r="Q556" i="34"/>
  <c r="Q557" i="34"/>
  <c r="Q558" i="34"/>
  <c r="Q559" i="34"/>
  <c r="Q560" i="34"/>
  <c r="Q561" i="34"/>
  <c r="Q562" i="34"/>
  <c r="Q563" i="34"/>
  <c r="Q564" i="34"/>
  <c r="Q565" i="34"/>
  <c r="Q566" i="34"/>
  <c r="Q567" i="34"/>
  <c r="Q568" i="34"/>
  <c r="Q569" i="34"/>
  <c r="Q570" i="34"/>
  <c r="Q571" i="34"/>
  <c r="Q572" i="34"/>
  <c r="Q573" i="34"/>
  <c r="Q574" i="34"/>
  <c r="Q575" i="34"/>
  <c r="Q576" i="34"/>
  <c r="Q577" i="34"/>
  <c r="Q578" i="34"/>
  <c r="Q579" i="34"/>
  <c r="Q580" i="34"/>
  <c r="Q581" i="34"/>
  <c r="Q582" i="34"/>
  <c r="Q583" i="34"/>
  <c r="Q584" i="34"/>
  <c r="Q585" i="34"/>
  <c r="Q586" i="34"/>
  <c r="Q587" i="34"/>
  <c r="Q588" i="34"/>
  <c r="Q589" i="34"/>
  <c r="Q590" i="34"/>
  <c r="Q591" i="34"/>
  <c r="Q592" i="34"/>
  <c r="Q593" i="34"/>
  <c r="Q594" i="34"/>
  <c r="Q595" i="34"/>
  <c r="Q596" i="34"/>
  <c r="Q597" i="34"/>
  <c r="Q598" i="34"/>
  <c r="Q599" i="34"/>
  <c r="Q600" i="34"/>
  <c r="Q601" i="34"/>
  <c r="Q602" i="34"/>
  <c r="Q603" i="34"/>
  <c r="Q604" i="34"/>
  <c r="Q605" i="34"/>
  <c r="Q606" i="34"/>
  <c r="Q607" i="34"/>
  <c r="Q608" i="34"/>
  <c r="Q609" i="34"/>
  <c r="Q610" i="34"/>
  <c r="Q611" i="34"/>
  <c r="Q612" i="34"/>
  <c r="Q613" i="34"/>
  <c r="Q614" i="34"/>
  <c r="Q615" i="34"/>
  <c r="Q616" i="34"/>
  <c r="Q617" i="34"/>
  <c r="Q618" i="34"/>
  <c r="Q619" i="34"/>
  <c r="Q620" i="34"/>
  <c r="Q621" i="34"/>
  <c r="Q622" i="34"/>
  <c r="Q623" i="34"/>
  <c r="Q624" i="34"/>
  <c r="Q625" i="34"/>
  <c r="Q626" i="34"/>
  <c r="Q627" i="34"/>
  <c r="Q628" i="34"/>
  <c r="Q629" i="34"/>
  <c r="Q630" i="34"/>
  <c r="Q631" i="34"/>
  <c r="Q632" i="34"/>
  <c r="Q633" i="34"/>
  <c r="Q634" i="34"/>
  <c r="Q635" i="34"/>
  <c r="Q636" i="34"/>
  <c r="Q637" i="34"/>
  <c r="Q638" i="34"/>
  <c r="Q639" i="34"/>
  <c r="Q640" i="34"/>
  <c r="Q641" i="34"/>
  <c r="Q642" i="34"/>
  <c r="Q643" i="34"/>
  <c r="Q644" i="34"/>
  <c r="Q645" i="34"/>
  <c r="Q646" i="34"/>
  <c r="Q647" i="34"/>
  <c r="Q648" i="34"/>
  <c r="Q649" i="34"/>
  <c r="Q650" i="34"/>
  <c r="Q651" i="34"/>
  <c r="Q652" i="34"/>
  <c r="Q653" i="34"/>
  <c r="Q654" i="34"/>
  <c r="Q655" i="34"/>
  <c r="Q656" i="34"/>
  <c r="Q657" i="34"/>
  <c r="Q658" i="34"/>
  <c r="Q659" i="34"/>
  <c r="Q660" i="34"/>
  <c r="Q661" i="34"/>
  <c r="Q662" i="34"/>
  <c r="Q663" i="34"/>
  <c r="Q664" i="34"/>
  <c r="Q665" i="34"/>
  <c r="Q666" i="34"/>
  <c r="Q667" i="34"/>
  <c r="Q668" i="34"/>
  <c r="Q669" i="34"/>
  <c r="Q670" i="34"/>
  <c r="Q671" i="34"/>
  <c r="Q672" i="34"/>
  <c r="Q673" i="34"/>
  <c r="Q674" i="34"/>
  <c r="Q675" i="34"/>
  <c r="Q676" i="34"/>
  <c r="Q677" i="34"/>
  <c r="Q678" i="34"/>
  <c r="Q679" i="34"/>
  <c r="Q680" i="34"/>
  <c r="Q681" i="34"/>
  <c r="Q682" i="34"/>
  <c r="Q683" i="34"/>
  <c r="Q684" i="34"/>
  <c r="Q685" i="34"/>
  <c r="Q686" i="34"/>
  <c r="Q687" i="34"/>
  <c r="Q688" i="34"/>
  <c r="Q689" i="34"/>
  <c r="Q690" i="34"/>
  <c r="Q691" i="34"/>
  <c r="Q692" i="34"/>
  <c r="Q693" i="34"/>
  <c r="Q694" i="34"/>
  <c r="Q695" i="34"/>
  <c r="Q696" i="34"/>
  <c r="Q697" i="34"/>
  <c r="Q698" i="34"/>
  <c r="Q699" i="34"/>
  <c r="Q700" i="34"/>
  <c r="Q701" i="34"/>
  <c r="Q702" i="34"/>
  <c r="Q703" i="34"/>
  <c r="Q704" i="34"/>
  <c r="Q705" i="34"/>
  <c r="Q706" i="34"/>
  <c r="Q707" i="34"/>
  <c r="Q708" i="34"/>
  <c r="Q709" i="34"/>
  <c r="Q710" i="34"/>
  <c r="Q711" i="34"/>
  <c r="Q712" i="34"/>
  <c r="Q713" i="34"/>
  <c r="Q714" i="34"/>
  <c r="Q715" i="34"/>
  <c r="Q716" i="34"/>
  <c r="Q717" i="34"/>
  <c r="Q718" i="34"/>
  <c r="Q719" i="34"/>
  <c r="Q720" i="34"/>
  <c r="Q721" i="34"/>
  <c r="Q722" i="34"/>
  <c r="Q723" i="34"/>
  <c r="Q724" i="34"/>
  <c r="Q725" i="34"/>
  <c r="Q726" i="34"/>
  <c r="Q727" i="34"/>
  <c r="Q728" i="34"/>
  <c r="Q729" i="34"/>
  <c r="Q730" i="34"/>
  <c r="Q731" i="34"/>
  <c r="Q732" i="34"/>
  <c r="Q733" i="34"/>
  <c r="Q734" i="34"/>
  <c r="Q735" i="34"/>
  <c r="Q736" i="34"/>
  <c r="Q737" i="34"/>
  <c r="Q738" i="34"/>
  <c r="Q739" i="34"/>
  <c r="Q740" i="34"/>
  <c r="Q741" i="34"/>
  <c r="Q742" i="34"/>
  <c r="Q743" i="34"/>
  <c r="Q744" i="34"/>
  <c r="Q745" i="34"/>
  <c r="Q746" i="34"/>
  <c r="Q747" i="34"/>
  <c r="Q748" i="34"/>
  <c r="Q749" i="34"/>
  <c r="Q750" i="34"/>
  <c r="Q751" i="34"/>
  <c r="Q752" i="34"/>
  <c r="Q753" i="34"/>
  <c r="Q754" i="34"/>
  <c r="Q755" i="34"/>
  <c r="Q756" i="34"/>
  <c r="Q757" i="34"/>
  <c r="Q758" i="34"/>
  <c r="Q759" i="34"/>
  <c r="Q760" i="34"/>
  <c r="Q761" i="34"/>
  <c r="Q762" i="34"/>
  <c r="Q763" i="34"/>
  <c r="Q764" i="34"/>
  <c r="Q765" i="34"/>
  <c r="Q766" i="34"/>
  <c r="Q767" i="34"/>
  <c r="Q768" i="34"/>
  <c r="Q769" i="34"/>
  <c r="Q770" i="34"/>
  <c r="Q771" i="34"/>
  <c r="Q772" i="34"/>
  <c r="Q773" i="34"/>
  <c r="Q774" i="34"/>
  <c r="Q775" i="34"/>
  <c r="Q776" i="34"/>
  <c r="Q777" i="34"/>
  <c r="Q778" i="34"/>
  <c r="Q779" i="34"/>
  <c r="Q780" i="34"/>
  <c r="Q781" i="34"/>
  <c r="Q782" i="34"/>
  <c r="Q783" i="34"/>
  <c r="Q784" i="34"/>
  <c r="Q785" i="34"/>
  <c r="Q786" i="34"/>
  <c r="Q787" i="34"/>
  <c r="Q788" i="34"/>
  <c r="Q789" i="34"/>
  <c r="Q790" i="34"/>
  <c r="Q791" i="34"/>
  <c r="Q792" i="34"/>
  <c r="Q793" i="34"/>
  <c r="Q794" i="34"/>
  <c r="Q795" i="34"/>
  <c r="Q796" i="34"/>
  <c r="Q797" i="34"/>
  <c r="Q798" i="34"/>
  <c r="Q799" i="34"/>
  <c r="Q800" i="34"/>
  <c r="Q801" i="34"/>
  <c r="Q802" i="34"/>
  <c r="Q803" i="34"/>
  <c r="Q804" i="34"/>
  <c r="Q805" i="34"/>
  <c r="Q806" i="34"/>
  <c r="Q807" i="34"/>
  <c r="Q808" i="34"/>
  <c r="Q809" i="34"/>
  <c r="Q810" i="34"/>
  <c r="Q811" i="34"/>
  <c r="Q812" i="34"/>
  <c r="Q813" i="34"/>
  <c r="Q814" i="34"/>
  <c r="Q815" i="34"/>
  <c r="Q816" i="34"/>
  <c r="Q817" i="34"/>
  <c r="Q818" i="34"/>
  <c r="Q819" i="34"/>
  <c r="Q820" i="34"/>
  <c r="Q821" i="34"/>
  <c r="Q822" i="34"/>
  <c r="Q823" i="34"/>
  <c r="Q824" i="34"/>
  <c r="Q825" i="34"/>
  <c r="Q826" i="34"/>
  <c r="Q827" i="34"/>
  <c r="Q828" i="34"/>
  <c r="Q829" i="34"/>
  <c r="Q830" i="34"/>
  <c r="Q831" i="34"/>
  <c r="Q832" i="34"/>
  <c r="Q833" i="34"/>
  <c r="Q834" i="34"/>
  <c r="Q835" i="34"/>
  <c r="Q836" i="34"/>
  <c r="Q837" i="34"/>
  <c r="Q838" i="34"/>
  <c r="Q839" i="34"/>
  <c r="Q840" i="34"/>
  <c r="Q841" i="34"/>
  <c r="Q842" i="34"/>
  <c r="Q843" i="34"/>
  <c r="Q844" i="34"/>
  <c r="Q845" i="34"/>
  <c r="Q846" i="34"/>
  <c r="Q847" i="34"/>
  <c r="Q848" i="34"/>
  <c r="Q849" i="34"/>
  <c r="Q850" i="34"/>
  <c r="Q851" i="34"/>
  <c r="Q852" i="34"/>
  <c r="Q853" i="34"/>
  <c r="Q854" i="34"/>
  <c r="Q855" i="34"/>
  <c r="Q856" i="34"/>
  <c r="Q857" i="34"/>
  <c r="Q858" i="34"/>
  <c r="Q859" i="34"/>
  <c r="Q860" i="34"/>
  <c r="Q861" i="34"/>
  <c r="Q862" i="34"/>
  <c r="Q863" i="34"/>
  <c r="Q864" i="34"/>
  <c r="Q865" i="34"/>
  <c r="Q866" i="34"/>
  <c r="Q867" i="34"/>
  <c r="Q868" i="34"/>
  <c r="Q869" i="34"/>
  <c r="Q870" i="34"/>
  <c r="Q871" i="34"/>
  <c r="Q872" i="34"/>
  <c r="Q873" i="34"/>
  <c r="Q874" i="34"/>
  <c r="Q875" i="34"/>
  <c r="Q876" i="34"/>
  <c r="Q877" i="34"/>
  <c r="Q878" i="34"/>
  <c r="Q879" i="34"/>
  <c r="Q880" i="34"/>
  <c r="Q881" i="34"/>
  <c r="Q882" i="34"/>
  <c r="Q883" i="34"/>
  <c r="Q884" i="34"/>
  <c r="Q885" i="34"/>
  <c r="Q886" i="34"/>
  <c r="Q887" i="34"/>
  <c r="Q888" i="34"/>
  <c r="Q889" i="34"/>
  <c r="Q890" i="34"/>
  <c r="Q891" i="34"/>
  <c r="Q892" i="34"/>
  <c r="Q893" i="34"/>
  <c r="Q894" i="34"/>
  <c r="Q895" i="34"/>
  <c r="Q896" i="34"/>
  <c r="Q897" i="34"/>
  <c r="Q898" i="34"/>
  <c r="Q899" i="34"/>
  <c r="Q900" i="34"/>
  <c r="Q901" i="34"/>
  <c r="Q902" i="34"/>
  <c r="Q903" i="34"/>
  <c r="Q904" i="34"/>
  <c r="Q905" i="34"/>
  <c r="Q906" i="34"/>
  <c r="Q907" i="34"/>
  <c r="Q908" i="34"/>
  <c r="Q909" i="34"/>
  <c r="Q910" i="34"/>
  <c r="Q911" i="34"/>
  <c r="Q912" i="34"/>
  <c r="Q913" i="34"/>
  <c r="Q914" i="34"/>
  <c r="Q915" i="34"/>
  <c r="Q916" i="34"/>
  <c r="Q917" i="34"/>
  <c r="Q918" i="34"/>
  <c r="Q919" i="34"/>
  <c r="Q920" i="34"/>
  <c r="Q921" i="34"/>
  <c r="Q922" i="34"/>
  <c r="Q923" i="34"/>
  <c r="Q924" i="34"/>
  <c r="Q925" i="34"/>
  <c r="Q926" i="34"/>
  <c r="Q927" i="34"/>
  <c r="Q928" i="34"/>
  <c r="Q929" i="34"/>
  <c r="Q930" i="34"/>
  <c r="Q931" i="34"/>
  <c r="Q932" i="34"/>
  <c r="Q933" i="34"/>
  <c r="Q934" i="34"/>
  <c r="Q935" i="34"/>
  <c r="Q936" i="34"/>
  <c r="Q937" i="34"/>
  <c r="Q938" i="34"/>
  <c r="Q939" i="34"/>
  <c r="Q940" i="34"/>
  <c r="Q941" i="34"/>
  <c r="Q942" i="34"/>
  <c r="Q943" i="34"/>
  <c r="Q944" i="34"/>
  <c r="Q945" i="34"/>
  <c r="Q946" i="34"/>
  <c r="Q947" i="34"/>
  <c r="Q948" i="34"/>
  <c r="Q949" i="34"/>
  <c r="Q950" i="34"/>
  <c r="Q951" i="34"/>
  <c r="Q952" i="34"/>
  <c r="Q953" i="34"/>
  <c r="Q954" i="34"/>
  <c r="Q955" i="34"/>
  <c r="Q956" i="34"/>
  <c r="Q957" i="34"/>
  <c r="Q958" i="34"/>
  <c r="Q959" i="34"/>
  <c r="Q960" i="34"/>
  <c r="Q961" i="34"/>
  <c r="Q962" i="34"/>
  <c r="Q963" i="34"/>
  <c r="Q964" i="34"/>
  <c r="Q965" i="34"/>
  <c r="Q966" i="34"/>
  <c r="Q967" i="34"/>
  <c r="Q968" i="34"/>
  <c r="Q969" i="34"/>
  <c r="Q970" i="34"/>
  <c r="Q971" i="34"/>
  <c r="Q972" i="34"/>
  <c r="Q973" i="34"/>
  <c r="Q974" i="34"/>
  <c r="Q975" i="34"/>
  <c r="Q976" i="34"/>
  <c r="Q977" i="34"/>
  <c r="Q978" i="34"/>
  <c r="Q979" i="34"/>
  <c r="Q980" i="34"/>
  <c r="Q981" i="34"/>
  <c r="Q982" i="34"/>
  <c r="Q983" i="34"/>
  <c r="Q984" i="34"/>
  <c r="Q985" i="34"/>
  <c r="Q986" i="34"/>
  <c r="Q987" i="34"/>
  <c r="Q988" i="34"/>
  <c r="Q989" i="34"/>
  <c r="Q990" i="34"/>
  <c r="Q991" i="34"/>
  <c r="Q992" i="34"/>
  <c r="Q993" i="34"/>
  <c r="Q994" i="34"/>
  <c r="Q995" i="34"/>
  <c r="Q996" i="34"/>
  <c r="Q997" i="34"/>
  <c r="Q998" i="34"/>
  <c r="Q999" i="34"/>
  <c r="Q1000" i="34"/>
  <c r="Q1001" i="34"/>
  <c r="Q1002" i="34"/>
  <c r="Q1003" i="34"/>
  <c r="Q1004" i="34"/>
  <c r="Q1005" i="34"/>
  <c r="Q1006" i="34"/>
  <c r="Q1007" i="34"/>
  <c r="Q1008" i="34"/>
  <c r="Q1009" i="34"/>
  <c r="Q1010" i="34"/>
  <c r="Q1011" i="34"/>
  <c r="Q1012" i="34"/>
  <c r="Q1013" i="34"/>
  <c r="Q1014" i="34"/>
  <c r="Q1015" i="34"/>
  <c r="Q1016" i="34"/>
  <c r="Q1017" i="34"/>
  <c r="Q1018" i="34"/>
  <c r="Q1019" i="34"/>
  <c r="Q1020" i="34"/>
  <c r="Q1021" i="34"/>
  <c r="Q1022" i="34"/>
  <c r="Q1023" i="34"/>
  <c r="Q1024" i="34"/>
  <c r="Q1025" i="34"/>
  <c r="Q1026" i="34"/>
  <c r="Q1027" i="34"/>
  <c r="Q1028" i="34"/>
  <c r="Q1029" i="34"/>
  <c r="Q1030" i="34"/>
  <c r="Q1031" i="34"/>
  <c r="Q1032" i="34"/>
  <c r="Q1033" i="34"/>
  <c r="Q1034" i="34"/>
  <c r="Q1035" i="34"/>
  <c r="Q1036" i="34"/>
  <c r="Q1037" i="34"/>
  <c r="Q1038" i="34"/>
  <c r="Q1039" i="34"/>
  <c r="Q1040" i="34"/>
  <c r="Q1041" i="34"/>
  <c r="Q1042" i="34"/>
  <c r="Q1043" i="34"/>
  <c r="Q1044" i="34"/>
  <c r="Q1045" i="34"/>
  <c r="Q1046" i="34"/>
  <c r="Q1047" i="34"/>
  <c r="Q1048" i="34"/>
  <c r="Q1049" i="34"/>
  <c r="Q1050" i="34"/>
  <c r="Q1051" i="34"/>
  <c r="Q1052" i="34"/>
  <c r="Q1053" i="34"/>
  <c r="Q1054" i="34"/>
  <c r="Q1055" i="34"/>
  <c r="Q1056" i="34"/>
  <c r="Q1057" i="34"/>
  <c r="Q1058" i="34"/>
  <c r="Q1059" i="34"/>
  <c r="Q1060" i="34"/>
  <c r="Q1061" i="34"/>
  <c r="Q1062" i="34"/>
  <c r="Q1063" i="34"/>
  <c r="Q1064" i="34"/>
  <c r="Q1065" i="34"/>
  <c r="Q1066" i="34"/>
  <c r="Q1067" i="34"/>
  <c r="Q1068" i="34"/>
  <c r="Q1069" i="34"/>
  <c r="Q1070" i="34"/>
  <c r="Q1071" i="34"/>
  <c r="Q1072" i="34"/>
  <c r="Q1073" i="34"/>
  <c r="Q1074" i="34"/>
  <c r="Q1075" i="34"/>
  <c r="Q1076" i="34"/>
  <c r="Q1077" i="34"/>
  <c r="Q1078" i="34"/>
  <c r="Q1079" i="34"/>
  <c r="Q1080" i="34"/>
  <c r="Q1081" i="34"/>
  <c r="Q1082" i="34"/>
  <c r="Q1083" i="34"/>
  <c r="Q1084" i="34"/>
  <c r="Q1085" i="34"/>
  <c r="Q1086" i="34"/>
  <c r="Q1087" i="34"/>
  <c r="Q1088" i="34"/>
  <c r="Q1089" i="34"/>
  <c r="Q1090" i="34"/>
  <c r="Q1091" i="34"/>
  <c r="Q1092" i="34"/>
  <c r="Q1093" i="34"/>
  <c r="Q1094" i="34"/>
  <c r="Q1095" i="34"/>
  <c r="Q1096" i="34"/>
  <c r="Q1097" i="34"/>
  <c r="Q1098" i="34"/>
  <c r="Q1099" i="34"/>
  <c r="Q1100" i="34"/>
  <c r="Q1101" i="34"/>
  <c r="Q1102" i="34"/>
  <c r="Q1103" i="34"/>
  <c r="Q1104" i="34"/>
  <c r="Q1105" i="34"/>
  <c r="Q1106" i="34"/>
  <c r="Q1107" i="34"/>
  <c r="Q1108" i="34"/>
  <c r="Q1109" i="34"/>
  <c r="Q1110" i="34"/>
  <c r="Q1111" i="34"/>
  <c r="Q1112" i="34"/>
  <c r="Q1113" i="34"/>
  <c r="Q1114" i="34"/>
  <c r="Q1115" i="34"/>
  <c r="Q1116" i="34"/>
  <c r="Q1117" i="34"/>
  <c r="Q1118" i="34"/>
  <c r="Q1119" i="34"/>
  <c r="Q1120" i="34"/>
  <c r="Q1121" i="34"/>
  <c r="Q1122" i="34"/>
  <c r="Q1123" i="34"/>
  <c r="Q1124" i="34"/>
  <c r="Q1125" i="34"/>
  <c r="Q1126" i="34"/>
  <c r="Q1127" i="34"/>
  <c r="Q1128" i="34"/>
  <c r="Q1129" i="34"/>
  <c r="Q1130" i="34"/>
  <c r="Q1131" i="34"/>
  <c r="Q1132" i="34"/>
  <c r="Q1133" i="34"/>
  <c r="Q1134" i="34"/>
  <c r="Q1135" i="34"/>
  <c r="Q1136" i="34"/>
  <c r="Q1137" i="34"/>
  <c r="Q1138" i="34"/>
  <c r="Q1139" i="34"/>
  <c r="Q1140" i="34"/>
  <c r="Q1141" i="34"/>
  <c r="Q1142" i="34"/>
  <c r="Q1143" i="34"/>
  <c r="Q1144" i="34"/>
  <c r="Q1145" i="34"/>
  <c r="Q1146" i="34"/>
  <c r="Q1147" i="34"/>
  <c r="Q1148" i="34"/>
  <c r="Q1149" i="34"/>
  <c r="Q1150" i="34"/>
  <c r="Q1151" i="34"/>
  <c r="Q1152" i="34"/>
  <c r="Q1153" i="34"/>
  <c r="Q1154" i="34"/>
  <c r="Q1155" i="34"/>
  <c r="Q1156" i="34"/>
  <c r="Q1157" i="34"/>
  <c r="Q1158" i="34"/>
  <c r="Q1159" i="34"/>
  <c r="Q1160" i="34"/>
  <c r="Q1161" i="34"/>
  <c r="Q1162" i="34"/>
  <c r="Q1163" i="34"/>
  <c r="Q1164" i="34"/>
  <c r="Q1165" i="34"/>
  <c r="Q1166" i="34"/>
  <c r="Q1167" i="34"/>
  <c r="Q1168" i="34"/>
  <c r="Q1169" i="34"/>
  <c r="Q1170" i="34"/>
  <c r="Q1171" i="34"/>
  <c r="Q1172" i="34"/>
  <c r="Q1173" i="34"/>
  <c r="Q1174" i="34"/>
  <c r="Q1175" i="34"/>
  <c r="Q1176" i="34"/>
  <c r="Q1177" i="34"/>
  <c r="Q1178" i="34"/>
  <c r="Q1179" i="34"/>
  <c r="Q1180" i="34"/>
  <c r="Q1181" i="34"/>
  <c r="Q1182" i="34"/>
  <c r="Q1183" i="34"/>
  <c r="Q1184" i="34"/>
  <c r="Q1185" i="34"/>
  <c r="Q1186" i="34"/>
  <c r="Q1187" i="34"/>
  <c r="Q1188" i="34"/>
  <c r="Q1189" i="34"/>
  <c r="Q1190" i="34"/>
  <c r="Q1191" i="34"/>
  <c r="Q1192" i="34"/>
  <c r="Q1193" i="34"/>
  <c r="Q1194" i="34"/>
  <c r="O8" i="34"/>
  <c r="O9" i="34"/>
  <c r="O10" i="34"/>
  <c r="O11" i="34"/>
  <c r="P11" i="34" s="1"/>
  <c r="O12" i="34"/>
  <c r="P12" i="34" s="1"/>
  <c r="O13" i="34"/>
  <c r="O14" i="34"/>
  <c r="P14" i="34" s="1"/>
  <c r="O15" i="34"/>
  <c r="P15" i="34" s="1"/>
  <c r="O16" i="34"/>
  <c r="P16" i="34" s="1"/>
  <c r="O17" i="34"/>
  <c r="P17" i="34" s="1"/>
  <c r="O18" i="34"/>
  <c r="P18" i="34" s="1"/>
  <c r="O19" i="34"/>
  <c r="O20" i="34"/>
  <c r="P20" i="34" s="1"/>
  <c r="O21" i="34"/>
  <c r="P21" i="34" s="1"/>
  <c r="O22" i="34"/>
  <c r="P22" i="34" s="1"/>
  <c r="O23" i="34"/>
  <c r="P23" i="34" s="1"/>
  <c r="O24" i="34"/>
  <c r="P24" i="34" s="1"/>
  <c r="O25" i="34"/>
  <c r="P25" i="34" s="1"/>
  <c r="O26" i="34"/>
  <c r="P26" i="34" s="1"/>
  <c r="O27" i="34"/>
  <c r="P27" i="34" s="1"/>
  <c r="O28" i="34"/>
  <c r="P28" i="34" s="1"/>
  <c r="O29" i="34"/>
  <c r="P29" i="34" s="1"/>
  <c r="O30" i="34"/>
  <c r="P30" i="34" s="1"/>
  <c r="O31" i="34"/>
  <c r="P31" i="34" s="1"/>
  <c r="O32" i="34"/>
  <c r="P32" i="34" s="1"/>
  <c r="O33" i="34"/>
  <c r="P33" i="34" s="1"/>
  <c r="O34" i="34"/>
  <c r="P34" i="34" s="1"/>
  <c r="O35" i="34"/>
  <c r="P35" i="34" s="1"/>
  <c r="O36" i="34"/>
  <c r="P36" i="34" s="1"/>
  <c r="O37" i="34"/>
  <c r="P37" i="34" s="1"/>
  <c r="O38" i="34"/>
  <c r="P38" i="34" s="1"/>
  <c r="O39" i="34"/>
  <c r="P39" i="34" s="1"/>
  <c r="O40" i="34"/>
  <c r="P40" i="34" s="1"/>
  <c r="O41" i="34"/>
  <c r="P41" i="34" s="1"/>
  <c r="O42" i="34"/>
  <c r="P42" i="34" s="1"/>
  <c r="O43" i="34"/>
  <c r="P43" i="34" s="1"/>
  <c r="O44" i="34"/>
  <c r="P44" i="34" s="1"/>
  <c r="O45" i="34"/>
  <c r="P45" i="34" s="1"/>
  <c r="O46" i="34"/>
  <c r="P46" i="34" s="1"/>
  <c r="O47" i="34"/>
  <c r="P47" i="34" s="1"/>
  <c r="O48" i="34"/>
  <c r="P48" i="34" s="1"/>
  <c r="O49" i="34"/>
  <c r="P49" i="34" s="1"/>
  <c r="O50" i="34"/>
  <c r="P50" i="34" s="1"/>
  <c r="O51" i="34"/>
  <c r="P51" i="34" s="1"/>
  <c r="O52" i="34"/>
  <c r="P52" i="34" s="1"/>
  <c r="O53" i="34"/>
  <c r="P53" i="34" s="1"/>
  <c r="O54" i="34"/>
  <c r="P54" i="34" s="1"/>
  <c r="O55" i="34"/>
  <c r="P55" i="34" s="1"/>
  <c r="O56" i="34"/>
  <c r="P56" i="34" s="1"/>
  <c r="O57" i="34"/>
  <c r="P57" i="34" s="1"/>
  <c r="O58" i="34"/>
  <c r="P58" i="34" s="1"/>
  <c r="O59" i="34"/>
  <c r="P59" i="34" s="1"/>
  <c r="O60" i="34"/>
  <c r="P60" i="34" s="1"/>
  <c r="O61" i="34"/>
  <c r="P61" i="34" s="1"/>
  <c r="O62" i="34"/>
  <c r="P62" i="34" s="1"/>
  <c r="O63" i="34"/>
  <c r="P63" i="34" s="1"/>
  <c r="O64" i="34"/>
  <c r="P64" i="34" s="1"/>
  <c r="O65" i="34"/>
  <c r="P65" i="34" s="1"/>
  <c r="O66" i="34"/>
  <c r="P66" i="34" s="1"/>
  <c r="O67" i="34"/>
  <c r="P67" i="34" s="1"/>
  <c r="O68" i="34"/>
  <c r="P68" i="34" s="1"/>
  <c r="O69" i="34"/>
  <c r="P69" i="34" s="1"/>
  <c r="O70" i="34"/>
  <c r="P70" i="34" s="1"/>
  <c r="O71" i="34"/>
  <c r="P71" i="34" s="1"/>
  <c r="O72" i="34"/>
  <c r="P72" i="34" s="1"/>
  <c r="O73" i="34"/>
  <c r="P73" i="34" s="1"/>
  <c r="O74" i="34"/>
  <c r="P74" i="34" s="1"/>
  <c r="O75" i="34"/>
  <c r="P75" i="34" s="1"/>
  <c r="O76" i="34"/>
  <c r="P76" i="34" s="1"/>
  <c r="O77" i="34"/>
  <c r="P77" i="34" s="1"/>
  <c r="O78" i="34"/>
  <c r="P78" i="34" s="1"/>
  <c r="O79" i="34"/>
  <c r="P79" i="34" s="1"/>
  <c r="O80" i="34"/>
  <c r="P80" i="34" s="1"/>
  <c r="O81" i="34"/>
  <c r="P81" i="34" s="1"/>
  <c r="O82" i="34"/>
  <c r="P82" i="34" s="1"/>
  <c r="O83" i="34"/>
  <c r="P83" i="34" s="1"/>
  <c r="O84" i="34"/>
  <c r="P84" i="34" s="1"/>
  <c r="O85" i="34"/>
  <c r="P85" i="34" s="1"/>
  <c r="O86" i="34"/>
  <c r="P86" i="34" s="1"/>
  <c r="O87" i="34"/>
  <c r="P87" i="34" s="1"/>
  <c r="O88" i="34"/>
  <c r="P88" i="34" s="1"/>
  <c r="O89" i="34"/>
  <c r="P89" i="34" s="1"/>
  <c r="O90" i="34"/>
  <c r="P90" i="34" s="1"/>
  <c r="O91" i="34"/>
  <c r="P91" i="34" s="1"/>
  <c r="O92" i="34"/>
  <c r="P92" i="34" s="1"/>
  <c r="O93" i="34"/>
  <c r="P93" i="34" s="1"/>
  <c r="O94" i="34"/>
  <c r="P94" i="34" s="1"/>
  <c r="O95" i="34"/>
  <c r="P95" i="34" s="1"/>
  <c r="O96" i="34"/>
  <c r="P96" i="34" s="1"/>
  <c r="O97" i="34"/>
  <c r="P97" i="34" s="1"/>
  <c r="O98" i="34"/>
  <c r="P98" i="34" s="1"/>
  <c r="O99" i="34"/>
  <c r="P99" i="34" s="1"/>
  <c r="O100" i="34"/>
  <c r="P100" i="34" s="1"/>
  <c r="O101" i="34"/>
  <c r="P101" i="34" s="1"/>
  <c r="O102" i="34"/>
  <c r="P102" i="34" s="1"/>
  <c r="O103" i="34"/>
  <c r="P103" i="34" s="1"/>
  <c r="O104" i="34"/>
  <c r="P104" i="34" s="1"/>
  <c r="O105" i="34"/>
  <c r="P105" i="34" s="1"/>
  <c r="O106" i="34"/>
  <c r="P106" i="34" s="1"/>
  <c r="O107" i="34"/>
  <c r="P107" i="34" s="1"/>
  <c r="O108" i="34"/>
  <c r="P108" i="34" s="1"/>
  <c r="O109" i="34"/>
  <c r="P109" i="34" s="1"/>
  <c r="O110" i="34"/>
  <c r="P110" i="34" s="1"/>
  <c r="O111" i="34"/>
  <c r="P111" i="34" s="1"/>
  <c r="O112" i="34"/>
  <c r="P112" i="34" s="1"/>
  <c r="O113" i="34"/>
  <c r="P113" i="34" s="1"/>
  <c r="O114" i="34"/>
  <c r="P114" i="34" s="1"/>
  <c r="O115" i="34"/>
  <c r="P115" i="34" s="1"/>
  <c r="O116" i="34"/>
  <c r="P116" i="34" s="1"/>
  <c r="O117" i="34"/>
  <c r="P117" i="34" s="1"/>
  <c r="O118" i="34"/>
  <c r="P118" i="34" s="1"/>
  <c r="O119" i="34"/>
  <c r="P119" i="34" s="1"/>
  <c r="O120" i="34"/>
  <c r="P120" i="34" s="1"/>
  <c r="O121" i="34"/>
  <c r="P121" i="34" s="1"/>
  <c r="O122" i="34"/>
  <c r="P122" i="34" s="1"/>
  <c r="O123" i="34"/>
  <c r="P123" i="34" s="1"/>
  <c r="O124" i="34"/>
  <c r="P124" i="34" s="1"/>
  <c r="O125" i="34"/>
  <c r="P125" i="34" s="1"/>
  <c r="O126" i="34"/>
  <c r="P126" i="34" s="1"/>
  <c r="O127" i="34"/>
  <c r="P127" i="34" s="1"/>
  <c r="O128" i="34"/>
  <c r="P128" i="34" s="1"/>
  <c r="O129" i="34"/>
  <c r="P129" i="34" s="1"/>
  <c r="O130" i="34"/>
  <c r="P130" i="34" s="1"/>
  <c r="O131" i="34"/>
  <c r="P131" i="34" s="1"/>
  <c r="O132" i="34"/>
  <c r="P132" i="34" s="1"/>
  <c r="O133" i="34"/>
  <c r="P133" i="34" s="1"/>
  <c r="O134" i="34"/>
  <c r="P134" i="34" s="1"/>
  <c r="O135" i="34"/>
  <c r="P135" i="34" s="1"/>
  <c r="O136" i="34"/>
  <c r="P136" i="34" s="1"/>
  <c r="O137" i="34"/>
  <c r="P137" i="34" s="1"/>
  <c r="O138" i="34"/>
  <c r="P138" i="34" s="1"/>
  <c r="O139" i="34"/>
  <c r="P139" i="34" s="1"/>
  <c r="O140" i="34"/>
  <c r="P140" i="34" s="1"/>
  <c r="O141" i="34"/>
  <c r="P141" i="34" s="1"/>
  <c r="O142" i="34"/>
  <c r="P142" i="34" s="1"/>
  <c r="O143" i="34"/>
  <c r="P143" i="34" s="1"/>
  <c r="O144" i="34"/>
  <c r="P144" i="34" s="1"/>
  <c r="O145" i="34"/>
  <c r="P145" i="34" s="1"/>
  <c r="O146" i="34"/>
  <c r="P146" i="34" s="1"/>
  <c r="O147" i="34"/>
  <c r="P147" i="34" s="1"/>
  <c r="O148" i="34"/>
  <c r="P148" i="34" s="1"/>
  <c r="O149" i="34"/>
  <c r="P149" i="34" s="1"/>
  <c r="O150" i="34"/>
  <c r="P150" i="34" s="1"/>
  <c r="O151" i="34"/>
  <c r="P151" i="34" s="1"/>
  <c r="O152" i="34"/>
  <c r="P152" i="34" s="1"/>
  <c r="O153" i="34"/>
  <c r="P153" i="34" s="1"/>
  <c r="O154" i="34"/>
  <c r="P154" i="34" s="1"/>
  <c r="O155" i="34"/>
  <c r="P155" i="34" s="1"/>
  <c r="O156" i="34"/>
  <c r="P156" i="34" s="1"/>
  <c r="O157" i="34"/>
  <c r="P157" i="34" s="1"/>
  <c r="O158" i="34"/>
  <c r="P158" i="34" s="1"/>
  <c r="O159" i="34"/>
  <c r="P159" i="34" s="1"/>
  <c r="O160" i="34"/>
  <c r="P160" i="34" s="1"/>
  <c r="O161" i="34"/>
  <c r="P161" i="34" s="1"/>
  <c r="O162" i="34"/>
  <c r="P162" i="34" s="1"/>
  <c r="O163" i="34"/>
  <c r="P163" i="34" s="1"/>
  <c r="O164" i="34"/>
  <c r="P164" i="34" s="1"/>
  <c r="O165" i="34"/>
  <c r="P165" i="34" s="1"/>
  <c r="O166" i="34"/>
  <c r="P166" i="34" s="1"/>
  <c r="O167" i="34"/>
  <c r="P167" i="34" s="1"/>
  <c r="O168" i="34"/>
  <c r="P168" i="34" s="1"/>
  <c r="O169" i="34"/>
  <c r="P169" i="34" s="1"/>
  <c r="O170" i="34"/>
  <c r="P170" i="34" s="1"/>
  <c r="O171" i="34"/>
  <c r="P171" i="34" s="1"/>
  <c r="O172" i="34"/>
  <c r="P172" i="34" s="1"/>
  <c r="O173" i="34"/>
  <c r="P173" i="34" s="1"/>
  <c r="O174" i="34"/>
  <c r="P174" i="34" s="1"/>
  <c r="O175" i="34"/>
  <c r="P175" i="34" s="1"/>
  <c r="O176" i="34"/>
  <c r="P176" i="34" s="1"/>
  <c r="O177" i="34"/>
  <c r="P177" i="34" s="1"/>
  <c r="O178" i="34"/>
  <c r="P178" i="34" s="1"/>
  <c r="O179" i="34"/>
  <c r="P179" i="34" s="1"/>
  <c r="O180" i="34"/>
  <c r="P180" i="34" s="1"/>
  <c r="O181" i="34"/>
  <c r="P181" i="34" s="1"/>
  <c r="O182" i="34"/>
  <c r="P182" i="34" s="1"/>
  <c r="O183" i="34"/>
  <c r="P183" i="34" s="1"/>
  <c r="O184" i="34"/>
  <c r="P184" i="34" s="1"/>
  <c r="O185" i="34"/>
  <c r="P185" i="34" s="1"/>
  <c r="O186" i="34"/>
  <c r="P186" i="34" s="1"/>
  <c r="O187" i="34"/>
  <c r="P187" i="34" s="1"/>
  <c r="O188" i="34"/>
  <c r="P188" i="34" s="1"/>
  <c r="O189" i="34"/>
  <c r="P189" i="34" s="1"/>
  <c r="O190" i="34"/>
  <c r="P190" i="34" s="1"/>
  <c r="O191" i="34"/>
  <c r="P191" i="34" s="1"/>
  <c r="O192" i="34"/>
  <c r="P192" i="34" s="1"/>
  <c r="O193" i="34"/>
  <c r="P193" i="34" s="1"/>
  <c r="O194" i="34"/>
  <c r="P194" i="34" s="1"/>
  <c r="O195" i="34"/>
  <c r="P195" i="34" s="1"/>
  <c r="O196" i="34"/>
  <c r="P196" i="34" s="1"/>
  <c r="O197" i="34"/>
  <c r="P197" i="34" s="1"/>
  <c r="O198" i="34"/>
  <c r="P198" i="34" s="1"/>
  <c r="O199" i="34"/>
  <c r="P199" i="34" s="1"/>
  <c r="O200" i="34"/>
  <c r="P200" i="34" s="1"/>
  <c r="O201" i="34"/>
  <c r="P201" i="34" s="1"/>
  <c r="O202" i="34"/>
  <c r="P202" i="34" s="1"/>
  <c r="O203" i="34"/>
  <c r="P203" i="34" s="1"/>
  <c r="O204" i="34"/>
  <c r="P204" i="34" s="1"/>
  <c r="O205" i="34"/>
  <c r="P205" i="34" s="1"/>
  <c r="O206" i="34"/>
  <c r="P206" i="34" s="1"/>
  <c r="O207" i="34"/>
  <c r="P207" i="34" s="1"/>
  <c r="O208" i="34"/>
  <c r="P208" i="34" s="1"/>
  <c r="O209" i="34"/>
  <c r="P209" i="34" s="1"/>
  <c r="O210" i="34"/>
  <c r="P210" i="34" s="1"/>
  <c r="O211" i="34"/>
  <c r="P211" i="34" s="1"/>
  <c r="O212" i="34"/>
  <c r="P212" i="34" s="1"/>
  <c r="O213" i="34"/>
  <c r="P213" i="34" s="1"/>
  <c r="O214" i="34"/>
  <c r="P214" i="34" s="1"/>
  <c r="O215" i="34"/>
  <c r="P215" i="34" s="1"/>
  <c r="O216" i="34"/>
  <c r="P216" i="34" s="1"/>
  <c r="O217" i="34"/>
  <c r="P217" i="34" s="1"/>
  <c r="O218" i="34"/>
  <c r="P218" i="34" s="1"/>
  <c r="O219" i="34"/>
  <c r="P219" i="34" s="1"/>
  <c r="O220" i="34"/>
  <c r="P220" i="34" s="1"/>
  <c r="O221" i="34"/>
  <c r="P221" i="34" s="1"/>
  <c r="O222" i="34"/>
  <c r="P222" i="34" s="1"/>
  <c r="O223" i="34"/>
  <c r="P223" i="34" s="1"/>
  <c r="O224" i="34"/>
  <c r="P224" i="34" s="1"/>
  <c r="O225" i="34"/>
  <c r="P225" i="34" s="1"/>
  <c r="O226" i="34"/>
  <c r="P226" i="34" s="1"/>
  <c r="O227" i="34"/>
  <c r="P227" i="34" s="1"/>
  <c r="O228" i="34"/>
  <c r="P228" i="34" s="1"/>
  <c r="O229" i="34"/>
  <c r="P229" i="34" s="1"/>
  <c r="O230" i="34"/>
  <c r="P230" i="34" s="1"/>
  <c r="O231" i="34"/>
  <c r="P231" i="34" s="1"/>
  <c r="O232" i="34"/>
  <c r="P232" i="34" s="1"/>
  <c r="O233" i="34"/>
  <c r="P233" i="34" s="1"/>
  <c r="O234" i="34"/>
  <c r="P234" i="34" s="1"/>
  <c r="O235" i="34"/>
  <c r="P235" i="34" s="1"/>
  <c r="O236" i="34"/>
  <c r="P236" i="34" s="1"/>
  <c r="O237" i="34"/>
  <c r="P237" i="34" s="1"/>
  <c r="O238" i="34"/>
  <c r="P238" i="34" s="1"/>
  <c r="O239" i="34"/>
  <c r="P239" i="34" s="1"/>
  <c r="O240" i="34"/>
  <c r="P240" i="34" s="1"/>
  <c r="O241" i="34"/>
  <c r="P241" i="34" s="1"/>
  <c r="O242" i="34"/>
  <c r="P242" i="34" s="1"/>
  <c r="O243" i="34"/>
  <c r="P243" i="34" s="1"/>
  <c r="O244" i="34"/>
  <c r="P244" i="34" s="1"/>
  <c r="O245" i="34"/>
  <c r="P245" i="34" s="1"/>
  <c r="O246" i="34"/>
  <c r="P246" i="34" s="1"/>
  <c r="O247" i="34"/>
  <c r="P247" i="34" s="1"/>
  <c r="O248" i="34"/>
  <c r="P248" i="34" s="1"/>
  <c r="O249" i="34"/>
  <c r="P249" i="34" s="1"/>
  <c r="O250" i="34"/>
  <c r="P250" i="34" s="1"/>
  <c r="O251" i="34"/>
  <c r="P251" i="34" s="1"/>
  <c r="O252" i="34"/>
  <c r="P252" i="34" s="1"/>
  <c r="O253" i="34"/>
  <c r="P253" i="34" s="1"/>
  <c r="O254" i="34"/>
  <c r="P254" i="34" s="1"/>
  <c r="O255" i="34"/>
  <c r="P255" i="34" s="1"/>
  <c r="O256" i="34"/>
  <c r="P256" i="34" s="1"/>
  <c r="O257" i="34"/>
  <c r="P257" i="34" s="1"/>
  <c r="O258" i="34"/>
  <c r="P258" i="34" s="1"/>
  <c r="O259" i="34"/>
  <c r="P259" i="34" s="1"/>
  <c r="O260" i="34"/>
  <c r="P260" i="34" s="1"/>
  <c r="O261" i="34"/>
  <c r="P261" i="34" s="1"/>
  <c r="O262" i="34"/>
  <c r="P262" i="34" s="1"/>
  <c r="O263" i="34"/>
  <c r="P263" i="34" s="1"/>
  <c r="O264" i="34"/>
  <c r="P264" i="34" s="1"/>
  <c r="O265" i="34"/>
  <c r="P265" i="34" s="1"/>
  <c r="O266" i="34"/>
  <c r="P266" i="34" s="1"/>
  <c r="O267" i="34"/>
  <c r="P267" i="34" s="1"/>
  <c r="O268" i="34"/>
  <c r="P268" i="34" s="1"/>
  <c r="O269" i="34"/>
  <c r="P269" i="34" s="1"/>
  <c r="O270" i="34"/>
  <c r="P270" i="34" s="1"/>
  <c r="O271" i="34"/>
  <c r="P271" i="34" s="1"/>
  <c r="O272" i="34"/>
  <c r="P272" i="34" s="1"/>
  <c r="O273" i="34"/>
  <c r="P273" i="34" s="1"/>
  <c r="O274" i="34"/>
  <c r="P274" i="34" s="1"/>
  <c r="O275" i="34"/>
  <c r="P275" i="34" s="1"/>
  <c r="O276" i="34"/>
  <c r="P276" i="34" s="1"/>
  <c r="O277" i="34"/>
  <c r="P277" i="34" s="1"/>
  <c r="O278" i="34"/>
  <c r="P278" i="34" s="1"/>
  <c r="O279" i="34"/>
  <c r="P279" i="34" s="1"/>
  <c r="O280" i="34"/>
  <c r="P280" i="34" s="1"/>
  <c r="O281" i="34"/>
  <c r="P281" i="34" s="1"/>
  <c r="O282" i="34"/>
  <c r="P282" i="34" s="1"/>
  <c r="O283" i="34"/>
  <c r="P283" i="34" s="1"/>
  <c r="O284" i="34"/>
  <c r="P284" i="34" s="1"/>
  <c r="O285" i="34"/>
  <c r="P285" i="34" s="1"/>
  <c r="O286" i="34"/>
  <c r="P286" i="34" s="1"/>
  <c r="O287" i="34"/>
  <c r="P287" i="34" s="1"/>
  <c r="O288" i="34"/>
  <c r="P288" i="34" s="1"/>
  <c r="O289" i="34"/>
  <c r="P289" i="34" s="1"/>
  <c r="O290" i="34"/>
  <c r="P290" i="34" s="1"/>
  <c r="O291" i="34"/>
  <c r="P291" i="34" s="1"/>
  <c r="O292" i="34"/>
  <c r="P292" i="34" s="1"/>
  <c r="O293" i="34"/>
  <c r="P293" i="34" s="1"/>
  <c r="O294" i="34"/>
  <c r="P294" i="34" s="1"/>
  <c r="O295" i="34"/>
  <c r="P295" i="34" s="1"/>
  <c r="O296" i="34"/>
  <c r="P296" i="34" s="1"/>
  <c r="O297" i="34"/>
  <c r="P297" i="34" s="1"/>
  <c r="O298" i="34"/>
  <c r="P298" i="34" s="1"/>
  <c r="O299" i="34"/>
  <c r="P299" i="34" s="1"/>
  <c r="O300" i="34"/>
  <c r="P300" i="34" s="1"/>
  <c r="O301" i="34"/>
  <c r="P301" i="34" s="1"/>
  <c r="O302" i="34"/>
  <c r="P302" i="34" s="1"/>
  <c r="O303" i="34"/>
  <c r="P303" i="34" s="1"/>
  <c r="O304" i="34"/>
  <c r="P304" i="34" s="1"/>
  <c r="O305" i="34"/>
  <c r="P305" i="34" s="1"/>
  <c r="O306" i="34"/>
  <c r="P306" i="34" s="1"/>
  <c r="O307" i="34"/>
  <c r="P307" i="34" s="1"/>
  <c r="O308" i="34"/>
  <c r="P308" i="34" s="1"/>
  <c r="O309" i="34"/>
  <c r="P309" i="34" s="1"/>
  <c r="O310" i="34"/>
  <c r="P310" i="34" s="1"/>
  <c r="O311" i="34"/>
  <c r="P311" i="34" s="1"/>
  <c r="O312" i="34"/>
  <c r="P312" i="34" s="1"/>
  <c r="O313" i="34"/>
  <c r="P313" i="34" s="1"/>
  <c r="O314" i="34"/>
  <c r="P314" i="34" s="1"/>
  <c r="O315" i="34"/>
  <c r="P315" i="34" s="1"/>
  <c r="O316" i="34"/>
  <c r="P316" i="34" s="1"/>
  <c r="O317" i="34"/>
  <c r="P317" i="34" s="1"/>
  <c r="O318" i="34"/>
  <c r="P318" i="34" s="1"/>
  <c r="O319" i="34"/>
  <c r="P319" i="34" s="1"/>
  <c r="O320" i="34"/>
  <c r="P320" i="34" s="1"/>
  <c r="O321" i="34"/>
  <c r="P321" i="34" s="1"/>
  <c r="O322" i="34"/>
  <c r="P322" i="34" s="1"/>
  <c r="O323" i="34"/>
  <c r="P323" i="34" s="1"/>
  <c r="O324" i="34"/>
  <c r="P324" i="34" s="1"/>
  <c r="O325" i="34"/>
  <c r="P325" i="34" s="1"/>
  <c r="O326" i="34"/>
  <c r="P326" i="34" s="1"/>
  <c r="O327" i="34"/>
  <c r="P327" i="34" s="1"/>
  <c r="O328" i="34"/>
  <c r="P328" i="34" s="1"/>
  <c r="O329" i="34"/>
  <c r="P329" i="34" s="1"/>
  <c r="O330" i="34"/>
  <c r="P330" i="34" s="1"/>
  <c r="O331" i="34"/>
  <c r="P331" i="34" s="1"/>
  <c r="O332" i="34"/>
  <c r="P332" i="34" s="1"/>
  <c r="O333" i="34"/>
  <c r="P333" i="34" s="1"/>
  <c r="O334" i="34"/>
  <c r="P334" i="34" s="1"/>
  <c r="O335" i="34"/>
  <c r="P335" i="34" s="1"/>
  <c r="O336" i="34"/>
  <c r="P336" i="34" s="1"/>
  <c r="O337" i="34"/>
  <c r="P337" i="34" s="1"/>
  <c r="O338" i="34"/>
  <c r="P338" i="34" s="1"/>
  <c r="O339" i="34"/>
  <c r="P339" i="34" s="1"/>
  <c r="O340" i="34"/>
  <c r="P340" i="34" s="1"/>
  <c r="O341" i="34"/>
  <c r="P341" i="34" s="1"/>
  <c r="O342" i="34"/>
  <c r="P342" i="34" s="1"/>
  <c r="O343" i="34"/>
  <c r="P343" i="34" s="1"/>
  <c r="O344" i="34"/>
  <c r="P344" i="34" s="1"/>
  <c r="O345" i="34"/>
  <c r="P345" i="34" s="1"/>
  <c r="O346" i="34"/>
  <c r="P346" i="34" s="1"/>
  <c r="O347" i="34"/>
  <c r="P347" i="34" s="1"/>
  <c r="O348" i="34"/>
  <c r="P348" i="34" s="1"/>
  <c r="O349" i="34"/>
  <c r="P349" i="34" s="1"/>
  <c r="O350" i="34"/>
  <c r="P350" i="34" s="1"/>
  <c r="O351" i="34"/>
  <c r="P351" i="34" s="1"/>
  <c r="O352" i="34"/>
  <c r="P352" i="34" s="1"/>
  <c r="O353" i="34"/>
  <c r="P353" i="34" s="1"/>
  <c r="O354" i="34"/>
  <c r="P354" i="34" s="1"/>
  <c r="O355" i="34"/>
  <c r="P355" i="34" s="1"/>
  <c r="O356" i="34"/>
  <c r="P356" i="34" s="1"/>
  <c r="O357" i="34"/>
  <c r="P357" i="34" s="1"/>
  <c r="O358" i="34"/>
  <c r="P358" i="34" s="1"/>
  <c r="O359" i="34"/>
  <c r="P359" i="34" s="1"/>
  <c r="O360" i="34"/>
  <c r="P360" i="34" s="1"/>
  <c r="O361" i="34"/>
  <c r="P361" i="34" s="1"/>
  <c r="O362" i="34"/>
  <c r="P362" i="34" s="1"/>
  <c r="O363" i="34"/>
  <c r="P363" i="34" s="1"/>
  <c r="O364" i="34"/>
  <c r="P364" i="34" s="1"/>
  <c r="O365" i="34"/>
  <c r="P365" i="34" s="1"/>
  <c r="O366" i="34"/>
  <c r="P366" i="34" s="1"/>
  <c r="O367" i="34"/>
  <c r="P367" i="34" s="1"/>
  <c r="O368" i="34"/>
  <c r="P368" i="34" s="1"/>
  <c r="O369" i="34"/>
  <c r="P369" i="34" s="1"/>
  <c r="O370" i="34"/>
  <c r="P370" i="34" s="1"/>
  <c r="O371" i="34"/>
  <c r="P371" i="34" s="1"/>
  <c r="O372" i="34"/>
  <c r="P372" i="34" s="1"/>
  <c r="O373" i="34"/>
  <c r="P373" i="34" s="1"/>
  <c r="O374" i="34"/>
  <c r="P374" i="34" s="1"/>
  <c r="O375" i="34"/>
  <c r="P375" i="34" s="1"/>
  <c r="O376" i="34"/>
  <c r="P376" i="34" s="1"/>
  <c r="O377" i="34"/>
  <c r="P377" i="34" s="1"/>
  <c r="O378" i="34"/>
  <c r="P378" i="34" s="1"/>
  <c r="O379" i="34"/>
  <c r="P379" i="34" s="1"/>
  <c r="O380" i="34"/>
  <c r="P380" i="34" s="1"/>
  <c r="O381" i="34"/>
  <c r="P381" i="34" s="1"/>
  <c r="O382" i="34"/>
  <c r="P382" i="34" s="1"/>
  <c r="O383" i="34"/>
  <c r="P383" i="34" s="1"/>
  <c r="O384" i="34"/>
  <c r="P384" i="34" s="1"/>
  <c r="O385" i="34"/>
  <c r="P385" i="34" s="1"/>
  <c r="O386" i="34"/>
  <c r="P386" i="34" s="1"/>
  <c r="O387" i="34"/>
  <c r="P387" i="34" s="1"/>
  <c r="O388" i="34"/>
  <c r="P388" i="34" s="1"/>
  <c r="O389" i="34"/>
  <c r="P389" i="34" s="1"/>
  <c r="O390" i="34"/>
  <c r="P390" i="34" s="1"/>
  <c r="O391" i="34"/>
  <c r="P391" i="34" s="1"/>
  <c r="O392" i="34"/>
  <c r="P392" i="34" s="1"/>
  <c r="O393" i="34"/>
  <c r="P393" i="34" s="1"/>
  <c r="O394" i="34"/>
  <c r="P394" i="34" s="1"/>
  <c r="O395" i="34"/>
  <c r="P395" i="34" s="1"/>
  <c r="O396" i="34"/>
  <c r="P396" i="34" s="1"/>
  <c r="O397" i="34"/>
  <c r="P397" i="34" s="1"/>
  <c r="O398" i="34"/>
  <c r="P398" i="34" s="1"/>
  <c r="O399" i="34"/>
  <c r="P399" i="34" s="1"/>
  <c r="O400" i="34"/>
  <c r="P400" i="34" s="1"/>
  <c r="O401" i="34"/>
  <c r="P401" i="34" s="1"/>
  <c r="O402" i="34"/>
  <c r="P402" i="34" s="1"/>
  <c r="O403" i="34"/>
  <c r="P403" i="34" s="1"/>
  <c r="O404" i="34"/>
  <c r="P404" i="34" s="1"/>
  <c r="O405" i="34"/>
  <c r="P405" i="34" s="1"/>
  <c r="O406" i="34"/>
  <c r="P406" i="34" s="1"/>
  <c r="O407" i="34"/>
  <c r="P407" i="34" s="1"/>
  <c r="O408" i="34"/>
  <c r="P408" i="34" s="1"/>
  <c r="O409" i="34"/>
  <c r="P409" i="34" s="1"/>
  <c r="O410" i="34"/>
  <c r="P410" i="34" s="1"/>
  <c r="O411" i="34"/>
  <c r="P411" i="34" s="1"/>
  <c r="O412" i="34"/>
  <c r="P412" i="34" s="1"/>
  <c r="O413" i="34"/>
  <c r="P413" i="34" s="1"/>
  <c r="O414" i="34"/>
  <c r="P414" i="34" s="1"/>
  <c r="O415" i="34"/>
  <c r="P415" i="34" s="1"/>
  <c r="O416" i="34"/>
  <c r="P416" i="34" s="1"/>
  <c r="O417" i="34"/>
  <c r="P417" i="34" s="1"/>
  <c r="O418" i="34"/>
  <c r="P418" i="34" s="1"/>
  <c r="O419" i="34"/>
  <c r="P419" i="34" s="1"/>
  <c r="O420" i="34"/>
  <c r="P420" i="34" s="1"/>
  <c r="O421" i="34"/>
  <c r="P421" i="34" s="1"/>
  <c r="O422" i="34"/>
  <c r="P422" i="34" s="1"/>
  <c r="O423" i="34"/>
  <c r="P423" i="34" s="1"/>
  <c r="O424" i="34"/>
  <c r="P424" i="34" s="1"/>
  <c r="O425" i="34"/>
  <c r="P425" i="34" s="1"/>
  <c r="O426" i="34"/>
  <c r="P426" i="34" s="1"/>
  <c r="O427" i="34"/>
  <c r="P427" i="34" s="1"/>
  <c r="O428" i="34"/>
  <c r="P428" i="34" s="1"/>
  <c r="O429" i="34"/>
  <c r="P429" i="34" s="1"/>
  <c r="O430" i="34"/>
  <c r="P430" i="34" s="1"/>
  <c r="O431" i="34"/>
  <c r="P431" i="34" s="1"/>
  <c r="O432" i="34"/>
  <c r="P432" i="34" s="1"/>
  <c r="O433" i="34"/>
  <c r="P433" i="34" s="1"/>
  <c r="O434" i="34"/>
  <c r="P434" i="34" s="1"/>
  <c r="O435" i="34"/>
  <c r="P435" i="34" s="1"/>
  <c r="O436" i="34"/>
  <c r="P436" i="34" s="1"/>
  <c r="O437" i="34"/>
  <c r="P437" i="34" s="1"/>
  <c r="O438" i="34"/>
  <c r="P438" i="34" s="1"/>
  <c r="O439" i="34"/>
  <c r="P439" i="34" s="1"/>
  <c r="O440" i="34"/>
  <c r="P440" i="34" s="1"/>
  <c r="O441" i="34"/>
  <c r="P441" i="34" s="1"/>
  <c r="O442" i="34"/>
  <c r="P442" i="34" s="1"/>
  <c r="O443" i="34"/>
  <c r="P443" i="34" s="1"/>
  <c r="O444" i="34"/>
  <c r="P444" i="34" s="1"/>
  <c r="O445" i="34"/>
  <c r="P445" i="34" s="1"/>
  <c r="O446" i="34"/>
  <c r="P446" i="34" s="1"/>
  <c r="O447" i="34"/>
  <c r="P447" i="34" s="1"/>
  <c r="O448" i="34"/>
  <c r="P448" i="34" s="1"/>
  <c r="O449" i="34"/>
  <c r="P449" i="34" s="1"/>
  <c r="O450" i="34"/>
  <c r="P450" i="34" s="1"/>
  <c r="O451" i="34"/>
  <c r="P451" i="34" s="1"/>
  <c r="O452" i="34"/>
  <c r="P452" i="34" s="1"/>
  <c r="O453" i="34"/>
  <c r="P453" i="34" s="1"/>
  <c r="O454" i="34"/>
  <c r="P454" i="34" s="1"/>
  <c r="O455" i="34"/>
  <c r="P455" i="34" s="1"/>
  <c r="O456" i="34"/>
  <c r="P456" i="34" s="1"/>
  <c r="O457" i="34"/>
  <c r="P457" i="34" s="1"/>
  <c r="O458" i="34"/>
  <c r="P458" i="34" s="1"/>
  <c r="O459" i="34"/>
  <c r="P459" i="34" s="1"/>
  <c r="O460" i="34"/>
  <c r="P460" i="34" s="1"/>
  <c r="O461" i="34"/>
  <c r="P461" i="34" s="1"/>
  <c r="O462" i="34"/>
  <c r="P462" i="34" s="1"/>
  <c r="O463" i="34"/>
  <c r="P463" i="34" s="1"/>
  <c r="O464" i="34"/>
  <c r="P464" i="34" s="1"/>
  <c r="O465" i="34"/>
  <c r="P465" i="34" s="1"/>
  <c r="O466" i="34"/>
  <c r="P466" i="34" s="1"/>
  <c r="O467" i="34"/>
  <c r="P467" i="34" s="1"/>
  <c r="O468" i="34"/>
  <c r="P468" i="34" s="1"/>
  <c r="O469" i="34"/>
  <c r="P469" i="34" s="1"/>
  <c r="O470" i="34"/>
  <c r="P470" i="34" s="1"/>
  <c r="O471" i="34"/>
  <c r="P471" i="34" s="1"/>
  <c r="O472" i="34"/>
  <c r="P472" i="34" s="1"/>
  <c r="O473" i="34"/>
  <c r="P473" i="34" s="1"/>
  <c r="O474" i="34"/>
  <c r="P474" i="34" s="1"/>
  <c r="O475" i="34"/>
  <c r="P475" i="34" s="1"/>
  <c r="O476" i="34"/>
  <c r="P476" i="34" s="1"/>
  <c r="O477" i="34"/>
  <c r="P477" i="34" s="1"/>
  <c r="O478" i="34"/>
  <c r="P478" i="34" s="1"/>
  <c r="O479" i="34"/>
  <c r="P479" i="34" s="1"/>
  <c r="O480" i="34"/>
  <c r="P480" i="34" s="1"/>
  <c r="O481" i="34"/>
  <c r="P481" i="34" s="1"/>
  <c r="O482" i="34"/>
  <c r="P482" i="34" s="1"/>
  <c r="O483" i="34"/>
  <c r="P483" i="34" s="1"/>
  <c r="O484" i="34"/>
  <c r="P484" i="34" s="1"/>
  <c r="O485" i="34"/>
  <c r="P485" i="34" s="1"/>
  <c r="O486" i="34"/>
  <c r="P486" i="34" s="1"/>
  <c r="O487" i="34"/>
  <c r="P487" i="34" s="1"/>
  <c r="O488" i="34"/>
  <c r="P488" i="34" s="1"/>
  <c r="O489" i="34"/>
  <c r="P489" i="34" s="1"/>
  <c r="O490" i="34"/>
  <c r="P490" i="34" s="1"/>
  <c r="O491" i="34"/>
  <c r="P491" i="34" s="1"/>
  <c r="O492" i="34"/>
  <c r="P492" i="34" s="1"/>
  <c r="O493" i="34"/>
  <c r="P493" i="34" s="1"/>
  <c r="O494" i="34"/>
  <c r="P494" i="34" s="1"/>
  <c r="O495" i="34"/>
  <c r="P495" i="34" s="1"/>
  <c r="O496" i="34"/>
  <c r="P496" i="34" s="1"/>
  <c r="O497" i="34"/>
  <c r="P497" i="34" s="1"/>
  <c r="O498" i="34"/>
  <c r="P498" i="34" s="1"/>
  <c r="O499" i="34"/>
  <c r="P499" i="34" s="1"/>
  <c r="O500" i="34"/>
  <c r="P500" i="34" s="1"/>
  <c r="O501" i="34"/>
  <c r="P501" i="34" s="1"/>
  <c r="O502" i="34"/>
  <c r="P502" i="34" s="1"/>
  <c r="O503" i="34"/>
  <c r="P503" i="34" s="1"/>
  <c r="O504" i="34"/>
  <c r="P504" i="34" s="1"/>
  <c r="O505" i="34"/>
  <c r="P505" i="34" s="1"/>
  <c r="O506" i="34"/>
  <c r="P506" i="34" s="1"/>
  <c r="O507" i="34"/>
  <c r="P507" i="34" s="1"/>
  <c r="O508" i="34"/>
  <c r="P508" i="34" s="1"/>
  <c r="O509" i="34"/>
  <c r="P509" i="34" s="1"/>
  <c r="O510" i="34"/>
  <c r="P510" i="34" s="1"/>
  <c r="O511" i="34"/>
  <c r="P511" i="34" s="1"/>
  <c r="O512" i="34"/>
  <c r="P512" i="34" s="1"/>
  <c r="O513" i="34"/>
  <c r="P513" i="34" s="1"/>
  <c r="O514" i="34"/>
  <c r="P514" i="34" s="1"/>
  <c r="O515" i="34"/>
  <c r="P515" i="34" s="1"/>
  <c r="O516" i="34"/>
  <c r="P516" i="34" s="1"/>
  <c r="O517" i="34"/>
  <c r="P517" i="34" s="1"/>
  <c r="O518" i="34"/>
  <c r="P518" i="34" s="1"/>
  <c r="O519" i="34"/>
  <c r="P519" i="34" s="1"/>
  <c r="O520" i="34"/>
  <c r="P520" i="34" s="1"/>
  <c r="O521" i="34"/>
  <c r="P521" i="34" s="1"/>
  <c r="O522" i="34"/>
  <c r="P522" i="34" s="1"/>
  <c r="O523" i="34"/>
  <c r="P523" i="34" s="1"/>
  <c r="O524" i="34"/>
  <c r="P524" i="34" s="1"/>
  <c r="O525" i="34"/>
  <c r="P525" i="34" s="1"/>
  <c r="O526" i="34"/>
  <c r="P526" i="34" s="1"/>
  <c r="O527" i="34"/>
  <c r="P527" i="34" s="1"/>
  <c r="O528" i="34"/>
  <c r="P528" i="34" s="1"/>
  <c r="O529" i="34"/>
  <c r="P529" i="34" s="1"/>
  <c r="O530" i="34"/>
  <c r="P530" i="34" s="1"/>
  <c r="O531" i="34"/>
  <c r="P531" i="34" s="1"/>
  <c r="O532" i="34"/>
  <c r="P532" i="34" s="1"/>
  <c r="O533" i="34"/>
  <c r="P533" i="34" s="1"/>
  <c r="O534" i="34"/>
  <c r="P534" i="34" s="1"/>
  <c r="O535" i="34"/>
  <c r="P535" i="34" s="1"/>
  <c r="O536" i="34"/>
  <c r="P536" i="34" s="1"/>
  <c r="O537" i="34"/>
  <c r="P537" i="34" s="1"/>
  <c r="O538" i="34"/>
  <c r="P538" i="34" s="1"/>
  <c r="O539" i="34"/>
  <c r="P539" i="34" s="1"/>
  <c r="O540" i="34"/>
  <c r="P540" i="34" s="1"/>
  <c r="O541" i="34"/>
  <c r="P541" i="34" s="1"/>
  <c r="O542" i="34"/>
  <c r="P542" i="34" s="1"/>
  <c r="O543" i="34"/>
  <c r="P543" i="34" s="1"/>
  <c r="O544" i="34"/>
  <c r="P544" i="34" s="1"/>
  <c r="O545" i="34"/>
  <c r="P545" i="34" s="1"/>
  <c r="O546" i="34"/>
  <c r="P546" i="34" s="1"/>
  <c r="O547" i="34"/>
  <c r="P547" i="34" s="1"/>
  <c r="O548" i="34"/>
  <c r="P548" i="34" s="1"/>
  <c r="O549" i="34"/>
  <c r="P549" i="34" s="1"/>
  <c r="O550" i="34"/>
  <c r="P550" i="34" s="1"/>
  <c r="O551" i="34"/>
  <c r="P551" i="34" s="1"/>
  <c r="O552" i="34"/>
  <c r="P552" i="34" s="1"/>
  <c r="O553" i="34"/>
  <c r="P553" i="34" s="1"/>
  <c r="O554" i="34"/>
  <c r="P554" i="34" s="1"/>
  <c r="O555" i="34"/>
  <c r="P555" i="34" s="1"/>
  <c r="O556" i="34"/>
  <c r="P556" i="34" s="1"/>
  <c r="O557" i="34"/>
  <c r="P557" i="34" s="1"/>
  <c r="O558" i="34"/>
  <c r="P558" i="34" s="1"/>
  <c r="O559" i="34"/>
  <c r="P559" i="34" s="1"/>
  <c r="O560" i="34"/>
  <c r="P560" i="34" s="1"/>
  <c r="O561" i="34"/>
  <c r="P561" i="34" s="1"/>
  <c r="O562" i="34"/>
  <c r="P562" i="34" s="1"/>
  <c r="O563" i="34"/>
  <c r="P563" i="34" s="1"/>
  <c r="O564" i="34"/>
  <c r="P564" i="34" s="1"/>
  <c r="O565" i="34"/>
  <c r="P565" i="34" s="1"/>
  <c r="O566" i="34"/>
  <c r="P566" i="34" s="1"/>
  <c r="O567" i="34"/>
  <c r="P567" i="34" s="1"/>
  <c r="O568" i="34"/>
  <c r="P568" i="34" s="1"/>
  <c r="O569" i="34"/>
  <c r="P569" i="34" s="1"/>
  <c r="O570" i="34"/>
  <c r="P570" i="34" s="1"/>
  <c r="O571" i="34"/>
  <c r="P571" i="34" s="1"/>
  <c r="O572" i="34"/>
  <c r="P572" i="34" s="1"/>
  <c r="O573" i="34"/>
  <c r="P573" i="34" s="1"/>
  <c r="O574" i="34"/>
  <c r="P574" i="34" s="1"/>
  <c r="O575" i="34"/>
  <c r="P575" i="34" s="1"/>
  <c r="O576" i="34"/>
  <c r="P576" i="34" s="1"/>
  <c r="O577" i="34"/>
  <c r="P577" i="34" s="1"/>
  <c r="O578" i="34"/>
  <c r="P578" i="34" s="1"/>
  <c r="O579" i="34"/>
  <c r="P579" i="34" s="1"/>
  <c r="O580" i="34"/>
  <c r="P580" i="34" s="1"/>
  <c r="O581" i="34"/>
  <c r="P581" i="34" s="1"/>
  <c r="O582" i="34"/>
  <c r="P582" i="34" s="1"/>
  <c r="O583" i="34"/>
  <c r="P583" i="34" s="1"/>
  <c r="O584" i="34"/>
  <c r="P584" i="34" s="1"/>
  <c r="O585" i="34"/>
  <c r="P585" i="34" s="1"/>
  <c r="O586" i="34"/>
  <c r="P586" i="34" s="1"/>
  <c r="O587" i="34"/>
  <c r="P587" i="34" s="1"/>
  <c r="O588" i="34"/>
  <c r="P588" i="34" s="1"/>
  <c r="O589" i="34"/>
  <c r="P589" i="34" s="1"/>
  <c r="O590" i="34"/>
  <c r="P590" i="34" s="1"/>
  <c r="O591" i="34"/>
  <c r="P591" i="34" s="1"/>
  <c r="O592" i="34"/>
  <c r="P592" i="34" s="1"/>
  <c r="O593" i="34"/>
  <c r="P593" i="34" s="1"/>
  <c r="O594" i="34"/>
  <c r="P594" i="34" s="1"/>
  <c r="O595" i="34"/>
  <c r="P595" i="34" s="1"/>
  <c r="O596" i="34"/>
  <c r="P596" i="34" s="1"/>
  <c r="O597" i="34"/>
  <c r="P597" i="34" s="1"/>
  <c r="O598" i="34"/>
  <c r="P598" i="34" s="1"/>
  <c r="O599" i="34"/>
  <c r="P599" i="34" s="1"/>
  <c r="O600" i="34"/>
  <c r="P600" i="34" s="1"/>
  <c r="O601" i="34"/>
  <c r="P601" i="34" s="1"/>
  <c r="O602" i="34"/>
  <c r="P602" i="34" s="1"/>
  <c r="O603" i="34"/>
  <c r="P603" i="34" s="1"/>
  <c r="O604" i="34"/>
  <c r="P604" i="34" s="1"/>
  <c r="O605" i="34"/>
  <c r="P605" i="34" s="1"/>
  <c r="O606" i="34"/>
  <c r="P606" i="34" s="1"/>
  <c r="O607" i="34"/>
  <c r="P607" i="34" s="1"/>
  <c r="O608" i="34"/>
  <c r="P608" i="34" s="1"/>
  <c r="O609" i="34"/>
  <c r="P609" i="34" s="1"/>
  <c r="O610" i="34"/>
  <c r="P610" i="34" s="1"/>
  <c r="O611" i="34"/>
  <c r="P611" i="34" s="1"/>
  <c r="O612" i="34"/>
  <c r="P612" i="34" s="1"/>
  <c r="O613" i="34"/>
  <c r="P613" i="34" s="1"/>
  <c r="O614" i="34"/>
  <c r="P614" i="34" s="1"/>
  <c r="O615" i="34"/>
  <c r="P615" i="34" s="1"/>
  <c r="O616" i="34"/>
  <c r="P616" i="34" s="1"/>
  <c r="O617" i="34"/>
  <c r="P617" i="34" s="1"/>
  <c r="O618" i="34"/>
  <c r="P618" i="34" s="1"/>
  <c r="O619" i="34"/>
  <c r="P619" i="34" s="1"/>
  <c r="O620" i="34"/>
  <c r="P620" i="34" s="1"/>
  <c r="O621" i="34"/>
  <c r="P621" i="34" s="1"/>
  <c r="O622" i="34"/>
  <c r="P622" i="34" s="1"/>
  <c r="O623" i="34"/>
  <c r="P623" i="34" s="1"/>
  <c r="O624" i="34"/>
  <c r="P624" i="34" s="1"/>
  <c r="O625" i="34"/>
  <c r="P625" i="34" s="1"/>
  <c r="O626" i="34"/>
  <c r="P626" i="34" s="1"/>
  <c r="O627" i="34"/>
  <c r="P627" i="34" s="1"/>
  <c r="O628" i="34"/>
  <c r="P628" i="34" s="1"/>
  <c r="O629" i="34"/>
  <c r="P629" i="34" s="1"/>
  <c r="O630" i="34"/>
  <c r="P630" i="34" s="1"/>
  <c r="O631" i="34"/>
  <c r="P631" i="34" s="1"/>
  <c r="O632" i="34"/>
  <c r="P632" i="34" s="1"/>
  <c r="O633" i="34"/>
  <c r="P633" i="34" s="1"/>
  <c r="O634" i="34"/>
  <c r="P634" i="34" s="1"/>
  <c r="O635" i="34"/>
  <c r="P635" i="34" s="1"/>
  <c r="O636" i="34"/>
  <c r="P636" i="34" s="1"/>
  <c r="O637" i="34"/>
  <c r="P637" i="34" s="1"/>
  <c r="O638" i="34"/>
  <c r="P638" i="34" s="1"/>
  <c r="O639" i="34"/>
  <c r="P639" i="34" s="1"/>
  <c r="O640" i="34"/>
  <c r="P640" i="34" s="1"/>
  <c r="O641" i="34"/>
  <c r="P641" i="34" s="1"/>
  <c r="O642" i="34"/>
  <c r="P642" i="34" s="1"/>
  <c r="O643" i="34"/>
  <c r="P643" i="34" s="1"/>
  <c r="O644" i="34"/>
  <c r="P644" i="34" s="1"/>
  <c r="O645" i="34"/>
  <c r="P645" i="34" s="1"/>
  <c r="O646" i="34"/>
  <c r="P646" i="34" s="1"/>
  <c r="O647" i="34"/>
  <c r="P647" i="34" s="1"/>
  <c r="O648" i="34"/>
  <c r="P648" i="34" s="1"/>
  <c r="O649" i="34"/>
  <c r="P649" i="34" s="1"/>
  <c r="O650" i="34"/>
  <c r="P650" i="34" s="1"/>
  <c r="O651" i="34"/>
  <c r="P651" i="34" s="1"/>
  <c r="O652" i="34"/>
  <c r="P652" i="34" s="1"/>
  <c r="O653" i="34"/>
  <c r="P653" i="34" s="1"/>
  <c r="O654" i="34"/>
  <c r="P654" i="34" s="1"/>
  <c r="O655" i="34"/>
  <c r="P655" i="34" s="1"/>
  <c r="O656" i="34"/>
  <c r="P656" i="34" s="1"/>
  <c r="O657" i="34"/>
  <c r="P657" i="34" s="1"/>
  <c r="O658" i="34"/>
  <c r="P658" i="34" s="1"/>
  <c r="O659" i="34"/>
  <c r="P659" i="34" s="1"/>
  <c r="O660" i="34"/>
  <c r="P660" i="34" s="1"/>
  <c r="O661" i="34"/>
  <c r="P661" i="34" s="1"/>
  <c r="O662" i="34"/>
  <c r="P662" i="34" s="1"/>
  <c r="O663" i="34"/>
  <c r="P663" i="34" s="1"/>
  <c r="O664" i="34"/>
  <c r="P664" i="34" s="1"/>
  <c r="O665" i="34"/>
  <c r="P665" i="34" s="1"/>
  <c r="O666" i="34"/>
  <c r="P666" i="34" s="1"/>
  <c r="O667" i="34"/>
  <c r="P667" i="34" s="1"/>
  <c r="O668" i="34"/>
  <c r="P668" i="34" s="1"/>
  <c r="O669" i="34"/>
  <c r="P669" i="34" s="1"/>
  <c r="O670" i="34"/>
  <c r="P670" i="34" s="1"/>
  <c r="O671" i="34"/>
  <c r="P671" i="34" s="1"/>
  <c r="O672" i="34"/>
  <c r="P672" i="34" s="1"/>
  <c r="O673" i="34"/>
  <c r="P673" i="34" s="1"/>
  <c r="O674" i="34"/>
  <c r="P674" i="34" s="1"/>
  <c r="O675" i="34"/>
  <c r="P675" i="34" s="1"/>
  <c r="O676" i="34"/>
  <c r="P676" i="34" s="1"/>
  <c r="O677" i="34"/>
  <c r="P677" i="34" s="1"/>
  <c r="O678" i="34"/>
  <c r="P678" i="34" s="1"/>
  <c r="O679" i="34"/>
  <c r="P679" i="34" s="1"/>
  <c r="O680" i="34"/>
  <c r="P680" i="34" s="1"/>
  <c r="O681" i="34"/>
  <c r="P681" i="34" s="1"/>
  <c r="O682" i="34"/>
  <c r="P682" i="34" s="1"/>
  <c r="O683" i="34"/>
  <c r="P683" i="34" s="1"/>
  <c r="O684" i="34"/>
  <c r="P684" i="34" s="1"/>
  <c r="O685" i="34"/>
  <c r="P685" i="34" s="1"/>
  <c r="O686" i="34"/>
  <c r="P686" i="34" s="1"/>
  <c r="O687" i="34"/>
  <c r="P687" i="34" s="1"/>
  <c r="O688" i="34"/>
  <c r="P688" i="34" s="1"/>
  <c r="O689" i="34"/>
  <c r="P689" i="34" s="1"/>
  <c r="O690" i="34"/>
  <c r="P690" i="34" s="1"/>
  <c r="O691" i="34"/>
  <c r="P691" i="34" s="1"/>
  <c r="O692" i="34"/>
  <c r="P692" i="34" s="1"/>
  <c r="O693" i="34"/>
  <c r="P693" i="34" s="1"/>
  <c r="O694" i="34"/>
  <c r="P694" i="34" s="1"/>
  <c r="O695" i="34"/>
  <c r="P695" i="34" s="1"/>
  <c r="O696" i="34"/>
  <c r="P696" i="34" s="1"/>
  <c r="O697" i="34"/>
  <c r="P697" i="34" s="1"/>
  <c r="O698" i="34"/>
  <c r="P698" i="34" s="1"/>
  <c r="O699" i="34"/>
  <c r="P699" i="34" s="1"/>
  <c r="O700" i="34"/>
  <c r="P700" i="34" s="1"/>
  <c r="O701" i="34"/>
  <c r="P701" i="34" s="1"/>
  <c r="O702" i="34"/>
  <c r="P702" i="34" s="1"/>
  <c r="O703" i="34"/>
  <c r="P703" i="34" s="1"/>
  <c r="O704" i="34"/>
  <c r="P704" i="34" s="1"/>
  <c r="O705" i="34"/>
  <c r="P705" i="34" s="1"/>
  <c r="O706" i="34"/>
  <c r="P706" i="34" s="1"/>
  <c r="O707" i="34"/>
  <c r="P707" i="34" s="1"/>
  <c r="O708" i="34"/>
  <c r="P708" i="34" s="1"/>
  <c r="O709" i="34"/>
  <c r="P709" i="34" s="1"/>
  <c r="O710" i="34"/>
  <c r="P710" i="34" s="1"/>
  <c r="O711" i="34"/>
  <c r="P711" i="34" s="1"/>
  <c r="O712" i="34"/>
  <c r="P712" i="34" s="1"/>
  <c r="O713" i="34"/>
  <c r="P713" i="34" s="1"/>
  <c r="O714" i="34"/>
  <c r="P714" i="34" s="1"/>
  <c r="O715" i="34"/>
  <c r="P715" i="34" s="1"/>
  <c r="O716" i="34"/>
  <c r="P716" i="34" s="1"/>
  <c r="O717" i="34"/>
  <c r="P717" i="34" s="1"/>
  <c r="O718" i="34"/>
  <c r="P718" i="34" s="1"/>
  <c r="O719" i="34"/>
  <c r="P719" i="34" s="1"/>
  <c r="O720" i="34"/>
  <c r="P720" i="34" s="1"/>
  <c r="O721" i="34"/>
  <c r="P721" i="34" s="1"/>
  <c r="O722" i="34"/>
  <c r="P722" i="34" s="1"/>
  <c r="O723" i="34"/>
  <c r="P723" i="34" s="1"/>
  <c r="O724" i="34"/>
  <c r="P724" i="34" s="1"/>
  <c r="O725" i="34"/>
  <c r="P725" i="34" s="1"/>
  <c r="O726" i="34"/>
  <c r="P726" i="34" s="1"/>
  <c r="O727" i="34"/>
  <c r="P727" i="34" s="1"/>
  <c r="O728" i="34"/>
  <c r="P728" i="34" s="1"/>
  <c r="O729" i="34"/>
  <c r="P729" i="34" s="1"/>
  <c r="O730" i="34"/>
  <c r="P730" i="34" s="1"/>
  <c r="O731" i="34"/>
  <c r="P731" i="34" s="1"/>
  <c r="O732" i="34"/>
  <c r="P732" i="34" s="1"/>
  <c r="O733" i="34"/>
  <c r="P733" i="34" s="1"/>
  <c r="O734" i="34"/>
  <c r="P734" i="34" s="1"/>
  <c r="O735" i="34"/>
  <c r="P735" i="34" s="1"/>
  <c r="O736" i="34"/>
  <c r="P736" i="34" s="1"/>
  <c r="O737" i="34"/>
  <c r="P737" i="34" s="1"/>
  <c r="O738" i="34"/>
  <c r="P738" i="34" s="1"/>
  <c r="O739" i="34"/>
  <c r="P739" i="34" s="1"/>
  <c r="O740" i="34"/>
  <c r="P740" i="34" s="1"/>
  <c r="O741" i="34"/>
  <c r="P741" i="34" s="1"/>
  <c r="O742" i="34"/>
  <c r="P742" i="34" s="1"/>
  <c r="O743" i="34"/>
  <c r="P743" i="34" s="1"/>
  <c r="O744" i="34"/>
  <c r="P744" i="34" s="1"/>
  <c r="O745" i="34"/>
  <c r="P745" i="34" s="1"/>
  <c r="O746" i="34"/>
  <c r="P746" i="34" s="1"/>
  <c r="O747" i="34"/>
  <c r="P747" i="34" s="1"/>
  <c r="O748" i="34"/>
  <c r="P748" i="34" s="1"/>
  <c r="O749" i="34"/>
  <c r="P749" i="34" s="1"/>
  <c r="O750" i="34"/>
  <c r="P750" i="34" s="1"/>
  <c r="O751" i="34"/>
  <c r="P751" i="34" s="1"/>
  <c r="O752" i="34"/>
  <c r="P752" i="34" s="1"/>
  <c r="O753" i="34"/>
  <c r="P753" i="34" s="1"/>
  <c r="O754" i="34"/>
  <c r="P754" i="34" s="1"/>
  <c r="O755" i="34"/>
  <c r="P755" i="34" s="1"/>
  <c r="O756" i="34"/>
  <c r="P756" i="34" s="1"/>
  <c r="O757" i="34"/>
  <c r="P757" i="34" s="1"/>
  <c r="O758" i="34"/>
  <c r="P758" i="34" s="1"/>
  <c r="O759" i="34"/>
  <c r="P759" i="34" s="1"/>
  <c r="O760" i="34"/>
  <c r="P760" i="34" s="1"/>
  <c r="O761" i="34"/>
  <c r="P761" i="34" s="1"/>
  <c r="O762" i="34"/>
  <c r="P762" i="34" s="1"/>
  <c r="O763" i="34"/>
  <c r="P763" i="34" s="1"/>
  <c r="O764" i="34"/>
  <c r="P764" i="34" s="1"/>
  <c r="O765" i="34"/>
  <c r="P765" i="34" s="1"/>
  <c r="O766" i="34"/>
  <c r="P766" i="34" s="1"/>
  <c r="O767" i="34"/>
  <c r="P767" i="34" s="1"/>
  <c r="O768" i="34"/>
  <c r="P768" i="34" s="1"/>
  <c r="O769" i="34"/>
  <c r="P769" i="34" s="1"/>
  <c r="O770" i="34"/>
  <c r="P770" i="34" s="1"/>
  <c r="O771" i="34"/>
  <c r="P771" i="34" s="1"/>
  <c r="O772" i="34"/>
  <c r="P772" i="34" s="1"/>
  <c r="O773" i="34"/>
  <c r="P773" i="34" s="1"/>
  <c r="O774" i="34"/>
  <c r="P774" i="34" s="1"/>
  <c r="O775" i="34"/>
  <c r="P775" i="34" s="1"/>
  <c r="O776" i="34"/>
  <c r="P776" i="34" s="1"/>
  <c r="O777" i="34"/>
  <c r="P777" i="34" s="1"/>
  <c r="O778" i="34"/>
  <c r="P778" i="34" s="1"/>
  <c r="O779" i="34"/>
  <c r="P779" i="34" s="1"/>
  <c r="O780" i="34"/>
  <c r="P780" i="34" s="1"/>
  <c r="O781" i="34"/>
  <c r="P781" i="34" s="1"/>
  <c r="O782" i="34"/>
  <c r="P782" i="34" s="1"/>
  <c r="O783" i="34"/>
  <c r="P783" i="34" s="1"/>
  <c r="O784" i="34"/>
  <c r="P784" i="34" s="1"/>
  <c r="O785" i="34"/>
  <c r="P785" i="34" s="1"/>
  <c r="O786" i="34"/>
  <c r="P786" i="34" s="1"/>
  <c r="O787" i="34"/>
  <c r="P787" i="34" s="1"/>
  <c r="O788" i="34"/>
  <c r="P788" i="34" s="1"/>
  <c r="O789" i="34"/>
  <c r="P789" i="34" s="1"/>
  <c r="O790" i="34"/>
  <c r="P790" i="34" s="1"/>
  <c r="O791" i="34"/>
  <c r="P791" i="34" s="1"/>
  <c r="O792" i="34"/>
  <c r="P792" i="34" s="1"/>
  <c r="O793" i="34"/>
  <c r="P793" i="34" s="1"/>
  <c r="O794" i="34"/>
  <c r="P794" i="34" s="1"/>
  <c r="O795" i="34"/>
  <c r="P795" i="34" s="1"/>
  <c r="O796" i="34"/>
  <c r="P796" i="34" s="1"/>
  <c r="O797" i="34"/>
  <c r="P797" i="34" s="1"/>
  <c r="O798" i="34"/>
  <c r="P798" i="34" s="1"/>
  <c r="O799" i="34"/>
  <c r="P799" i="34" s="1"/>
  <c r="O800" i="34"/>
  <c r="P800" i="34" s="1"/>
  <c r="O801" i="34"/>
  <c r="P801" i="34" s="1"/>
  <c r="O802" i="34"/>
  <c r="P802" i="34" s="1"/>
  <c r="O803" i="34"/>
  <c r="P803" i="34" s="1"/>
  <c r="O804" i="34"/>
  <c r="P804" i="34" s="1"/>
  <c r="O805" i="34"/>
  <c r="P805" i="34" s="1"/>
  <c r="O806" i="34"/>
  <c r="P806" i="34" s="1"/>
  <c r="O807" i="34"/>
  <c r="P807" i="34" s="1"/>
  <c r="O808" i="34"/>
  <c r="P808" i="34" s="1"/>
  <c r="O809" i="34"/>
  <c r="P809" i="34" s="1"/>
  <c r="O810" i="34"/>
  <c r="P810" i="34" s="1"/>
  <c r="O811" i="34"/>
  <c r="P811" i="34" s="1"/>
  <c r="O812" i="34"/>
  <c r="P812" i="34" s="1"/>
  <c r="O813" i="34"/>
  <c r="P813" i="34" s="1"/>
  <c r="O814" i="34"/>
  <c r="P814" i="34" s="1"/>
  <c r="O815" i="34"/>
  <c r="P815" i="34" s="1"/>
  <c r="O816" i="34"/>
  <c r="P816" i="34" s="1"/>
  <c r="O817" i="34"/>
  <c r="P817" i="34" s="1"/>
  <c r="O818" i="34"/>
  <c r="P818" i="34" s="1"/>
  <c r="O819" i="34"/>
  <c r="P819" i="34" s="1"/>
  <c r="O820" i="34"/>
  <c r="P820" i="34" s="1"/>
  <c r="O821" i="34"/>
  <c r="P821" i="34" s="1"/>
  <c r="O822" i="34"/>
  <c r="P822" i="34" s="1"/>
  <c r="O823" i="34"/>
  <c r="P823" i="34" s="1"/>
  <c r="O824" i="34"/>
  <c r="P824" i="34" s="1"/>
  <c r="O825" i="34"/>
  <c r="P825" i="34" s="1"/>
  <c r="O826" i="34"/>
  <c r="P826" i="34" s="1"/>
  <c r="O827" i="34"/>
  <c r="P827" i="34" s="1"/>
  <c r="O828" i="34"/>
  <c r="P828" i="34" s="1"/>
  <c r="O829" i="34"/>
  <c r="P829" i="34" s="1"/>
  <c r="O830" i="34"/>
  <c r="P830" i="34" s="1"/>
  <c r="O831" i="34"/>
  <c r="P831" i="34" s="1"/>
  <c r="O832" i="34"/>
  <c r="P832" i="34" s="1"/>
  <c r="O833" i="34"/>
  <c r="P833" i="34" s="1"/>
  <c r="O834" i="34"/>
  <c r="P834" i="34" s="1"/>
  <c r="O835" i="34"/>
  <c r="P835" i="34" s="1"/>
  <c r="O836" i="34"/>
  <c r="P836" i="34" s="1"/>
  <c r="O837" i="34"/>
  <c r="P837" i="34" s="1"/>
  <c r="O838" i="34"/>
  <c r="P838" i="34" s="1"/>
  <c r="O839" i="34"/>
  <c r="P839" i="34" s="1"/>
  <c r="O840" i="34"/>
  <c r="P840" i="34" s="1"/>
  <c r="O841" i="34"/>
  <c r="P841" i="34" s="1"/>
  <c r="O842" i="34"/>
  <c r="P842" i="34" s="1"/>
  <c r="O843" i="34"/>
  <c r="P843" i="34" s="1"/>
  <c r="O844" i="34"/>
  <c r="P844" i="34" s="1"/>
  <c r="O845" i="34"/>
  <c r="P845" i="34" s="1"/>
  <c r="O846" i="34"/>
  <c r="P846" i="34" s="1"/>
  <c r="O847" i="34"/>
  <c r="P847" i="34" s="1"/>
  <c r="O848" i="34"/>
  <c r="P848" i="34" s="1"/>
  <c r="O849" i="34"/>
  <c r="P849" i="34" s="1"/>
  <c r="O850" i="34"/>
  <c r="P850" i="34" s="1"/>
  <c r="O851" i="34"/>
  <c r="P851" i="34" s="1"/>
  <c r="O852" i="34"/>
  <c r="P852" i="34" s="1"/>
  <c r="O853" i="34"/>
  <c r="P853" i="34" s="1"/>
  <c r="O854" i="34"/>
  <c r="P854" i="34" s="1"/>
  <c r="O855" i="34"/>
  <c r="P855" i="34" s="1"/>
  <c r="O856" i="34"/>
  <c r="P856" i="34" s="1"/>
  <c r="O857" i="34"/>
  <c r="P857" i="34" s="1"/>
  <c r="O858" i="34"/>
  <c r="P858" i="34" s="1"/>
  <c r="O859" i="34"/>
  <c r="P859" i="34" s="1"/>
  <c r="O860" i="34"/>
  <c r="P860" i="34" s="1"/>
  <c r="O861" i="34"/>
  <c r="P861" i="34" s="1"/>
  <c r="O862" i="34"/>
  <c r="P862" i="34" s="1"/>
  <c r="O863" i="34"/>
  <c r="P863" i="34" s="1"/>
  <c r="O864" i="34"/>
  <c r="P864" i="34" s="1"/>
  <c r="O865" i="34"/>
  <c r="P865" i="34" s="1"/>
  <c r="O866" i="34"/>
  <c r="P866" i="34" s="1"/>
  <c r="O867" i="34"/>
  <c r="P867" i="34" s="1"/>
  <c r="O868" i="34"/>
  <c r="P868" i="34" s="1"/>
  <c r="O869" i="34"/>
  <c r="P869" i="34" s="1"/>
  <c r="O870" i="34"/>
  <c r="P870" i="34" s="1"/>
  <c r="O871" i="34"/>
  <c r="P871" i="34" s="1"/>
  <c r="O872" i="34"/>
  <c r="P872" i="34" s="1"/>
  <c r="O873" i="34"/>
  <c r="P873" i="34" s="1"/>
  <c r="O874" i="34"/>
  <c r="P874" i="34" s="1"/>
  <c r="O875" i="34"/>
  <c r="P875" i="34" s="1"/>
  <c r="O876" i="34"/>
  <c r="P876" i="34" s="1"/>
  <c r="O877" i="34"/>
  <c r="P877" i="34" s="1"/>
  <c r="O878" i="34"/>
  <c r="P878" i="34" s="1"/>
  <c r="O879" i="34"/>
  <c r="P879" i="34" s="1"/>
  <c r="O880" i="34"/>
  <c r="P880" i="34" s="1"/>
  <c r="O881" i="34"/>
  <c r="P881" i="34" s="1"/>
  <c r="O882" i="34"/>
  <c r="P882" i="34" s="1"/>
  <c r="O883" i="34"/>
  <c r="P883" i="34" s="1"/>
  <c r="O884" i="34"/>
  <c r="P884" i="34" s="1"/>
  <c r="O885" i="34"/>
  <c r="P885" i="34" s="1"/>
  <c r="O886" i="34"/>
  <c r="P886" i="34" s="1"/>
  <c r="O887" i="34"/>
  <c r="P887" i="34" s="1"/>
  <c r="O888" i="34"/>
  <c r="P888" i="34" s="1"/>
  <c r="O889" i="34"/>
  <c r="P889" i="34" s="1"/>
  <c r="O890" i="34"/>
  <c r="P890" i="34" s="1"/>
  <c r="O891" i="34"/>
  <c r="P891" i="34" s="1"/>
  <c r="O892" i="34"/>
  <c r="P892" i="34" s="1"/>
  <c r="O893" i="34"/>
  <c r="P893" i="34" s="1"/>
  <c r="O894" i="34"/>
  <c r="P894" i="34" s="1"/>
  <c r="O895" i="34"/>
  <c r="P895" i="34" s="1"/>
  <c r="O896" i="34"/>
  <c r="P896" i="34" s="1"/>
  <c r="O897" i="34"/>
  <c r="P897" i="34" s="1"/>
  <c r="O898" i="34"/>
  <c r="P898" i="34" s="1"/>
  <c r="O899" i="34"/>
  <c r="P899" i="34" s="1"/>
  <c r="O900" i="34"/>
  <c r="P900" i="34" s="1"/>
  <c r="O901" i="34"/>
  <c r="P901" i="34" s="1"/>
  <c r="O902" i="34"/>
  <c r="P902" i="34" s="1"/>
  <c r="O903" i="34"/>
  <c r="P903" i="34" s="1"/>
  <c r="O904" i="34"/>
  <c r="P904" i="34" s="1"/>
  <c r="O905" i="34"/>
  <c r="P905" i="34" s="1"/>
  <c r="O906" i="34"/>
  <c r="P906" i="34" s="1"/>
  <c r="O907" i="34"/>
  <c r="P907" i="34" s="1"/>
  <c r="O908" i="34"/>
  <c r="P908" i="34" s="1"/>
  <c r="O909" i="34"/>
  <c r="P909" i="34" s="1"/>
  <c r="O910" i="34"/>
  <c r="P910" i="34" s="1"/>
  <c r="O911" i="34"/>
  <c r="P911" i="34" s="1"/>
  <c r="O912" i="34"/>
  <c r="P912" i="34" s="1"/>
  <c r="O913" i="34"/>
  <c r="P913" i="34" s="1"/>
  <c r="O914" i="34"/>
  <c r="P914" i="34" s="1"/>
  <c r="O915" i="34"/>
  <c r="P915" i="34" s="1"/>
  <c r="O916" i="34"/>
  <c r="P916" i="34" s="1"/>
  <c r="O917" i="34"/>
  <c r="P917" i="34" s="1"/>
  <c r="O918" i="34"/>
  <c r="P918" i="34" s="1"/>
  <c r="O919" i="34"/>
  <c r="P919" i="34" s="1"/>
  <c r="O920" i="34"/>
  <c r="P920" i="34" s="1"/>
  <c r="O921" i="34"/>
  <c r="P921" i="34" s="1"/>
  <c r="O922" i="34"/>
  <c r="P922" i="34" s="1"/>
  <c r="O923" i="34"/>
  <c r="P923" i="34" s="1"/>
  <c r="O924" i="34"/>
  <c r="P924" i="34" s="1"/>
  <c r="O925" i="34"/>
  <c r="P925" i="34" s="1"/>
  <c r="O926" i="34"/>
  <c r="P926" i="34" s="1"/>
  <c r="O927" i="34"/>
  <c r="P927" i="34" s="1"/>
  <c r="O928" i="34"/>
  <c r="P928" i="34" s="1"/>
  <c r="O929" i="34"/>
  <c r="P929" i="34" s="1"/>
  <c r="O930" i="34"/>
  <c r="P930" i="34" s="1"/>
  <c r="O931" i="34"/>
  <c r="P931" i="34" s="1"/>
  <c r="O932" i="34"/>
  <c r="P932" i="34" s="1"/>
  <c r="O933" i="34"/>
  <c r="P933" i="34" s="1"/>
  <c r="O934" i="34"/>
  <c r="P934" i="34" s="1"/>
  <c r="O935" i="34"/>
  <c r="P935" i="34" s="1"/>
  <c r="O936" i="34"/>
  <c r="P936" i="34" s="1"/>
  <c r="O937" i="34"/>
  <c r="P937" i="34" s="1"/>
  <c r="O938" i="34"/>
  <c r="P938" i="34" s="1"/>
  <c r="O939" i="34"/>
  <c r="P939" i="34" s="1"/>
  <c r="O940" i="34"/>
  <c r="P940" i="34" s="1"/>
  <c r="O941" i="34"/>
  <c r="P941" i="34" s="1"/>
  <c r="O942" i="34"/>
  <c r="P942" i="34" s="1"/>
  <c r="O943" i="34"/>
  <c r="P943" i="34" s="1"/>
  <c r="O944" i="34"/>
  <c r="P944" i="34" s="1"/>
  <c r="O945" i="34"/>
  <c r="P945" i="34" s="1"/>
  <c r="O946" i="34"/>
  <c r="P946" i="34" s="1"/>
  <c r="O947" i="34"/>
  <c r="P947" i="34" s="1"/>
  <c r="O948" i="34"/>
  <c r="P948" i="34" s="1"/>
  <c r="O949" i="34"/>
  <c r="P949" i="34" s="1"/>
  <c r="O950" i="34"/>
  <c r="P950" i="34" s="1"/>
  <c r="O951" i="34"/>
  <c r="P951" i="34" s="1"/>
  <c r="O952" i="34"/>
  <c r="P952" i="34" s="1"/>
  <c r="O953" i="34"/>
  <c r="P953" i="34" s="1"/>
  <c r="O954" i="34"/>
  <c r="P954" i="34" s="1"/>
  <c r="O955" i="34"/>
  <c r="P955" i="34" s="1"/>
  <c r="O956" i="34"/>
  <c r="P956" i="34" s="1"/>
  <c r="O957" i="34"/>
  <c r="P957" i="34" s="1"/>
  <c r="O958" i="34"/>
  <c r="P958" i="34" s="1"/>
  <c r="O959" i="34"/>
  <c r="P959" i="34" s="1"/>
  <c r="O960" i="34"/>
  <c r="P960" i="34" s="1"/>
  <c r="O961" i="34"/>
  <c r="P961" i="34" s="1"/>
  <c r="O962" i="34"/>
  <c r="P962" i="34" s="1"/>
  <c r="O963" i="34"/>
  <c r="P963" i="34" s="1"/>
  <c r="O964" i="34"/>
  <c r="P964" i="34" s="1"/>
  <c r="O965" i="34"/>
  <c r="P965" i="34" s="1"/>
  <c r="O966" i="34"/>
  <c r="P966" i="34" s="1"/>
  <c r="O967" i="34"/>
  <c r="P967" i="34" s="1"/>
  <c r="O968" i="34"/>
  <c r="P968" i="34" s="1"/>
  <c r="O969" i="34"/>
  <c r="P969" i="34" s="1"/>
  <c r="O970" i="34"/>
  <c r="P970" i="34" s="1"/>
  <c r="O971" i="34"/>
  <c r="P971" i="34" s="1"/>
  <c r="O972" i="34"/>
  <c r="P972" i="34" s="1"/>
  <c r="O973" i="34"/>
  <c r="P973" i="34" s="1"/>
  <c r="O974" i="34"/>
  <c r="P974" i="34" s="1"/>
  <c r="O975" i="34"/>
  <c r="P975" i="34" s="1"/>
  <c r="O976" i="34"/>
  <c r="P976" i="34" s="1"/>
  <c r="O977" i="34"/>
  <c r="P977" i="34" s="1"/>
  <c r="O978" i="34"/>
  <c r="P978" i="34" s="1"/>
  <c r="O979" i="34"/>
  <c r="P979" i="34" s="1"/>
  <c r="O980" i="34"/>
  <c r="P980" i="34" s="1"/>
  <c r="O981" i="34"/>
  <c r="P981" i="34" s="1"/>
  <c r="O982" i="34"/>
  <c r="P982" i="34" s="1"/>
  <c r="O983" i="34"/>
  <c r="P983" i="34" s="1"/>
  <c r="O984" i="34"/>
  <c r="P984" i="34" s="1"/>
  <c r="O985" i="34"/>
  <c r="P985" i="34" s="1"/>
  <c r="O986" i="34"/>
  <c r="P986" i="34" s="1"/>
  <c r="O987" i="34"/>
  <c r="P987" i="34" s="1"/>
  <c r="O988" i="34"/>
  <c r="P988" i="34" s="1"/>
  <c r="O989" i="34"/>
  <c r="P989" i="34" s="1"/>
  <c r="O990" i="34"/>
  <c r="P990" i="34" s="1"/>
  <c r="O991" i="34"/>
  <c r="P991" i="34" s="1"/>
  <c r="O992" i="34"/>
  <c r="P992" i="34" s="1"/>
  <c r="O993" i="34"/>
  <c r="P993" i="34" s="1"/>
  <c r="O994" i="34"/>
  <c r="P994" i="34" s="1"/>
  <c r="O995" i="34"/>
  <c r="P995" i="34" s="1"/>
  <c r="O996" i="34"/>
  <c r="P996" i="34" s="1"/>
  <c r="O997" i="34"/>
  <c r="P997" i="34" s="1"/>
  <c r="O998" i="34"/>
  <c r="P998" i="34" s="1"/>
  <c r="O999" i="34"/>
  <c r="P999" i="34" s="1"/>
  <c r="O1000" i="34"/>
  <c r="P1000" i="34" s="1"/>
  <c r="O1001" i="34"/>
  <c r="P1001" i="34" s="1"/>
  <c r="O1002" i="34"/>
  <c r="P1002" i="34" s="1"/>
  <c r="O1003" i="34"/>
  <c r="P1003" i="34" s="1"/>
  <c r="O1004" i="34"/>
  <c r="P1004" i="34" s="1"/>
  <c r="O1005" i="34"/>
  <c r="P1005" i="34" s="1"/>
  <c r="O1006" i="34"/>
  <c r="P1006" i="34" s="1"/>
  <c r="O1007" i="34"/>
  <c r="P1007" i="34" s="1"/>
  <c r="O1008" i="34"/>
  <c r="P1008" i="34" s="1"/>
  <c r="O1009" i="34"/>
  <c r="P1009" i="34" s="1"/>
  <c r="O1010" i="34"/>
  <c r="P1010" i="34" s="1"/>
  <c r="O1011" i="34"/>
  <c r="P1011" i="34" s="1"/>
  <c r="O1012" i="34"/>
  <c r="P1012" i="34" s="1"/>
  <c r="O1013" i="34"/>
  <c r="P1013" i="34" s="1"/>
  <c r="O1014" i="34"/>
  <c r="P1014" i="34" s="1"/>
  <c r="O1015" i="34"/>
  <c r="P1015" i="34" s="1"/>
  <c r="O1016" i="34"/>
  <c r="P1016" i="34" s="1"/>
  <c r="O1017" i="34"/>
  <c r="P1017" i="34" s="1"/>
  <c r="O1018" i="34"/>
  <c r="P1018" i="34" s="1"/>
  <c r="O1019" i="34"/>
  <c r="P1019" i="34" s="1"/>
  <c r="O1020" i="34"/>
  <c r="P1020" i="34" s="1"/>
  <c r="O1021" i="34"/>
  <c r="P1021" i="34" s="1"/>
  <c r="O1022" i="34"/>
  <c r="P1022" i="34" s="1"/>
  <c r="O1023" i="34"/>
  <c r="P1023" i="34" s="1"/>
  <c r="O1024" i="34"/>
  <c r="P1024" i="34" s="1"/>
  <c r="O1025" i="34"/>
  <c r="P1025" i="34" s="1"/>
  <c r="O1026" i="34"/>
  <c r="P1026" i="34" s="1"/>
  <c r="O1027" i="34"/>
  <c r="P1027" i="34" s="1"/>
  <c r="O1028" i="34"/>
  <c r="P1028" i="34" s="1"/>
  <c r="O1029" i="34"/>
  <c r="P1029" i="34" s="1"/>
  <c r="O1030" i="34"/>
  <c r="P1030" i="34" s="1"/>
  <c r="O1031" i="34"/>
  <c r="P1031" i="34" s="1"/>
  <c r="O1032" i="34"/>
  <c r="P1032" i="34" s="1"/>
  <c r="O1033" i="34"/>
  <c r="P1033" i="34" s="1"/>
  <c r="O1034" i="34"/>
  <c r="P1034" i="34" s="1"/>
  <c r="O1035" i="34"/>
  <c r="P1035" i="34" s="1"/>
  <c r="O1036" i="34"/>
  <c r="P1036" i="34" s="1"/>
  <c r="O1037" i="34"/>
  <c r="P1037" i="34" s="1"/>
  <c r="O1038" i="34"/>
  <c r="P1038" i="34" s="1"/>
  <c r="O1039" i="34"/>
  <c r="P1039" i="34" s="1"/>
  <c r="O1040" i="34"/>
  <c r="P1040" i="34" s="1"/>
  <c r="O1041" i="34"/>
  <c r="P1041" i="34" s="1"/>
  <c r="O1042" i="34"/>
  <c r="P1042" i="34" s="1"/>
  <c r="O1043" i="34"/>
  <c r="P1043" i="34" s="1"/>
  <c r="O1044" i="34"/>
  <c r="P1044" i="34" s="1"/>
  <c r="O1045" i="34"/>
  <c r="P1045" i="34" s="1"/>
  <c r="O1046" i="34"/>
  <c r="P1046" i="34" s="1"/>
  <c r="O1047" i="34"/>
  <c r="P1047" i="34" s="1"/>
  <c r="O1048" i="34"/>
  <c r="P1048" i="34" s="1"/>
  <c r="O1049" i="34"/>
  <c r="P1049" i="34" s="1"/>
  <c r="O1050" i="34"/>
  <c r="P1050" i="34" s="1"/>
  <c r="O1051" i="34"/>
  <c r="P1051" i="34" s="1"/>
  <c r="O1052" i="34"/>
  <c r="P1052" i="34" s="1"/>
  <c r="O1053" i="34"/>
  <c r="P1053" i="34" s="1"/>
  <c r="O1054" i="34"/>
  <c r="P1054" i="34" s="1"/>
  <c r="O1055" i="34"/>
  <c r="P1055" i="34" s="1"/>
  <c r="O1056" i="34"/>
  <c r="P1056" i="34" s="1"/>
  <c r="O1057" i="34"/>
  <c r="P1057" i="34" s="1"/>
  <c r="O1058" i="34"/>
  <c r="P1058" i="34" s="1"/>
  <c r="O1059" i="34"/>
  <c r="P1059" i="34" s="1"/>
  <c r="O1060" i="34"/>
  <c r="P1060" i="34" s="1"/>
  <c r="O1061" i="34"/>
  <c r="P1061" i="34" s="1"/>
  <c r="O1062" i="34"/>
  <c r="P1062" i="34" s="1"/>
  <c r="O1063" i="34"/>
  <c r="P1063" i="34" s="1"/>
  <c r="O1064" i="34"/>
  <c r="P1064" i="34" s="1"/>
  <c r="O1065" i="34"/>
  <c r="P1065" i="34" s="1"/>
  <c r="O1066" i="34"/>
  <c r="P1066" i="34" s="1"/>
  <c r="O1067" i="34"/>
  <c r="P1067" i="34" s="1"/>
  <c r="O1068" i="34"/>
  <c r="P1068" i="34" s="1"/>
  <c r="O1069" i="34"/>
  <c r="P1069" i="34" s="1"/>
  <c r="O1070" i="34"/>
  <c r="P1070" i="34" s="1"/>
  <c r="O1071" i="34"/>
  <c r="P1071" i="34" s="1"/>
  <c r="O1072" i="34"/>
  <c r="P1072" i="34" s="1"/>
  <c r="O1073" i="34"/>
  <c r="P1073" i="34" s="1"/>
  <c r="O1074" i="34"/>
  <c r="P1074" i="34" s="1"/>
  <c r="O1075" i="34"/>
  <c r="P1075" i="34" s="1"/>
  <c r="O1076" i="34"/>
  <c r="P1076" i="34" s="1"/>
  <c r="O1077" i="34"/>
  <c r="P1077" i="34" s="1"/>
  <c r="O1078" i="34"/>
  <c r="P1078" i="34" s="1"/>
  <c r="O1079" i="34"/>
  <c r="P1079" i="34" s="1"/>
  <c r="O1080" i="34"/>
  <c r="P1080" i="34" s="1"/>
  <c r="O1081" i="34"/>
  <c r="P1081" i="34" s="1"/>
  <c r="O1082" i="34"/>
  <c r="P1082" i="34" s="1"/>
  <c r="O1083" i="34"/>
  <c r="P1083" i="34" s="1"/>
  <c r="O1084" i="34"/>
  <c r="P1084" i="34" s="1"/>
  <c r="O1085" i="34"/>
  <c r="P1085" i="34" s="1"/>
  <c r="O1086" i="34"/>
  <c r="P1086" i="34" s="1"/>
  <c r="O1087" i="34"/>
  <c r="P1087" i="34" s="1"/>
  <c r="O1088" i="34"/>
  <c r="P1088" i="34" s="1"/>
  <c r="O1089" i="34"/>
  <c r="P1089" i="34" s="1"/>
  <c r="O1090" i="34"/>
  <c r="P1090" i="34" s="1"/>
  <c r="O1091" i="34"/>
  <c r="P1091" i="34" s="1"/>
  <c r="O1092" i="34"/>
  <c r="P1092" i="34" s="1"/>
  <c r="O1093" i="34"/>
  <c r="P1093" i="34" s="1"/>
  <c r="O1094" i="34"/>
  <c r="P1094" i="34" s="1"/>
  <c r="O1095" i="34"/>
  <c r="P1095" i="34" s="1"/>
  <c r="O1096" i="34"/>
  <c r="P1096" i="34" s="1"/>
  <c r="O1097" i="34"/>
  <c r="P1097" i="34" s="1"/>
  <c r="O1098" i="34"/>
  <c r="P1098" i="34" s="1"/>
  <c r="O1099" i="34"/>
  <c r="P1099" i="34" s="1"/>
  <c r="O1100" i="34"/>
  <c r="P1100" i="34" s="1"/>
  <c r="O1101" i="34"/>
  <c r="P1101" i="34" s="1"/>
  <c r="O1102" i="34"/>
  <c r="P1102" i="34" s="1"/>
  <c r="O1103" i="34"/>
  <c r="P1103" i="34" s="1"/>
  <c r="O1104" i="34"/>
  <c r="P1104" i="34" s="1"/>
  <c r="O1105" i="34"/>
  <c r="P1105" i="34" s="1"/>
  <c r="O1106" i="34"/>
  <c r="P1106" i="34" s="1"/>
  <c r="O1107" i="34"/>
  <c r="P1107" i="34" s="1"/>
  <c r="O1108" i="34"/>
  <c r="P1108" i="34" s="1"/>
  <c r="O1109" i="34"/>
  <c r="P1109" i="34" s="1"/>
  <c r="O1110" i="34"/>
  <c r="P1110" i="34" s="1"/>
  <c r="O1111" i="34"/>
  <c r="P1111" i="34" s="1"/>
  <c r="O1112" i="34"/>
  <c r="P1112" i="34" s="1"/>
  <c r="O1113" i="34"/>
  <c r="P1113" i="34" s="1"/>
  <c r="O1114" i="34"/>
  <c r="P1114" i="34" s="1"/>
  <c r="O1115" i="34"/>
  <c r="P1115" i="34" s="1"/>
  <c r="O1116" i="34"/>
  <c r="P1116" i="34" s="1"/>
  <c r="O1117" i="34"/>
  <c r="P1117" i="34" s="1"/>
  <c r="O1118" i="34"/>
  <c r="P1118" i="34" s="1"/>
  <c r="O1119" i="34"/>
  <c r="P1119" i="34" s="1"/>
  <c r="O1120" i="34"/>
  <c r="P1120" i="34" s="1"/>
  <c r="O1121" i="34"/>
  <c r="P1121" i="34" s="1"/>
  <c r="O1122" i="34"/>
  <c r="P1122" i="34" s="1"/>
  <c r="O1123" i="34"/>
  <c r="P1123" i="34" s="1"/>
  <c r="O1124" i="34"/>
  <c r="P1124" i="34" s="1"/>
  <c r="O1125" i="34"/>
  <c r="P1125" i="34" s="1"/>
  <c r="O1126" i="34"/>
  <c r="P1126" i="34" s="1"/>
  <c r="O1127" i="34"/>
  <c r="P1127" i="34" s="1"/>
  <c r="O1128" i="34"/>
  <c r="P1128" i="34" s="1"/>
  <c r="O1129" i="34"/>
  <c r="P1129" i="34" s="1"/>
  <c r="O1130" i="34"/>
  <c r="P1130" i="34" s="1"/>
  <c r="O1131" i="34"/>
  <c r="P1131" i="34" s="1"/>
  <c r="O1132" i="34"/>
  <c r="P1132" i="34" s="1"/>
  <c r="O1133" i="34"/>
  <c r="P1133" i="34" s="1"/>
  <c r="O1134" i="34"/>
  <c r="P1134" i="34" s="1"/>
  <c r="O1135" i="34"/>
  <c r="P1135" i="34" s="1"/>
  <c r="O1136" i="34"/>
  <c r="P1136" i="34" s="1"/>
  <c r="O1137" i="34"/>
  <c r="P1137" i="34" s="1"/>
  <c r="O1138" i="34"/>
  <c r="P1138" i="34" s="1"/>
  <c r="O1139" i="34"/>
  <c r="P1139" i="34" s="1"/>
  <c r="O1140" i="34"/>
  <c r="P1140" i="34" s="1"/>
  <c r="O1141" i="34"/>
  <c r="P1141" i="34" s="1"/>
  <c r="O1142" i="34"/>
  <c r="P1142" i="34" s="1"/>
  <c r="O1143" i="34"/>
  <c r="P1143" i="34" s="1"/>
  <c r="O1144" i="34"/>
  <c r="P1144" i="34" s="1"/>
  <c r="O1145" i="34"/>
  <c r="P1145" i="34" s="1"/>
  <c r="O1146" i="34"/>
  <c r="P1146" i="34" s="1"/>
  <c r="O1147" i="34"/>
  <c r="P1147" i="34" s="1"/>
  <c r="O1148" i="34"/>
  <c r="P1148" i="34" s="1"/>
  <c r="O1149" i="34"/>
  <c r="P1149" i="34" s="1"/>
  <c r="O1150" i="34"/>
  <c r="P1150" i="34" s="1"/>
  <c r="O1151" i="34"/>
  <c r="P1151" i="34" s="1"/>
  <c r="O1152" i="34"/>
  <c r="P1152" i="34" s="1"/>
  <c r="O1153" i="34"/>
  <c r="P1153" i="34" s="1"/>
  <c r="O1154" i="34"/>
  <c r="P1154" i="34" s="1"/>
  <c r="O1155" i="34"/>
  <c r="P1155" i="34" s="1"/>
  <c r="O1156" i="34"/>
  <c r="P1156" i="34" s="1"/>
  <c r="O1157" i="34"/>
  <c r="P1157" i="34" s="1"/>
  <c r="O1158" i="34"/>
  <c r="P1158" i="34" s="1"/>
  <c r="O1159" i="34"/>
  <c r="P1159" i="34" s="1"/>
  <c r="O1160" i="34"/>
  <c r="P1160" i="34" s="1"/>
  <c r="O1161" i="34"/>
  <c r="P1161" i="34" s="1"/>
  <c r="O1162" i="34"/>
  <c r="P1162" i="34" s="1"/>
  <c r="O1163" i="34"/>
  <c r="P1163" i="34" s="1"/>
  <c r="O1164" i="34"/>
  <c r="P1164" i="34" s="1"/>
  <c r="O1165" i="34"/>
  <c r="P1165" i="34" s="1"/>
  <c r="O1166" i="34"/>
  <c r="P1166" i="34" s="1"/>
  <c r="O1167" i="34"/>
  <c r="P1167" i="34" s="1"/>
  <c r="O1168" i="34"/>
  <c r="P1168" i="34" s="1"/>
  <c r="O1169" i="34"/>
  <c r="P1169" i="34" s="1"/>
  <c r="O1170" i="34"/>
  <c r="P1170" i="34" s="1"/>
  <c r="O1171" i="34"/>
  <c r="P1171" i="34" s="1"/>
  <c r="O1172" i="34"/>
  <c r="P1172" i="34" s="1"/>
  <c r="O1173" i="34"/>
  <c r="P1173" i="34" s="1"/>
  <c r="O1174" i="34"/>
  <c r="P1174" i="34" s="1"/>
  <c r="O1175" i="34"/>
  <c r="P1175" i="34" s="1"/>
  <c r="O1176" i="34"/>
  <c r="P1176" i="34" s="1"/>
  <c r="O1177" i="34"/>
  <c r="P1177" i="34" s="1"/>
  <c r="O1178" i="34"/>
  <c r="P1178" i="34" s="1"/>
  <c r="O1179" i="34"/>
  <c r="P1179" i="34" s="1"/>
  <c r="O1180" i="34"/>
  <c r="P1180" i="34" s="1"/>
  <c r="O1181" i="34"/>
  <c r="P1181" i="34" s="1"/>
  <c r="O1182" i="34"/>
  <c r="P1182" i="34" s="1"/>
  <c r="O1183" i="34"/>
  <c r="P1183" i="34" s="1"/>
  <c r="O1184" i="34"/>
  <c r="P1184" i="34" s="1"/>
  <c r="O1185" i="34"/>
  <c r="P1185" i="34" s="1"/>
  <c r="O1186" i="34"/>
  <c r="P1186" i="34" s="1"/>
  <c r="O1187" i="34"/>
  <c r="P1187" i="34" s="1"/>
  <c r="O1188" i="34"/>
  <c r="P1188" i="34" s="1"/>
  <c r="O1189" i="34"/>
  <c r="P1189" i="34" s="1"/>
  <c r="O1190" i="34"/>
  <c r="P1190" i="34" s="1"/>
  <c r="O1191" i="34"/>
  <c r="P1191" i="34" s="1"/>
  <c r="O1192" i="34"/>
  <c r="P1192" i="34" s="1"/>
  <c r="O1193" i="34"/>
  <c r="P1193" i="34" s="1"/>
  <c r="O1194" i="34"/>
  <c r="P1194" i="34" s="1"/>
  <c r="L20" i="34"/>
  <c r="M20" i="34" s="1"/>
  <c r="L21" i="34"/>
  <c r="M21" i="34" s="1"/>
  <c r="L22" i="34"/>
  <c r="M22" i="34" s="1"/>
  <c r="L23" i="34"/>
  <c r="M23" i="34" s="1"/>
  <c r="L24" i="34"/>
  <c r="M24" i="34" s="1"/>
  <c r="L25" i="34"/>
  <c r="M25" i="34" s="1"/>
  <c r="L26" i="34"/>
  <c r="M26" i="34" s="1"/>
  <c r="L27" i="34"/>
  <c r="M27" i="34" s="1"/>
  <c r="L28" i="34"/>
  <c r="M28" i="34" s="1"/>
  <c r="L29" i="34"/>
  <c r="M29" i="34" s="1"/>
  <c r="L30" i="34"/>
  <c r="M30" i="34" s="1"/>
  <c r="L31" i="34"/>
  <c r="M31" i="34" s="1"/>
  <c r="L32" i="34"/>
  <c r="M32" i="34" s="1"/>
  <c r="L33" i="34"/>
  <c r="M33" i="34" s="1"/>
  <c r="L34" i="34"/>
  <c r="M34" i="34" s="1"/>
  <c r="L35" i="34"/>
  <c r="M35" i="34" s="1"/>
  <c r="L36" i="34"/>
  <c r="M36" i="34" s="1"/>
  <c r="L37" i="34"/>
  <c r="M37" i="34" s="1"/>
  <c r="L38" i="34"/>
  <c r="M38" i="34" s="1"/>
  <c r="L39" i="34"/>
  <c r="M39" i="34" s="1"/>
  <c r="L40" i="34"/>
  <c r="M40" i="34" s="1"/>
  <c r="L41" i="34"/>
  <c r="M41" i="34" s="1"/>
  <c r="L42" i="34"/>
  <c r="M42" i="34" s="1"/>
  <c r="L43" i="34"/>
  <c r="M43" i="34" s="1"/>
  <c r="L44" i="34"/>
  <c r="M44" i="34" s="1"/>
  <c r="L45" i="34"/>
  <c r="M45" i="34" s="1"/>
  <c r="L46" i="34"/>
  <c r="M46" i="34" s="1"/>
  <c r="L47" i="34"/>
  <c r="M47" i="34" s="1"/>
  <c r="L48" i="34"/>
  <c r="M48" i="34" s="1"/>
  <c r="L49" i="34"/>
  <c r="M49" i="34" s="1"/>
  <c r="L50" i="34"/>
  <c r="M50" i="34" s="1"/>
  <c r="L51" i="34"/>
  <c r="M51" i="34" s="1"/>
  <c r="L52" i="34"/>
  <c r="M52" i="34" s="1"/>
  <c r="L53" i="34"/>
  <c r="M53" i="34" s="1"/>
  <c r="L54" i="34"/>
  <c r="M54" i="34" s="1"/>
  <c r="L55" i="34"/>
  <c r="M55" i="34" s="1"/>
  <c r="L56" i="34"/>
  <c r="M56" i="34" s="1"/>
  <c r="L57" i="34"/>
  <c r="M57" i="34" s="1"/>
  <c r="L58" i="34"/>
  <c r="M58" i="34" s="1"/>
  <c r="L59" i="34"/>
  <c r="M59" i="34" s="1"/>
  <c r="L60" i="34"/>
  <c r="M60" i="34" s="1"/>
  <c r="L61" i="34"/>
  <c r="M61" i="34" s="1"/>
  <c r="L62" i="34"/>
  <c r="M62" i="34" s="1"/>
  <c r="L63" i="34"/>
  <c r="M63" i="34" s="1"/>
  <c r="L64" i="34"/>
  <c r="M64" i="34" s="1"/>
  <c r="L65" i="34"/>
  <c r="M65" i="34" s="1"/>
  <c r="L66" i="34"/>
  <c r="M66" i="34" s="1"/>
  <c r="L67" i="34"/>
  <c r="M67" i="34" s="1"/>
  <c r="L68" i="34"/>
  <c r="M68" i="34" s="1"/>
  <c r="L69" i="34"/>
  <c r="M69" i="34" s="1"/>
  <c r="L70" i="34"/>
  <c r="M70" i="34" s="1"/>
  <c r="L71" i="34"/>
  <c r="M71" i="34" s="1"/>
  <c r="L72" i="34"/>
  <c r="M72" i="34" s="1"/>
  <c r="L73" i="34"/>
  <c r="M73" i="34" s="1"/>
  <c r="L74" i="34"/>
  <c r="M74" i="34" s="1"/>
  <c r="L75" i="34"/>
  <c r="M75" i="34" s="1"/>
  <c r="L76" i="34"/>
  <c r="M76" i="34" s="1"/>
  <c r="L77" i="34"/>
  <c r="M77" i="34" s="1"/>
  <c r="L78" i="34"/>
  <c r="M78" i="34" s="1"/>
  <c r="L79" i="34"/>
  <c r="M79" i="34" s="1"/>
  <c r="L80" i="34"/>
  <c r="M80" i="34" s="1"/>
  <c r="L81" i="34"/>
  <c r="M81" i="34" s="1"/>
  <c r="L82" i="34"/>
  <c r="M82" i="34" s="1"/>
  <c r="L83" i="34"/>
  <c r="M83" i="34" s="1"/>
  <c r="L84" i="34"/>
  <c r="M84" i="34" s="1"/>
  <c r="L85" i="34"/>
  <c r="M85" i="34" s="1"/>
  <c r="L86" i="34"/>
  <c r="M86" i="34" s="1"/>
  <c r="L87" i="34"/>
  <c r="M87" i="34" s="1"/>
  <c r="L88" i="34"/>
  <c r="M88" i="34" s="1"/>
  <c r="L89" i="34"/>
  <c r="M89" i="34" s="1"/>
  <c r="L90" i="34"/>
  <c r="M90" i="34" s="1"/>
  <c r="L91" i="34"/>
  <c r="M91" i="34" s="1"/>
  <c r="L92" i="34"/>
  <c r="M92" i="34" s="1"/>
  <c r="L93" i="34"/>
  <c r="M93" i="34" s="1"/>
  <c r="L94" i="34"/>
  <c r="M94" i="34" s="1"/>
  <c r="L95" i="34"/>
  <c r="M95" i="34" s="1"/>
  <c r="L96" i="34"/>
  <c r="M96" i="34" s="1"/>
  <c r="L97" i="34"/>
  <c r="M97" i="34" s="1"/>
  <c r="L98" i="34"/>
  <c r="M98" i="34" s="1"/>
  <c r="L99" i="34"/>
  <c r="M99" i="34" s="1"/>
  <c r="L100" i="34"/>
  <c r="M100" i="34" s="1"/>
  <c r="L101" i="34"/>
  <c r="M101" i="34" s="1"/>
  <c r="L102" i="34"/>
  <c r="M102" i="34" s="1"/>
  <c r="L103" i="34"/>
  <c r="M103" i="34" s="1"/>
  <c r="L104" i="34"/>
  <c r="M104" i="34" s="1"/>
  <c r="L105" i="34"/>
  <c r="M105" i="34" s="1"/>
  <c r="L106" i="34"/>
  <c r="M106" i="34" s="1"/>
  <c r="L107" i="34"/>
  <c r="M107" i="34" s="1"/>
  <c r="L108" i="34"/>
  <c r="M108" i="34" s="1"/>
  <c r="L109" i="34"/>
  <c r="M109" i="34" s="1"/>
  <c r="L110" i="34"/>
  <c r="M110" i="34" s="1"/>
  <c r="L111" i="34"/>
  <c r="M111" i="34" s="1"/>
  <c r="L112" i="34"/>
  <c r="M112" i="34" s="1"/>
  <c r="L113" i="34"/>
  <c r="M113" i="34" s="1"/>
  <c r="L114" i="34"/>
  <c r="M114" i="34" s="1"/>
  <c r="L115" i="34"/>
  <c r="M115" i="34" s="1"/>
  <c r="L116" i="34"/>
  <c r="M116" i="34" s="1"/>
  <c r="L117" i="34"/>
  <c r="M117" i="34" s="1"/>
  <c r="L118" i="34"/>
  <c r="M118" i="34" s="1"/>
  <c r="L119" i="34"/>
  <c r="M119" i="34" s="1"/>
  <c r="L120" i="34"/>
  <c r="M120" i="34" s="1"/>
  <c r="L121" i="34"/>
  <c r="M121" i="34" s="1"/>
  <c r="L122" i="34"/>
  <c r="M122" i="34" s="1"/>
  <c r="L123" i="34"/>
  <c r="M123" i="34" s="1"/>
  <c r="L124" i="34"/>
  <c r="M124" i="34" s="1"/>
  <c r="L125" i="34"/>
  <c r="M125" i="34" s="1"/>
  <c r="L126" i="34"/>
  <c r="M126" i="34" s="1"/>
  <c r="L127" i="34"/>
  <c r="M127" i="34" s="1"/>
  <c r="L128" i="34"/>
  <c r="M128" i="34" s="1"/>
  <c r="L129" i="34"/>
  <c r="M129" i="34" s="1"/>
  <c r="L130" i="34"/>
  <c r="M130" i="34" s="1"/>
  <c r="L131" i="34"/>
  <c r="M131" i="34" s="1"/>
  <c r="L132" i="34"/>
  <c r="M132" i="34" s="1"/>
  <c r="L133" i="34"/>
  <c r="M133" i="34" s="1"/>
  <c r="L134" i="34"/>
  <c r="M134" i="34" s="1"/>
  <c r="L135" i="34"/>
  <c r="M135" i="34" s="1"/>
  <c r="L136" i="34"/>
  <c r="M136" i="34" s="1"/>
  <c r="L137" i="34"/>
  <c r="M137" i="34" s="1"/>
  <c r="L138" i="34"/>
  <c r="M138" i="34" s="1"/>
  <c r="L139" i="34"/>
  <c r="M139" i="34" s="1"/>
  <c r="L140" i="34"/>
  <c r="M140" i="34" s="1"/>
  <c r="L141" i="34"/>
  <c r="M141" i="34" s="1"/>
  <c r="L142" i="34"/>
  <c r="M142" i="34" s="1"/>
  <c r="L143" i="34"/>
  <c r="M143" i="34" s="1"/>
  <c r="L144" i="34"/>
  <c r="M144" i="34" s="1"/>
  <c r="L145" i="34"/>
  <c r="M145" i="34" s="1"/>
  <c r="L146" i="34"/>
  <c r="M146" i="34" s="1"/>
  <c r="L147" i="34"/>
  <c r="M147" i="34" s="1"/>
  <c r="L148" i="34"/>
  <c r="M148" i="34" s="1"/>
  <c r="L149" i="34"/>
  <c r="M149" i="34" s="1"/>
  <c r="L150" i="34"/>
  <c r="M150" i="34" s="1"/>
  <c r="L151" i="34"/>
  <c r="M151" i="34" s="1"/>
  <c r="L152" i="34"/>
  <c r="M152" i="34" s="1"/>
  <c r="L153" i="34"/>
  <c r="M153" i="34" s="1"/>
  <c r="L154" i="34"/>
  <c r="M154" i="34" s="1"/>
  <c r="L155" i="34"/>
  <c r="M155" i="34" s="1"/>
  <c r="L156" i="34"/>
  <c r="M156" i="34" s="1"/>
  <c r="L157" i="34"/>
  <c r="M157" i="34" s="1"/>
  <c r="L158" i="34"/>
  <c r="M158" i="34" s="1"/>
  <c r="L159" i="34"/>
  <c r="M159" i="34" s="1"/>
  <c r="L160" i="34"/>
  <c r="M160" i="34" s="1"/>
  <c r="L161" i="34"/>
  <c r="M161" i="34" s="1"/>
  <c r="L162" i="34"/>
  <c r="M162" i="34" s="1"/>
  <c r="L163" i="34"/>
  <c r="M163" i="34" s="1"/>
  <c r="L164" i="34"/>
  <c r="M164" i="34" s="1"/>
  <c r="L165" i="34"/>
  <c r="M165" i="34" s="1"/>
  <c r="L166" i="34"/>
  <c r="M166" i="34" s="1"/>
  <c r="L167" i="34"/>
  <c r="M167" i="34" s="1"/>
  <c r="L168" i="34"/>
  <c r="M168" i="34" s="1"/>
  <c r="L169" i="34"/>
  <c r="M169" i="34" s="1"/>
  <c r="L170" i="34"/>
  <c r="M170" i="34" s="1"/>
  <c r="L171" i="34"/>
  <c r="M171" i="34" s="1"/>
  <c r="L172" i="34"/>
  <c r="M172" i="34" s="1"/>
  <c r="L173" i="34"/>
  <c r="M173" i="34" s="1"/>
  <c r="L174" i="34"/>
  <c r="M174" i="34" s="1"/>
  <c r="L175" i="34"/>
  <c r="M175" i="34" s="1"/>
  <c r="L176" i="34"/>
  <c r="M176" i="34" s="1"/>
  <c r="L177" i="34"/>
  <c r="M177" i="34" s="1"/>
  <c r="L178" i="34"/>
  <c r="M178" i="34" s="1"/>
  <c r="L179" i="34"/>
  <c r="M179" i="34" s="1"/>
  <c r="L180" i="34"/>
  <c r="M180" i="34" s="1"/>
  <c r="L181" i="34"/>
  <c r="M181" i="34" s="1"/>
  <c r="L182" i="34"/>
  <c r="M182" i="34" s="1"/>
  <c r="L183" i="34"/>
  <c r="M183" i="34" s="1"/>
  <c r="L184" i="34"/>
  <c r="M184" i="34" s="1"/>
  <c r="L185" i="34"/>
  <c r="M185" i="34" s="1"/>
  <c r="L186" i="34"/>
  <c r="M186" i="34" s="1"/>
  <c r="L187" i="34"/>
  <c r="M187" i="34" s="1"/>
  <c r="L188" i="34"/>
  <c r="M188" i="34" s="1"/>
  <c r="L189" i="34"/>
  <c r="M189" i="34" s="1"/>
  <c r="L190" i="34"/>
  <c r="M190" i="34" s="1"/>
  <c r="L191" i="34"/>
  <c r="M191" i="34" s="1"/>
  <c r="L192" i="34"/>
  <c r="M192" i="34" s="1"/>
  <c r="L193" i="34"/>
  <c r="M193" i="34" s="1"/>
  <c r="L194" i="34"/>
  <c r="M194" i="34" s="1"/>
  <c r="L195" i="34"/>
  <c r="M195" i="34" s="1"/>
  <c r="L196" i="34"/>
  <c r="M196" i="34" s="1"/>
  <c r="L197" i="34"/>
  <c r="M197" i="34" s="1"/>
  <c r="L198" i="34"/>
  <c r="M198" i="34" s="1"/>
  <c r="L199" i="34"/>
  <c r="M199" i="34" s="1"/>
  <c r="L200" i="34"/>
  <c r="M200" i="34" s="1"/>
  <c r="L201" i="34"/>
  <c r="M201" i="34" s="1"/>
  <c r="L202" i="34"/>
  <c r="M202" i="34" s="1"/>
  <c r="L203" i="34"/>
  <c r="M203" i="34" s="1"/>
  <c r="L204" i="34"/>
  <c r="M204" i="34" s="1"/>
  <c r="L205" i="34"/>
  <c r="M205" i="34" s="1"/>
  <c r="L206" i="34"/>
  <c r="M206" i="34" s="1"/>
  <c r="L207" i="34"/>
  <c r="M207" i="34" s="1"/>
  <c r="L208" i="34"/>
  <c r="M208" i="34" s="1"/>
  <c r="L209" i="34"/>
  <c r="M209" i="34" s="1"/>
  <c r="L210" i="34"/>
  <c r="M210" i="34" s="1"/>
  <c r="L211" i="34"/>
  <c r="M211" i="34" s="1"/>
  <c r="L212" i="34"/>
  <c r="M212" i="34" s="1"/>
  <c r="L213" i="34"/>
  <c r="M213" i="34" s="1"/>
  <c r="L214" i="34"/>
  <c r="M214" i="34" s="1"/>
  <c r="L215" i="34"/>
  <c r="M215" i="34" s="1"/>
  <c r="L216" i="34"/>
  <c r="M216" i="34" s="1"/>
  <c r="L217" i="34"/>
  <c r="M217" i="34" s="1"/>
  <c r="L218" i="34"/>
  <c r="M218" i="34" s="1"/>
  <c r="L219" i="34"/>
  <c r="M219" i="34" s="1"/>
  <c r="L220" i="34"/>
  <c r="M220" i="34" s="1"/>
  <c r="L221" i="34"/>
  <c r="M221" i="34" s="1"/>
  <c r="L222" i="34"/>
  <c r="M222" i="34" s="1"/>
  <c r="L223" i="34"/>
  <c r="M223" i="34" s="1"/>
  <c r="L224" i="34"/>
  <c r="M224" i="34" s="1"/>
  <c r="L225" i="34"/>
  <c r="M225" i="34" s="1"/>
  <c r="L226" i="34"/>
  <c r="M226" i="34" s="1"/>
  <c r="L227" i="34"/>
  <c r="M227" i="34" s="1"/>
  <c r="L228" i="34"/>
  <c r="M228" i="34" s="1"/>
  <c r="L229" i="34"/>
  <c r="M229" i="34" s="1"/>
  <c r="L230" i="34"/>
  <c r="M230" i="34" s="1"/>
  <c r="L231" i="34"/>
  <c r="M231" i="34" s="1"/>
  <c r="L232" i="34"/>
  <c r="M232" i="34" s="1"/>
  <c r="L233" i="34"/>
  <c r="M233" i="34" s="1"/>
  <c r="L234" i="34"/>
  <c r="M234" i="34" s="1"/>
  <c r="L235" i="34"/>
  <c r="M235" i="34" s="1"/>
  <c r="L236" i="34"/>
  <c r="M236" i="34" s="1"/>
  <c r="L237" i="34"/>
  <c r="M237" i="34" s="1"/>
  <c r="L238" i="34"/>
  <c r="M238" i="34" s="1"/>
  <c r="L239" i="34"/>
  <c r="M239" i="34" s="1"/>
  <c r="L240" i="34"/>
  <c r="M240" i="34" s="1"/>
  <c r="L241" i="34"/>
  <c r="M241" i="34" s="1"/>
  <c r="L242" i="34"/>
  <c r="M242" i="34" s="1"/>
  <c r="L243" i="34"/>
  <c r="M243" i="34" s="1"/>
  <c r="L244" i="34"/>
  <c r="M244" i="34" s="1"/>
  <c r="L245" i="34"/>
  <c r="M245" i="34" s="1"/>
  <c r="L246" i="34"/>
  <c r="M246" i="34" s="1"/>
  <c r="L247" i="34"/>
  <c r="M247" i="34" s="1"/>
  <c r="L248" i="34"/>
  <c r="M248" i="34" s="1"/>
  <c r="L249" i="34"/>
  <c r="M249" i="34" s="1"/>
  <c r="L250" i="34"/>
  <c r="M250" i="34" s="1"/>
  <c r="L251" i="34"/>
  <c r="M251" i="34" s="1"/>
  <c r="L252" i="34"/>
  <c r="M252" i="34" s="1"/>
  <c r="L253" i="34"/>
  <c r="M253" i="34" s="1"/>
  <c r="L254" i="34"/>
  <c r="M254" i="34" s="1"/>
  <c r="L255" i="34"/>
  <c r="M255" i="34" s="1"/>
  <c r="L256" i="34"/>
  <c r="M256" i="34" s="1"/>
  <c r="L257" i="34"/>
  <c r="M257" i="34" s="1"/>
  <c r="L258" i="34"/>
  <c r="M258" i="34" s="1"/>
  <c r="L259" i="34"/>
  <c r="M259" i="34" s="1"/>
  <c r="L260" i="34"/>
  <c r="M260" i="34" s="1"/>
  <c r="L261" i="34"/>
  <c r="M261" i="34" s="1"/>
  <c r="L262" i="34"/>
  <c r="M262" i="34" s="1"/>
  <c r="L263" i="34"/>
  <c r="M263" i="34" s="1"/>
  <c r="L264" i="34"/>
  <c r="M264" i="34" s="1"/>
  <c r="L265" i="34"/>
  <c r="M265" i="34" s="1"/>
  <c r="L266" i="34"/>
  <c r="M266" i="34" s="1"/>
  <c r="L267" i="34"/>
  <c r="M267" i="34" s="1"/>
  <c r="L268" i="34"/>
  <c r="M268" i="34" s="1"/>
  <c r="L269" i="34"/>
  <c r="M269" i="34" s="1"/>
  <c r="L270" i="34"/>
  <c r="M270" i="34" s="1"/>
  <c r="L271" i="34"/>
  <c r="M271" i="34" s="1"/>
  <c r="L272" i="34"/>
  <c r="M272" i="34" s="1"/>
  <c r="L273" i="34"/>
  <c r="M273" i="34" s="1"/>
  <c r="L274" i="34"/>
  <c r="M274" i="34" s="1"/>
  <c r="L275" i="34"/>
  <c r="M275" i="34" s="1"/>
  <c r="L276" i="34"/>
  <c r="M276" i="34" s="1"/>
  <c r="L277" i="34"/>
  <c r="M277" i="34" s="1"/>
  <c r="L278" i="34"/>
  <c r="M278" i="34" s="1"/>
  <c r="L279" i="34"/>
  <c r="M279" i="34" s="1"/>
  <c r="L280" i="34"/>
  <c r="M280" i="34" s="1"/>
  <c r="L281" i="34"/>
  <c r="M281" i="34" s="1"/>
  <c r="L282" i="34"/>
  <c r="M282" i="34" s="1"/>
  <c r="L283" i="34"/>
  <c r="M283" i="34" s="1"/>
  <c r="L284" i="34"/>
  <c r="M284" i="34" s="1"/>
  <c r="L285" i="34"/>
  <c r="M285" i="34" s="1"/>
  <c r="L286" i="34"/>
  <c r="M286" i="34" s="1"/>
  <c r="L287" i="34"/>
  <c r="M287" i="34" s="1"/>
  <c r="L288" i="34"/>
  <c r="M288" i="34" s="1"/>
  <c r="L289" i="34"/>
  <c r="M289" i="34" s="1"/>
  <c r="L290" i="34"/>
  <c r="M290" i="34" s="1"/>
  <c r="L291" i="34"/>
  <c r="M291" i="34" s="1"/>
  <c r="L292" i="34"/>
  <c r="M292" i="34" s="1"/>
  <c r="L293" i="34"/>
  <c r="M293" i="34" s="1"/>
  <c r="L294" i="34"/>
  <c r="M294" i="34" s="1"/>
  <c r="L295" i="34"/>
  <c r="M295" i="34" s="1"/>
  <c r="L296" i="34"/>
  <c r="M296" i="34" s="1"/>
  <c r="L297" i="34"/>
  <c r="M297" i="34" s="1"/>
  <c r="L298" i="34"/>
  <c r="M298" i="34" s="1"/>
  <c r="L299" i="34"/>
  <c r="M299" i="34" s="1"/>
  <c r="L300" i="34"/>
  <c r="M300" i="34" s="1"/>
  <c r="L301" i="34"/>
  <c r="M301" i="34" s="1"/>
  <c r="L302" i="34"/>
  <c r="M302" i="34" s="1"/>
  <c r="L303" i="34"/>
  <c r="M303" i="34" s="1"/>
  <c r="L304" i="34"/>
  <c r="M304" i="34" s="1"/>
  <c r="L305" i="34"/>
  <c r="M305" i="34" s="1"/>
  <c r="L306" i="34"/>
  <c r="M306" i="34" s="1"/>
  <c r="L307" i="34"/>
  <c r="M307" i="34" s="1"/>
  <c r="L308" i="34"/>
  <c r="M308" i="34" s="1"/>
  <c r="L309" i="34"/>
  <c r="M309" i="34" s="1"/>
  <c r="L310" i="34"/>
  <c r="M310" i="34" s="1"/>
  <c r="L311" i="34"/>
  <c r="M311" i="34" s="1"/>
  <c r="L312" i="34"/>
  <c r="M312" i="34" s="1"/>
  <c r="L313" i="34"/>
  <c r="M313" i="34" s="1"/>
  <c r="L314" i="34"/>
  <c r="M314" i="34" s="1"/>
  <c r="L315" i="34"/>
  <c r="M315" i="34" s="1"/>
  <c r="L316" i="34"/>
  <c r="M316" i="34" s="1"/>
  <c r="L317" i="34"/>
  <c r="M317" i="34" s="1"/>
  <c r="L318" i="34"/>
  <c r="M318" i="34" s="1"/>
  <c r="L319" i="34"/>
  <c r="M319" i="34" s="1"/>
  <c r="L320" i="34"/>
  <c r="M320" i="34" s="1"/>
  <c r="L321" i="34"/>
  <c r="M321" i="34" s="1"/>
  <c r="L322" i="34"/>
  <c r="M322" i="34" s="1"/>
  <c r="L323" i="34"/>
  <c r="M323" i="34" s="1"/>
  <c r="L324" i="34"/>
  <c r="M324" i="34" s="1"/>
  <c r="L325" i="34"/>
  <c r="M325" i="34" s="1"/>
  <c r="L326" i="34"/>
  <c r="M326" i="34" s="1"/>
  <c r="L327" i="34"/>
  <c r="M327" i="34" s="1"/>
  <c r="L328" i="34"/>
  <c r="M328" i="34" s="1"/>
  <c r="L329" i="34"/>
  <c r="M329" i="34" s="1"/>
  <c r="L330" i="34"/>
  <c r="M330" i="34" s="1"/>
  <c r="L331" i="34"/>
  <c r="M331" i="34" s="1"/>
  <c r="L332" i="34"/>
  <c r="M332" i="34" s="1"/>
  <c r="L333" i="34"/>
  <c r="M333" i="34" s="1"/>
  <c r="L334" i="34"/>
  <c r="M334" i="34" s="1"/>
  <c r="L335" i="34"/>
  <c r="M335" i="34" s="1"/>
  <c r="L336" i="34"/>
  <c r="M336" i="34" s="1"/>
  <c r="L337" i="34"/>
  <c r="M337" i="34" s="1"/>
  <c r="L338" i="34"/>
  <c r="M338" i="34" s="1"/>
  <c r="L339" i="34"/>
  <c r="M339" i="34" s="1"/>
  <c r="L340" i="34"/>
  <c r="M340" i="34" s="1"/>
  <c r="L341" i="34"/>
  <c r="M341" i="34" s="1"/>
  <c r="L342" i="34"/>
  <c r="M342" i="34" s="1"/>
  <c r="L343" i="34"/>
  <c r="M343" i="34" s="1"/>
  <c r="L344" i="34"/>
  <c r="M344" i="34" s="1"/>
  <c r="L345" i="34"/>
  <c r="M345" i="34" s="1"/>
  <c r="L346" i="34"/>
  <c r="M346" i="34" s="1"/>
  <c r="L347" i="34"/>
  <c r="M347" i="34" s="1"/>
  <c r="L348" i="34"/>
  <c r="M348" i="34" s="1"/>
  <c r="L349" i="34"/>
  <c r="M349" i="34" s="1"/>
  <c r="L350" i="34"/>
  <c r="M350" i="34" s="1"/>
  <c r="L351" i="34"/>
  <c r="M351" i="34" s="1"/>
  <c r="L352" i="34"/>
  <c r="M352" i="34" s="1"/>
  <c r="L353" i="34"/>
  <c r="M353" i="34" s="1"/>
  <c r="L354" i="34"/>
  <c r="M354" i="34" s="1"/>
  <c r="L355" i="34"/>
  <c r="M355" i="34" s="1"/>
  <c r="L356" i="34"/>
  <c r="M356" i="34" s="1"/>
  <c r="L357" i="34"/>
  <c r="M357" i="34" s="1"/>
  <c r="L358" i="34"/>
  <c r="M358" i="34" s="1"/>
  <c r="L359" i="34"/>
  <c r="M359" i="34" s="1"/>
  <c r="L360" i="34"/>
  <c r="M360" i="34" s="1"/>
  <c r="L361" i="34"/>
  <c r="M361" i="34" s="1"/>
  <c r="L362" i="34"/>
  <c r="M362" i="34" s="1"/>
  <c r="L363" i="34"/>
  <c r="M363" i="34" s="1"/>
  <c r="L364" i="34"/>
  <c r="M364" i="34" s="1"/>
  <c r="L365" i="34"/>
  <c r="M365" i="34" s="1"/>
  <c r="L366" i="34"/>
  <c r="M366" i="34" s="1"/>
  <c r="L367" i="34"/>
  <c r="M367" i="34" s="1"/>
  <c r="L368" i="34"/>
  <c r="M368" i="34" s="1"/>
  <c r="L369" i="34"/>
  <c r="M369" i="34" s="1"/>
  <c r="L370" i="34"/>
  <c r="M370" i="34" s="1"/>
  <c r="L371" i="34"/>
  <c r="M371" i="34" s="1"/>
  <c r="L372" i="34"/>
  <c r="M372" i="34" s="1"/>
  <c r="L373" i="34"/>
  <c r="M373" i="34" s="1"/>
  <c r="L374" i="34"/>
  <c r="M374" i="34" s="1"/>
  <c r="L375" i="34"/>
  <c r="M375" i="34" s="1"/>
  <c r="L376" i="34"/>
  <c r="M376" i="34" s="1"/>
  <c r="L377" i="34"/>
  <c r="M377" i="34" s="1"/>
  <c r="L378" i="34"/>
  <c r="M378" i="34" s="1"/>
  <c r="L379" i="34"/>
  <c r="M379" i="34" s="1"/>
  <c r="L380" i="34"/>
  <c r="M380" i="34" s="1"/>
  <c r="L381" i="34"/>
  <c r="M381" i="34" s="1"/>
  <c r="L382" i="34"/>
  <c r="M382" i="34" s="1"/>
  <c r="L383" i="34"/>
  <c r="M383" i="34" s="1"/>
  <c r="L384" i="34"/>
  <c r="M384" i="34" s="1"/>
  <c r="L385" i="34"/>
  <c r="M385" i="34" s="1"/>
  <c r="L386" i="34"/>
  <c r="M386" i="34" s="1"/>
  <c r="L387" i="34"/>
  <c r="M387" i="34" s="1"/>
  <c r="L388" i="34"/>
  <c r="M388" i="34" s="1"/>
  <c r="L389" i="34"/>
  <c r="M389" i="34" s="1"/>
  <c r="L390" i="34"/>
  <c r="M390" i="34" s="1"/>
  <c r="L391" i="34"/>
  <c r="M391" i="34" s="1"/>
  <c r="L392" i="34"/>
  <c r="M392" i="34" s="1"/>
  <c r="L393" i="34"/>
  <c r="M393" i="34" s="1"/>
  <c r="L394" i="34"/>
  <c r="M394" i="34" s="1"/>
  <c r="L395" i="34"/>
  <c r="M395" i="34" s="1"/>
  <c r="L396" i="34"/>
  <c r="M396" i="34" s="1"/>
  <c r="L397" i="34"/>
  <c r="M397" i="34" s="1"/>
  <c r="L398" i="34"/>
  <c r="M398" i="34" s="1"/>
  <c r="L399" i="34"/>
  <c r="M399" i="34" s="1"/>
  <c r="L400" i="34"/>
  <c r="M400" i="34" s="1"/>
  <c r="L401" i="34"/>
  <c r="M401" i="34" s="1"/>
  <c r="L402" i="34"/>
  <c r="M402" i="34" s="1"/>
  <c r="L403" i="34"/>
  <c r="M403" i="34" s="1"/>
  <c r="L404" i="34"/>
  <c r="M404" i="34" s="1"/>
  <c r="L405" i="34"/>
  <c r="M405" i="34" s="1"/>
  <c r="L406" i="34"/>
  <c r="M406" i="34" s="1"/>
  <c r="L407" i="34"/>
  <c r="M407" i="34" s="1"/>
  <c r="L408" i="34"/>
  <c r="M408" i="34" s="1"/>
  <c r="L409" i="34"/>
  <c r="M409" i="34" s="1"/>
  <c r="L410" i="34"/>
  <c r="M410" i="34" s="1"/>
  <c r="L411" i="34"/>
  <c r="M411" i="34" s="1"/>
  <c r="L412" i="34"/>
  <c r="M412" i="34" s="1"/>
  <c r="L413" i="34"/>
  <c r="M413" i="34" s="1"/>
  <c r="L414" i="34"/>
  <c r="M414" i="34" s="1"/>
  <c r="L415" i="34"/>
  <c r="M415" i="34" s="1"/>
  <c r="L416" i="34"/>
  <c r="M416" i="34" s="1"/>
  <c r="L417" i="34"/>
  <c r="M417" i="34" s="1"/>
  <c r="L418" i="34"/>
  <c r="M418" i="34" s="1"/>
  <c r="L419" i="34"/>
  <c r="M419" i="34" s="1"/>
  <c r="L420" i="34"/>
  <c r="M420" i="34" s="1"/>
  <c r="L421" i="34"/>
  <c r="M421" i="34" s="1"/>
  <c r="L422" i="34"/>
  <c r="M422" i="34" s="1"/>
  <c r="L423" i="34"/>
  <c r="M423" i="34" s="1"/>
  <c r="L424" i="34"/>
  <c r="M424" i="34" s="1"/>
  <c r="L425" i="34"/>
  <c r="M425" i="34" s="1"/>
  <c r="L426" i="34"/>
  <c r="M426" i="34" s="1"/>
  <c r="L427" i="34"/>
  <c r="M427" i="34" s="1"/>
  <c r="L428" i="34"/>
  <c r="M428" i="34" s="1"/>
  <c r="L429" i="34"/>
  <c r="M429" i="34" s="1"/>
  <c r="L430" i="34"/>
  <c r="M430" i="34" s="1"/>
  <c r="L431" i="34"/>
  <c r="M431" i="34" s="1"/>
  <c r="L432" i="34"/>
  <c r="M432" i="34" s="1"/>
  <c r="L433" i="34"/>
  <c r="M433" i="34" s="1"/>
  <c r="L434" i="34"/>
  <c r="M434" i="34" s="1"/>
  <c r="L435" i="34"/>
  <c r="M435" i="34" s="1"/>
  <c r="L436" i="34"/>
  <c r="M436" i="34" s="1"/>
  <c r="L437" i="34"/>
  <c r="M437" i="34" s="1"/>
  <c r="L438" i="34"/>
  <c r="M438" i="34" s="1"/>
  <c r="L439" i="34"/>
  <c r="M439" i="34" s="1"/>
  <c r="L440" i="34"/>
  <c r="M440" i="34" s="1"/>
  <c r="L441" i="34"/>
  <c r="M441" i="34" s="1"/>
  <c r="L442" i="34"/>
  <c r="M442" i="34" s="1"/>
  <c r="L443" i="34"/>
  <c r="M443" i="34" s="1"/>
  <c r="L444" i="34"/>
  <c r="M444" i="34" s="1"/>
  <c r="L445" i="34"/>
  <c r="M445" i="34" s="1"/>
  <c r="L446" i="34"/>
  <c r="M446" i="34" s="1"/>
  <c r="L447" i="34"/>
  <c r="M447" i="34" s="1"/>
  <c r="L448" i="34"/>
  <c r="M448" i="34" s="1"/>
  <c r="L449" i="34"/>
  <c r="M449" i="34" s="1"/>
  <c r="L450" i="34"/>
  <c r="M450" i="34" s="1"/>
  <c r="L451" i="34"/>
  <c r="M451" i="34" s="1"/>
  <c r="L452" i="34"/>
  <c r="M452" i="34" s="1"/>
  <c r="L453" i="34"/>
  <c r="M453" i="34" s="1"/>
  <c r="L454" i="34"/>
  <c r="M454" i="34" s="1"/>
  <c r="L455" i="34"/>
  <c r="M455" i="34" s="1"/>
  <c r="L456" i="34"/>
  <c r="M456" i="34" s="1"/>
  <c r="L457" i="34"/>
  <c r="M457" i="34" s="1"/>
  <c r="L458" i="34"/>
  <c r="M458" i="34" s="1"/>
  <c r="L459" i="34"/>
  <c r="M459" i="34" s="1"/>
  <c r="L460" i="34"/>
  <c r="M460" i="34" s="1"/>
  <c r="L461" i="34"/>
  <c r="M461" i="34" s="1"/>
  <c r="L462" i="34"/>
  <c r="M462" i="34" s="1"/>
  <c r="L463" i="34"/>
  <c r="M463" i="34" s="1"/>
  <c r="L464" i="34"/>
  <c r="M464" i="34" s="1"/>
  <c r="L465" i="34"/>
  <c r="M465" i="34" s="1"/>
  <c r="L466" i="34"/>
  <c r="M466" i="34" s="1"/>
  <c r="L467" i="34"/>
  <c r="M467" i="34" s="1"/>
  <c r="L468" i="34"/>
  <c r="M468" i="34" s="1"/>
  <c r="L469" i="34"/>
  <c r="M469" i="34" s="1"/>
  <c r="L470" i="34"/>
  <c r="M470" i="34" s="1"/>
  <c r="L471" i="34"/>
  <c r="M471" i="34" s="1"/>
  <c r="L472" i="34"/>
  <c r="M472" i="34" s="1"/>
  <c r="L473" i="34"/>
  <c r="M473" i="34" s="1"/>
  <c r="L474" i="34"/>
  <c r="M474" i="34" s="1"/>
  <c r="L475" i="34"/>
  <c r="M475" i="34" s="1"/>
  <c r="L476" i="34"/>
  <c r="M476" i="34" s="1"/>
  <c r="L477" i="34"/>
  <c r="M477" i="34" s="1"/>
  <c r="L478" i="34"/>
  <c r="M478" i="34" s="1"/>
  <c r="L479" i="34"/>
  <c r="M479" i="34" s="1"/>
  <c r="L480" i="34"/>
  <c r="M480" i="34" s="1"/>
  <c r="L481" i="34"/>
  <c r="M481" i="34" s="1"/>
  <c r="L482" i="34"/>
  <c r="M482" i="34" s="1"/>
  <c r="L483" i="34"/>
  <c r="M483" i="34" s="1"/>
  <c r="L484" i="34"/>
  <c r="M484" i="34" s="1"/>
  <c r="L485" i="34"/>
  <c r="M485" i="34" s="1"/>
  <c r="L486" i="34"/>
  <c r="M486" i="34" s="1"/>
  <c r="L487" i="34"/>
  <c r="M487" i="34" s="1"/>
  <c r="L488" i="34"/>
  <c r="M488" i="34" s="1"/>
  <c r="L489" i="34"/>
  <c r="M489" i="34" s="1"/>
  <c r="L490" i="34"/>
  <c r="M490" i="34" s="1"/>
  <c r="L491" i="34"/>
  <c r="M491" i="34" s="1"/>
  <c r="L492" i="34"/>
  <c r="M492" i="34" s="1"/>
  <c r="L493" i="34"/>
  <c r="M493" i="34" s="1"/>
  <c r="L494" i="34"/>
  <c r="M494" i="34" s="1"/>
  <c r="L495" i="34"/>
  <c r="M495" i="34" s="1"/>
  <c r="L496" i="34"/>
  <c r="M496" i="34" s="1"/>
  <c r="L497" i="34"/>
  <c r="M497" i="34" s="1"/>
  <c r="L498" i="34"/>
  <c r="M498" i="34" s="1"/>
  <c r="L499" i="34"/>
  <c r="M499" i="34" s="1"/>
  <c r="L500" i="34"/>
  <c r="M500" i="34" s="1"/>
  <c r="L501" i="34"/>
  <c r="M501" i="34" s="1"/>
  <c r="L502" i="34"/>
  <c r="M502" i="34" s="1"/>
  <c r="L503" i="34"/>
  <c r="M503" i="34" s="1"/>
  <c r="L504" i="34"/>
  <c r="M504" i="34" s="1"/>
  <c r="L505" i="34"/>
  <c r="M505" i="34" s="1"/>
  <c r="L506" i="34"/>
  <c r="M506" i="34" s="1"/>
  <c r="L507" i="34"/>
  <c r="M507" i="34" s="1"/>
  <c r="L508" i="34"/>
  <c r="M508" i="34" s="1"/>
  <c r="L509" i="34"/>
  <c r="M509" i="34" s="1"/>
  <c r="L510" i="34"/>
  <c r="M510" i="34" s="1"/>
  <c r="L511" i="34"/>
  <c r="M511" i="34" s="1"/>
  <c r="L512" i="34"/>
  <c r="M512" i="34" s="1"/>
  <c r="L513" i="34"/>
  <c r="M513" i="34" s="1"/>
  <c r="L514" i="34"/>
  <c r="M514" i="34" s="1"/>
  <c r="L515" i="34"/>
  <c r="M515" i="34" s="1"/>
  <c r="L516" i="34"/>
  <c r="M516" i="34" s="1"/>
  <c r="L517" i="34"/>
  <c r="M517" i="34" s="1"/>
  <c r="L518" i="34"/>
  <c r="M518" i="34" s="1"/>
  <c r="L519" i="34"/>
  <c r="M519" i="34" s="1"/>
  <c r="L520" i="34"/>
  <c r="M520" i="34" s="1"/>
  <c r="L521" i="34"/>
  <c r="M521" i="34" s="1"/>
  <c r="L522" i="34"/>
  <c r="M522" i="34" s="1"/>
  <c r="L523" i="34"/>
  <c r="M523" i="34" s="1"/>
  <c r="L524" i="34"/>
  <c r="M524" i="34" s="1"/>
  <c r="L525" i="34"/>
  <c r="M525" i="34" s="1"/>
  <c r="L526" i="34"/>
  <c r="M526" i="34" s="1"/>
  <c r="L527" i="34"/>
  <c r="M527" i="34" s="1"/>
  <c r="L528" i="34"/>
  <c r="M528" i="34" s="1"/>
  <c r="L529" i="34"/>
  <c r="M529" i="34" s="1"/>
  <c r="L530" i="34"/>
  <c r="M530" i="34" s="1"/>
  <c r="L531" i="34"/>
  <c r="M531" i="34" s="1"/>
  <c r="L532" i="34"/>
  <c r="M532" i="34" s="1"/>
  <c r="L533" i="34"/>
  <c r="M533" i="34" s="1"/>
  <c r="L534" i="34"/>
  <c r="M534" i="34" s="1"/>
  <c r="L535" i="34"/>
  <c r="M535" i="34" s="1"/>
  <c r="L536" i="34"/>
  <c r="M536" i="34" s="1"/>
  <c r="L537" i="34"/>
  <c r="M537" i="34" s="1"/>
  <c r="L538" i="34"/>
  <c r="M538" i="34" s="1"/>
  <c r="L539" i="34"/>
  <c r="M539" i="34" s="1"/>
  <c r="L540" i="34"/>
  <c r="M540" i="34" s="1"/>
  <c r="L541" i="34"/>
  <c r="M541" i="34" s="1"/>
  <c r="L542" i="34"/>
  <c r="M542" i="34" s="1"/>
  <c r="L543" i="34"/>
  <c r="M543" i="34" s="1"/>
  <c r="L544" i="34"/>
  <c r="M544" i="34" s="1"/>
  <c r="L545" i="34"/>
  <c r="M545" i="34" s="1"/>
  <c r="L546" i="34"/>
  <c r="M546" i="34" s="1"/>
  <c r="L547" i="34"/>
  <c r="M547" i="34" s="1"/>
  <c r="L548" i="34"/>
  <c r="M548" i="34" s="1"/>
  <c r="L549" i="34"/>
  <c r="M549" i="34" s="1"/>
  <c r="L550" i="34"/>
  <c r="M550" i="34" s="1"/>
  <c r="L551" i="34"/>
  <c r="M551" i="34" s="1"/>
  <c r="L552" i="34"/>
  <c r="M552" i="34" s="1"/>
  <c r="L553" i="34"/>
  <c r="M553" i="34" s="1"/>
  <c r="L554" i="34"/>
  <c r="M554" i="34" s="1"/>
  <c r="L555" i="34"/>
  <c r="M555" i="34" s="1"/>
  <c r="L556" i="34"/>
  <c r="M556" i="34" s="1"/>
  <c r="L557" i="34"/>
  <c r="M557" i="34" s="1"/>
  <c r="L558" i="34"/>
  <c r="M558" i="34" s="1"/>
  <c r="L559" i="34"/>
  <c r="M559" i="34" s="1"/>
  <c r="L560" i="34"/>
  <c r="M560" i="34" s="1"/>
  <c r="L561" i="34"/>
  <c r="M561" i="34" s="1"/>
  <c r="L562" i="34"/>
  <c r="M562" i="34" s="1"/>
  <c r="L563" i="34"/>
  <c r="M563" i="34" s="1"/>
  <c r="L564" i="34"/>
  <c r="M564" i="34" s="1"/>
  <c r="L565" i="34"/>
  <c r="M565" i="34" s="1"/>
  <c r="L566" i="34"/>
  <c r="M566" i="34" s="1"/>
  <c r="L567" i="34"/>
  <c r="M567" i="34" s="1"/>
  <c r="L568" i="34"/>
  <c r="M568" i="34" s="1"/>
  <c r="L569" i="34"/>
  <c r="M569" i="34" s="1"/>
  <c r="L570" i="34"/>
  <c r="M570" i="34" s="1"/>
  <c r="L571" i="34"/>
  <c r="M571" i="34" s="1"/>
  <c r="L572" i="34"/>
  <c r="M572" i="34" s="1"/>
  <c r="L573" i="34"/>
  <c r="M573" i="34" s="1"/>
  <c r="L574" i="34"/>
  <c r="M574" i="34" s="1"/>
  <c r="L575" i="34"/>
  <c r="M575" i="34" s="1"/>
  <c r="L576" i="34"/>
  <c r="M576" i="34" s="1"/>
  <c r="L577" i="34"/>
  <c r="M577" i="34" s="1"/>
  <c r="L578" i="34"/>
  <c r="M578" i="34" s="1"/>
  <c r="L579" i="34"/>
  <c r="M579" i="34" s="1"/>
  <c r="L580" i="34"/>
  <c r="M580" i="34" s="1"/>
  <c r="L581" i="34"/>
  <c r="M581" i="34" s="1"/>
  <c r="L582" i="34"/>
  <c r="M582" i="34" s="1"/>
  <c r="L583" i="34"/>
  <c r="M583" i="34" s="1"/>
  <c r="L584" i="34"/>
  <c r="M584" i="34" s="1"/>
  <c r="L585" i="34"/>
  <c r="M585" i="34" s="1"/>
  <c r="L586" i="34"/>
  <c r="M586" i="34" s="1"/>
  <c r="L587" i="34"/>
  <c r="M587" i="34" s="1"/>
  <c r="L588" i="34"/>
  <c r="M588" i="34" s="1"/>
  <c r="L589" i="34"/>
  <c r="M589" i="34" s="1"/>
  <c r="L590" i="34"/>
  <c r="M590" i="34" s="1"/>
  <c r="L591" i="34"/>
  <c r="M591" i="34" s="1"/>
  <c r="L592" i="34"/>
  <c r="M592" i="34" s="1"/>
  <c r="L593" i="34"/>
  <c r="M593" i="34" s="1"/>
  <c r="L594" i="34"/>
  <c r="M594" i="34" s="1"/>
  <c r="L595" i="34"/>
  <c r="M595" i="34" s="1"/>
  <c r="L596" i="34"/>
  <c r="M596" i="34" s="1"/>
  <c r="L597" i="34"/>
  <c r="M597" i="34" s="1"/>
  <c r="L598" i="34"/>
  <c r="M598" i="34" s="1"/>
  <c r="L599" i="34"/>
  <c r="M599" i="34" s="1"/>
  <c r="L600" i="34"/>
  <c r="M600" i="34" s="1"/>
  <c r="L601" i="34"/>
  <c r="M601" i="34" s="1"/>
  <c r="L602" i="34"/>
  <c r="M602" i="34" s="1"/>
  <c r="L603" i="34"/>
  <c r="M603" i="34" s="1"/>
  <c r="L604" i="34"/>
  <c r="M604" i="34" s="1"/>
  <c r="L605" i="34"/>
  <c r="M605" i="34" s="1"/>
  <c r="L606" i="34"/>
  <c r="M606" i="34" s="1"/>
  <c r="L607" i="34"/>
  <c r="M607" i="34" s="1"/>
  <c r="L608" i="34"/>
  <c r="M608" i="34" s="1"/>
  <c r="L609" i="34"/>
  <c r="M609" i="34" s="1"/>
  <c r="L610" i="34"/>
  <c r="M610" i="34" s="1"/>
  <c r="L611" i="34"/>
  <c r="M611" i="34" s="1"/>
  <c r="L612" i="34"/>
  <c r="M612" i="34" s="1"/>
  <c r="L613" i="34"/>
  <c r="M613" i="34" s="1"/>
  <c r="L614" i="34"/>
  <c r="M614" i="34" s="1"/>
  <c r="L615" i="34"/>
  <c r="M615" i="34" s="1"/>
  <c r="L616" i="34"/>
  <c r="M616" i="34" s="1"/>
  <c r="L617" i="34"/>
  <c r="M617" i="34" s="1"/>
  <c r="L618" i="34"/>
  <c r="M618" i="34" s="1"/>
  <c r="L619" i="34"/>
  <c r="M619" i="34" s="1"/>
  <c r="L620" i="34"/>
  <c r="M620" i="34" s="1"/>
  <c r="L621" i="34"/>
  <c r="M621" i="34" s="1"/>
  <c r="L622" i="34"/>
  <c r="M622" i="34" s="1"/>
  <c r="L623" i="34"/>
  <c r="M623" i="34" s="1"/>
  <c r="L624" i="34"/>
  <c r="M624" i="34" s="1"/>
  <c r="L625" i="34"/>
  <c r="M625" i="34" s="1"/>
  <c r="L626" i="34"/>
  <c r="M626" i="34" s="1"/>
  <c r="L627" i="34"/>
  <c r="M627" i="34" s="1"/>
  <c r="L628" i="34"/>
  <c r="M628" i="34" s="1"/>
  <c r="L629" i="34"/>
  <c r="M629" i="34" s="1"/>
  <c r="L630" i="34"/>
  <c r="M630" i="34" s="1"/>
  <c r="L631" i="34"/>
  <c r="M631" i="34" s="1"/>
  <c r="L632" i="34"/>
  <c r="M632" i="34" s="1"/>
  <c r="L633" i="34"/>
  <c r="M633" i="34" s="1"/>
  <c r="L634" i="34"/>
  <c r="M634" i="34" s="1"/>
  <c r="L635" i="34"/>
  <c r="M635" i="34" s="1"/>
  <c r="L636" i="34"/>
  <c r="M636" i="34" s="1"/>
  <c r="L637" i="34"/>
  <c r="M637" i="34" s="1"/>
  <c r="L638" i="34"/>
  <c r="M638" i="34" s="1"/>
  <c r="L639" i="34"/>
  <c r="M639" i="34" s="1"/>
  <c r="L640" i="34"/>
  <c r="M640" i="34" s="1"/>
  <c r="L641" i="34"/>
  <c r="M641" i="34" s="1"/>
  <c r="L642" i="34"/>
  <c r="M642" i="34" s="1"/>
  <c r="L643" i="34"/>
  <c r="M643" i="34" s="1"/>
  <c r="L644" i="34"/>
  <c r="M644" i="34" s="1"/>
  <c r="L645" i="34"/>
  <c r="M645" i="34" s="1"/>
  <c r="L646" i="34"/>
  <c r="M646" i="34" s="1"/>
  <c r="L647" i="34"/>
  <c r="M647" i="34" s="1"/>
  <c r="L648" i="34"/>
  <c r="M648" i="34" s="1"/>
  <c r="L649" i="34"/>
  <c r="M649" i="34" s="1"/>
  <c r="L650" i="34"/>
  <c r="M650" i="34" s="1"/>
  <c r="L651" i="34"/>
  <c r="M651" i="34" s="1"/>
  <c r="L652" i="34"/>
  <c r="M652" i="34" s="1"/>
  <c r="L653" i="34"/>
  <c r="M653" i="34" s="1"/>
  <c r="L654" i="34"/>
  <c r="M654" i="34" s="1"/>
  <c r="L655" i="34"/>
  <c r="M655" i="34" s="1"/>
  <c r="L656" i="34"/>
  <c r="M656" i="34" s="1"/>
  <c r="L657" i="34"/>
  <c r="M657" i="34" s="1"/>
  <c r="L658" i="34"/>
  <c r="M658" i="34" s="1"/>
  <c r="L659" i="34"/>
  <c r="M659" i="34" s="1"/>
  <c r="L660" i="34"/>
  <c r="M660" i="34" s="1"/>
  <c r="L661" i="34"/>
  <c r="M661" i="34" s="1"/>
  <c r="L662" i="34"/>
  <c r="M662" i="34" s="1"/>
  <c r="L663" i="34"/>
  <c r="M663" i="34" s="1"/>
  <c r="L664" i="34"/>
  <c r="M664" i="34" s="1"/>
  <c r="L665" i="34"/>
  <c r="M665" i="34" s="1"/>
  <c r="L666" i="34"/>
  <c r="M666" i="34" s="1"/>
  <c r="L667" i="34"/>
  <c r="M667" i="34" s="1"/>
  <c r="L668" i="34"/>
  <c r="M668" i="34" s="1"/>
  <c r="L669" i="34"/>
  <c r="M669" i="34" s="1"/>
  <c r="L670" i="34"/>
  <c r="M670" i="34" s="1"/>
  <c r="L671" i="34"/>
  <c r="M671" i="34" s="1"/>
  <c r="L672" i="34"/>
  <c r="M672" i="34" s="1"/>
  <c r="L673" i="34"/>
  <c r="M673" i="34" s="1"/>
  <c r="L674" i="34"/>
  <c r="M674" i="34" s="1"/>
  <c r="L675" i="34"/>
  <c r="M675" i="34" s="1"/>
  <c r="L676" i="34"/>
  <c r="M676" i="34" s="1"/>
  <c r="L677" i="34"/>
  <c r="M677" i="34" s="1"/>
  <c r="L678" i="34"/>
  <c r="M678" i="34" s="1"/>
  <c r="L679" i="34"/>
  <c r="M679" i="34" s="1"/>
  <c r="L680" i="34"/>
  <c r="M680" i="34" s="1"/>
  <c r="L681" i="34"/>
  <c r="M681" i="34" s="1"/>
  <c r="L682" i="34"/>
  <c r="M682" i="34" s="1"/>
  <c r="L683" i="34"/>
  <c r="M683" i="34" s="1"/>
  <c r="L684" i="34"/>
  <c r="M684" i="34" s="1"/>
  <c r="L685" i="34"/>
  <c r="M685" i="34" s="1"/>
  <c r="L686" i="34"/>
  <c r="M686" i="34" s="1"/>
  <c r="L687" i="34"/>
  <c r="M687" i="34" s="1"/>
  <c r="L688" i="34"/>
  <c r="M688" i="34" s="1"/>
  <c r="L689" i="34"/>
  <c r="M689" i="34" s="1"/>
  <c r="L690" i="34"/>
  <c r="M690" i="34" s="1"/>
  <c r="L691" i="34"/>
  <c r="M691" i="34" s="1"/>
  <c r="L692" i="34"/>
  <c r="M692" i="34" s="1"/>
  <c r="L693" i="34"/>
  <c r="M693" i="34" s="1"/>
  <c r="L694" i="34"/>
  <c r="M694" i="34" s="1"/>
  <c r="L695" i="34"/>
  <c r="M695" i="34" s="1"/>
  <c r="L696" i="34"/>
  <c r="M696" i="34" s="1"/>
  <c r="L697" i="34"/>
  <c r="M697" i="34" s="1"/>
  <c r="L698" i="34"/>
  <c r="M698" i="34" s="1"/>
  <c r="L699" i="34"/>
  <c r="M699" i="34" s="1"/>
  <c r="L700" i="34"/>
  <c r="M700" i="34" s="1"/>
  <c r="L701" i="34"/>
  <c r="M701" i="34" s="1"/>
  <c r="L702" i="34"/>
  <c r="M702" i="34" s="1"/>
  <c r="L703" i="34"/>
  <c r="M703" i="34" s="1"/>
  <c r="L704" i="34"/>
  <c r="M704" i="34" s="1"/>
  <c r="L705" i="34"/>
  <c r="M705" i="34" s="1"/>
  <c r="L706" i="34"/>
  <c r="M706" i="34" s="1"/>
  <c r="L707" i="34"/>
  <c r="M707" i="34" s="1"/>
  <c r="L708" i="34"/>
  <c r="M708" i="34" s="1"/>
  <c r="L709" i="34"/>
  <c r="M709" i="34" s="1"/>
  <c r="L710" i="34"/>
  <c r="M710" i="34" s="1"/>
  <c r="L711" i="34"/>
  <c r="M711" i="34" s="1"/>
  <c r="L712" i="34"/>
  <c r="M712" i="34" s="1"/>
  <c r="L713" i="34"/>
  <c r="M713" i="34" s="1"/>
  <c r="L714" i="34"/>
  <c r="M714" i="34" s="1"/>
  <c r="L715" i="34"/>
  <c r="M715" i="34" s="1"/>
  <c r="L716" i="34"/>
  <c r="M716" i="34" s="1"/>
  <c r="L717" i="34"/>
  <c r="M717" i="34" s="1"/>
  <c r="L718" i="34"/>
  <c r="M718" i="34" s="1"/>
  <c r="L719" i="34"/>
  <c r="M719" i="34" s="1"/>
  <c r="L720" i="34"/>
  <c r="M720" i="34" s="1"/>
  <c r="L721" i="34"/>
  <c r="M721" i="34" s="1"/>
  <c r="L722" i="34"/>
  <c r="M722" i="34" s="1"/>
  <c r="L723" i="34"/>
  <c r="M723" i="34" s="1"/>
  <c r="L724" i="34"/>
  <c r="M724" i="34" s="1"/>
  <c r="L725" i="34"/>
  <c r="M725" i="34" s="1"/>
  <c r="L726" i="34"/>
  <c r="M726" i="34" s="1"/>
  <c r="L727" i="34"/>
  <c r="M727" i="34" s="1"/>
  <c r="L728" i="34"/>
  <c r="M728" i="34" s="1"/>
  <c r="L729" i="34"/>
  <c r="M729" i="34" s="1"/>
  <c r="L730" i="34"/>
  <c r="M730" i="34" s="1"/>
  <c r="L731" i="34"/>
  <c r="M731" i="34" s="1"/>
  <c r="L732" i="34"/>
  <c r="M732" i="34" s="1"/>
  <c r="L733" i="34"/>
  <c r="M733" i="34" s="1"/>
  <c r="L734" i="34"/>
  <c r="M734" i="34" s="1"/>
  <c r="L735" i="34"/>
  <c r="M735" i="34" s="1"/>
  <c r="L736" i="34"/>
  <c r="M736" i="34" s="1"/>
  <c r="L737" i="34"/>
  <c r="M737" i="34" s="1"/>
  <c r="L738" i="34"/>
  <c r="M738" i="34" s="1"/>
  <c r="L739" i="34"/>
  <c r="M739" i="34" s="1"/>
  <c r="L740" i="34"/>
  <c r="M740" i="34" s="1"/>
  <c r="L741" i="34"/>
  <c r="M741" i="34" s="1"/>
  <c r="L742" i="34"/>
  <c r="M742" i="34" s="1"/>
  <c r="L743" i="34"/>
  <c r="M743" i="34" s="1"/>
  <c r="L744" i="34"/>
  <c r="M744" i="34" s="1"/>
  <c r="L745" i="34"/>
  <c r="M745" i="34" s="1"/>
  <c r="L746" i="34"/>
  <c r="M746" i="34" s="1"/>
  <c r="L747" i="34"/>
  <c r="M747" i="34" s="1"/>
  <c r="L748" i="34"/>
  <c r="M748" i="34" s="1"/>
  <c r="L749" i="34"/>
  <c r="M749" i="34" s="1"/>
  <c r="L750" i="34"/>
  <c r="M750" i="34" s="1"/>
  <c r="L751" i="34"/>
  <c r="M751" i="34" s="1"/>
  <c r="L752" i="34"/>
  <c r="M752" i="34" s="1"/>
  <c r="L753" i="34"/>
  <c r="M753" i="34" s="1"/>
  <c r="L754" i="34"/>
  <c r="M754" i="34" s="1"/>
  <c r="L755" i="34"/>
  <c r="M755" i="34" s="1"/>
  <c r="L756" i="34"/>
  <c r="M756" i="34" s="1"/>
  <c r="L757" i="34"/>
  <c r="M757" i="34" s="1"/>
  <c r="L758" i="34"/>
  <c r="M758" i="34" s="1"/>
  <c r="L759" i="34"/>
  <c r="M759" i="34" s="1"/>
  <c r="L760" i="34"/>
  <c r="M760" i="34" s="1"/>
  <c r="L761" i="34"/>
  <c r="M761" i="34" s="1"/>
  <c r="L762" i="34"/>
  <c r="M762" i="34" s="1"/>
  <c r="L763" i="34"/>
  <c r="M763" i="34" s="1"/>
  <c r="L764" i="34"/>
  <c r="M764" i="34" s="1"/>
  <c r="L765" i="34"/>
  <c r="M765" i="34" s="1"/>
  <c r="L766" i="34"/>
  <c r="M766" i="34" s="1"/>
  <c r="L767" i="34"/>
  <c r="M767" i="34" s="1"/>
  <c r="L768" i="34"/>
  <c r="M768" i="34" s="1"/>
  <c r="L769" i="34"/>
  <c r="M769" i="34" s="1"/>
  <c r="L770" i="34"/>
  <c r="M770" i="34" s="1"/>
  <c r="L771" i="34"/>
  <c r="M771" i="34" s="1"/>
  <c r="L772" i="34"/>
  <c r="M772" i="34" s="1"/>
  <c r="L773" i="34"/>
  <c r="M773" i="34" s="1"/>
  <c r="L774" i="34"/>
  <c r="M774" i="34" s="1"/>
  <c r="L775" i="34"/>
  <c r="M775" i="34" s="1"/>
  <c r="L776" i="34"/>
  <c r="M776" i="34" s="1"/>
  <c r="L777" i="34"/>
  <c r="M777" i="34" s="1"/>
  <c r="L778" i="34"/>
  <c r="M778" i="34" s="1"/>
  <c r="L779" i="34"/>
  <c r="M779" i="34" s="1"/>
  <c r="L780" i="34"/>
  <c r="M780" i="34" s="1"/>
  <c r="L781" i="34"/>
  <c r="M781" i="34" s="1"/>
  <c r="L782" i="34"/>
  <c r="M782" i="34" s="1"/>
  <c r="L783" i="34"/>
  <c r="M783" i="34" s="1"/>
  <c r="L784" i="34"/>
  <c r="M784" i="34" s="1"/>
  <c r="L785" i="34"/>
  <c r="M785" i="34" s="1"/>
  <c r="L786" i="34"/>
  <c r="M786" i="34" s="1"/>
  <c r="L787" i="34"/>
  <c r="M787" i="34" s="1"/>
  <c r="L788" i="34"/>
  <c r="M788" i="34" s="1"/>
  <c r="L789" i="34"/>
  <c r="M789" i="34" s="1"/>
  <c r="L790" i="34"/>
  <c r="M790" i="34" s="1"/>
  <c r="L791" i="34"/>
  <c r="M791" i="34" s="1"/>
  <c r="L792" i="34"/>
  <c r="M792" i="34" s="1"/>
  <c r="L793" i="34"/>
  <c r="M793" i="34" s="1"/>
  <c r="L794" i="34"/>
  <c r="M794" i="34" s="1"/>
  <c r="L795" i="34"/>
  <c r="M795" i="34" s="1"/>
  <c r="L796" i="34"/>
  <c r="M796" i="34" s="1"/>
  <c r="L797" i="34"/>
  <c r="M797" i="34" s="1"/>
  <c r="L798" i="34"/>
  <c r="M798" i="34" s="1"/>
  <c r="L799" i="34"/>
  <c r="M799" i="34" s="1"/>
  <c r="L800" i="34"/>
  <c r="M800" i="34" s="1"/>
  <c r="L801" i="34"/>
  <c r="M801" i="34" s="1"/>
  <c r="L802" i="34"/>
  <c r="M802" i="34" s="1"/>
  <c r="L803" i="34"/>
  <c r="M803" i="34" s="1"/>
  <c r="L804" i="34"/>
  <c r="M804" i="34" s="1"/>
  <c r="L805" i="34"/>
  <c r="M805" i="34" s="1"/>
  <c r="L806" i="34"/>
  <c r="M806" i="34" s="1"/>
  <c r="L807" i="34"/>
  <c r="M807" i="34" s="1"/>
  <c r="L808" i="34"/>
  <c r="M808" i="34" s="1"/>
  <c r="L809" i="34"/>
  <c r="M809" i="34" s="1"/>
  <c r="L810" i="34"/>
  <c r="M810" i="34" s="1"/>
  <c r="L811" i="34"/>
  <c r="M811" i="34" s="1"/>
  <c r="L812" i="34"/>
  <c r="M812" i="34" s="1"/>
  <c r="L813" i="34"/>
  <c r="M813" i="34" s="1"/>
  <c r="L814" i="34"/>
  <c r="M814" i="34" s="1"/>
  <c r="L815" i="34"/>
  <c r="M815" i="34" s="1"/>
  <c r="L816" i="34"/>
  <c r="M816" i="34" s="1"/>
  <c r="L817" i="34"/>
  <c r="M817" i="34" s="1"/>
  <c r="L818" i="34"/>
  <c r="M818" i="34" s="1"/>
  <c r="L819" i="34"/>
  <c r="M819" i="34" s="1"/>
  <c r="L820" i="34"/>
  <c r="M820" i="34" s="1"/>
  <c r="L821" i="34"/>
  <c r="M821" i="34" s="1"/>
  <c r="L822" i="34"/>
  <c r="M822" i="34" s="1"/>
  <c r="L823" i="34"/>
  <c r="M823" i="34" s="1"/>
  <c r="L824" i="34"/>
  <c r="M824" i="34" s="1"/>
  <c r="L825" i="34"/>
  <c r="M825" i="34" s="1"/>
  <c r="L826" i="34"/>
  <c r="M826" i="34" s="1"/>
  <c r="L827" i="34"/>
  <c r="M827" i="34" s="1"/>
  <c r="L828" i="34"/>
  <c r="M828" i="34" s="1"/>
  <c r="L829" i="34"/>
  <c r="M829" i="34" s="1"/>
  <c r="L830" i="34"/>
  <c r="M830" i="34" s="1"/>
  <c r="L831" i="34"/>
  <c r="M831" i="34" s="1"/>
  <c r="L832" i="34"/>
  <c r="M832" i="34" s="1"/>
  <c r="L833" i="34"/>
  <c r="M833" i="34" s="1"/>
  <c r="L834" i="34"/>
  <c r="M834" i="34" s="1"/>
  <c r="L835" i="34"/>
  <c r="M835" i="34" s="1"/>
  <c r="L836" i="34"/>
  <c r="M836" i="34" s="1"/>
  <c r="L837" i="34"/>
  <c r="M837" i="34" s="1"/>
  <c r="L838" i="34"/>
  <c r="M838" i="34" s="1"/>
  <c r="L839" i="34"/>
  <c r="M839" i="34" s="1"/>
  <c r="L840" i="34"/>
  <c r="M840" i="34" s="1"/>
  <c r="L841" i="34"/>
  <c r="M841" i="34" s="1"/>
  <c r="L842" i="34"/>
  <c r="M842" i="34" s="1"/>
  <c r="L843" i="34"/>
  <c r="M843" i="34" s="1"/>
  <c r="L844" i="34"/>
  <c r="M844" i="34" s="1"/>
  <c r="L845" i="34"/>
  <c r="M845" i="34" s="1"/>
  <c r="L846" i="34"/>
  <c r="M846" i="34" s="1"/>
  <c r="L847" i="34"/>
  <c r="M847" i="34" s="1"/>
  <c r="L848" i="34"/>
  <c r="M848" i="34" s="1"/>
  <c r="L849" i="34"/>
  <c r="M849" i="34" s="1"/>
  <c r="L850" i="34"/>
  <c r="M850" i="34" s="1"/>
  <c r="L851" i="34"/>
  <c r="M851" i="34" s="1"/>
  <c r="L852" i="34"/>
  <c r="M852" i="34" s="1"/>
  <c r="L853" i="34"/>
  <c r="M853" i="34" s="1"/>
  <c r="L854" i="34"/>
  <c r="M854" i="34" s="1"/>
  <c r="L855" i="34"/>
  <c r="M855" i="34" s="1"/>
  <c r="L856" i="34"/>
  <c r="M856" i="34" s="1"/>
  <c r="L857" i="34"/>
  <c r="M857" i="34" s="1"/>
  <c r="L858" i="34"/>
  <c r="M858" i="34" s="1"/>
  <c r="L859" i="34"/>
  <c r="M859" i="34" s="1"/>
  <c r="L860" i="34"/>
  <c r="M860" i="34" s="1"/>
  <c r="L861" i="34"/>
  <c r="M861" i="34" s="1"/>
  <c r="L862" i="34"/>
  <c r="M862" i="34" s="1"/>
  <c r="L863" i="34"/>
  <c r="M863" i="34" s="1"/>
  <c r="L864" i="34"/>
  <c r="M864" i="34" s="1"/>
  <c r="L865" i="34"/>
  <c r="M865" i="34" s="1"/>
  <c r="L866" i="34"/>
  <c r="M866" i="34" s="1"/>
  <c r="L867" i="34"/>
  <c r="M867" i="34" s="1"/>
  <c r="L868" i="34"/>
  <c r="M868" i="34" s="1"/>
  <c r="L869" i="34"/>
  <c r="M869" i="34" s="1"/>
  <c r="L870" i="34"/>
  <c r="M870" i="34" s="1"/>
  <c r="L871" i="34"/>
  <c r="M871" i="34" s="1"/>
  <c r="L872" i="34"/>
  <c r="M872" i="34" s="1"/>
  <c r="L873" i="34"/>
  <c r="M873" i="34" s="1"/>
  <c r="L874" i="34"/>
  <c r="M874" i="34" s="1"/>
  <c r="L875" i="34"/>
  <c r="M875" i="34" s="1"/>
  <c r="L876" i="34"/>
  <c r="M876" i="34" s="1"/>
  <c r="L877" i="34"/>
  <c r="M877" i="34" s="1"/>
  <c r="L878" i="34"/>
  <c r="M878" i="34" s="1"/>
  <c r="L879" i="34"/>
  <c r="M879" i="34" s="1"/>
  <c r="L880" i="34"/>
  <c r="M880" i="34" s="1"/>
  <c r="L881" i="34"/>
  <c r="M881" i="34" s="1"/>
  <c r="L882" i="34"/>
  <c r="M882" i="34" s="1"/>
  <c r="L883" i="34"/>
  <c r="M883" i="34" s="1"/>
  <c r="L884" i="34"/>
  <c r="M884" i="34" s="1"/>
  <c r="L885" i="34"/>
  <c r="M885" i="34" s="1"/>
  <c r="L886" i="34"/>
  <c r="M886" i="34" s="1"/>
  <c r="L887" i="34"/>
  <c r="M887" i="34" s="1"/>
  <c r="L888" i="34"/>
  <c r="M888" i="34" s="1"/>
  <c r="L889" i="34"/>
  <c r="M889" i="34" s="1"/>
  <c r="L890" i="34"/>
  <c r="M890" i="34" s="1"/>
  <c r="L891" i="34"/>
  <c r="M891" i="34" s="1"/>
  <c r="L892" i="34"/>
  <c r="M892" i="34" s="1"/>
  <c r="L893" i="34"/>
  <c r="M893" i="34" s="1"/>
  <c r="L894" i="34"/>
  <c r="M894" i="34" s="1"/>
  <c r="L895" i="34"/>
  <c r="M895" i="34" s="1"/>
  <c r="L896" i="34"/>
  <c r="M896" i="34" s="1"/>
  <c r="L897" i="34"/>
  <c r="M897" i="34" s="1"/>
  <c r="L898" i="34"/>
  <c r="M898" i="34" s="1"/>
  <c r="L899" i="34"/>
  <c r="M899" i="34" s="1"/>
  <c r="L900" i="34"/>
  <c r="M900" i="34" s="1"/>
  <c r="L901" i="34"/>
  <c r="M901" i="34" s="1"/>
  <c r="L902" i="34"/>
  <c r="M902" i="34" s="1"/>
  <c r="L903" i="34"/>
  <c r="M903" i="34" s="1"/>
  <c r="L904" i="34"/>
  <c r="M904" i="34" s="1"/>
  <c r="L905" i="34"/>
  <c r="M905" i="34" s="1"/>
  <c r="L906" i="34"/>
  <c r="M906" i="34" s="1"/>
  <c r="L907" i="34"/>
  <c r="M907" i="34" s="1"/>
  <c r="L908" i="34"/>
  <c r="M908" i="34" s="1"/>
  <c r="L909" i="34"/>
  <c r="M909" i="34" s="1"/>
  <c r="L910" i="34"/>
  <c r="M910" i="34" s="1"/>
  <c r="L911" i="34"/>
  <c r="M911" i="34" s="1"/>
  <c r="L912" i="34"/>
  <c r="M912" i="34" s="1"/>
  <c r="L913" i="34"/>
  <c r="M913" i="34" s="1"/>
  <c r="L914" i="34"/>
  <c r="M914" i="34" s="1"/>
  <c r="L915" i="34"/>
  <c r="M915" i="34" s="1"/>
  <c r="L916" i="34"/>
  <c r="M916" i="34" s="1"/>
  <c r="L917" i="34"/>
  <c r="M917" i="34" s="1"/>
  <c r="L918" i="34"/>
  <c r="M918" i="34" s="1"/>
  <c r="L919" i="34"/>
  <c r="M919" i="34" s="1"/>
  <c r="L920" i="34"/>
  <c r="M920" i="34" s="1"/>
  <c r="L921" i="34"/>
  <c r="M921" i="34" s="1"/>
  <c r="L922" i="34"/>
  <c r="M922" i="34" s="1"/>
  <c r="L923" i="34"/>
  <c r="M923" i="34" s="1"/>
  <c r="L924" i="34"/>
  <c r="M924" i="34" s="1"/>
  <c r="L925" i="34"/>
  <c r="M925" i="34" s="1"/>
  <c r="L926" i="34"/>
  <c r="M926" i="34" s="1"/>
  <c r="L927" i="34"/>
  <c r="M927" i="34" s="1"/>
  <c r="L928" i="34"/>
  <c r="M928" i="34" s="1"/>
  <c r="L929" i="34"/>
  <c r="M929" i="34" s="1"/>
  <c r="L930" i="34"/>
  <c r="M930" i="34" s="1"/>
  <c r="L931" i="34"/>
  <c r="M931" i="34" s="1"/>
  <c r="L932" i="34"/>
  <c r="M932" i="34" s="1"/>
  <c r="L933" i="34"/>
  <c r="M933" i="34" s="1"/>
  <c r="L934" i="34"/>
  <c r="M934" i="34" s="1"/>
  <c r="L935" i="34"/>
  <c r="M935" i="34" s="1"/>
  <c r="L936" i="34"/>
  <c r="M936" i="34" s="1"/>
  <c r="L937" i="34"/>
  <c r="M937" i="34" s="1"/>
  <c r="L938" i="34"/>
  <c r="M938" i="34" s="1"/>
  <c r="L939" i="34"/>
  <c r="M939" i="34" s="1"/>
  <c r="L940" i="34"/>
  <c r="M940" i="34" s="1"/>
  <c r="L941" i="34"/>
  <c r="M941" i="34" s="1"/>
  <c r="L942" i="34"/>
  <c r="M942" i="34" s="1"/>
  <c r="L943" i="34"/>
  <c r="M943" i="34" s="1"/>
  <c r="L944" i="34"/>
  <c r="M944" i="34" s="1"/>
  <c r="L945" i="34"/>
  <c r="M945" i="34" s="1"/>
  <c r="L946" i="34"/>
  <c r="M946" i="34" s="1"/>
  <c r="L947" i="34"/>
  <c r="M947" i="34" s="1"/>
  <c r="L948" i="34"/>
  <c r="M948" i="34" s="1"/>
  <c r="L949" i="34"/>
  <c r="M949" i="34" s="1"/>
  <c r="L950" i="34"/>
  <c r="M950" i="34" s="1"/>
  <c r="L951" i="34"/>
  <c r="M951" i="34" s="1"/>
  <c r="L952" i="34"/>
  <c r="M952" i="34" s="1"/>
  <c r="L953" i="34"/>
  <c r="M953" i="34" s="1"/>
  <c r="L954" i="34"/>
  <c r="M954" i="34" s="1"/>
  <c r="L955" i="34"/>
  <c r="M955" i="34" s="1"/>
  <c r="L956" i="34"/>
  <c r="M956" i="34" s="1"/>
  <c r="L957" i="34"/>
  <c r="M957" i="34" s="1"/>
  <c r="L958" i="34"/>
  <c r="M958" i="34" s="1"/>
  <c r="L959" i="34"/>
  <c r="M959" i="34" s="1"/>
  <c r="L960" i="34"/>
  <c r="M960" i="34" s="1"/>
  <c r="L961" i="34"/>
  <c r="M961" i="34" s="1"/>
  <c r="L962" i="34"/>
  <c r="M962" i="34" s="1"/>
  <c r="L963" i="34"/>
  <c r="M963" i="34" s="1"/>
  <c r="L964" i="34"/>
  <c r="M964" i="34" s="1"/>
  <c r="L965" i="34"/>
  <c r="M965" i="34" s="1"/>
  <c r="L966" i="34"/>
  <c r="M966" i="34" s="1"/>
  <c r="L967" i="34"/>
  <c r="M967" i="34" s="1"/>
  <c r="L968" i="34"/>
  <c r="M968" i="34" s="1"/>
  <c r="L969" i="34"/>
  <c r="M969" i="34" s="1"/>
  <c r="L970" i="34"/>
  <c r="M970" i="34" s="1"/>
  <c r="L971" i="34"/>
  <c r="M971" i="34" s="1"/>
  <c r="L972" i="34"/>
  <c r="M972" i="34" s="1"/>
  <c r="L973" i="34"/>
  <c r="M973" i="34" s="1"/>
  <c r="L974" i="34"/>
  <c r="M974" i="34" s="1"/>
  <c r="L975" i="34"/>
  <c r="M975" i="34" s="1"/>
  <c r="L976" i="34"/>
  <c r="M976" i="34" s="1"/>
  <c r="L977" i="34"/>
  <c r="M977" i="34" s="1"/>
  <c r="L978" i="34"/>
  <c r="M978" i="34" s="1"/>
  <c r="L979" i="34"/>
  <c r="M979" i="34" s="1"/>
  <c r="L980" i="34"/>
  <c r="M980" i="34" s="1"/>
  <c r="L981" i="34"/>
  <c r="M981" i="34" s="1"/>
  <c r="L982" i="34"/>
  <c r="M982" i="34" s="1"/>
  <c r="L983" i="34"/>
  <c r="M983" i="34" s="1"/>
  <c r="L984" i="34"/>
  <c r="M984" i="34" s="1"/>
  <c r="L985" i="34"/>
  <c r="M985" i="34" s="1"/>
  <c r="L986" i="34"/>
  <c r="M986" i="34" s="1"/>
  <c r="L987" i="34"/>
  <c r="M987" i="34" s="1"/>
  <c r="L988" i="34"/>
  <c r="M988" i="34" s="1"/>
  <c r="L989" i="34"/>
  <c r="M989" i="34" s="1"/>
  <c r="L990" i="34"/>
  <c r="M990" i="34" s="1"/>
  <c r="L991" i="34"/>
  <c r="M991" i="34" s="1"/>
  <c r="L992" i="34"/>
  <c r="M992" i="34" s="1"/>
  <c r="L993" i="34"/>
  <c r="M993" i="34" s="1"/>
  <c r="L994" i="34"/>
  <c r="M994" i="34" s="1"/>
  <c r="L995" i="34"/>
  <c r="M995" i="34" s="1"/>
  <c r="L996" i="34"/>
  <c r="M996" i="34" s="1"/>
  <c r="L997" i="34"/>
  <c r="M997" i="34" s="1"/>
  <c r="L998" i="34"/>
  <c r="M998" i="34" s="1"/>
  <c r="L999" i="34"/>
  <c r="M999" i="34" s="1"/>
  <c r="L1000" i="34"/>
  <c r="M1000" i="34" s="1"/>
  <c r="L1001" i="34"/>
  <c r="M1001" i="34" s="1"/>
  <c r="L1002" i="34"/>
  <c r="M1002" i="34" s="1"/>
  <c r="L1003" i="34"/>
  <c r="M1003" i="34" s="1"/>
  <c r="L1004" i="34"/>
  <c r="M1004" i="34" s="1"/>
  <c r="L1005" i="34"/>
  <c r="M1005" i="34" s="1"/>
  <c r="L1006" i="34"/>
  <c r="M1006" i="34" s="1"/>
  <c r="L1007" i="34"/>
  <c r="M1007" i="34" s="1"/>
  <c r="L1008" i="34"/>
  <c r="M1008" i="34" s="1"/>
  <c r="L1009" i="34"/>
  <c r="M1009" i="34" s="1"/>
  <c r="L1010" i="34"/>
  <c r="M1010" i="34" s="1"/>
  <c r="L1011" i="34"/>
  <c r="M1011" i="34" s="1"/>
  <c r="L1012" i="34"/>
  <c r="M1012" i="34" s="1"/>
  <c r="L1013" i="34"/>
  <c r="M1013" i="34" s="1"/>
  <c r="L1014" i="34"/>
  <c r="M1014" i="34" s="1"/>
  <c r="L1015" i="34"/>
  <c r="M1015" i="34" s="1"/>
  <c r="L1016" i="34"/>
  <c r="M1016" i="34" s="1"/>
  <c r="L1017" i="34"/>
  <c r="M1017" i="34" s="1"/>
  <c r="L1018" i="34"/>
  <c r="M1018" i="34" s="1"/>
  <c r="L1019" i="34"/>
  <c r="M1019" i="34" s="1"/>
  <c r="L1020" i="34"/>
  <c r="M1020" i="34" s="1"/>
  <c r="L1021" i="34"/>
  <c r="M1021" i="34" s="1"/>
  <c r="L1022" i="34"/>
  <c r="M1022" i="34" s="1"/>
  <c r="L1023" i="34"/>
  <c r="M1023" i="34" s="1"/>
  <c r="L1024" i="34"/>
  <c r="M1024" i="34" s="1"/>
  <c r="L1025" i="34"/>
  <c r="M1025" i="34" s="1"/>
  <c r="L1026" i="34"/>
  <c r="M1026" i="34" s="1"/>
  <c r="L1027" i="34"/>
  <c r="M1027" i="34" s="1"/>
  <c r="L1028" i="34"/>
  <c r="M1028" i="34" s="1"/>
  <c r="L1029" i="34"/>
  <c r="M1029" i="34" s="1"/>
  <c r="L1030" i="34"/>
  <c r="M1030" i="34" s="1"/>
  <c r="L1031" i="34"/>
  <c r="M1031" i="34" s="1"/>
  <c r="L1032" i="34"/>
  <c r="M1032" i="34" s="1"/>
  <c r="L1033" i="34"/>
  <c r="M1033" i="34" s="1"/>
  <c r="L1034" i="34"/>
  <c r="M1034" i="34" s="1"/>
  <c r="L1035" i="34"/>
  <c r="M1035" i="34" s="1"/>
  <c r="L1036" i="34"/>
  <c r="M1036" i="34" s="1"/>
  <c r="L1037" i="34"/>
  <c r="M1037" i="34" s="1"/>
  <c r="L1038" i="34"/>
  <c r="M1038" i="34" s="1"/>
  <c r="L1039" i="34"/>
  <c r="M1039" i="34" s="1"/>
  <c r="L1040" i="34"/>
  <c r="M1040" i="34" s="1"/>
  <c r="L1041" i="34"/>
  <c r="M1041" i="34" s="1"/>
  <c r="L1042" i="34"/>
  <c r="M1042" i="34" s="1"/>
  <c r="L1043" i="34"/>
  <c r="M1043" i="34" s="1"/>
  <c r="L1044" i="34"/>
  <c r="M1044" i="34" s="1"/>
  <c r="L1045" i="34"/>
  <c r="M1045" i="34" s="1"/>
  <c r="L1046" i="34"/>
  <c r="M1046" i="34" s="1"/>
  <c r="L1047" i="34"/>
  <c r="M1047" i="34" s="1"/>
  <c r="L1048" i="34"/>
  <c r="M1048" i="34" s="1"/>
  <c r="L1049" i="34"/>
  <c r="M1049" i="34" s="1"/>
  <c r="L1050" i="34"/>
  <c r="M1050" i="34" s="1"/>
  <c r="L1051" i="34"/>
  <c r="M1051" i="34" s="1"/>
  <c r="L1052" i="34"/>
  <c r="M1052" i="34" s="1"/>
  <c r="L1053" i="34"/>
  <c r="M1053" i="34" s="1"/>
  <c r="L1054" i="34"/>
  <c r="M1054" i="34" s="1"/>
  <c r="L1055" i="34"/>
  <c r="M1055" i="34" s="1"/>
  <c r="L1056" i="34"/>
  <c r="M1056" i="34" s="1"/>
  <c r="L1057" i="34"/>
  <c r="M1057" i="34" s="1"/>
  <c r="L1058" i="34"/>
  <c r="M1058" i="34" s="1"/>
  <c r="L1059" i="34"/>
  <c r="M1059" i="34" s="1"/>
  <c r="L1060" i="34"/>
  <c r="M1060" i="34" s="1"/>
  <c r="L1061" i="34"/>
  <c r="M1061" i="34" s="1"/>
  <c r="L1062" i="34"/>
  <c r="M1062" i="34" s="1"/>
  <c r="L1063" i="34"/>
  <c r="M1063" i="34" s="1"/>
  <c r="L1064" i="34"/>
  <c r="M1064" i="34" s="1"/>
  <c r="L1065" i="34"/>
  <c r="M1065" i="34" s="1"/>
  <c r="L1066" i="34"/>
  <c r="M1066" i="34" s="1"/>
  <c r="L1067" i="34"/>
  <c r="M1067" i="34" s="1"/>
  <c r="L1068" i="34"/>
  <c r="M1068" i="34" s="1"/>
  <c r="L1069" i="34"/>
  <c r="M1069" i="34" s="1"/>
  <c r="L1070" i="34"/>
  <c r="M1070" i="34" s="1"/>
  <c r="L1071" i="34"/>
  <c r="M1071" i="34" s="1"/>
  <c r="L1072" i="34"/>
  <c r="M1072" i="34" s="1"/>
  <c r="L1073" i="34"/>
  <c r="M1073" i="34" s="1"/>
  <c r="L1074" i="34"/>
  <c r="M1074" i="34" s="1"/>
  <c r="L1075" i="34"/>
  <c r="M1075" i="34" s="1"/>
  <c r="L1076" i="34"/>
  <c r="M1076" i="34" s="1"/>
  <c r="L1077" i="34"/>
  <c r="M1077" i="34" s="1"/>
  <c r="L1078" i="34"/>
  <c r="M1078" i="34" s="1"/>
  <c r="L1079" i="34"/>
  <c r="M1079" i="34" s="1"/>
  <c r="L1080" i="34"/>
  <c r="M1080" i="34" s="1"/>
  <c r="L1081" i="34"/>
  <c r="M1081" i="34" s="1"/>
  <c r="L1082" i="34"/>
  <c r="M1082" i="34" s="1"/>
  <c r="L1083" i="34"/>
  <c r="M1083" i="34" s="1"/>
  <c r="L1084" i="34"/>
  <c r="M1084" i="34" s="1"/>
  <c r="L1085" i="34"/>
  <c r="M1085" i="34" s="1"/>
  <c r="L1086" i="34"/>
  <c r="M1086" i="34" s="1"/>
  <c r="L1087" i="34"/>
  <c r="M1087" i="34" s="1"/>
  <c r="L1088" i="34"/>
  <c r="M1088" i="34" s="1"/>
  <c r="L1089" i="34"/>
  <c r="M1089" i="34" s="1"/>
  <c r="L1090" i="34"/>
  <c r="M1090" i="34" s="1"/>
  <c r="L1091" i="34"/>
  <c r="M1091" i="34" s="1"/>
  <c r="L1092" i="34"/>
  <c r="M1092" i="34" s="1"/>
  <c r="L1093" i="34"/>
  <c r="M1093" i="34" s="1"/>
  <c r="L1094" i="34"/>
  <c r="M1094" i="34" s="1"/>
  <c r="L1095" i="34"/>
  <c r="M1095" i="34" s="1"/>
  <c r="L1096" i="34"/>
  <c r="M1096" i="34" s="1"/>
  <c r="L1097" i="34"/>
  <c r="M1097" i="34" s="1"/>
  <c r="L1098" i="34"/>
  <c r="M1098" i="34" s="1"/>
  <c r="L1099" i="34"/>
  <c r="M1099" i="34" s="1"/>
  <c r="L1100" i="34"/>
  <c r="M1100" i="34" s="1"/>
  <c r="L1101" i="34"/>
  <c r="M1101" i="34" s="1"/>
  <c r="L1102" i="34"/>
  <c r="M1102" i="34" s="1"/>
  <c r="L1103" i="34"/>
  <c r="M1103" i="34" s="1"/>
  <c r="L1104" i="34"/>
  <c r="M1104" i="34" s="1"/>
  <c r="L1105" i="34"/>
  <c r="M1105" i="34" s="1"/>
  <c r="L1106" i="34"/>
  <c r="M1106" i="34" s="1"/>
  <c r="L1107" i="34"/>
  <c r="M1107" i="34" s="1"/>
  <c r="L1108" i="34"/>
  <c r="M1108" i="34" s="1"/>
  <c r="L1109" i="34"/>
  <c r="M1109" i="34" s="1"/>
  <c r="L1110" i="34"/>
  <c r="M1110" i="34" s="1"/>
  <c r="L1111" i="34"/>
  <c r="M1111" i="34" s="1"/>
  <c r="L1112" i="34"/>
  <c r="M1112" i="34" s="1"/>
  <c r="L1113" i="34"/>
  <c r="M1113" i="34" s="1"/>
  <c r="L1114" i="34"/>
  <c r="M1114" i="34" s="1"/>
  <c r="L1115" i="34"/>
  <c r="M1115" i="34" s="1"/>
  <c r="L1116" i="34"/>
  <c r="M1116" i="34" s="1"/>
  <c r="L1117" i="34"/>
  <c r="M1117" i="34" s="1"/>
  <c r="L1118" i="34"/>
  <c r="M1118" i="34" s="1"/>
  <c r="L1119" i="34"/>
  <c r="M1119" i="34" s="1"/>
  <c r="L1120" i="34"/>
  <c r="M1120" i="34" s="1"/>
  <c r="L1121" i="34"/>
  <c r="M1121" i="34" s="1"/>
  <c r="L1122" i="34"/>
  <c r="M1122" i="34" s="1"/>
  <c r="L1123" i="34"/>
  <c r="M1123" i="34" s="1"/>
  <c r="L1124" i="34"/>
  <c r="M1124" i="34" s="1"/>
  <c r="L1125" i="34"/>
  <c r="M1125" i="34" s="1"/>
  <c r="L1126" i="34"/>
  <c r="M1126" i="34" s="1"/>
  <c r="L1127" i="34"/>
  <c r="M1127" i="34" s="1"/>
  <c r="L1128" i="34"/>
  <c r="M1128" i="34" s="1"/>
  <c r="L1129" i="34"/>
  <c r="M1129" i="34" s="1"/>
  <c r="L1130" i="34"/>
  <c r="M1130" i="34" s="1"/>
  <c r="L1131" i="34"/>
  <c r="M1131" i="34" s="1"/>
  <c r="L1132" i="34"/>
  <c r="M1132" i="34" s="1"/>
  <c r="L1133" i="34"/>
  <c r="M1133" i="34" s="1"/>
  <c r="L1134" i="34"/>
  <c r="M1134" i="34" s="1"/>
  <c r="L1135" i="34"/>
  <c r="M1135" i="34" s="1"/>
  <c r="L1136" i="34"/>
  <c r="M1136" i="34" s="1"/>
  <c r="L1137" i="34"/>
  <c r="M1137" i="34" s="1"/>
  <c r="L1138" i="34"/>
  <c r="M1138" i="34" s="1"/>
  <c r="L1139" i="34"/>
  <c r="M1139" i="34" s="1"/>
  <c r="L1140" i="34"/>
  <c r="M1140" i="34" s="1"/>
  <c r="L1141" i="34"/>
  <c r="M1141" i="34" s="1"/>
  <c r="L1142" i="34"/>
  <c r="M1142" i="34" s="1"/>
  <c r="L1143" i="34"/>
  <c r="M1143" i="34" s="1"/>
  <c r="L1144" i="34"/>
  <c r="M1144" i="34" s="1"/>
  <c r="L1145" i="34"/>
  <c r="M1145" i="34" s="1"/>
  <c r="L1146" i="34"/>
  <c r="M1146" i="34" s="1"/>
  <c r="L1147" i="34"/>
  <c r="M1147" i="34" s="1"/>
  <c r="L1148" i="34"/>
  <c r="M1148" i="34" s="1"/>
  <c r="L1149" i="34"/>
  <c r="M1149" i="34" s="1"/>
  <c r="L1150" i="34"/>
  <c r="M1150" i="34" s="1"/>
  <c r="L1151" i="34"/>
  <c r="M1151" i="34" s="1"/>
  <c r="L1152" i="34"/>
  <c r="M1152" i="34" s="1"/>
  <c r="L1153" i="34"/>
  <c r="M1153" i="34" s="1"/>
  <c r="L1154" i="34"/>
  <c r="M1154" i="34" s="1"/>
  <c r="L1155" i="34"/>
  <c r="M1155" i="34" s="1"/>
  <c r="L1156" i="34"/>
  <c r="M1156" i="34" s="1"/>
  <c r="L1157" i="34"/>
  <c r="M1157" i="34" s="1"/>
  <c r="L1158" i="34"/>
  <c r="M1158" i="34" s="1"/>
  <c r="L1159" i="34"/>
  <c r="M1159" i="34" s="1"/>
  <c r="L1160" i="34"/>
  <c r="M1160" i="34" s="1"/>
  <c r="L1161" i="34"/>
  <c r="M1161" i="34" s="1"/>
  <c r="L1162" i="34"/>
  <c r="M1162" i="34" s="1"/>
  <c r="L1163" i="34"/>
  <c r="M1163" i="34" s="1"/>
  <c r="L1164" i="34"/>
  <c r="M1164" i="34" s="1"/>
  <c r="L1165" i="34"/>
  <c r="M1165" i="34" s="1"/>
  <c r="L1166" i="34"/>
  <c r="M1166" i="34" s="1"/>
  <c r="L1167" i="34"/>
  <c r="M1167" i="34" s="1"/>
  <c r="L1168" i="34"/>
  <c r="M1168" i="34" s="1"/>
  <c r="L1169" i="34"/>
  <c r="M1169" i="34" s="1"/>
  <c r="L1170" i="34"/>
  <c r="M1170" i="34" s="1"/>
  <c r="L1171" i="34"/>
  <c r="M1171" i="34" s="1"/>
  <c r="L1172" i="34"/>
  <c r="M1172" i="34" s="1"/>
  <c r="L1173" i="34"/>
  <c r="M1173" i="34" s="1"/>
  <c r="L1174" i="34"/>
  <c r="M1174" i="34" s="1"/>
  <c r="L1175" i="34"/>
  <c r="M1175" i="34" s="1"/>
  <c r="L1176" i="34"/>
  <c r="M1176" i="34" s="1"/>
  <c r="L1177" i="34"/>
  <c r="M1177" i="34" s="1"/>
  <c r="L1178" i="34"/>
  <c r="M1178" i="34" s="1"/>
  <c r="L1179" i="34"/>
  <c r="M1179" i="34" s="1"/>
  <c r="L1180" i="34"/>
  <c r="M1180" i="34" s="1"/>
  <c r="L1181" i="34"/>
  <c r="M1181" i="34" s="1"/>
  <c r="L1182" i="34"/>
  <c r="M1182" i="34" s="1"/>
  <c r="L1183" i="34"/>
  <c r="M1183" i="34" s="1"/>
  <c r="L1184" i="34"/>
  <c r="M1184" i="34" s="1"/>
  <c r="L1185" i="34"/>
  <c r="M1185" i="34" s="1"/>
  <c r="L1186" i="34"/>
  <c r="M1186" i="34" s="1"/>
  <c r="L1187" i="34"/>
  <c r="M1187" i="34" s="1"/>
  <c r="L1188" i="34"/>
  <c r="M1188" i="34" s="1"/>
  <c r="L1189" i="34"/>
  <c r="M1189" i="34" s="1"/>
  <c r="L1190" i="34"/>
  <c r="M1190" i="34" s="1"/>
  <c r="L1191" i="34"/>
  <c r="M1191" i="34" s="1"/>
  <c r="L1192" i="34"/>
  <c r="M1192" i="34" s="1"/>
  <c r="L1193" i="34"/>
  <c r="M1193" i="34" s="1"/>
  <c r="L1194" i="34"/>
  <c r="M1194" i="34" s="1"/>
  <c r="I20" i="34"/>
  <c r="J20" i="34" s="1"/>
  <c r="I21" i="34"/>
  <c r="J21" i="34" s="1"/>
  <c r="I22" i="34"/>
  <c r="J22" i="34" s="1"/>
  <c r="I23" i="34"/>
  <c r="J23" i="34" s="1"/>
  <c r="I24" i="34"/>
  <c r="J24" i="34" s="1"/>
  <c r="I25" i="34"/>
  <c r="J25" i="34" s="1"/>
  <c r="I26" i="34"/>
  <c r="J26" i="34" s="1"/>
  <c r="I27" i="34"/>
  <c r="J27" i="34" s="1"/>
  <c r="I28" i="34"/>
  <c r="J28" i="34" s="1"/>
  <c r="I29" i="34"/>
  <c r="J29" i="34" s="1"/>
  <c r="I30" i="34"/>
  <c r="J30" i="34" s="1"/>
  <c r="I31" i="34"/>
  <c r="J31" i="34" s="1"/>
  <c r="I32" i="34"/>
  <c r="J32" i="34" s="1"/>
  <c r="I33" i="34"/>
  <c r="J33" i="34" s="1"/>
  <c r="I34" i="34"/>
  <c r="J34" i="34" s="1"/>
  <c r="I35" i="34"/>
  <c r="J35" i="34" s="1"/>
  <c r="I36" i="34"/>
  <c r="J36" i="34" s="1"/>
  <c r="I37" i="34"/>
  <c r="J37" i="34" s="1"/>
  <c r="I38" i="34"/>
  <c r="J38" i="34" s="1"/>
  <c r="I39" i="34"/>
  <c r="J39" i="34" s="1"/>
  <c r="I40" i="34"/>
  <c r="J40" i="34" s="1"/>
  <c r="I41" i="34"/>
  <c r="J41" i="34" s="1"/>
  <c r="I42" i="34"/>
  <c r="J42" i="34" s="1"/>
  <c r="I43" i="34"/>
  <c r="J43" i="34" s="1"/>
  <c r="I44" i="34"/>
  <c r="J44" i="34" s="1"/>
  <c r="I45" i="34"/>
  <c r="J45" i="34" s="1"/>
  <c r="I46" i="34"/>
  <c r="J46" i="34" s="1"/>
  <c r="I47" i="34"/>
  <c r="J47" i="34" s="1"/>
  <c r="I48" i="34"/>
  <c r="J48" i="34" s="1"/>
  <c r="I49" i="34"/>
  <c r="J49" i="34" s="1"/>
  <c r="I50" i="34"/>
  <c r="J50" i="34" s="1"/>
  <c r="I51" i="34"/>
  <c r="J51" i="34" s="1"/>
  <c r="I52" i="34"/>
  <c r="J52" i="34" s="1"/>
  <c r="I53" i="34"/>
  <c r="J53" i="34" s="1"/>
  <c r="I54" i="34"/>
  <c r="J54" i="34" s="1"/>
  <c r="I55" i="34"/>
  <c r="J55" i="34" s="1"/>
  <c r="I56" i="34"/>
  <c r="J56" i="34" s="1"/>
  <c r="I57" i="34"/>
  <c r="J57" i="34" s="1"/>
  <c r="I58" i="34"/>
  <c r="J58" i="34" s="1"/>
  <c r="I59" i="34"/>
  <c r="J59" i="34" s="1"/>
  <c r="I60" i="34"/>
  <c r="J60" i="34" s="1"/>
  <c r="I61" i="34"/>
  <c r="J61" i="34" s="1"/>
  <c r="I62" i="34"/>
  <c r="J62" i="34" s="1"/>
  <c r="I63" i="34"/>
  <c r="J63" i="34" s="1"/>
  <c r="I64" i="34"/>
  <c r="J64" i="34" s="1"/>
  <c r="I65" i="34"/>
  <c r="J65" i="34" s="1"/>
  <c r="I66" i="34"/>
  <c r="J66" i="34" s="1"/>
  <c r="I67" i="34"/>
  <c r="J67" i="34" s="1"/>
  <c r="I68" i="34"/>
  <c r="J68" i="34" s="1"/>
  <c r="I69" i="34"/>
  <c r="J69" i="34" s="1"/>
  <c r="I70" i="34"/>
  <c r="J70" i="34" s="1"/>
  <c r="I71" i="34"/>
  <c r="J71" i="34" s="1"/>
  <c r="I72" i="34"/>
  <c r="J72" i="34" s="1"/>
  <c r="I73" i="34"/>
  <c r="J73" i="34" s="1"/>
  <c r="I74" i="34"/>
  <c r="J74" i="34" s="1"/>
  <c r="I75" i="34"/>
  <c r="J75" i="34" s="1"/>
  <c r="I76" i="34"/>
  <c r="J76" i="34" s="1"/>
  <c r="I77" i="34"/>
  <c r="J77" i="34" s="1"/>
  <c r="I78" i="34"/>
  <c r="J78" i="34" s="1"/>
  <c r="I79" i="34"/>
  <c r="J79" i="34" s="1"/>
  <c r="I80" i="34"/>
  <c r="J80" i="34" s="1"/>
  <c r="I81" i="34"/>
  <c r="J81" i="34" s="1"/>
  <c r="I82" i="34"/>
  <c r="J82" i="34" s="1"/>
  <c r="I83" i="34"/>
  <c r="J83" i="34" s="1"/>
  <c r="I84" i="34"/>
  <c r="J84" i="34" s="1"/>
  <c r="I85" i="34"/>
  <c r="J85" i="34" s="1"/>
  <c r="I86" i="34"/>
  <c r="J86" i="34" s="1"/>
  <c r="I87" i="34"/>
  <c r="J87" i="34" s="1"/>
  <c r="I88" i="34"/>
  <c r="J88" i="34" s="1"/>
  <c r="I89" i="34"/>
  <c r="J89" i="34" s="1"/>
  <c r="I90" i="34"/>
  <c r="J90" i="34" s="1"/>
  <c r="I91" i="34"/>
  <c r="J91" i="34" s="1"/>
  <c r="I92" i="34"/>
  <c r="J92" i="34" s="1"/>
  <c r="I93" i="34"/>
  <c r="J93" i="34" s="1"/>
  <c r="I94" i="34"/>
  <c r="J94" i="34" s="1"/>
  <c r="I95" i="34"/>
  <c r="J95" i="34" s="1"/>
  <c r="I96" i="34"/>
  <c r="J96" i="34" s="1"/>
  <c r="I97" i="34"/>
  <c r="J97" i="34" s="1"/>
  <c r="I98" i="34"/>
  <c r="J98" i="34" s="1"/>
  <c r="I99" i="34"/>
  <c r="J99" i="34" s="1"/>
  <c r="I100" i="34"/>
  <c r="J100" i="34" s="1"/>
  <c r="I101" i="34"/>
  <c r="J101" i="34" s="1"/>
  <c r="I102" i="34"/>
  <c r="J102" i="34" s="1"/>
  <c r="I103" i="34"/>
  <c r="J103" i="34" s="1"/>
  <c r="I104" i="34"/>
  <c r="J104" i="34" s="1"/>
  <c r="I105" i="34"/>
  <c r="J105" i="34" s="1"/>
  <c r="I106" i="34"/>
  <c r="J106" i="34" s="1"/>
  <c r="I107" i="34"/>
  <c r="J107" i="34" s="1"/>
  <c r="I108" i="34"/>
  <c r="J108" i="34" s="1"/>
  <c r="I109" i="34"/>
  <c r="J109" i="34" s="1"/>
  <c r="I110" i="34"/>
  <c r="J110" i="34" s="1"/>
  <c r="I111" i="34"/>
  <c r="J111" i="34" s="1"/>
  <c r="I112" i="34"/>
  <c r="J112" i="34" s="1"/>
  <c r="I113" i="34"/>
  <c r="J113" i="34" s="1"/>
  <c r="I114" i="34"/>
  <c r="J114" i="34" s="1"/>
  <c r="I115" i="34"/>
  <c r="J115" i="34" s="1"/>
  <c r="I116" i="34"/>
  <c r="J116" i="34" s="1"/>
  <c r="I117" i="34"/>
  <c r="J117" i="34" s="1"/>
  <c r="I118" i="34"/>
  <c r="J118" i="34" s="1"/>
  <c r="I119" i="34"/>
  <c r="J119" i="34" s="1"/>
  <c r="I120" i="34"/>
  <c r="J120" i="34" s="1"/>
  <c r="I121" i="34"/>
  <c r="J121" i="34" s="1"/>
  <c r="I122" i="34"/>
  <c r="J122" i="34" s="1"/>
  <c r="I123" i="34"/>
  <c r="J123" i="34" s="1"/>
  <c r="I124" i="34"/>
  <c r="J124" i="34" s="1"/>
  <c r="I125" i="34"/>
  <c r="J125" i="34" s="1"/>
  <c r="I126" i="34"/>
  <c r="J126" i="34" s="1"/>
  <c r="I127" i="34"/>
  <c r="J127" i="34" s="1"/>
  <c r="I128" i="34"/>
  <c r="J128" i="34" s="1"/>
  <c r="I129" i="34"/>
  <c r="J129" i="34" s="1"/>
  <c r="I130" i="34"/>
  <c r="J130" i="34" s="1"/>
  <c r="I131" i="34"/>
  <c r="J131" i="34" s="1"/>
  <c r="I132" i="34"/>
  <c r="J132" i="34" s="1"/>
  <c r="I133" i="34"/>
  <c r="J133" i="34" s="1"/>
  <c r="I134" i="34"/>
  <c r="J134" i="34" s="1"/>
  <c r="I135" i="34"/>
  <c r="J135" i="34" s="1"/>
  <c r="I136" i="34"/>
  <c r="J136" i="34" s="1"/>
  <c r="I137" i="34"/>
  <c r="J137" i="34" s="1"/>
  <c r="I138" i="34"/>
  <c r="J138" i="34" s="1"/>
  <c r="I139" i="34"/>
  <c r="J139" i="34" s="1"/>
  <c r="I140" i="34"/>
  <c r="J140" i="34" s="1"/>
  <c r="I141" i="34"/>
  <c r="J141" i="34" s="1"/>
  <c r="I142" i="34"/>
  <c r="J142" i="34" s="1"/>
  <c r="I143" i="34"/>
  <c r="J143" i="34" s="1"/>
  <c r="I144" i="34"/>
  <c r="J144" i="34" s="1"/>
  <c r="I145" i="34"/>
  <c r="J145" i="34" s="1"/>
  <c r="I146" i="34"/>
  <c r="J146" i="34" s="1"/>
  <c r="I147" i="34"/>
  <c r="J147" i="34" s="1"/>
  <c r="I148" i="34"/>
  <c r="J148" i="34" s="1"/>
  <c r="I149" i="34"/>
  <c r="J149" i="34" s="1"/>
  <c r="I150" i="34"/>
  <c r="J150" i="34" s="1"/>
  <c r="I151" i="34"/>
  <c r="J151" i="34" s="1"/>
  <c r="I152" i="34"/>
  <c r="J152" i="34" s="1"/>
  <c r="I153" i="34"/>
  <c r="J153" i="34" s="1"/>
  <c r="I154" i="34"/>
  <c r="J154" i="34" s="1"/>
  <c r="I155" i="34"/>
  <c r="J155" i="34" s="1"/>
  <c r="I156" i="34"/>
  <c r="J156" i="34" s="1"/>
  <c r="I157" i="34"/>
  <c r="J157" i="34" s="1"/>
  <c r="I158" i="34"/>
  <c r="J158" i="34" s="1"/>
  <c r="I159" i="34"/>
  <c r="J159" i="34" s="1"/>
  <c r="I160" i="34"/>
  <c r="J160" i="34" s="1"/>
  <c r="I161" i="34"/>
  <c r="J161" i="34" s="1"/>
  <c r="I162" i="34"/>
  <c r="J162" i="34" s="1"/>
  <c r="I163" i="34"/>
  <c r="J163" i="34" s="1"/>
  <c r="I164" i="34"/>
  <c r="J164" i="34" s="1"/>
  <c r="I165" i="34"/>
  <c r="J165" i="34" s="1"/>
  <c r="I166" i="34"/>
  <c r="J166" i="34" s="1"/>
  <c r="I167" i="34"/>
  <c r="J167" i="34" s="1"/>
  <c r="I168" i="34"/>
  <c r="J168" i="34" s="1"/>
  <c r="I169" i="34"/>
  <c r="J169" i="34" s="1"/>
  <c r="I170" i="34"/>
  <c r="J170" i="34" s="1"/>
  <c r="I171" i="34"/>
  <c r="J171" i="34" s="1"/>
  <c r="I172" i="34"/>
  <c r="J172" i="34" s="1"/>
  <c r="I173" i="34"/>
  <c r="J173" i="34" s="1"/>
  <c r="I174" i="34"/>
  <c r="J174" i="34" s="1"/>
  <c r="I175" i="34"/>
  <c r="J175" i="34" s="1"/>
  <c r="I176" i="34"/>
  <c r="J176" i="34" s="1"/>
  <c r="I177" i="34"/>
  <c r="J177" i="34" s="1"/>
  <c r="I178" i="34"/>
  <c r="J178" i="34" s="1"/>
  <c r="I179" i="34"/>
  <c r="J179" i="34" s="1"/>
  <c r="I180" i="34"/>
  <c r="J180" i="34" s="1"/>
  <c r="I181" i="34"/>
  <c r="J181" i="34" s="1"/>
  <c r="I182" i="34"/>
  <c r="J182" i="34" s="1"/>
  <c r="I183" i="34"/>
  <c r="J183" i="34" s="1"/>
  <c r="I184" i="34"/>
  <c r="J184" i="34" s="1"/>
  <c r="I185" i="34"/>
  <c r="J185" i="34" s="1"/>
  <c r="I186" i="34"/>
  <c r="J186" i="34" s="1"/>
  <c r="I187" i="34"/>
  <c r="J187" i="34" s="1"/>
  <c r="I188" i="34"/>
  <c r="J188" i="34" s="1"/>
  <c r="I189" i="34"/>
  <c r="J189" i="34" s="1"/>
  <c r="I190" i="34"/>
  <c r="J190" i="34" s="1"/>
  <c r="I191" i="34"/>
  <c r="J191" i="34" s="1"/>
  <c r="I192" i="34"/>
  <c r="J192" i="34" s="1"/>
  <c r="I193" i="34"/>
  <c r="J193" i="34" s="1"/>
  <c r="I194" i="34"/>
  <c r="J194" i="34" s="1"/>
  <c r="I195" i="34"/>
  <c r="J195" i="34" s="1"/>
  <c r="I196" i="34"/>
  <c r="J196" i="34" s="1"/>
  <c r="I197" i="34"/>
  <c r="J197" i="34" s="1"/>
  <c r="I198" i="34"/>
  <c r="J198" i="34" s="1"/>
  <c r="I199" i="34"/>
  <c r="J199" i="34" s="1"/>
  <c r="I200" i="34"/>
  <c r="J200" i="34" s="1"/>
  <c r="I201" i="34"/>
  <c r="J201" i="34" s="1"/>
  <c r="I202" i="34"/>
  <c r="J202" i="34" s="1"/>
  <c r="I203" i="34"/>
  <c r="J203" i="34" s="1"/>
  <c r="I204" i="34"/>
  <c r="J204" i="34" s="1"/>
  <c r="I205" i="34"/>
  <c r="J205" i="34" s="1"/>
  <c r="I206" i="34"/>
  <c r="J206" i="34" s="1"/>
  <c r="I207" i="34"/>
  <c r="J207" i="34" s="1"/>
  <c r="I208" i="34"/>
  <c r="J208" i="34" s="1"/>
  <c r="I209" i="34"/>
  <c r="J209" i="34" s="1"/>
  <c r="I210" i="34"/>
  <c r="J210" i="34" s="1"/>
  <c r="I211" i="34"/>
  <c r="J211" i="34" s="1"/>
  <c r="I212" i="34"/>
  <c r="J212" i="34" s="1"/>
  <c r="I213" i="34"/>
  <c r="J213" i="34" s="1"/>
  <c r="I214" i="34"/>
  <c r="J214" i="34" s="1"/>
  <c r="I215" i="34"/>
  <c r="J215" i="34" s="1"/>
  <c r="I216" i="34"/>
  <c r="J216" i="34" s="1"/>
  <c r="I217" i="34"/>
  <c r="J217" i="34" s="1"/>
  <c r="I218" i="34"/>
  <c r="J218" i="34" s="1"/>
  <c r="I219" i="34"/>
  <c r="J219" i="34" s="1"/>
  <c r="I220" i="34"/>
  <c r="J220" i="34" s="1"/>
  <c r="I221" i="34"/>
  <c r="J221" i="34" s="1"/>
  <c r="I222" i="34"/>
  <c r="J222" i="34" s="1"/>
  <c r="I223" i="34"/>
  <c r="J223" i="34" s="1"/>
  <c r="I224" i="34"/>
  <c r="J224" i="34" s="1"/>
  <c r="I225" i="34"/>
  <c r="J225" i="34" s="1"/>
  <c r="I226" i="34"/>
  <c r="J226" i="34" s="1"/>
  <c r="I227" i="34"/>
  <c r="J227" i="34" s="1"/>
  <c r="I228" i="34"/>
  <c r="J228" i="34" s="1"/>
  <c r="I229" i="34"/>
  <c r="J229" i="34" s="1"/>
  <c r="I230" i="34"/>
  <c r="J230" i="34" s="1"/>
  <c r="I231" i="34"/>
  <c r="J231" i="34" s="1"/>
  <c r="I232" i="34"/>
  <c r="J232" i="34" s="1"/>
  <c r="I233" i="34"/>
  <c r="J233" i="34" s="1"/>
  <c r="I234" i="34"/>
  <c r="J234" i="34" s="1"/>
  <c r="I235" i="34"/>
  <c r="J235" i="34" s="1"/>
  <c r="I236" i="34"/>
  <c r="J236" i="34" s="1"/>
  <c r="I237" i="34"/>
  <c r="J237" i="34" s="1"/>
  <c r="I238" i="34"/>
  <c r="J238" i="34" s="1"/>
  <c r="I239" i="34"/>
  <c r="J239" i="34" s="1"/>
  <c r="I240" i="34"/>
  <c r="J240" i="34" s="1"/>
  <c r="I241" i="34"/>
  <c r="J241" i="34" s="1"/>
  <c r="I242" i="34"/>
  <c r="J242" i="34" s="1"/>
  <c r="I243" i="34"/>
  <c r="J243" i="34" s="1"/>
  <c r="I244" i="34"/>
  <c r="J244" i="34" s="1"/>
  <c r="I245" i="34"/>
  <c r="J245" i="34" s="1"/>
  <c r="I246" i="34"/>
  <c r="J246" i="34" s="1"/>
  <c r="I247" i="34"/>
  <c r="J247" i="34" s="1"/>
  <c r="I248" i="34"/>
  <c r="J248" i="34" s="1"/>
  <c r="I249" i="34"/>
  <c r="J249" i="34" s="1"/>
  <c r="I250" i="34"/>
  <c r="J250" i="34" s="1"/>
  <c r="I251" i="34"/>
  <c r="J251" i="34" s="1"/>
  <c r="I252" i="34"/>
  <c r="J252" i="34" s="1"/>
  <c r="I253" i="34"/>
  <c r="J253" i="34" s="1"/>
  <c r="I254" i="34"/>
  <c r="J254" i="34" s="1"/>
  <c r="I255" i="34"/>
  <c r="J255" i="34" s="1"/>
  <c r="I256" i="34"/>
  <c r="J256" i="34" s="1"/>
  <c r="I257" i="34"/>
  <c r="J257" i="34" s="1"/>
  <c r="I258" i="34"/>
  <c r="J258" i="34" s="1"/>
  <c r="I259" i="34"/>
  <c r="J259" i="34" s="1"/>
  <c r="I260" i="34"/>
  <c r="J260" i="34" s="1"/>
  <c r="I261" i="34"/>
  <c r="J261" i="34" s="1"/>
  <c r="I262" i="34"/>
  <c r="J262" i="34" s="1"/>
  <c r="I263" i="34"/>
  <c r="J263" i="34" s="1"/>
  <c r="I264" i="34"/>
  <c r="J264" i="34" s="1"/>
  <c r="I265" i="34"/>
  <c r="J265" i="34" s="1"/>
  <c r="I266" i="34"/>
  <c r="J266" i="34" s="1"/>
  <c r="I267" i="34"/>
  <c r="J267" i="34" s="1"/>
  <c r="I268" i="34"/>
  <c r="J268" i="34" s="1"/>
  <c r="I269" i="34"/>
  <c r="J269" i="34" s="1"/>
  <c r="I270" i="34"/>
  <c r="J270" i="34" s="1"/>
  <c r="I271" i="34"/>
  <c r="J271" i="34" s="1"/>
  <c r="I272" i="34"/>
  <c r="J272" i="34" s="1"/>
  <c r="I273" i="34"/>
  <c r="J273" i="34" s="1"/>
  <c r="I274" i="34"/>
  <c r="J274" i="34" s="1"/>
  <c r="I275" i="34"/>
  <c r="J275" i="34" s="1"/>
  <c r="I276" i="34"/>
  <c r="J276" i="34" s="1"/>
  <c r="I277" i="34"/>
  <c r="J277" i="34" s="1"/>
  <c r="I278" i="34"/>
  <c r="J278" i="34" s="1"/>
  <c r="I279" i="34"/>
  <c r="J279" i="34" s="1"/>
  <c r="I280" i="34"/>
  <c r="J280" i="34" s="1"/>
  <c r="I281" i="34"/>
  <c r="J281" i="34" s="1"/>
  <c r="I282" i="34"/>
  <c r="J282" i="34" s="1"/>
  <c r="I283" i="34"/>
  <c r="J283" i="34" s="1"/>
  <c r="I284" i="34"/>
  <c r="J284" i="34" s="1"/>
  <c r="I285" i="34"/>
  <c r="J285" i="34" s="1"/>
  <c r="I286" i="34"/>
  <c r="J286" i="34" s="1"/>
  <c r="I287" i="34"/>
  <c r="J287" i="34" s="1"/>
  <c r="I288" i="34"/>
  <c r="J288" i="34" s="1"/>
  <c r="I289" i="34"/>
  <c r="J289" i="34" s="1"/>
  <c r="I290" i="34"/>
  <c r="J290" i="34" s="1"/>
  <c r="I291" i="34"/>
  <c r="J291" i="34" s="1"/>
  <c r="I292" i="34"/>
  <c r="J292" i="34" s="1"/>
  <c r="I293" i="34"/>
  <c r="J293" i="34" s="1"/>
  <c r="I294" i="34"/>
  <c r="J294" i="34" s="1"/>
  <c r="I295" i="34"/>
  <c r="J295" i="34" s="1"/>
  <c r="I296" i="34"/>
  <c r="J296" i="34" s="1"/>
  <c r="I297" i="34"/>
  <c r="J297" i="34" s="1"/>
  <c r="I298" i="34"/>
  <c r="J298" i="34" s="1"/>
  <c r="I299" i="34"/>
  <c r="J299" i="34" s="1"/>
  <c r="I300" i="34"/>
  <c r="J300" i="34" s="1"/>
  <c r="I301" i="34"/>
  <c r="J301" i="34" s="1"/>
  <c r="I302" i="34"/>
  <c r="J302" i="34" s="1"/>
  <c r="I303" i="34"/>
  <c r="J303" i="34" s="1"/>
  <c r="I304" i="34"/>
  <c r="J304" i="34" s="1"/>
  <c r="I305" i="34"/>
  <c r="J305" i="34" s="1"/>
  <c r="I306" i="34"/>
  <c r="J306" i="34" s="1"/>
  <c r="I307" i="34"/>
  <c r="J307" i="34" s="1"/>
  <c r="I308" i="34"/>
  <c r="J308" i="34" s="1"/>
  <c r="I309" i="34"/>
  <c r="J309" i="34" s="1"/>
  <c r="I310" i="34"/>
  <c r="J310" i="34" s="1"/>
  <c r="I311" i="34"/>
  <c r="J311" i="34" s="1"/>
  <c r="I312" i="34"/>
  <c r="J312" i="34" s="1"/>
  <c r="I313" i="34"/>
  <c r="J313" i="34" s="1"/>
  <c r="I314" i="34"/>
  <c r="J314" i="34" s="1"/>
  <c r="I315" i="34"/>
  <c r="J315" i="34" s="1"/>
  <c r="I316" i="34"/>
  <c r="J316" i="34" s="1"/>
  <c r="I317" i="34"/>
  <c r="J317" i="34" s="1"/>
  <c r="I318" i="34"/>
  <c r="J318" i="34" s="1"/>
  <c r="I319" i="34"/>
  <c r="J319" i="34" s="1"/>
  <c r="I320" i="34"/>
  <c r="J320" i="34" s="1"/>
  <c r="I321" i="34"/>
  <c r="J321" i="34" s="1"/>
  <c r="I322" i="34"/>
  <c r="J322" i="34" s="1"/>
  <c r="I323" i="34"/>
  <c r="J323" i="34" s="1"/>
  <c r="I324" i="34"/>
  <c r="J324" i="34" s="1"/>
  <c r="I325" i="34"/>
  <c r="J325" i="34" s="1"/>
  <c r="I326" i="34"/>
  <c r="J326" i="34" s="1"/>
  <c r="I327" i="34"/>
  <c r="J327" i="34" s="1"/>
  <c r="I328" i="34"/>
  <c r="J328" i="34" s="1"/>
  <c r="I329" i="34"/>
  <c r="J329" i="34" s="1"/>
  <c r="I330" i="34"/>
  <c r="J330" i="34" s="1"/>
  <c r="I331" i="34"/>
  <c r="J331" i="34" s="1"/>
  <c r="I332" i="34"/>
  <c r="J332" i="34" s="1"/>
  <c r="I333" i="34"/>
  <c r="J333" i="34" s="1"/>
  <c r="I334" i="34"/>
  <c r="J334" i="34" s="1"/>
  <c r="I335" i="34"/>
  <c r="J335" i="34" s="1"/>
  <c r="I336" i="34"/>
  <c r="J336" i="34" s="1"/>
  <c r="I337" i="34"/>
  <c r="J337" i="34" s="1"/>
  <c r="I338" i="34"/>
  <c r="J338" i="34" s="1"/>
  <c r="I339" i="34"/>
  <c r="J339" i="34" s="1"/>
  <c r="I340" i="34"/>
  <c r="J340" i="34" s="1"/>
  <c r="I341" i="34"/>
  <c r="J341" i="34" s="1"/>
  <c r="I342" i="34"/>
  <c r="J342" i="34" s="1"/>
  <c r="I343" i="34"/>
  <c r="J343" i="34" s="1"/>
  <c r="I344" i="34"/>
  <c r="J344" i="34" s="1"/>
  <c r="I345" i="34"/>
  <c r="J345" i="34" s="1"/>
  <c r="I346" i="34"/>
  <c r="J346" i="34" s="1"/>
  <c r="I347" i="34"/>
  <c r="J347" i="34" s="1"/>
  <c r="I348" i="34"/>
  <c r="J348" i="34" s="1"/>
  <c r="I349" i="34"/>
  <c r="J349" i="34" s="1"/>
  <c r="I350" i="34"/>
  <c r="J350" i="34" s="1"/>
  <c r="I351" i="34"/>
  <c r="J351" i="34" s="1"/>
  <c r="I352" i="34"/>
  <c r="J352" i="34" s="1"/>
  <c r="I353" i="34"/>
  <c r="J353" i="34" s="1"/>
  <c r="I354" i="34"/>
  <c r="J354" i="34" s="1"/>
  <c r="I355" i="34"/>
  <c r="J355" i="34" s="1"/>
  <c r="I356" i="34"/>
  <c r="J356" i="34" s="1"/>
  <c r="I357" i="34"/>
  <c r="J357" i="34" s="1"/>
  <c r="I358" i="34"/>
  <c r="J358" i="34" s="1"/>
  <c r="I359" i="34"/>
  <c r="J359" i="34" s="1"/>
  <c r="I360" i="34"/>
  <c r="J360" i="34" s="1"/>
  <c r="I361" i="34"/>
  <c r="J361" i="34" s="1"/>
  <c r="I362" i="34"/>
  <c r="J362" i="34" s="1"/>
  <c r="I363" i="34"/>
  <c r="J363" i="34" s="1"/>
  <c r="I364" i="34"/>
  <c r="J364" i="34" s="1"/>
  <c r="I365" i="34"/>
  <c r="J365" i="34" s="1"/>
  <c r="I366" i="34"/>
  <c r="J366" i="34" s="1"/>
  <c r="I367" i="34"/>
  <c r="J367" i="34" s="1"/>
  <c r="I368" i="34"/>
  <c r="J368" i="34" s="1"/>
  <c r="I369" i="34"/>
  <c r="J369" i="34" s="1"/>
  <c r="I370" i="34"/>
  <c r="J370" i="34" s="1"/>
  <c r="I371" i="34"/>
  <c r="J371" i="34" s="1"/>
  <c r="I372" i="34"/>
  <c r="J372" i="34" s="1"/>
  <c r="I373" i="34"/>
  <c r="J373" i="34" s="1"/>
  <c r="I374" i="34"/>
  <c r="J374" i="34" s="1"/>
  <c r="I375" i="34"/>
  <c r="J375" i="34" s="1"/>
  <c r="I376" i="34"/>
  <c r="J376" i="34" s="1"/>
  <c r="I377" i="34"/>
  <c r="J377" i="34" s="1"/>
  <c r="I378" i="34"/>
  <c r="J378" i="34" s="1"/>
  <c r="I379" i="34"/>
  <c r="J379" i="34" s="1"/>
  <c r="I380" i="34"/>
  <c r="J380" i="34" s="1"/>
  <c r="I381" i="34"/>
  <c r="J381" i="34" s="1"/>
  <c r="I382" i="34"/>
  <c r="J382" i="34" s="1"/>
  <c r="I383" i="34"/>
  <c r="J383" i="34" s="1"/>
  <c r="I384" i="34"/>
  <c r="J384" i="34" s="1"/>
  <c r="I385" i="34"/>
  <c r="J385" i="34" s="1"/>
  <c r="I386" i="34"/>
  <c r="J386" i="34" s="1"/>
  <c r="I387" i="34"/>
  <c r="J387" i="34" s="1"/>
  <c r="I388" i="34"/>
  <c r="J388" i="34" s="1"/>
  <c r="I389" i="34"/>
  <c r="J389" i="34" s="1"/>
  <c r="I390" i="34"/>
  <c r="J390" i="34" s="1"/>
  <c r="I391" i="34"/>
  <c r="J391" i="34" s="1"/>
  <c r="I392" i="34"/>
  <c r="J392" i="34" s="1"/>
  <c r="I393" i="34"/>
  <c r="J393" i="34" s="1"/>
  <c r="I394" i="34"/>
  <c r="J394" i="34" s="1"/>
  <c r="I395" i="34"/>
  <c r="J395" i="34" s="1"/>
  <c r="I396" i="34"/>
  <c r="J396" i="34" s="1"/>
  <c r="I397" i="34"/>
  <c r="J397" i="34" s="1"/>
  <c r="I398" i="34"/>
  <c r="J398" i="34" s="1"/>
  <c r="I399" i="34"/>
  <c r="J399" i="34" s="1"/>
  <c r="I400" i="34"/>
  <c r="J400" i="34" s="1"/>
  <c r="I401" i="34"/>
  <c r="J401" i="34" s="1"/>
  <c r="I402" i="34"/>
  <c r="J402" i="34" s="1"/>
  <c r="I403" i="34"/>
  <c r="J403" i="34" s="1"/>
  <c r="I404" i="34"/>
  <c r="J404" i="34" s="1"/>
  <c r="I405" i="34"/>
  <c r="J405" i="34" s="1"/>
  <c r="I406" i="34"/>
  <c r="J406" i="34" s="1"/>
  <c r="I407" i="34"/>
  <c r="J407" i="34" s="1"/>
  <c r="I408" i="34"/>
  <c r="J408" i="34" s="1"/>
  <c r="I409" i="34"/>
  <c r="J409" i="34" s="1"/>
  <c r="I410" i="34"/>
  <c r="J410" i="34" s="1"/>
  <c r="I411" i="34"/>
  <c r="J411" i="34" s="1"/>
  <c r="I412" i="34"/>
  <c r="J412" i="34" s="1"/>
  <c r="I413" i="34"/>
  <c r="J413" i="34" s="1"/>
  <c r="I414" i="34"/>
  <c r="J414" i="34" s="1"/>
  <c r="I415" i="34"/>
  <c r="J415" i="34" s="1"/>
  <c r="I416" i="34"/>
  <c r="J416" i="34" s="1"/>
  <c r="I417" i="34"/>
  <c r="J417" i="34" s="1"/>
  <c r="I418" i="34"/>
  <c r="J418" i="34" s="1"/>
  <c r="I419" i="34"/>
  <c r="J419" i="34" s="1"/>
  <c r="I420" i="34"/>
  <c r="J420" i="34" s="1"/>
  <c r="I421" i="34"/>
  <c r="J421" i="34" s="1"/>
  <c r="I422" i="34"/>
  <c r="J422" i="34" s="1"/>
  <c r="I423" i="34"/>
  <c r="J423" i="34" s="1"/>
  <c r="I424" i="34"/>
  <c r="J424" i="34" s="1"/>
  <c r="I425" i="34"/>
  <c r="J425" i="34" s="1"/>
  <c r="I426" i="34"/>
  <c r="J426" i="34" s="1"/>
  <c r="I427" i="34"/>
  <c r="J427" i="34" s="1"/>
  <c r="I428" i="34"/>
  <c r="J428" i="34" s="1"/>
  <c r="I429" i="34"/>
  <c r="J429" i="34" s="1"/>
  <c r="I430" i="34"/>
  <c r="J430" i="34" s="1"/>
  <c r="I431" i="34"/>
  <c r="J431" i="34" s="1"/>
  <c r="I432" i="34"/>
  <c r="J432" i="34" s="1"/>
  <c r="I433" i="34"/>
  <c r="J433" i="34" s="1"/>
  <c r="I434" i="34"/>
  <c r="J434" i="34" s="1"/>
  <c r="I435" i="34"/>
  <c r="J435" i="34" s="1"/>
  <c r="I436" i="34"/>
  <c r="J436" i="34" s="1"/>
  <c r="I437" i="34"/>
  <c r="J437" i="34" s="1"/>
  <c r="I438" i="34"/>
  <c r="J438" i="34" s="1"/>
  <c r="I439" i="34"/>
  <c r="J439" i="34" s="1"/>
  <c r="I440" i="34"/>
  <c r="J440" i="34" s="1"/>
  <c r="I441" i="34"/>
  <c r="J441" i="34" s="1"/>
  <c r="I442" i="34"/>
  <c r="J442" i="34" s="1"/>
  <c r="I443" i="34"/>
  <c r="J443" i="34" s="1"/>
  <c r="I444" i="34"/>
  <c r="J444" i="34" s="1"/>
  <c r="I445" i="34"/>
  <c r="J445" i="34" s="1"/>
  <c r="I446" i="34"/>
  <c r="J446" i="34" s="1"/>
  <c r="I447" i="34"/>
  <c r="J447" i="34" s="1"/>
  <c r="I448" i="34"/>
  <c r="J448" i="34" s="1"/>
  <c r="I449" i="34"/>
  <c r="J449" i="34" s="1"/>
  <c r="I450" i="34"/>
  <c r="J450" i="34" s="1"/>
  <c r="I451" i="34"/>
  <c r="J451" i="34" s="1"/>
  <c r="I452" i="34"/>
  <c r="J452" i="34" s="1"/>
  <c r="I453" i="34"/>
  <c r="J453" i="34" s="1"/>
  <c r="I454" i="34"/>
  <c r="J454" i="34" s="1"/>
  <c r="I455" i="34"/>
  <c r="J455" i="34" s="1"/>
  <c r="I456" i="34"/>
  <c r="J456" i="34" s="1"/>
  <c r="I457" i="34"/>
  <c r="J457" i="34" s="1"/>
  <c r="I458" i="34"/>
  <c r="J458" i="34" s="1"/>
  <c r="I459" i="34"/>
  <c r="J459" i="34" s="1"/>
  <c r="I460" i="34"/>
  <c r="J460" i="34" s="1"/>
  <c r="I461" i="34"/>
  <c r="J461" i="34" s="1"/>
  <c r="I462" i="34"/>
  <c r="J462" i="34" s="1"/>
  <c r="I463" i="34"/>
  <c r="J463" i="34" s="1"/>
  <c r="I464" i="34"/>
  <c r="J464" i="34" s="1"/>
  <c r="I465" i="34"/>
  <c r="J465" i="34" s="1"/>
  <c r="I466" i="34"/>
  <c r="J466" i="34" s="1"/>
  <c r="I467" i="34"/>
  <c r="J467" i="34" s="1"/>
  <c r="I468" i="34"/>
  <c r="J468" i="34" s="1"/>
  <c r="I469" i="34"/>
  <c r="J469" i="34" s="1"/>
  <c r="I470" i="34"/>
  <c r="J470" i="34" s="1"/>
  <c r="I471" i="34"/>
  <c r="J471" i="34" s="1"/>
  <c r="I472" i="34"/>
  <c r="J472" i="34" s="1"/>
  <c r="I473" i="34"/>
  <c r="J473" i="34" s="1"/>
  <c r="I474" i="34"/>
  <c r="J474" i="34" s="1"/>
  <c r="I475" i="34"/>
  <c r="J475" i="34" s="1"/>
  <c r="I476" i="34"/>
  <c r="J476" i="34" s="1"/>
  <c r="I477" i="34"/>
  <c r="J477" i="34" s="1"/>
  <c r="I478" i="34"/>
  <c r="J478" i="34" s="1"/>
  <c r="I479" i="34"/>
  <c r="J479" i="34" s="1"/>
  <c r="I480" i="34"/>
  <c r="J480" i="34" s="1"/>
  <c r="I481" i="34"/>
  <c r="J481" i="34" s="1"/>
  <c r="I482" i="34"/>
  <c r="J482" i="34" s="1"/>
  <c r="I483" i="34"/>
  <c r="J483" i="34" s="1"/>
  <c r="I484" i="34"/>
  <c r="J484" i="34" s="1"/>
  <c r="I485" i="34"/>
  <c r="J485" i="34" s="1"/>
  <c r="I486" i="34"/>
  <c r="J486" i="34" s="1"/>
  <c r="I487" i="34"/>
  <c r="J487" i="34" s="1"/>
  <c r="I488" i="34"/>
  <c r="J488" i="34" s="1"/>
  <c r="I489" i="34"/>
  <c r="J489" i="34" s="1"/>
  <c r="I490" i="34"/>
  <c r="J490" i="34" s="1"/>
  <c r="I491" i="34"/>
  <c r="J491" i="34" s="1"/>
  <c r="I492" i="34"/>
  <c r="J492" i="34" s="1"/>
  <c r="I493" i="34"/>
  <c r="J493" i="34" s="1"/>
  <c r="I494" i="34"/>
  <c r="J494" i="34" s="1"/>
  <c r="I495" i="34"/>
  <c r="J495" i="34" s="1"/>
  <c r="I496" i="34"/>
  <c r="J496" i="34" s="1"/>
  <c r="I497" i="34"/>
  <c r="J497" i="34" s="1"/>
  <c r="I498" i="34"/>
  <c r="J498" i="34" s="1"/>
  <c r="I499" i="34"/>
  <c r="J499" i="34" s="1"/>
  <c r="I500" i="34"/>
  <c r="J500" i="34" s="1"/>
  <c r="I501" i="34"/>
  <c r="J501" i="34" s="1"/>
  <c r="I502" i="34"/>
  <c r="J502" i="34" s="1"/>
  <c r="I503" i="34"/>
  <c r="J503" i="34" s="1"/>
  <c r="I504" i="34"/>
  <c r="J504" i="34" s="1"/>
  <c r="I505" i="34"/>
  <c r="J505" i="34" s="1"/>
  <c r="I506" i="34"/>
  <c r="J506" i="34" s="1"/>
  <c r="I507" i="34"/>
  <c r="J507" i="34" s="1"/>
  <c r="I508" i="34"/>
  <c r="J508" i="34" s="1"/>
  <c r="I509" i="34"/>
  <c r="J509" i="34" s="1"/>
  <c r="I510" i="34"/>
  <c r="J510" i="34" s="1"/>
  <c r="I511" i="34"/>
  <c r="J511" i="34" s="1"/>
  <c r="I512" i="34"/>
  <c r="J512" i="34" s="1"/>
  <c r="I513" i="34"/>
  <c r="J513" i="34" s="1"/>
  <c r="I514" i="34"/>
  <c r="J514" i="34" s="1"/>
  <c r="I515" i="34"/>
  <c r="J515" i="34" s="1"/>
  <c r="I516" i="34"/>
  <c r="J516" i="34" s="1"/>
  <c r="I517" i="34"/>
  <c r="J517" i="34" s="1"/>
  <c r="I518" i="34"/>
  <c r="J518" i="34" s="1"/>
  <c r="I519" i="34"/>
  <c r="J519" i="34" s="1"/>
  <c r="I520" i="34"/>
  <c r="J520" i="34" s="1"/>
  <c r="I521" i="34"/>
  <c r="J521" i="34" s="1"/>
  <c r="I522" i="34"/>
  <c r="J522" i="34" s="1"/>
  <c r="I523" i="34"/>
  <c r="J523" i="34" s="1"/>
  <c r="I524" i="34"/>
  <c r="J524" i="34" s="1"/>
  <c r="I525" i="34"/>
  <c r="J525" i="34" s="1"/>
  <c r="I526" i="34"/>
  <c r="J526" i="34" s="1"/>
  <c r="I527" i="34"/>
  <c r="J527" i="34" s="1"/>
  <c r="I528" i="34"/>
  <c r="J528" i="34" s="1"/>
  <c r="I529" i="34"/>
  <c r="J529" i="34" s="1"/>
  <c r="I530" i="34"/>
  <c r="J530" i="34" s="1"/>
  <c r="I531" i="34"/>
  <c r="J531" i="34" s="1"/>
  <c r="I532" i="34"/>
  <c r="J532" i="34" s="1"/>
  <c r="I533" i="34"/>
  <c r="J533" i="34" s="1"/>
  <c r="I534" i="34"/>
  <c r="J534" i="34" s="1"/>
  <c r="I535" i="34"/>
  <c r="J535" i="34" s="1"/>
  <c r="I536" i="34"/>
  <c r="J536" i="34" s="1"/>
  <c r="I537" i="34"/>
  <c r="J537" i="34" s="1"/>
  <c r="I538" i="34"/>
  <c r="J538" i="34" s="1"/>
  <c r="I539" i="34"/>
  <c r="J539" i="34" s="1"/>
  <c r="I540" i="34"/>
  <c r="J540" i="34" s="1"/>
  <c r="I541" i="34"/>
  <c r="J541" i="34" s="1"/>
  <c r="I542" i="34"/>
  <c r="J542" i="34" s="1"/>
  <c r="I543" i="34"/>
  <c r="J543" i="34" s="1"/>
  <c r="I544" i="34"/>
  <c r="J544" i="34" s="1"/>
  <c r="I545" i="34"/>
  <c r="J545" i="34" s="1"/>
  <c r="I546" i="34"/>
  <c r="J546" i="34" s="1"/>
  <c r="I547" i="34"/>
  <c r="J547" i="34" s="1"/>
  <c r="I548" i="34"/>
  <c r="J548" i="34" s="1"/>
  <c r="I549" i="34"/>
  <c r="J549" i="34" s="1"/>
  <c r="I550" i="34"/>
  <c r="J550" i="34" s="1"/>
  <c r="I551" i="34"/>
  <c r="J551" i="34" s="1"/>
  <c r="I552" i="34"/>
  <c r="J552" i="34" s="1"/>
  <c r="I553" i="34"/>
  <c r="J553" i="34" s="1"/>
  <c r="I554" i="34"/>
  <c r="J554" i="34" s="1"/>
  <c r="I555" i="34"/>
  <c r="J555" i="34" s="1"/>
  <c r="I556" i="34"/>
  <c r="J556" i="34" s="1"/>
  <c r="I557" i="34"/>
  <c r="J557" i="34" s="1"/>
  <c r="I558" i="34"/>
  <c r="J558" i="34" s="1"/>
  <c r="I559" i="34"/>
  <c r="J559" i="34" s="1"/>
  <c r="I560" i="34"/>
  <c r="J560" i="34" s="1"/>
  <c r="I561" i="34"/>
  <c r="J561" i="34" s="1"/>
  <c r="I562" i="34"/>
  <c r="J562" i="34" s="1"/>
  <c r="I563" i="34"/>
  <c r="J563" i="34" s="1"/>
  <c r="I564" i="34"/>
  <c r="J564" i="34" s="1"/>
  <c r="I565" i="34"/>
  <c r="J565" i="34" s="1"/>
  <c r="I566" i="34"/>
  <c r="J566" i="34" s="1"/>
  <c r="I567" i="34"/>
  <c r="J567" i="34" s="1"/>
  <c r="I568" i="34"/>
  <c r="J568" i="34" s="1"/>
  <c r="I569" i="34"/>
  <c r="J569" i="34" s="1"/>
  <c r="I570" i="34"/>
  <c r="J570" i="34" s="1"/>
  <c r="I571" i="34"/>
  <c r="J571" i="34" s="1"/>
  <c r="I572" i="34"/>
  <c r="J572" i="34" s="1"/>
  <c r="I573" i="34"/>
  <c r="J573" i="34" s="1"/>
  <c r="I574" i="34"/>
  <c r="J574" i="34" s="1"/>
  <c r="I575" i="34"/>
  <c r="J575" i="34" s="1"/>
  <c r="I576" i="34"/>
  <c r="J576" i="34" s="1"/>
  <c r="I577" i="34"/>
  <c r="J577" i="34" s="1"/>
  <c r="I578" i="34"/>
  <c r="J578" i="34" s="1"/>
  <c r="I579" i="34"/>
  <c r="J579" i="34" s="1"/>
  <c r="I580" i="34"/>
  <c r="J580" i="34" s="1"/>
  <c r="I581" i="34"/>
  <c r="J581" i="34" s="1"/>
  <c r="I582" i="34"/>
  <c r="J582" i="34" s="1"/>
  <c r="I583" i="34"/>
  <c r="J583" i="34" s="1"/>
  <c r="I584" i="34"/>
  <c r="J584" i="34" s="1"/>
  <c r="I585" i="34"/>
  <c r="J585" i="34" s="1"/>
  <c r="I586" i="34"/>
  <c r="J586" i="34" s="1"/>
  <c r="I587" i="34"/>
  <c r="J587" i="34" s="1"/>
  <c r="I588" i="34"/>
  <c r="J588" i="34" s="1"/>
  <c r="I589" i="34"/>
  <c r="J589" i="34" s="1"/>
  <c r="I590" i="34"/>
  <c r="J590" i="34" s="1"/>
  <c r="I591" i="34"/>
  <c r="J591" i="34" s="1"/>
  <c r="I592" i="34"/>
  <c r="J592" i="34" s="1"/>
  <c r="I593" i="34"/>
  <c r="J593" i="34" s="1"/>
  <c r="I594" i="34"/>
  <c r="J594" i="34" s="1"/>
  <c r="I595" i="34"/>
  <c r="J595" i="34" s="1"/>
  <c r="I596" i="34"/>
  <c r="J596" i="34" s="1"/>
  <c r="I597" i="34"/>
  <c r="J597" i="34" s="1"/>
  <c r="I598" i="34"/>
  <c r="J598" i="34" s="1"/>
  <c r="I599" i="34"/>
  <c r="J599" i="34" s="1"/>
  <c r="I600" i="34"/>
  <c r="J600" i="34" s="1"/>
  <c r="I601" i="34"/>
  <c r="J601" i="34" s="1"/>
  <c r="I602" i="34"/>
  <c r="J602" i="34" s="1"/>
  <c r="I603" i="34"/>
  <c r="J603" i="34" s="1"/>
  <c r="I604" i="34"/>
  <c r="J604" i="34" s="1"/>
  <c r="I605" i="34"/>
  <c r="J605" i="34" s="1"/>
  <c r="I606" i="34"/>
  <c r="J606" i="34" s="1"/>
  <c r="I607" i="34"/>
  <c r="J607" i="34" s="1"/>
  <c r="I608" i="34"/>
  <c r="J608" i="34" s="1"/>
  <c r="I609" i="34"/>
  <c r="J609" i="34" s="1"/>
  <c r="I610" i="34"/>
  <c r="J610" i="34" s="1"/>
  <c r="I611" i="34"/>
  <c r="J611" i="34" s="1"/>
  <c r="I612" i="34"/>
  <c r="J612" i="34" s="1"/>
  <c r="I613" i="34"/>
  <c r="J613" i="34" s="1"/>
  <c r="I614" i="34"/>
  <c r="J614" i="34" s="1"/>
  <c r="I615" i="34"/>
  <c r="J615" i="34" s="1"/>
  <c r="I616" i="34"/>
  <c r="J616" i="34" s="1"/>
  <c r="I617" i="34"/>
  <c r="J617" i="34" s="1"/>
  <c r="I618" i="34"/>
  <c r="J618" i="34" s="1"/>
  <c r="I619" i="34"/>
  <c r="J619" i="34" s="1"/>
  <c r="I620" i="34"/>
  <c r="J620" i="34" s="1"/>
  <c r="I621" i="34"/>
  <c r="J621" i="34" s="1"/>
  <c r="I622" i="34"/>
  <c r="J622" i="34" s="1"/>
  <c r="I623" i="34"/>
  <c r="J623" i="34" s="1"/>
  <c r="I624" i="34"/>
  <c r="J624" i="34" s="1"/>
  <c r="I625" i="34"/>
  <c r="J625" i="34" s="1"/>
  <c r="I626" i="34"/>
  <c r="J626" i="34" s="1"/>
  <c r="I627" i="34"/>
  <c r="J627" i="34" s="1"/>
  <c r="I628" i="34"/>
  <c r="J628" i="34" s="1"/>
  <c r="I629" i="34"/>
  <c r="J629" i="34" s="1"/>
  <c r="I630" i="34"/>
  <c r="J630" i="34" s="1"/>
  <c r="I631" i="34"/>
  <c r="J631" i="34" s="1"/>
  <c r="I632" i="34"/>
  <c r="J632" i="34" s="1"/>
  <c r="I633" i="34"/>
  <c r="J633" i="34" s="1"/>
  <c r="I634" i="34"/>
  <c r="J634" i="34" s="1"/>
  <c r="I635" i="34"/>
  <c r="J635" i="34" s="1"/>
  <c r="I636" i="34"/>
  <c r="J636" i="34" s="1"/>
  <c r="I637" i="34"/>
  <c r="J637" i="34" s="1"/>
  <c r="I638" i="34"/>
  <c r="J638" i="34" s="1"/>
  <c r="I639" i="34"/>
  <c r="J639" i="34" s="1"/>
  <c r="I640" i="34"/>
  <c r="J640" i="34" s="1"/>
  <c r="I641" i="34"/>
  <c r="J641" i="34" s="1"/>
  <c r="I642" i="34"/>
  <c r="J642" i="34" s="1"/>
  <c r="I643" i="34"/>
  <c r="J643" i="34" s="1"/>
  <c r="I644" i="34"/>
  <c r="J644" i="34" s="1"/>
  <c r="I645" i="34"/>
  <c r="J645" i="34" s="1"/>
  <c r="I646" i="34"/>
  <c r="J646" i="34" s="1"/>
  <c r="I647" i="34"/>
  <c r="J647" i="34" s="1"/>
  <c r="I648" i="34"/>
  <c r="J648" i="34" s="1"/>
  <c r="I649" i="34"/>
  <c r="J649" i="34" s="1"/>
  <c r="I650" i="34"/>
  <c r="J650" i="34" s="1"/>
  <c r="I651" i="34"/>
  <c r="J651" i="34" s="1"/>
  <c r="I652" i="34"/>
  <c r="J652" i="34" s="1"/>
  <c r="I653" i="34"/>
  <c r="J653" i="34" s="1"/>
  <c r="I654" i="34"/>
  <c r="J654" i="34" s="1"/>
  <c r="I655" i="34"/>
  <c r="J655" i="34" s="1"/>
  <c r="I656" i="34"/>
  <c r="J656" i="34" s="1"/>
  <c r="I657" i="34"/>
  <c r="J657" i="34" s="1"/>
  <c r="I658" i="34"/>
  <c r="J658" i="34" s="1"/>
  <c r="I659" i="34"/>
  <c r="J659" i="34" s="1"/>
  <c r="I660" i="34"/>
  <c r="J660" i="34" s="1"/>
  <c r="I661" i="34"/>
  <c r="J661" i="34" s="1"/>
  <c r="I662" i="34"/>
  <c r="J662" i="34" s="1"/>
  <c r="I663" i="34"/>
  <c r="J663" i="34" s="1"/>
  <c r="I664" i="34"/>
  <c r="J664" i="34" s="1"/>
  <c r="I665" i="34"/>
  <c r="J665" i="34" s="1"/>
  <c r="I666" i="34"/>
  <c r="J666" i="34" s="1"/>
  <c r="I667" i="34"/>
  <c r="J667" i="34" s="1"/>
  <c r="I668" i="34"/>
  <c r="J668" i="34" s="1"/>
  <c r="I669" i="34"/>
  <c r="J669" i="34" s="1"/>
  <c r="I670" i="34"/>
  <c r="J670" i="34" s="1"/>
  <c r="I671" i="34"/>
  <c r="J671" i="34" s="1"/>
  <c r="I672" i="34"/>
  <c r="J672" i="34" s="1"/>
  <c r="I673" i="34"/>
  <c r="J673" i="34" s="1"/>
  <c r="I674" i="34"/>
  <c r="J674" i="34" s="1"/>
  <c r="I675" i="34"/>
  <c r="J675" i="34" s="1"/>
  <c r="I676" i="34"/>
  <c r="J676" i="34" s="1"/>
  <c r="I677" i="34"/>
  <c r="J677" i="34" s="1"/>
  <c r="I678" i="34"/>
  <c r="J678" i="34" s="1"/>
  <c r="I679" i="34"/>
  <c r="J679" i="34" s="1"/>
  <c r="I680" i="34"/>
  <c r="J680" i="34" s="1"/>
  <c r="I681" i="34"/>
  <c r="J681" i="34" s="1"/>
  <c r="I682" i="34"/>
  <c r="J682" i="34" s="1"/>
  <c r="I683" i="34"/>
  <c r="J683" i="34" s="1"/>
  <c r="I684" i="34"/>
  <c r="J684" i="34" s="1"/>
  <c r="I685" i="34"/>
  <c r="J685" i="34" s="1"/>
  <c r="I686" i="34"/>
  <c r="J686" i="34" s="1"/>
  <c r="I687" i="34"/>
  <c r="J687" i="34" s="1"/>
  <c r="I688" i="34"/>
  <c r="J688" i="34" s="1"/>
  <c r="I689" i="34"/>
  <c r="J689" i="34" s="1"/>
  <c r="I690" i="34"/>
  <c r="J690" i="34" s="1"/>
  <c r="I691" i="34"/>
  <c r="J691" i="34" s="1"/>
  <c r="I692" i="34"/>
  <c r="J692" i="34" s="1"/>
  <c r="I693" i="34"/>
  <c r="J693" i="34" s="1"/>
  <c r="I694" i="34"/>
  <c r="J694" i="34" s="1"/>
  <c r="I695" i="34"/>
  <c r="J695" i="34" s="1"/>
  <c r="I696" i="34"/>
  <c r="J696" i="34" s="1"/>
  <c r="I697" i="34"/>
  <c r="J697" i="34" s="1"/>
  <c r="I698" i="34"/>
  <c r="J698" i="34" s="1"/>
  <c r="I699" i="34"/>
  <c r="J699" i="34" s="1"/>
  <c r="I700" i="34"/>
  <c r="J700" i="34" s="1"/>
  <c r="I701" i="34"/>
  <c r="J701" i="34" s="1"/>
  <c r="I702" i="34"/>
  <c r="J702" i="34" s="1"/>
  <c r="I703" i="34"/>
  <c r="J703" i="34" s="1"/>
  <c r="I704" i="34"/>
  <c r="J704" i="34" s="1"/>
  <c r="I705" i="34"/>
  <c r="J705" i="34" s="1"/>
  <c r="I706" i="34"/>
  <c r="J706" i="34" s="1"/>
  <c r="I707" i="34"/>
  <c r="J707" i="34" s="1"/>
  <c r="I708" i="34"/>
  <c r="J708" i="34" s="1"/>
  <c r="I709" i="34"/>
  <c r="J709" i="34" s="1"/>
  <c r="I710" i="34"/>
  <c r="J710" i="34" s="1"/>
  <c r="I711" i="34"/>
  <c r="J711" i="34" s="1"/>
  <c r="I712" i="34"/>
  <c r="J712" i="34" s="1"/>
  <c r="I713" i="34"/>
  <c r="J713" i="34" s="1"/>
  <c r="I714" i="34"/>
  <c r="J714" i="34" s="1"/>
  <c r="I715" i="34"/>
  <c r="J715" i="34" s="1"/>
  <c r="I716" i="34"/>
  <c r="J716" i="34" s="1"/>
  <c r="I717" i="34"/>
  <c r="J717" i="34" s="1"/>
  <c r="I718" i="34"/>
  <c r="J718" i="34" s="1"/>
  <c r="I719" i="34"/>
  <c r="J719" i="34" s="1"/>
  <c r="I720" i="34"/>
  <c r="J720" i="34" s="1"/>
  <c r="I721" i="34"/>
  <c r="J721" i="34" s="1"/>
  <c r="I722" i="34"/>
  <c r="J722" i="34" s="1"/>
  <c r="I723" i="34"/>
  <c r="J723" i="34" s="1"/>
  <c r="I724" i="34"/>
  <c r="J724" i="34" s="1"/>
  <c r="I725" i="34"/>
  <c r="J725" i="34" s="1"/>
  <c r="I726" i="34"/>
  <c r="J726" i="34" s="1"/>
  <c r="I727" i="34"/>
  <c r="J727" i="34" s="1"/>
  <c r="I728" i="34"/>
  <c r="J728" i="34" s="1"/>
  <c r="I729" i="34"/>
  <c r="J729" i="34" s="1"/>
  <c r="I730" i="34"/>
  <c r="J730" i="34" s="1"/>
  <c r="I731" i="34"/>
  <c r="J731" i="34" s="1"/>
  <c r="I732" i="34"/>
  <c r="J732" i="34" s="1"/>
  <c r="I733" i="34"/>
  <c r="J733" i="34" s="1"/>
  <c r="I734" i="34"/>
  <c r="J734" i="34" s="1"/>
  <c r="I735" i="34"/>
  <c r="J735" i="34" s="1"/>
  <c r="I736" i="34"/>
  <c r="J736" i="34" s="1"/>
  <c r="I737" i="34"/>
  <c r="J737" i="34" s="1"/>
  <c r="I738" i="34"/>
  <c r="J738" i="34" s="1"/>
  <c r="I739" i="34"/>
  <c r="J739" i="34" s="1"/>
  <c r="I740" i="34"/>
  <c r="J740" i="34" s="1"/>
  <c r="I741" i="34"/>
  <c r="J741" i="34" s="1"/>
  <c r="I742" i="34"/>
  <c r="J742" i="34" s="1"/>
  <c r="I743" i="34"/>
  <c r="J743" i="34" s="1"/>
  <c r="I744" i="34"/>
  <c r="J744" i="34" s="1"/>
  <c r="I745" i="34"/>
  <c r="J745" i="34" s="1"/>
  <c r="I746" i="34"/>
  <c r="J746" i="34" s="1"/>
  <c r="I747" i="34"/>
  <c r="J747" i="34" s="1"/>
  <c r="I748" i="34"/>
  <c r="J748" i="34" s="1"/>
  <c r="I749" i="34"/>
  <c r="J749" i="34" s="1"/>
  <c r="I750" i="34"/>
  <c r="J750" i="34" s="1"/>
  <c r="I751" i="34"/>
  <c r="J751" i="34" s="1"/>
  <c r="I752" i="34"/>
  <c r="J752" i="34" s="1"/>
  <c r="I753" i="34"/>
  <c r="J753" i="34" s="1"/>
  <c r="I754" i="34"/>
  <c r="J754" i="34" s="1"/>
  <c r="I755" i="34"/>
  <c r="J755" i="34" s="1"/>
  <c r="I756" i="34"/>
  <c r="J756" i="34" s="1"/>
  <c r="I757" i="34"/>
  <c r="J757" i="34" s="1"/>
  <c r="I758" i="34"/>
  <c r="J758" i="34" s="1"/>
  <c r="I759" i="34"/>
  <c r="J759" i="34" s="1"/>
  <c r="I760" i="34"/>
  <c r="J760" i="34" s="1"/>
  <c r="I761" i="34"/>
  <c r="J761" i="34" s="1"/>
  <c r="I762" i="34"/>
  <c r="J762" i="34" s="1"/>
  <c r="I763" i="34"/>
  <c r="J763" i="34" s="1"/>
  <c r="I764" i="34"/>
  <c r="J764" i="34" s="1"/>
  <c r="I765" i="34"/>
  <c r="J765" i="34" s="1"/>
  <c r="I766" i="34"/>
  <c r="J766" i="34" s="1"/>
  <c r="I767" i="34"/>
  <c r="J767" i="34" s="1"/>
  <c r="I768" i="34"/>
  <c r="J768" i="34" s="1"/>
  <c r="I769" i="34"/>
  <c r="J769" i="34" s="1"/>
  <c r="I770" i="34"/>
  <c r="J770" i="34" s="1"/>
  <c r="I771" i="34"/>
  <c r="J771" i="34" s="1"/>
  <c r="I772" i="34"/>
  <c r="J772" i="34" s="1"/>
  <c r="I773" i="34"/>
  <c r="J773" i="34" s="1"/>
  <c r="I774" i="34"/>
  <c r="J774" i="34" s="1"/>
  <c r="I775" i="34"/>
  <c r="J775" i="34" s="1"/>
  <c r="I776" i="34"/>
  <c r="J776" i="34" s="1"/>
  <c r="I777" i="34"/>
  <c r="J777" i="34" s="1"/>
  <c r="I778" i="34"/>
  <c r="J778" i="34" s="1"/>
  <c r="I779" i="34"/>
  <c r="J779" i="34" s="1"/>
  <c r="I780" i="34"/>
  <c r="J780" i="34" s="1"/>
  <c r="I781" i="34"/>
  <c r="J781" i="34" s="1"/>
  <c r="I782" i="34"/>
  <c r="J782" i="34" s="1"/>
  <c r="I783" i="34"/>
  <c r="J783" i="34" s="1"/>
  <c r="I784" i="34"/>
  <c r="J784" i="34" s="1"/>
  <c r="I785" i="34"/>
  <c r="J785" i="34" s="1"/>
  <c r="I786" i="34"/>
  <c r="J786" i="34" s="1"/>
  <c r="I787" i="34"/>
  <c r="J787" i="34" s="1"/>
  <c r="I788" i="34"/>
  <c r="J788" i="34" s="1"/>
  <c r="I789" i="34"/>
  <c r="J789" i="34" s="1"/>
  <c r="I790" i="34"/>
  <c r="J790" i="34" s="1"/>
  <c r="I791" i="34"/>
  <c r="J791" i="34" s="1"/>
  <c r="I792" i="34"/>
  <c r="J792" i="34" s="1"/>
  <c r="I793" i="34"/>
  <c r="J793" i="34" s="1"/>
  <c r="I794" i="34"/>
  <c r="J794" i="34" s="1"/>
  <c r="I795" i="34"/>
  <c r="J795" i="34" s="1"/>
  <c r="I796" i="34"/>
  <c r="J796" i="34" s="1"/>
  <c r="I797" i="34"/>
  <c r="J797" i="34" s="1"/>
  <c r="I798" i="34"/>
  <c r="J798" i="34" s="1"/>
  <c r="I799" i="34"/>
  <c r="J799" i="34" s="1"/>
  <c r="I800" i="34"/>
  <c r="J800" i="34" s="1"/>
  <c r="I801" i="34"/>
  <c r="J801" i="34" s="1"/>
  <c r="I802" i="34"/>
  <c r="J802" i="34" s="1"/>
  <c r="I803" i="34"/>
  <c r="J803" i="34" s="1"/>
  <c r="I804" i="34"/>
  <c r="J804" i="34" s="1"/>
  <c r="I805" i="34"/>
  <c r="J805" i="34" s="1"/>
  <c r="I806" i="34"/>
  <c r="J806" i="34" s="1"/>
  <c r="I807" i="34"/>
  <c r="J807" i="34" s="1"/>
  <c r="I808" i="34"/>
  <c r="J808" i="34" s="1"/>
  <c r="I809" i="34"/>
  <c r="J809" i="34" s="1"/>
  <c r="I810" i="34"/>
  <c r="J810" i="34" s="1"/>
  <c r="I811" i="34"/>
  <c r="J811" i="34" s="1"/>
  <c r="I812" i="34"/>
  <c r="J812" i="34" s="1"/>
  <c r="I813" i="34"/>
  <c r="J813" i="34" s="1"/>
  <c r="I814" i="34"/>
  <c r="J814" i="34" s="1"/>
  <c r="I815" i="34"/>
  <c r="J815" i="34" s="1"/>
  <c r="I816" i="34"/>
  <c r="J816" i="34" s="1"/>
  <c r="I817" i="34"/>
  <c r="J817" i="34" s="1"/>
  <c r="I818" i="34"/>
  <c r="J818" i="34" s="1"/>
  <c r="I819" i="34"/>
  <c r="J819" i="34" s="1"/>
  <c r="I820" i="34"/>
  <c r="J820" i="34" s="1"/>
  <c r="I821" i="34"/>
  <c r="J821" i="34" s="1"/>
  <c r="I822" i="34"/>
  <c r="J822" i="34" s="1"/>
  <c r="I823" i="34"/>
  <c r="J823" i="34" s="1"/>
  <c r="I824" i="34"/>
  <c r="J824" i="34" s="1"/>
  <c r="I825" i="34"/>
  <c r="J825" i="34" s="1"/>
  <c r="I826" i="34"/>
  <c r="J826" i="34" s="1"/>
  <c r="I827" i="34"/>
  <c r="J827" i="34" s="1"/>
  <c r="I828" i="34"/>
  <c r="J828" i="34" s="1"/>
  <c r="I829" i="34"/>
  <c r="J829" i="34" s="1"/>
  <c r="I830" i="34"/>
  <c r="J830" i="34" s="1"/>
  <c r="I831" i="34"/>
  <c r="J831" i="34" s="1"/>
  <c r="I832" i="34"/>
  <c r="J832" i="34" s="1"/>
  <c r="I833" i="34"/>
  <c r="J833" i="34" s="1"/>
  <c r="I834" i="34"/>
  <c r="J834" i="34" s="1"/>
  <c r="I835" i="34"/>
  <c r="J835" i="34" s="1"/>
  <c r="I836" i="34"/>
  <c r="J836" i="34" s="1"/>
  <c r="I837" i="34"/>
  <c r="J837" i="34" s="1"/>
  <c r="I838" i="34"/>
  <c r="J838" i="34" s="1"/>
  <c r="I839" i="34"/>
  <c r="J839" i="34" s="1"/>
  <c r="I840" i="34"/>
  <c r="J840" i="34" s="1"/>
  <c r="I841" i="34"/>
  <c r="J841" i="34" s="1"/>
  <c r="I842" i="34"/>
  <c r="J842" i="34" s="1"/>
  <c r="I843" i="34"/>
  <c r="J843" i="34" s="1"/>
  <c r="I844" i="34"/>
  <c r="J844" i="34" s="1"/>
  <c r="I845" i="34"/>
  <c r="J845" i="34" s="1"/>
  <c r="I846" i="34"/>
  <c r="J846" i="34" s="1"/>
  <c r="I847" i="34"/>
  <c r="J847" i="34" s="1"/>
  <c r="I848" i="34"/>
  <c r="J848" i="34" s="1"/>
  <c r="I849" i="34"/>
  <c r="J849" i="34" s="1"/>
  <c r="I850" i="34"/>
  <c r="J850" i="34" s="1"/>
  <c r="I851" i="34"/>
  <c r="J851" i="34" s="1"/>
  <c r="I852" i="34"/>
  <c r="J852" i="34" s="1"/>
  <c r="I853" i="34"/>
  <c r="J853" i="34" s="1"/>
  <c r="I854" i="34"/>
  <c r="J854" i="34" s="1"/>
  <c r="I855" i="34"/>
  <c r="J855" i="34" s="1"/>
  <c r="I856" i="34"/>
  <c r="J856" i="34" s="1"/>
  <c r="I857" i="34"/>
  <c r="J857" i="34" s="1"/>
  <c r="I858" i="34"/>
  <c r="J858" i="34" s="1"/>
  <c r="I859" i="34"/>
  <c r="J859" i="34" s="1"/>
  <c r="I860" i="34"/>
  <c r="J860" i="34" s="1"/>
  <c r="I861" i="34"/>
  <c r="J861" i="34" s="1"/>
  <c r="I862" i="34"/>
  <c r="J862" i="34" s="1"/>
  <c r="I863" i="34"/>
  <c r="J863" i="34" s="1"/>
  <c r="I864" i="34"/>
  <c r="J864" i="34" s="1"/>
  <c r="I865" i="34"/>
  <c r="J865" i="34" s="1"/>
  <c r="I866" i="34"/>
  <c r="J866" i="34" s="1"/>
  <c r="I867" i="34"/>
  <c r="J867" i="34" s="1"/>
  <c r="I868" i="34"/>
  <c r="J868" i="34" s="1"/>
  <c r="I869" i="34"/>
  <c r="J869" i="34" s="1"/>
  <c r="I870" i="34"/>
  <c r="J870" i="34" s="1"/>
  <c r="I871" i="34"/>
  <c r="J871" i="34" s="1"/>
  <c r="I872" i="34"/>
  <c r="J872" i="34" s="1"/>
  <c r="I873" i="34"/>
  <c r="J873" i="34" s="1"/>
  <c r="I874" i="34"/>
  <c r="J874" i="34" s="1"/>
  <c r="I875" i="34"/>
  <c r="J875" i="34" s="1"/>
  <c r="I876" i="34"/>
  <c r="J876" i="34" s="1"/>
  <c r="I877" i="34"/>
  <c r="J877" i="34" s="1"/>
  <c r="I878" i="34"/>
  <c r="J878" i="34" s="1"/>
  <c r="I879" i="34"/>
  <c r="J879" i="34" s="1"/>
  <c r="I880" i="34"/>
  <c r="J880" i="34" s="1"/>
  <c r="I881" i="34"/>
  <c r="J881" i="34" s="1"/>
  <c r="I882" i="34"/>
  <c r="J882" i="34" s="1"/>
  <c r="I883" i="34"/>
  <c r="J883" i="34" s="1"/>
  <c r="I884" i="34"/>
  <c r="J884" i="34" s="1"/>
  <c r="I885" i="34"/>
  <c r="J885" i="34" s="1"/>
  <c r="I886" i="34"/>
  <c r="J886" i="34" s="1"/>
  <c r="I887" i="34"/>
  <c r="J887" i="34" s="1"/>
  <c r="I888" i="34"/>
  <c r="J888" i="34" s="1"/>
  <c r="I889" i="34"/>
  <c r="J889" i="34" s="1"/>
  <c r="I890" i="34"/>
  <c r="J890" i="34" s="1"/>
  <c r="I891" i="34"/>
  <c r="J891" i="34" s="1"/>
  <c r="I892" i="34"/>
  <c r="J892" i="34" s="1"/>
  <c r="I893" i="34"/>
  <c r="J893" i="34" s="1"/>
  <c r="I894" i="34"/>
  <c r="J894" i="34" s="1"/>
  <c r="I895" i="34"/>
  <c r="J895" i="34" s="1"/>
  <c r="I896" i="34"/>
  <c r="J896" i="34" s="1"/>
  <c r="I897" i="34"/>
  <c r="J897" i="34" s="1"/>
  <c r="I898" i="34"/>
  <c r="J898" i="34" s="1"/>
  <c r="I899" i="34"/>
  <c r="J899" i="34" s="1"/>
  <c r="I900" i="34"/>
  <c r="J900" i="34" s="1"/>
  <c r="I901" i="34"/>
  <c r="J901" i="34" s="1"/>
  <c r="I902" i="34"/>
  <c r="J902" i="34" s="1"/>
  <c r="I903" i="34"/>
  <c r="J903" i="34" s="1"/>
  <c r="I904" i="34"/>
  <c r="J904" i="34" s="1"/>
  <c r="I905" i="34"/>
  <c r="J905" i="34" s="1"/>
  <c r="I906" i="34"/>
  <c r="J906" i="34" s="1"/>
  <c r="I907" i="34"/>
  <c r="J907" i="34" s="1"/>
  <c r="I908" i="34"/>
  <c r="J908" i="34" s="1"/>
  <c r="I909" i="34"/>
  <c r="J909" i="34" s="1"/>
  <c r="I910" i="34"/>
  <c r="J910" i="34" s="1"/>
  <c r="I911" i="34"/>
  <c r="J911" i="34" s="1"/>
  <c r="I912" i="34"/>
  <c r="J912" i="34" s="1"/>
  <c r="I913" i="34"/>
  <c r="J913" i="34" s="1"/>
  <c r="I914" i="34"/>
  <c r="J914" i="34" s="1"/>
  <c r="I915" i="34"/>
  <c r="J915" i="34" s="1"/>
  <c r="I916" i="34"/>
  <c r="J916" i="34" s="1"/>
  <c r="I917" i="34"/>
  <c r="J917" i="34" s="1"/>
  <c r="I918" i="34"/>
  <c r="J918" i="34" s="1"/>
  <c r="I919" i="34"/>
  <c r="J919" i="34" s="1"/>
  <c r="I920" i="34"/>
  <c r="J920" i="34" s="1"/>
  <c r="I921" i="34"/>
  <c r="J921" i="34" s="1"/>
  <c r="I922" i="34"/>
  <c r="J922" i="34" s="1"/>
  <c r="I923" i="34"/>
  <c r="J923" i="34" s="1"/>
  <c r="I924" i="34"/>
  <c r="J924" i="34" s="1"/>
  <c r="I925" i="34"/>
  <c r="J925" i="34" s="1"/>
  <c r="I926" i="34"/>
  <c r="J926" i="34" s="1"/>
  <c r="I927" i="34"/>
  <c r="J927" i="34" s="1"/>
  <c r="I928" i="34"/>
  <c r="J928" i="34" s="1"/>
  <c r="I929" i="34"/>
  <c r="J929" i="34" s="1"/>
  <c r="I930" i="34"/>
  <c r="J930" i="34" s="1"/>
  <c r="I931" i="34"/>
  <c r="J931" i="34" s="1"/>
  <c r="I932" i="34"/>
  <c r="J932" i="34" s="1"/>
  <c r="I933" i="34"/>
  <c r="J933" i="34" s="1"/>
  <c r="I934" i="34"/>
  <c r="J934" i="34" s="1"/>
  <c r="I935" i="34"/>
  <c r="J935" i="34" s="1"/>
  <c r="I936" i="34"/>
  <c r="J936" i="34" s="1"/>
  <c r="I937" i="34"/>
  <c r="J937" i="34" s="1"/>
  <c r="I938" i="34"/>
  <c r="J938" i="34" s="1"/>
  <c r="I939" i="34"/>
  <c r="J939" i="34" s="1"/>
  <c r="I940" i="34"/>
  <c r="J940" i="34" s="1"/>
  <c r="I941" i="34"/>
  <c r="J941" i="34" s="1"/>
  <c r="I942" i="34"/>
  <c r="J942" i="34" s="1"/>
  <c r="I943" i="34"/>
  <c r="J943" i="34" s="1"/>
  <c r="I944" i="34"/>
  <c r="J944" i="34" s="1"/>
  <c r="I945" i="34"/>
  <c r="J945" i="34" s="1"/>
  <c r="I946" i="34"/>
  <c r="J946" i="34" s="1"/>
  <c r="I947" i="34"/>
  <c r="J947" i="34" s="1"/>
  <c r="I948" i="34"/>
  <c r="J948" i="34" s="1"/>
  <c r="I949" i="34"/>
  <c r="J949" i="34" s="1"/>
  <c r="I950" i="34"/>
  <c r="J950" i="34" s="1"/>
  <c r="I951" i="34"/>
  <c r="J951" i="34" s="1"/>
  <c r="I952" i="34"/>
  <c r="J952" i="34" s="1"/>
  <c r="I953" i="34"/>
  <c r="J953" i="34" s="1"/>
  <c r="I954" i="34"/>
  <c r="J954" i="34" s="1"/>
  <c r="I955" i="34"/>
  <c r="J955" i="34" s="1"/>
  <c r="I956" i="34"/>
  <c r="J956" i="34" s="1"/>
  <c r="I957" i="34"/>
  <c r="J957" i="34" s="1"/>
  <c r="I958" i="34"/>
  <c r="J958" i="34" s="1"/>
  <c r="I959" i="34"/>
  <c r="J959" i="34" s="1"/>
  <c r="I960" i="34"/>
  <c r="J960" i="34" s="1"/>
  <c r="I961" i="34"/>
  <c r="J961" i="34" s="1"/>
  <c r="I962" i="34"/>
  <c r="J962" i="34" s="1"/>
  <c r="I963" i="34"/>
  <c r="J963" i="34" s="1"/>
  <c r="I964" i="34"/>
  <c r="J964" i="34" s="1"/>
  <c r="I965" i="34"/>
  <c r="J965" i="34" s="1"/>
  <c r="I966" i="34"/>
  <c r="J966" i="34" s="1"/>
  <c r="I967" i="34"/>
  <c r="J967" i="34" s="1"/>
  <c r="I968" i="34"/>
  <c r="J968" i="34" s="1"/>
  <c r="I969" i="34"/>
  <c r="J969" i="34" s="1"/>
  <c r="I970" i="34"/>
  <c r="J970" i="34" s="1"/>
  <c r="I971" i="34"/>
  <c r="J971" i="34" s="1"/>
  <c r="I972" i="34"/>
  <c r="J972" i="34" s="1"/>
  <c r="I973" i="34"/>
  <c r="J973" i="34" s="1"/>
  <c r="I974" i="34"/>
  <c r="J974" i="34" s="1"/>
  <c r="I975" i="34"/>
  <c r="J975" i="34" s="1"/>
  <c r="I976" i="34"/>
  <c r="J976" i="34" s="1"/>
  <c r="I977" i="34"/>
  <c r="J977" i="34" s="1"/>
  <c r="I978" i="34"/>
  <c r="J978" i="34" s="1"/>
  <c r="I979" i="34"/>
  <c r="J979" i="34" s="1"/>
  <c r="I980" i="34"/>
  <c r="J980" i="34" s="1"/>
  <c r="I981" i="34"/>
  <c r="J981" i="34" s="1"/>
  <c r="I982" i="34"/>
  <c r="J982" i="34" s="1"/>
  <c r="I983" i="34"/>
  <c r="J983" i="34" s="1"/>
  <c r="I984" i="34"/>
  <c r="J984" i="34" s="1"/>
  <c r="I985" i="34"/>
  <c r="J985" i="34" s="1"/>
  <c r="I986" i="34"/>
  <c r="J986" i="34" s="1"/>
  <c r="I987" i="34"/>
  <c r="J987" i="34" s="1"/>
  <c r="I988" i="34"/>
  <c r="J988" i="34" s="1"/>
  <c r="I989" i="34"/>
  <c r="J989" i="34" s="1"/>
  <c r="I990" i="34"/>
  <c r="J990" i="34" s="1"/>
  <c r="I991" i="34"/>
  <c r="J991" i="34" s="1"/>
  <c r="I992" i="34"/>
  <c r="J992" i="34" s="1"/>
  <c r="I993" i="34"/>
  <c r="J993" i="34" s="1"/>
  <c r="I994" i="34"/>
  <c r="J994" i="34" s="1"/>
  <c r="I995" i="34"/>
  <c r="J995" i="34" s="1"/>
  <c r="I996" i="34"/>
  <c r="J996" i="34" s="1"/>
  <c r="I997" i="34"/>
  <c r="J997" i="34" s="1"/>
  <c r="I998" i="34"/>
  <c r="J998" i="34" s="1"/>
  <c r="I999" i="34"/>
  <c r="J999" i="34" s="1"/>
  <c r="I1000" i="34"/>
  <c r="J1000" i="34" s="1"/>
  <c r="I1001" i="34"/>
  <c r="J1001" i="34" s="1"/>
  <c r="I1002" i="34"/>
  <c r="J1002" i="34" s="1"/>
  <c r="I1003" i="34"/>
  <c r="J1003" i="34" s="1"/>
  <c r="I1004" i="34"/>
  <c r="J1004" i="34" s="1"/>
  <c r="I1005" i="34"/>
  <c r="J1005" i="34" s="1"/>
  <c r="I1006" i="34"/>
  <c r="J1006" i="34" s="1"/>
  <c r="I1007" i="34"/>
  <c r="J1007" i="34" s="1"/>
  <c r="I1008" i="34"/>
  <c r="J1008" i="34" s="1"/>
  <c r="I1009" i="34"/>
  <c r="J1009" i="34" s="1"/>
  <c r="I1010" i="34"/>
  <c r="J1010" i="34" s="1"/>
  <c r="I1011" i="34"/>
  <c r="J1011" i="34" s="1"/>
  <c r="I1012" i="34"/>
  <c r="J1012" i="34" s="1"/>
  <c r="I1013" i="34"/>
  <c r="J1013" i="34" s="1"/>
  <c r="I1014" i="34"/>
  <c r="J1014" i="34" s="1"/>
  <c r="I1015" i="34"/>
  <c r="J1015" i="34" s="1"/>
  <c r="I1016" i="34"/>
  <c r="J1016" i="34" s="1"/>
  <c r="I1017" i="34"/>
  <c r="J1017" i="34" s="1"/>
  <c r="I1018" i="34"/>
  <c r="J1018" i="34" s="1"/>
  <c r="I1019" i="34"/>
  <c r="J1019" i="34" s="1"/>
  <c r="I1020" i="34"/>
  <c r="J1020" i="34" s="1"/>
  <c r="I1021" i="34"/>
  <c r="J1021" i="34" s="1"/>
  <c r="I1022" i="34"/>
  <c r="J1022" i="34" s="1"/>
  <c r="I1023" i="34"/>
  <c r="J1023" i="34" s="1"/>
  <c r="I1024" i="34"/>
  <c r="J1024" i="34" s="1"/>
  <c r="I1025" i="34"/>
  <c r="J1025" i="34" s="1"/>
  <c r="I1026" i="34"/>
  <c r="J1026" i="34" s="1"/>
  <c r="I1027" i="34"/>
  <c r="J1027" i="34" s="1"/>
  <c r="I1028" i="34"/>
  <c r="J1028" i="34" s="1"/>
  <c r="I1029" i="34"/>
  <c r="J1029" i="34" s="1"/>
  <c r="I1030" i="34"/>
  <c r="J1030" i="34" s="1"/>
  <c r="I1031" i="34"/>
  <c r="J1031" i="34" s="1"/>
  <c r="I1032" i="34"/>
  <c r="J1032" i="34" s="1"/>
  <c r="I1033" i="34"/>
  <c r="J1033" i="34" s="1"/>
  <c r="I1034" i="34"/>
  <c r="J1034" i="34" s="1"/>
  <c r="I1035" i="34"/>
  <c r="J1035" i="34" s="1"/>
  <c r="I1036" i="34"/>
  <c r="J1036" i="34" s="1"/>
  <c r="I1037" i="34"/>
  <c r="J1037" i="34" s="1"/>
  <c r="I1038" i="34"/>
  <c r="J1038" i="34" s="1"/>
  <c r="I1039" i="34"/>
  <c r="J1039" i="34" s="1"/>
  <c r="I1040" i="34"/>
  <c r="J1040" i="34" s="1"/>
  <c r="I1041" i="34"/>
  <c r="J1041" i="34" s="1"/>
  <c r="I1042" i="34"/>
  <c r="J1042" i="34" s="1"/>
  <c r="I1043" i="34"/>
  <c r="J1043" i="34" s="1"/>
  <c r="I1044" i="34"/>
  <c r="J1044" i="34" s="1"/>
  <c r="I1045" i="34"/>
  <c r="J1045" i="34" s="1"/>
  <c r="I1046" i="34"/>
  <c r="J1046" i="34" s="1"/>
  <c r="I1047" i="34"/>
  <c r="J1047" i="34" s="1"/>
  <c r="I1048" i="34"/>
  <c r="J1048" i="34" s="1"/>
  <c r="I1049" i="34"/>
  <c r="J1049" i="34" s="1"/>
  <c r="I1050" i="34"/>
  <c r="J1050" i="34" s="1"/>
  <c r="I1051" i="34"/>
  <c r="J1051" i="34" s="1"/>
  <c r="I1052" i="34"/>
  <c r="J1052" i="34" s="1"/>
  <c r="I1053" i="34"/>
  <c r="J1053" i="34" s="1"/>
  <c r="I1054" i="34"/>
  <c r="J1054" i="34" s="1"/>
  <c r="I1055" i="34"/>
  <c r="J1055" i="34" s="1"/>
  <c r="I1056" i="34"/>
  <c r="J1056" i="34" s="1"/>
  <c r="I1057" i="34"/>
  <c r="J1057" i="34" s="1"/>
  <c r="I1058" i="34"/>
  <c r="J1058" i="34" s="1"/>
  <c r="I1059" i="34"/>
  <c r="J1059" i="34" s="1"/>
  <c r="I1060" i="34"/>
  <c r="J1060" i="34" s="1"/>
  <c r="I1061" i="34"/>
  <c r="J1061" i="34" s="1"/>
  <c r="I1062" i="34"/>
  <c r="J1062" i="34" s="1"/>
  <c r="I1063" i="34"/>
  <c r="J1063" i="34" s="1"/>
  <c r="I1064" i="34"/>
  <c r="J1064" i="34" s="1"/>
  <c r="I1065" i="34"/>
  <c r="J1065" i="34" s="1"/>
  <c r="I1066" i="34"/>
  <c r="J1066" i="34" s="1"/>
  <c r="I1067" i="34"/>
  <c r="J1067" i="34" s="1"/>
  <c r="I1068" i="34"/>
  <c r="J1068" i="34" s="1"/>
  <c r="I1069" i="34"/>
  <c r="J1069" i="34" s="1"/>
  <c r="I1070" i="34"/>
  <c r="J1070" i="34" s="1"/>
  <c r="I1071" i="34"/>
  <c r="J1071" i="34" s="1"/>
  <c r="I1072" i="34"/>
  <c r="J1072" i="34" s="1"/>
  <c r="I1073" i="34"/>
  <c r="J1073" i="34" s="1"/>
  <c r="I1074" i="34"/>
  <c r="J1074" i="34" s="1"/>
  <c r="I1075" i="34"/>
  <c r="J1075" i="34" s="1"/>
  <c r="I1076" i="34"/>
  <c r="J1076" i="34" s="1"/>
  <c r="I1077" i="34"/>
  <c r="J1077" i="34" s="1"/>
  <c r="I1078" i="34"/>
  <c r="J1078" i="34" s="1"/>
  <c r="I1079" i="34"/>
  <c r="J1079" i="34" s="1"/>
  <c r="I1080" i="34"/>
  <c r="J1080" i="34" s="1"/>
  <c r="I1081" i="34"/>
  <c r="J1081" i="34" s="1"/>
  <c r="I1082" i="34"/>
  <c r="J1082" i="34" s="1"/>
  <c r="I1083" i="34"/>
  <c r="J1083" i="34" s="1"/>
  <c r="I1084" i="34"/>
  <c r="J1084" i="34" s="1"/>
  <c r="I1085" i="34"/>
  <c r="J1085" i="34" s="1"/>
  <c r="I1086" i="34"/>
  <c r="J1086" i="34" s="1"/>
  <c r="I1087" i="34"/>
  <c r="J1087" i="34" s="1"/>
  <c r="I1088" i="34"/>
  <c r="J1088" i="34" s="1"/>
  <c r="I1089" i="34"/>
  <c r="J1089" i="34" s="1"/>
  <c r="I1090" i="34"/>
  <c r="J1090" i="34" s="1"/>
  <c r="I1091" i="34"/>
  <c r="J1091" i="34" s="1"/>
  <c r="I1092" i="34"/>
  <c r="J1092" i="34" s="1"/>
  <c r="I1093" i="34"/>
  <c r="J1093" i="34" s="1"/>
  <c r="I1094" i="34"/>
  <c r="J1094" i="34" s="1"/>
  <c r="I1095" i="34"/>
  <c r="J1095" i="34" s="1"/>
  <c r="I1096" i="34"/>
  <c r="J1096" i="34" s="1"/>
  <c r="I1097" i="34"/>
  <c r="J1097" i="34" s="1"/>
  <c r="I1098" i="34"/>
  <c r="J1098" i="34" s="1"/>
  <c r="I1099" i="34"/>
  <c r="J1099" i="34" s="1"/>
  <c r="I1100" i="34"/>
  <c r="J1100" i="34" s="1"/>
  <c r="I1101" i="34"/>
  <c r="J1101" i="34" s="1"/>
  <c r="I1102" i="34"/>
  <c r="J1102" i="34" s="1"/>
  <c r="I1103" i="34"/>
  <c r="J1103" i="34" s="1"/>
  <c r="I1104" i="34"/>
  <c r="J1104" i="34" s="1"/>
  <c r="I1105" i="34"/>
  <c r="J1105" i="34" s="1"/>
  <c r="I1106" i="34"/>
  <c r="J1106" i="34" s="1"/>
  <c r="I1107" i="34"/>
  <c r="J1107" i="34" s="1"/>
  <c r="I1108" i="34"/>
  <c r="J1108" i="34" s="1"/>
  <c r="I1109" i="34"/>
  <c r="J1109" i="34" s="1"/>
  <c r="I1110" i="34"/>
  <c r="J1110" i="34" s="1"/>
  <c r="I1111" i="34"/>
  <c r="J1111" i="34" s="1"/>
  <c r="I1112" i="34"/>
  <c r="J1112" i="34" s="1"/>
  <c r="I1113" i="34"/>
  <c r="J1113" i="34" s="1"/>
  <c r="I1114" i="34"/>
  <c r="J1114" i="34" s="1"/>
  <c r="I1115" i="34"/>
  <c r="J1115" i="34" s="1"/>
  <c r="I1116" i="34"/>
  <c r="J1116" i="34" s="1"/>
  <c r="I1117" i="34"/>
  <c r="J1117" i="34" s="1"/>
  <c r="I1118" i="34"/>
  <c r="J1118" i="34" s="1"/>
  <c r="I1119" i="34"/>
  <c r="J1119" i="34" s="1"/>
  <c r="I1120" i="34"/>
  <c r="J1120" i="34" s="1"/>
  <c r="I1121" i="34"/>
  <c r="J1121" i="34" s="1"/>
  <c r="I1122" i="34"/>
  <c r="J1122" i="34" s="1"/>
  <c r="I1123" i="34"/>
  <c r="J1123" i="34" s="1"/>
  <c r="I1124" i="34"/>
  <c r="J1124" i="34" s="1"/>
  <c r="I1125" i="34"/>
  <c r="J1125" i="34" s="1"/>
  <c r="I1126" i="34"/>
  <c r="J1126" i="34" s="1"/>
  <c r="I1127" i="34"/>
  <c r="J1127" i="34" s="1"/>
  <c r="I1128" i="34"/>
  <c r="J1128" i="34" s="1"/>
  <c r="I1129" i="34"/>
  <c r="J1129" i="34" s="1"/>
  <c r="I1130" i="34"/>
  <c r="J1130" i="34" s="1"/>
  <c r="I1131" i="34"/>
  <c r="J1131" i="34" s="1"/>
  <c r="I1132" i="34"/>
  <c r="J1132" i="34" s="1"/>
  <c r="I1133" i="34"/>
  <c r="J1133" i="34" s="1"/>
  <c r="I1134" i="34"/>
  <c r="J1134" i="34" s="1"/>
  <c r="I1135" i="34"/>
  <c r="J1135" i="34" s="1"/>
  <c r="I1136" i="34"/>
  <c r="J1136" i="34" s="1"/>
  <c r="I1137" i="34"/>
  <c r="J1137" i="34" s="1"/>
  <c r="I1138" i="34"/>
  <c r="J1138" i="34" s="1"/>
  <c r="I1139" i="34"/>
  <c r="J1139" i="34" s="1"/>
  <c r="I1140" i="34"/>
  <c r="J1140" i="34" s="1"/>
  <c r="I1141" i="34"/>
  <c r="J1141" i="34" s="1"/>
  <c r="I1142" i="34"/>
  <c r="J1142" i="34" s="1"/>
  <c r="I1143" i="34"/>
  <c r="J1143" i="34" s="1"/>
  <c r="I1144" i="34"/>
  <c r="J1144" i="34" s="1"/>
  <c r="I1145" i="34"/>
  <c r="J1145" i="34" s="1"/>
  <c r="I1146" i="34"/>
  <c r="J1146" i="34" s="1"/>
  <c r="I1147" i="34"/>
  <c r="J1147" i="34" s="1"/>
  <c r="I1148" i="34"/>
  <c r="J1148" i="34" s="1"/>
  <c r="I1149" i="34"/>
  <c r="J1149" i="34" s="1"/>
  <c r="I1150" i="34"/>
  <c r="J1150" i="34" s="1"/>
  <c r="I1151" i="34"/>
  <c r="J1151" i="34" s="1"/>
  <c r="I1152" i="34"/>
  <c r="J1152" i="34" s="1"/>
  <c r="I1153" i="34"/>
  <c r="J1153" i="34" s="1"/>
  <c r="I1154" i="34"/>
  <c r="J1154" i="34" s="1"/>
  <c r="I1155" i="34"/>
  <c r="J1155" i="34" s="1"/>
  <c r="I1156" i="34"/>
  <c r="J1156" i="34" s="1"/>
  <c r="I1157" i="34"/>
  <c r="J1157" i="34" s="1"/>
  <c r="I1158" i="34"/>
  <c r="J1158" i="34" s="1"/>
  <c r="I1159" i="34"/>
  <c r="J1159" i="34" s="1"/>
  <c r="I1160" i="34"/>
  <c r="J1160" i="34" s="1"/>
  <c r="I1161" i="34"/>
  <c r="J1161" i="34" s="1"/>
  <c r="I1162" i="34"/>
  <c r="J1162" i="34" s="1"/>
  <c r="I1163" i="34"/>
  <c r="J1163" i="34" s="1"/>
  <c r="I1164" i="34"/>
  <c r="J1164" i="34" s="1"/>
  <c r="I1165" i="34"/>
  <c r="J1165" i="34" s="1"/>
  <c r="I1166" i="34"/>
  <c r="J1166" i="34" s="1"/>
  <c r="I1167" i="34"/>
  <c r="J1167" i="34" s="1"/>
  <c r="I1168" i="34"/>
  <c r="J1168" i="34" s="1"/>
  <c r="I1169" i="34"/>
  <c r="J1169" i="34" s="1"/>
  <c r="I1170" i="34"/>
  <c r="J1170" i="34" s="1"/>
  <c r="I1171" i="34"/>
  <c r="J1171" i="34" s="1"/>
  <c r="I1172" i="34"/>
  <c r="J1172" i="34" s="1"/>
  <c r="I1173" i="34"/>
  <c r="J1173" i="34" s="1"/>
  <c r="I1174" i="34"/>
  <c r="J1174" i="34" s="1"/>
  <c r="I1175" i="34"/>
  <c r="J1175" i="34" s="1"/>
  <c r="I1176" i="34"/>
  <c r="J1176" i="34" s="1"/>
  <c r="I1177" i="34"/>
  <c r="J1177" i="34" s="1"/>
  <c r="I1178" i="34"/>
  <c r="J1178" i="34" s="1"/>
  <c r="I1179" i="34"/>
  <c r="J1179" i="34" s="1"/>
  <c r="I1180" i="34"/>
  <c r="J1180" i="34" s="1"/>
  <c r="I1181" i="34"/>
  <c r="J1181" i="34" s="1"/>
  <c r="I1182" i="34"/>
  <c r="J1182" i="34" s="1"/>
  <c r="I1183" i="34"/>
  <c r="J1183" i="34" s="1"/>
  <c r="I1184" i="34"/>
  <c r="J1184" i="34" s="1"/>
  <c r="I1185" i="34"/>
  <c r="J1185" i="34" s="1"/>
  <c r="I1186" i="34"/>
  <c r="J1186" i="34" s="1"/>
  <c r="I1187" i="34"/>
  <c r="J1187" i="34" s="1"/>
  <c r="I1188" i="34"/>
  <c r="J1188" i="34" s="1"/>
  <c r="I1189" i="34"/>
  <c r="J1189" i="34" s="1"/>
  <c r="I1190" i="34"/>
  <c r="J1190" i="34" s="1"/>
  <c r="I1191" i="34"/>
  <c r="J1191" i="34" s="1"/>
  <c r="I1192" i="34"/>
  <c r="J1192" i="34" s="1"/>
  <c r="I1193" i="34"/>
  <c r="J1193" i="34" s="1"/>
  <c r="I1194" i="34"/>
  <c r="J1194" i="34" s="1"/>
  <c r="F20" i="34"/>
  <c r="R20" i="34" s="1"/>
  <c r="S20" i="34" s="1"/>
  <c r="F21" i="34"/>
  <c r="F22" i="34"/>
  <c r="F23" i="34"/>
  <c r="F24" i="34"/>
  <c r="R24" i="34" s="1"/>
  <c r="S24" i="34" s="1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85" i="34"/>
  <c r="F186" i="34"/>
  <c r="F187" i="34"/>
  <c r="F188" i="34"/>
  <c r="F189" i="34"/>
  <c r="F190" i="34"/>
  <c r="F191" i="34"/>
  <c r="F192" i="34"/>
  <c r="F193" i="34"/>
  <c r="F19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0" i="34"/>
  <c r="F241" i="34"/>
  <c r="F242" i="34"/>
  <c r="F243" i="34"/>
  <c r="F244" i="34"/>
  <c r="F245" i="34"/>
  <c r="F246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261" i="34"/>
  <c r="F262" i="34"/>
  <c r="F263" i="34"/>
  <c r="F264" i="34"/>
  <c r="F265" i="34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F302" i="34"/>
  <c r="F303" i="34"/>
  <c r="F304" i="34"/>
  <c r="F305" i="34"/>
  <c r="F306" i="34"/>
  <c r="F307" i="34"/>
  <c r="F308" i="34"/>
  <c r="F309" i="34"/>
  <c r="F310" i="34"/>
  <c r="F311" i="34"/>
  <c r="F312" i="34"/>
  <c r="F313" i="34"/>
  <c r="F314" i="34"/>
  <c r="F316" i="34"/>
  <c r="F317" i="34"/>
  <c r="F318" i="34"/>
  <c r="F319" i="34"/>
  <c r="F320" i="34"/>
  <c r="F321" i="34"/>
  <c r="F322" i="34"/>
  <c r="F323" i="34"/>
  <c r="F324" i="34"/>
  <c r="F325" i="34"/>
  <c r="F326" i="34"/>
  <c r="F327" i="34"/>
  <c r="F328" i="34"/>
  <c r="F329" i="34"/>
  <c r="F330" i="34"/>
  <c r="F331" i="34"/>
  <c r="F332" i="34"/>
  <c r="F333" i="34"/>
  <c r="F334" i="34"/>
  <c r="F335" i="34"/>
  <c r="F336" i="34"/>
  <c r="F337" i="34"/>
  <c r="F338" i="34"/>
  <c r="F339" i="34"/>
  <c r="F340" i="34"/>
  <c r="F341" i="34"/>
  <c r="F342" i="34"/>
  <c r="F343" i="34"/>
  <c r="F344" i="34"/>
  <c r="F345" i="34"/>
  <c r="F346" i="34"/>
  <c r="F347" i="34"/>
  <c r="F348" i="34"/>
  <c r="F349" i="34"/>
  <c r="F350" i="34"/>
  <c r="F351" i="34"/>
  <c r="F352" i="34"/>
  <c r="F353" i="34"/>
  <c r="F354" i="34"/>
  <c r="F355" i="34"/>
  <c r="F356" i="34"/>
  <c r="F357" i="34"/>
  <c r="F358" i="34"/>
  <c r="F359" i="34"/>
  <c r="F360" i="34"/>
  <c r="F361" i="34"/>
  <c r="F362" i="34"/>
  <c r="F363" i="34"/>
  <c r="F364" i="34"/>
  <c r="F365" i="34"/>
  <c r="F366" i="34"/>
  <c r="F367" i="34"/>
  <c r="F368" i="34"/>
  <c r="F369" i="34"/>
  <c r="F370" i="34"/>
  <c r="F371" i="34"/>
  <c r="F372" i="34"/>
  <c r="F373" i="34"/>
  <c r="F374" i="34"/>
  <c r="F375" i="34"/>
  <c r="F376" i="34"/>
  <c r="F377" i="34"/>
  <c r="F378" i="34"/>
  <c r="F379" i="34"/>
  <c r="F380" i="34"/>
  <c r="F381" i="34"/>
  <c r="F382" i="34"/>
  <c r="F383" i="34"/>
  <c r="F384" i="34"/>
  <c r="F385" i="34"/>
  <c r="F386" i="34"/>
  <c r="F387" i="34"/>
  <c r="F388" i="34"/>
  <c r="F389" i="34"/>
  <c r="F390" i="34"/>
  <c r="F391" i="34"/>
  <c r="F392" i="34"/>
  <c r="F393" i="34"/>
  <c r="F394" i="34"/>
  <c r="F395" i="34"/>
  <c r="F396" i="34"/>
  <c r="F397" i="34"/>
  <c r="F398" i="34"/>
  <c r="F399" i="34"/>
  <c r="F400" i="34"/>
  <c r="F401" i="34"/>
  <c r="F402" i="34"/>
  <c r="F403" i="34"/>
  <c r="F404" i="34"/>
  <c r="F405" i="34"/>
  <c r="F406" i="34"/>
  <c r="F407" i="34"/>
  <c r="F408" i="34"/>
  <c r="F409" i="34"/>
  <c r="F410" i="34"/>
  <c r="F411" i="34"/>
  <c r="F412" i="34"/>
  <c r="F413" i="34"/>
  <c r="F414" i="34"/>
  <c r="F415" i="34"/>
  <c r="F416" i="34"/>
  <c r="F417" i="34"/>
  <c r="F418" i="34"/>
  <c r="F419" i="34"/>
  <c r="F420" i="34"/>
  <c r="F421" i="34"/>
  <c r="F422" i="34"/>
  <c r="F423" i="34"/>
  <c r="F424" i="34"/>
  <c r="F425" i="34"/>
  <c r="F426" i="34"/>
  <c r="F427" i="34"/>
  <c r="F428" i="34"/>
  <c r="F429" i="34"/>
  <c r="F430" i="34"/>
  <c r="F431" i="34"/>
  <c r="F432" i="34"/>
  <c r="F433" i="34"/>
  <c r="F434" i="34"/>
  <c r="F435" i="34"/>
  <c r="F436" i="34"/>
  <c r="F437" i="34"/>
  <c r="F438" i="34"/>
  <c r="F439" i="34"/>
  <c r="F440" i="34"/>
  <c r="F441" i="34"/>
  <c r="F442" i="34"/>
  <c r="F443" i="34"/>
  <c r="F444" i="34"/>
  <c r="F445" i="34"/>
  <c r="F446" i="34"/>
  <c r="F447" i="34"/>
  <c r="F448" i="34"/>
  <c r="F449" i="34"/>
  <c r="F450" i="34"/>
  <c r="F451" i="34"/>
  <c r="F452" i="34"/>
  <c r="F453" i="34"/>
  <c r="F454" i="34"/>
  <c r="F455" i="34"/>
  <c r="F456" i="34"/>
  <c r="F457" i="34"/>
  <c r="F458" i="34"/>
  <c r="F459" i="34"/>
  <c r="F460" i="34"/>
  <c r="F461" i="34"/>
  <c r="F462" i="34"/>
  <c r="F463" i="34"/>
  <c r="F464" i="34"/>
  <c r="F465" i="34"/>
  <c r="F466" i="34"/>
  <c r="F467" i="34"/>
  <c r="F468" i="34"/>
  <c r="F469" i="34"/>
  <c r="F470" i="34"/>
  <c r="F471" i="34"/>
  <c r="F472" i="34"/>
  <c r="F473" i="34"/>
  <c r="F474" i="34"/>
  <c r="F475" i="34"/>
  <c r="F476" i="34"/>
  <c r="F477" i="34"/>
  <c r="F478" i="34"/>
  <c r="F479" i="34"/>
  <c r="F480" i="34"/>
  <c r="F481" i="34"/>
  <c r="F482" i="34"/>
  <c r="F483" i="34"/>
  <c r="F484" i="34"/>
  <c r="F485" i="34"/>
  <c r="F486" i="34"/>
  <c r="F487" i="34"/>
  <c r="F488" i="34"/>
  <c r="F489" i="34"/>
  <c r="F490" i="34"/>
  <c r="F491" i="34"/>
  <c r="F492" i="34"/>
  <c r="F493" i="34"/>
  <c r="F494" i="34"/>
  <c r="F495" i="34"/>
  <c r="F496" i="34"/>
  <c r="F497" i="34"/>
  <c r="F498" i="34"/>
  <c r="F499" i="34"/>
  <c r="F500" i="34"/>
  <c r="F501" i="34"/>
  <c r="F502" i="34"/>
  <c r="F503" i="34"/>
  <c r="F504" i="34"/>
  <c r="F505" i="34"/>
  <c r="F506" i="34"/>
  <c r="F507" i="34"/>
  <c r="F508" i="34"/>
  <c r="F509" i="34"/>
  <c r="F510" i="34"/>
  <c r="F511" i="34"/>
  <c r="F512" i="34"/>
  <c r="F513" i="34"/>
  <c r="F514" i="34"/>
  <c r="F515" i="34"/>
  <c r="F516" i="34"/>
  <c r="F517" i="34"/>
  <c r="F518" i="34"/>
  <c r="F519" i="34"/>
  <c r="F520" i="34"/>
  <c r="F521" i="34"/>
  <c r="F522" i="34"/>
  <c r="F523" i="34"/>
  <c r="F524" i="34"/>
  <c r="F525" i="34"/>
  <c r="F526" i="34"/>
  <c r="F527" i="34"/>
  <c r="F528" i="34"/>
  <c r="F529" i="34"/>
  <c r="F530" i="34"/>
  <c r="F531" i="34"/>
  <c r="F532" i="34"/>
  <c r="F533" i="34"/>
  <c r="F534" i="34"/>
  <c r="F535" i="34"/>
  <c r="F536" i="34"/>
  <c r="F537" i="34"/>
  <c r="F538" i="34"/>
  <c r="F539" i="34"/>
  <c r="F540" i="34"/>
  <c r="F541" i="34"/>
  <c r="F542" i="34"/>
  <c r="F543" i="34"/>
  <c r="F544" i="34"/>
  <c r="F545" i="34"/>
  <c r="F546" i="34"/>
  <c r="F547" i="34"/>
  <c r="F548" i="34"/>
  <c r="F549" i="34"/>
  <c r="F550" i="34"/>
  <c r="F551" i="34"/>
  <c r="F552" i="34"/>
  <c r="F553" i="34"/>
  <c r="F554" i="34"/>
  <c r="F555" i="34"/>
  <c r="F556" i="34"/>
  <c r="F557" i="34"/>
  <c r="F558" i="34"/>
  <c r="F559" i="34"/>
  <c r="F560" i="34"/>
  <c r="F561" i="34"/>
  <c r="F562" i="34"/>
  <c r="F563" i="34"/>
  <c r="F564" i="34"/>
  <c r="F565" i="34"/>
  <c r="F566" i="34"/>
  <c r="F567" i="34"/>
  <c r="F568" i="34"/>
  <c r="F569" i="34"/>
  <c r="F570" i="34"/>
  <c r="F571" i="34"/>
  <c r="F572" i="34"/>
  <c r="F573" i="34"/>
  <c r="F574" i="34"/>
  <c r="F575" i="34"/>
  <c r="F576" i="34"/>
  <c r="F577" i="34"/>
  <c r="F578" i="34"/>
  <c r="F579" i="34"/>
  <c r="F580" i="34"/>
  <c r="F581" i="34"/>
  <c r="F582" i="34"/>
  <c r="F583" i="34"/>
  <c r="F584" i="34"/>
  <c r="F585" i="34"/>
  <c r="F586" i="34"/>
  <c r="F587" i="34"/>
  <c r="F588" i="34"/>
  <c r="F589" i="34"/>
  <c r="F590" i="34"/>
  <c r="F591" i="34"/>
  <c r="F592" i="34"/>
  <c r="F593" i="34"/>
  <c r="F594" i="34"/>
  <c r="F595" i="34"/>
  <c r="F596" i="34"/>
  <c r="F597" i="34"/>
  <c r="F598" i="34"/>
  <c r="F599" i="34"/>
  <c r="F600" i="34"/>
  <c r="F601" i="34"/>
  <c r="F602" i="34"/>
  <c r="F603" i="34"/>
  <c r="F604" i="34"/>
  <c r="F605" i="34"/>
  <c r="F606" i="34"/>
  <c r="F607" i="34"/>
  <c r="F608" i="34"/>
  <c r="F609" i="34"/>
  <c r="F610" i="34"/>
  <c r="F611" i="34"/>
  <c r="F612" i="34"/>
  <c r="F613" i="34"/>
  <c r="F614" i="34"/>
  <c r="F615" i="34"/>
  <c r="F616" i="34"/>
  <c r="F617" i="34"/>
  <c r="F618" i="34"/>
  <c r="F619" i="34"/>
  <c r="F620" i="34"/>
  <c r="F621" i="34"/>
  <c r="F622" i="34"/>
  <c r="F623" i="34"/>
  <c r="F624" i="34"/>
  <c r="F625" i="34"/>
  <c r="F626" i="34"/>
  <c r="F627" i="34"/>
  <c r="F628" i="34"/>
  <c r="F629" i="34"/>
  <c r="F630" i="34"/>
  <c r="F631" i="34"/>
  <c r="F632" i="34"/>
  <c r="F633" i="34"/>
  <c r="F634" i="34"/>
  <c r="F635" i="34"/>
  <c r="F636" i="34"/>
  <c r="F637" i="34"/>
  <c r="F638" i="34"/>
  <c r="F639" i="34"/>
  <c r="F640" i="34"/>
  <c r="F641" i="34"/>
  <c r="F642" i="34"/>
  <c r="F643" i="34"/>
  <c r="F644" i="34"/>
  <c r="F645" i="34"/>
  <c r="F646" i="34"/>
  <c r="F647" i="34"/>
  <c r="F648" i="34"/>
  <c r="F649" i="34"/>
  <c r="F650" i="34"/>
  <c r="F651" i="34"/>
  <c r="F652" i="34"/>
  <c r="F653" i="34"/>
  <c r="F654" i="34"/>
  <c r="F655" i="34"/>
  <c r="F656" i="34"/>
  <c r="F657" i="34"/>
  <c r="F658" i="34"/>
  <c r="F659" i="34"/>
  <c r="F660" i="34"/>
  <c r="F661" i="34"/>
  <c r="F662" i="34"/>
  <c r="F663" i="34"/>
  <c r="F664" i="34"/>
  <c r="F665" i="34"/>
  <c r="F666" i="34"/>
  <c r="F667" i="34"/>
  <c r="F668" i="34"/>
  <c r="F669" i="34"/>
  <c r="F670" i="34"/>
  <c r="F671" i="34"/>
  <c r="F672" i="34"/>
  <c r="F673" i="34"/>
  <c r="F674" i="34"/>
  <c r="F675" i="34"/>
  <c r="F676" i="34"/>
  <c r="F677" i="34"/>
  <c r="F678" i="34"/>
  <c r="F679" i="34"/>
  <c r="F680" i="34"/>
  <c r="F681" i="34"/>
  <c r="F682" i="34"/>
  <c r="F683" i="34"/>
  <c r="F684" i="34"/>
  <c r="F685" i="34"/>
  <c r="F686" i="34"/>
  <c r="F687" i="34"/>
  <c r="F688" i="34"/>
  <c r="F689" i="34"/>
  <c r="F690" i="34"/>
  <c r="F691" i="34"/>
  <c r="F692" i="34"/>
  <c r="F693" i="34"/>
  <c r="F694" i="34"/>
  <c r="F695" i="34"/>
  <c r="F696" i="34"/>
  <c r="F697" i="34"/>
  <c r="F698" i="34"/>
  <c r="F699" i="34"/>
  <c r="F700" i="34"/>
  <c r="F701" i="34"/>
  <c r="F702" i="34"/>
  <c r="F703" i="34"/>
  <c r="F704" i="34"/>
  <c r="F705" i="34"/>
  <c r="F706" i="34"/>
  <c r="F707" i="34"/>
  <c r="F708" i="34"/>
  <c r="F709" i="34"/>
  <c r="F710" i="34"/>
  <c r="F711" i="34"/>
  <c r="F712" i="34"/>
  <c r="F713" i="34"/>
  <c r="F714" i="34"/>
  <c r="F715" i="34"/>
  <c r="F716" i="34"/>
  <c r="F717" i="34"/>
  <c r="F718" i="34"/>
  <c r="F719" i="34"/>
  <c r="F720" i="34"/>
  <c r="F721" i="34"/>
  <c r="F722" i="34"/>
  <c r="F723" i="34"/>
  <c r="F724" i="34"/>
  <c r="F725" i="34"/>
  <c r="F726" i="34"/>
  <c r="F727" i="34"/>
  <c r="F728" i="34"/>
  <c r="F729" i="34"/>
  <c r="F730" i="34"/>
  <c r="F731" i="34"/>
  <c r="F732" i="34"/>
  <c r="F733" i="34"/>
  <c r="F734" i="34"/>
  <c r="F735" i="34"/>
  <c r="F736" i="34"/>
  <c r="F737" i="34"/>
  <c r="F738" i="34"/>
  <c r="F739" i="34"/>
  <c r="F740" i="34"/>
  <c r="F741" i="34"/>
  <c r="F742" i="34"/>
  <c r="F743" i="34"/>
  <c r="F744" i="34"/>
  <c r="F745" i="34"/>
  <c r="F746" i="34"/>
  <c r="F747" i="34"/>
  <c r="F748" i="34"/>
  <c r="F749" i="34"/>
  <c r="F750" i="34"/>
  <c r="F751" i="34"/>
  <c r="F752" i="34"/>
  <c r="F753" i="34"/>
  <c r="F754" i="34"/>
  <c r="F755" i="34"/>
  <c r="F756" i="34"/>
  <c r="F757" i="34"/>
  <c r="F758" i="34"/>
  <c r="F759" i="34"/>
  <c r="F760" i="34"/>
  <c r="F761" i="34"/>
  <c r="F762" i="34"/>
  <c r="F763" i="34"/>
  <c r="F764" i="34"/>
  <c r="F765" i="34"/>
  <c r="F766" i="34"/>
  <c r="F767" i="34"/>
  <c r="F768" i="34"/>
  <c r="F769" i="34"/>
  <c r="F770" i="34"/>
  <c r="F771" i="34"/>
  <c r="F772" i="34"/>
  <c r="F773" i="34"/>
  <c r="F774" i="34"/>
  <c r="F775" i="34"/>
  <c r="F776" i="34"/>
  <c r="F777" i="34"/>
  <c r="F778" i="34"/>
  <c r="F779" i="34"/>
  <c r="F780" i="34"/>
  <c r="F781" i="34"/>
  <c r="F782" i="34"/>
  <c r="F783" i="34"/>
  <c r="F784" i="34"/>
  <c r="F785" i="34"/>
  <c r="F786" i="34"/>
  <c r="F787" i="34"/>
  <c r="F788" i="34"/>
  <c r="F789" i="34"/>
  <c r="F790" i="34"/>
  <c r="F791" i="34"/>
  <c r="F792" i="34"/>
  <c r="F793" i="34"/>
  <c r="F794" i="34"/>
  <c r="F795" i="34"/>
  <c r="F796" i="34"/>
  <c r="F797" i="34"/>
  <c r="F798" i="34"/>
  <c r="F799" i="34"/>
  <c r="F800" i="34"/>
  <c r="F801" i="34"/>
  <c r="F802" i="34"/>
  <c r="F803" i="34"/>
  <c r="F804" i="34"/>
  <c r="F805" i="34"/>
  <c r="F806" i="34"/>
  <c r="F807" i="34"/>
  <c r="F808" i="34"/>
  <c r="F809" i="34"/>
  <c r="F810" i="34"/>
  <c r="F811" i="34"/>
  <c r="F812" i="34"/>
  <c r="F813" i="34"/>
  <c r="F814" i="34"/>
  <c r="F815" i="34"/>
  <c r="F816" i="34"/>
  <c r="F817" i="34"/>
  <c r="F818" i="34"/>
  <c r="F819" i="34"/>
  <c r="F820" i="34"/>
  <c r="F821" i="34"/>
  <c r="F822" i="34"/>
  <c r="F823" i="34"/>
  <c r="F824" i="34"/>
  <c r="F825" i="34"/>
  <c r="F826" i="34"/>
  <c r="F827" i="34"/>
  <c r="F828" i="34"/>
  <c r="F829" i="34"/>
  <c r="F830" i="34"/>
  <c r="F831" i="34"/>
  <c r="F832" i="34"/>
  <c r="F833" i="34"/>
  <c r="F834" i="34"/>
  <c r="F835" i="34"/>
  <c r="F836" i="34"/>
  <c r="F837" i="34"/>
  <c r="F838" i="34"/>
  <c r="F839" i="34"/>
  <c r="F840" i="34"/>
  <c r="F841" i="34"/>
  <c r="F842" i="34"/>
  <c r="F843" i="34"/>
  <c r="F844" i="34"/>
  <c r="F845" i="34"/>
  <c r="F846" i="34"/>
  <c r="F847" i="34"/>
  <c r="F848" i="34"/>
  <c r="F849" i="34"/>
  <c r="F850" i="34"/>
  <c r="F851" i="34"/>
  <c r="F852" i="34"/>
  <c r="F853" i="34"/>
  <c r="F854" i="34"/>
  <c r="F855" i="34"/>
  <c r="F856" i="34"/>
  <c r="F857" i="34"/>
  <c r="F858" i="34"/>
  <c r="F859" i="34"/>
  <c r="F860" i="34"/>
  <c r="F861" i="34"/>
  <c r="F862" i="34"/>
  <c r="F863" i="34"/>
  <c r="F864" i="34"/>
  <c r="F865" i="34"/>
  <c r="F866" i="34"/>
  <c r="F867" i="34"/>
  <c r="F868" i="34"/>
  <c r="F869" i="34"/>
  <c r="F870" i="34"/>
  <c r="F871" i="34"/>
  <c r="F872" i="34"/>
  <c r="F873" i="34"/>
  <c r="F874" i="34"/>
  <c r="F875" i="34"/>
  <c r="F876" i="34"/>
  <c r="F877" i="34"/>
  <c r="F878" i="34"/>
  <c r="F879" i="34"/>
  <c r="F880" i="34"/>
  <c r="F881" i="34"/>
  <c r="F882" i="34"/>
  <c r="F883" i="34"/>
  <c r="F884" i="34"/>
  <c r="F885" i="34"/>
  <c r="F886" i="34"/>
  <c r="F887" i="34"/>
  <c r="F888" i="34"/>
  <c r="F889" i="34"/>
  <c r="F890" i="34"/>
  <c r="F891" i="34"/>
  <c r="F892" i="34"/>
  <c r="F893" i="34"/>
  <c r="F894" i="34"/>
  <c r="F895" i="34"/>
  <c r="F896" i="34"/>
  <c r="F897" i="34"/>
  <c r="F898" i="34"/>
  <c r="F899" i="34"/>
  <c r="F900" i="34"/>
  <c r="F901" i="34"/>
  <c r="F902" i="34"/>
  <c r="F903" i="34"/>
  <c r="F904" i="34"/>
  <c r="F905" i="34"/>
  <c r="F906" i="34"/>
  <c r="F907" i="34"/>
  <c r="F908" i="34"/>
  <c r="F909" i="34"/>
  <c r="F910" i="34"/>
  <c r="F911" i="34"/>
  <c r="F912" i="34"/>
  <c r="F913" i="34"/>
  <c r="F914" i="34"/>
  <c r="F915" i="34"/>
  <c r="F916" i="34"/>
  <c r="F917" i="34"/>
  <c r="F918" i="34"/>
  <c r="F919" i="34"/>
  <c r="F920" i="34"/>
  <c r="F921" i="34"/>
  <c r="F922" i="34"/>
  <c r="F923" i="34"/>
  <c r="F924" i="34"/>
  <c r="F925" i="34"/>
  <c r="F926" i="34"/>
  <c r="F927" i="34"/>
  <c r="F928" i="34"/>
  <c r="F929" i="34"/>
  <c r="F930" i="34"/>
  <c r="F931" i="34"/>
  <c r="F932" i="34"/>
  <c r="F933" i="34"/>
  <c r="F934" i="34"/>
  <c r="F935" i="34"/>
  <c r="F936" i="34"/>
  <c r="F937" i="34"/>
  <c r="F938" i="34"/>
  <c r="F939" i="34"/>
  <c r="F940" i="34"/>
  <c r="F941" i="34"/>
  <c r="F942" i="34"/>
  <c r="F943" i="34"/>
  <c r="F944" i="34"/>
  <c r="F945" i="34"/>
  <c r="F946" i="34"/>
  <c r="F947" i="34"/>
  <c r="F948" i="34"/>
  <c r="F949" i="34"/>
  <c r="F950" i="34"/>
  <c r="F951" i="34"/>
  <c r="F952" i="34"/>
  <c r="F953" i="34"/>
  <c r="F954" i="34"/>
  <c r="F955" i="34"/>
  <c r="F956" i="34"/>
  <c r="F957" i="34"/>
  <c r="F958" i="34"/>
  <c r="F959" i="34"/>
  <c r="F960" i="34"/>
  <c r="F961" i="34"/>
  <c r="F962" i="34"/>
  <c r="F963" i="34"/>
  <c r="F964" i="34"/>
  <c r="F965" i="34"/>
  <c r="F966" i="34"/>
  <c r="F967" i="34"/>
  <c r="F968" i="34"/>
  <c r="F969" i="34"/>
  <c r="F970" i="34"/>
  <c r="F971" i="34"/>
  <c r="F972" i="34"/>
  <c r="F973" i="34"/>
  <c r="F974" i="34"/>
  <c r="F975" i="34"/>
  <c r="F976" i="34"/>
  <c r="F977" i="34"/>
  <c r="F978" i="34"/>
  <c r="F979" i="34"/>
  <c r="F980" i="34"/>
  <c r="F981" i="34"/>
  <c r="F982" i="34"/>
  <c r="F983" i="34"/>
  <c r="F984" i="34"/>
  <c r="F985" i="34"/>
  <c r="F986" i="34"/>
  <c r="F987" i="34"/>
  <c r="F988" i="34"/>
  <c r="F989" i="34"/>
  <c r="F990" i="34"/>
  <c r="F991" i="34"/>
  <c r="F992" i="34"/>
  <c r="F993" i="34"/>
  <c r="F994" i="34"/>
  <c r="F995" i="34"/>
  <c r="F996" i="34"/>
  <c r="F997" i="34"/>
  <c r="F998" i="34"/>
  <c r="F999" i="34"/>
  <c r="F1000" i="34"/>
  <c r="F1001" i="34"/>
  <c r="F1002" i="34"/>
  <c r="F1003" i="34"/>
  <c r="F1004" i="34"/>
  <c r="F1005" i="34"/>
  <c r="F1006" i="34"/>
  <c r="F1007" i="34"/>
  <c r="F1008" i="34"/>
  <c r="F1009" i="34"/>
  <c r="F1010" i="34"/>
  <c r="F1011" i="34"/>
  <c r="F1012" i="34"/>
  <c r="F1013" i="34"/>
  <c r="F1014" i="34"/>
  <c r="F1015" i="34"/>
  <c r="F1016" i="34"/>
  <c r="F1017" i="34"/>
  <c r="F1018" i="34"/>
  <c r="F1019" i="34"/>
  <c r="F1020" i="34"/>
  <c r="F1021" i="34"/>
  <c r="F1022" i="34"/>
  <c r="F1023" i="34"/>
  <c r="F1024" i="34"/>
  <c r="F1025" i="34"/>
  <c r="F1026" i="34"/>
  <c r="F1027" i="34"/>
  <c r="F1028" i="34"/>
  <c r="F1029" i="34"/>
  <c r="F1030" i="34"/>
  <c r="F1031" i="34"/>
  <c r="F1032" i="34"/>
  <c r="F1033" i="34"/>
  <c r="F1034" i="34"/>
  <c r="F1035" i="34"/>
  <c r="F1036" i="34"/>
  <c r="F1037" i="34"/>
  <c r="F1038" i="34"/>
  <c r="F1039" i="34"/>
  <c r="F1040" i="34"/>
  <c r="F1041" i="34"/>
  <c r="F1042" i="34"/>
  <c r="F1043" i="34"/>
  <c r="F1044" i="34"/>
  <c r="F1045" i="34"/>
  <c r="F1046" i="34"/>
  <c r="F1047" i="34"/>
  <c r="F1048" i="34"/>
  <c r="F1049" i="34"/>
  <c r="F1050" i="34"/>
  <c r="F1051" i="34"/>
  <c r="F1052" i="34"/>
  <c r="F1053" i="34"/>
  <c r="F1054" i="34"/>
  <c r="F1055" i="34"/>
  <c r="F1056" i="34"/>
  <c r="F1057" i="34"/>
  <c r="F1058" i="34"/>
  <c r="F1059" i="34"/>
  <c r="F1060" i="34"/>
  <c r="F1061" i="34"/>
  <c r="F1062" i="34"/>
  <c r="F1063" i="34"/>
  <c r="F1064" i="34"/>
  <c r="F1065" i="34"/>
  <c r="F1066" i="34"/>
  <c r="F1067" i="34"/>
  <c r="F1068" i="34"/>
  <c r="F1069" i="34"/>
  <c r="F1070" i="34"/>
  <c r="F1071" i="34"/>
  <c r="F1072" i="34"/>
  <c r="F1073" i="34"/>
  <c r="F1074" i="34"/>
  <c r="F1075" i="34"/>
  <c r="F1076" i="34"/>
  <c r="F1077" i="34"/>
  <c r="F1078" i="34"/>
  <c r="F1079" i="34"/>
  <c r="F1080" i="34"/>
  <c r="F1081" i="34"/>
  <c r="F1082" i="34"/>
  <c r="F1083" i="34"/>
  <c r="F1084" i="34"/>
  <c r="F1085" i="34"/>
  <c r="F1086" i="34"/>
  <c r="F1087" i="34"/>
  <c r="F1088" i="34"/>
  <c r="F1089" i="34"/>
  <c r="F1090" i="34"/>
  <c r="F1091" i="34"/>
  <c r="F1092" i="34"/>
  <c r="F1093" i="34"/>
  <c r="F1094" i="34"/>
  <c r="F1095" i="34"/>
  <c r="F1096" i="34"/>
  <c r="F1097" i="34"/>
  <c r="F1098" i="34"/>
  <c r="F1099" i="34"/>
  <c r="F1100" i="34"/>
  <c r="F1101" i="34"/>
  <c r="F1102" i="34"/>
  <c r="F1103" i="34"/>
  <c r="F1104" i="34"/>
  <c r="F1105" i="34"/>
  <c r="F1106" i="34"/>
  <c r="F1107" i="34"/>
  <c r="F1108" i="34"/>
  <c r="F1109" i="34"/>
  <c r="F1110" i="34"/>
  <c r="F1111" i="34"/>
  <c r="F1112" i="34"/>
  <c r="F1113" i="34"/>
  <c r="F1114" i="34"/>
  <c r="F1115" i="34"/>
  <c r="F1116" i="34"/>
  <c r="F1117" i="34"/>
  <c r="F1118" i="34"/>
  <c r="F1119" i="34"/>
  <c r="F1120" i="34"/>
  <c r="F1121" i="34"/>
  <c r="F1122" i="34"/>
  <c r="F1123" i="34"/>
  <c r="F1124" i="34"/>
  <c r="F1125" i="34"/>
  <c r="F1126" i="34"/>
  <c r="F1127" i="34"/>
  <c r="F1128" i="34"/>
  <c r="F1129" i="34"/>
  <c r="F1130" i="34"/>
  <c r="F1131" i="34"/>
  <c r="F1132" i="34"/>
  <c r="F1133" i="34"/>
  <c r="F1134" i="34"/>
  <c r="F1135" i="34"/>
  <c r="F1136" i="34"/>
  <c r="F1137" i="34"/>
  <c r="F1138" i="34"/>
  <c r="F1139" i="34"/>
  <c r="F1140" i="34"/>
  <c r="F1141" i="34"/>
  <c r="F1142" i="34"/>
  <c r="F1143" i="34"/>
  <c r="F1144" i="34"/>
  <c r="F1145" i="34"/>
  <c r="F1146" i="34"/>
  <c r="F1147" i="34"/>
  <c r="F1148" i="34"/>
  <c r="F1149" i="34"/>
  <c r="F1150" i="34"/>
  <c r="F1151" i="34"/>
  <c r="F1152" i="34"/>
  <c r="F1153" i="34"/>
  <c r="F1154" i="34"/>
  <c r="F1155" i="34"/>
  <c r="F1156" i="34"/>
  <c r="F1157" i="34"/>
  <c r="F1158" i="34"/>
  <c r="F1159" i="34"/>
  <c r="F1160" i="34"/>
  <c r="F1161" i="34"/>
  <c r="F1162" i="34"/>
  <c r="F1163" i="34"/>
  <c r="F1164" i="34"/>
  <c r="F1165" i="34"/>
  <c r="F1166" i="34"/>
  <c r="F1167" i="34"/>
  <c r="F1168" i="34"/>
  <c r="F1169" i="34"/>
  <c r="F1170" i="34"/>
  <c r="F1171" i="34"/>
  <c r="F1172" i="34"/>
  <c r="F1173" i="34"/>
  <c r="F1174" i="34"/>
  <c r="F1175" i="34"/>
  <c r="F1176" i="34"/>
  <c r="F1177" i="34"/>
  <c r="F1178" i="34"/>
  <c r="F1179" i="34"/>
  <c r="F1180" i="34"/>
  <c r="F1181" i="34"/>
  <c r="F1182" i="34"/>
  <c r="F1183" i="34"/>
  <c r="F1184" i="34"/>
  <c r="F1185" i="34"/>
  <c r="F1186" i="34"/>
  <c r="F1187" i="34"/>
  <c r="F1188" i="34"/>
  <c r="F1189" i="34"/>
  <c r="F1190" i="34"/>
  <c r="F1191" i="34"/>
  <c r="F1192" i="34"/>
  <c r="F1193" i="34"/>
  <c r="F1194" i="34"/>
  <c r="Q11" i="34"/>
  <c r="Q12" i="34"/>
  <c r="Q13" i="34"/>
  <c r="Q14" i="34"/>
  <c r="Q15" i="34"/>
  <c r="Q16" i="34"/>
  <c r="Q17" i="34"/>
  <c r="Q18" i="34"/>
  <c r="Q19" i="34"/>
  <c r="P13" i="34"/>
  <c r="P19" i="34"/>
  <c r="L8" i="34"/>
  <c r="L9" i="34"/>
  <c r="L10" i="34"/>
  <c r="L11" i="34"/>
  <c r="M11" i="34" s="1"/>
  <c r="L12" i="34"/>
  <c r="M12" i="34" s="1"/>
  <c r="L13" i="34"/>
  <c r="M13" i="34" s="1"/>
  <c r="L14" i="34"/>
  <c r="M14" i="34" s="1"/>
  <c r="L15" i="34"/>
  <c r="M15" i="34" s="1"/>
  <c r="L16" i="34"/>
  <c r="M16" i="34" s="1"/>
  <c r="L17" i="34"/>
  <c r="M17" i="34" s="1"/>
  <c r="L18" i="34"/>
  <c r="M18" i="34" s="1"/>
  <c r="L19" i="34"/>
  <c r="M19" i="34" s="1"/>
  <c r="I8" i="34"/>
  <c r="I9" i="34"/>
  <c r="I10" i="34"/>
  <c r="I11" i="34"/>
  <c r="J11" i="34" s="1"/>
  <c r="I12" i="34"/>
  <c r="J12" i="34" s="1"/>
  <c r="I13" i="34"/>
  <c r="I14" i="34"/>
  <c r="J14" i="34" s="1"/>
  <c r="I15" i="34"/>
  <c r="J15" i="34" s="1"/>
  <c r="I16" i="34"/>
  <c r="J16" i="34" s="1"/>
  <c r="I17" i="34"/>
  <c r="I18" i="34"/>
  <c r="J18" i="34" s="1"/>
  <c r="I19" i="34"/>
  <c r="J19" i="34" s="1"/>
  <c r="F11" i="34"/>
  <c r="G11" i="34" s="1"/>
  <c r="F12" i="34"/>
  <c r="F13" i="34"/>
  <c r="G13" i="34" s="1"/>
  <c r="F14" i="34"/>
  <c r="F15" i="34"/>
  <c r="G15" i="34" s="1"/>
  <c r="F16" i="34"/>
  <c r="F17" i="34"/>
  <c r="G17" i="34" s="1"/>
  <c r="F18" i="34"/>
  <c r="F19" i="34"/>
  <c r="G19" i="34" s="1"/>
  <c r="O7" i="34"/>
  <c r="L7" i="34"/>
  <c r="I7" i="34"/>
  <c r="F8" i="34"/>
  <c r="F9" i="34"/>
  <c r="F10" i="34"/>
  <c r="M520" i="32"/>
  <c r="O520" i="32"/>
  <c r="P520" i="32"/>
  <c r="S520" i="32"/>
  <c r="K520" i="32"/>
  <c r="L520" i="32" s="1"/>
  <c r="K522" i="32"/>
  <c r="L522" i="32" s="1"/>
  <c r="K521" i="32"/>
  <c r="L521" i="32" s="1"/>
  <c r="K519" i="32"/>
  <c r="L519" i="32" s="1"/>
  <c r="K518" i="32"/>
  <c r="L518" i="32" s="1"/>
  <c r="K517" i="32"/>
  <c r="L517" i="32" s="1"/>
  <c r="K516" i="32"/>
  <c r="L516" i="32" s="1"/>
  <c r="K515" i="32"/>
  <c r="L515" i="32" s="1"/>
  <c r="K514" i="32"/>
  <c r="L514" i="32" s="1"/>
  <c r="K513" i="32"/>
  <c r="L513" i="32" s="1"/>
  <c r="K512" i="32"/>
  <c r="L512" i="32" s="1"/>
  <c r="K511" i="32"/>
  <c r="L511" i="32" s="1"/>
  <c r="K510" i="32"/>
  <c r="L510" i="32" s="1"/>
  <c r="K509" i="32"/>
  <c r="L509" i="32" s="1"/>
  <c r="K508" i="32"/>
  <c r="L508" i="32" s="1"/>
  <c r="K507" i="32"/>
  <c r="L507" i="32" s="1"/>
  <c r="K506" i="32"/>
  <c r="L506" i="32" s="1"/>
  <c r="K505" i="32"/>
  <c r="L505" i="32" s="1"/>
  <c r="K504" i="32"/>
  <c r="L504" i="32" s="1"/>
  <c r="K503" i="32"/>
  <c r="L503" i="32" s="1"/>
  <c r="K502" i="32"/>
  <c r="L502" i="32" s="1"/>
  <c r="K501" i="32"/>
  <c r="L501" i="32" s="1"/>
  <c r="K500" i="32"/>
  <c r="L500" i="32" s="1"/>
  <c r="K499" i="32"/>
  <c r="L499" i="32" s="1"/>
  <c r="K498" i="32"/>
  <c r="L498" i="32" s="1"/>
  <c r="K497" i="32"/>
  <c r="L497" i="32" s="1"/>
  <c r="K496" i="32"/>
  <c r="L496" i="32" s="1"/>
  <c r="K495" i="32"/>
  <c r="L495" i="32" s="1"/>
  <c r="K494" i="32"/>
  <c r="L494" i="32" s="1"/>
  <c r="K493" i="32"/>
  <c r="L493" i="32" s="1"/>
  <c r="K492" i="32"/>
  <c r="L492" i="32" s="1"/>
  <c r="K491" i="32"/>
  <c r="L491" i="32" s="1"/>
  <c r="K490" i="32"/>
  <c r="L490" i="32" s="1"/>
  <c r="K489" i="32"/>
  <c r="L489" i="32" s="1"/>
  <c r="K488" i="32"/>
  <c r="L488" i="32" s="1"/>
  <c r="K487" i="32"/>
  <c r="L487" i="32" s="1"/>
  <c r="K486" i="32"/>
  <c r="L486" i="32" s="1"/>
  <c r="K485" i="32"/>
  <c r="L485" i="32" s="1"/>
  <c r="K484" i="32"/>
  <c r="L484" i="32" s="1"/>
  <c r="K483" i="32"/>
  <c r="L483" i="32" s="1"/>
  <c r="K482" i="32"/>
  <c r="L482" i="32" s="1"/>
  <c r="K481" i="32"/>
  <c r="L481" i="32" s="1"/>
  <c r="K480" i="32"/>
  <c r="L480" i="32" s="1"/>
  <c r="K479" i="32"/>
  <c r="L479" i="32" s="1"/>
  <c r="K478" i="32"/>
  <c r="L478" i="32" s="1"/>
  <c r="K477" i="32"/>
  <c r="L477" i="32" s="1"/>
  <c r="K476" i="32"/>
  <c r="L476" i="32" s="1"/>
  <c r="K475" i="32"/>
  <c r="L475" i="32" s="1"/>
  <c r="K474" i="32"/>
  <c r="L474" i="32" s="1"/>
  <c r="K473" i="32"/>
  <c r="L473" i="32" s="1"/>
  <c r="K472" i="32"/>
  <c r="L472" i="32" s="1"/>
  <c r="K471" i="32"/>
  <c r="L471" i="32" s="1"/>
  <c r="K470" i="32"/>
  <c r="L470" i="32" s="1"/>
  <c r="K469" i="32"/>
  <c r="L469" i="32" s="1"/>
  <c r="K468" i="32"/>
  <c r="L468" i="32" s="1"/>
  <c r="K467" i="32"/>
  <c r="L467" i="32" s="1"/>
  <c r="K465" i="32"/>
  <c r="L465" i="32" s="1"/>
  <c r="K464" i="32"/>
  <c r="L464" i="32" s="1"/>
  <c r="K463" i="32"/>
  <c r="L463" i="32" s="1"/>
  <c r="K462" i="32"/>
  <c r="L462" i="32" s="1"/>
  <c r="K461" i="32"/>
  <c r="L461" i="32" s="1"/>
  <c r="K460" i="32"/>
  <c r="L460" i="32" s="1"/>
  <c r="M444" i="32"/>
  <c r="O444" i="32"/>
  <c r="S444" i="32"/>
  <c r="M445" i="32"/>
  <c r="O445" i="32"/>
  <c r="S445" i="32"/>
  <c r="M446" i="32"/>
  <c r="O446" i="32"/>
  <c r="S446" i="32"/>
  <c r="M447" i="32"/>
  <c r="O447" i="32"/>
  <c r="S447" i="32"/>
  <c r="M448" i="32"/>
  <c r="O448" i="32"/>
  <c r="S448" i="32"/>
  <c r="M450" i="32"/>
  <c r="O450" i="32"/>
  <c r="S450" i="32"/>
  <c r="M451" i="32"/>
  <c r="O451" i="32"/>
  <c r="S451" i="32"/>
  <c r="M452" i="32"/>
  <c r="O452" i="32"/>
  <c r="S452" i="32"/>
  <c r="M442" i="32"/>
  <c r="O442" i="32"/>
  <c r="S442" i="32"/>
  <c r="K442" i="32"/>
  <c r="L442" i="32" s="1"/>
  <c r="K452" i="32"/>
  <c r="L452" i="32" s="1"/>
  <c r="K451" i="32"/>
  <c r="L451" i="32" s="1"/>
  <c r="K450" i="32"/>
  <c r="L450" i="32" s="1"/>
  <c r="K448" i="32"/>
  <c r="L448" i="32" s="1"/>
  <c r="K447" i="32"/>
  <c r="L447" i="32" s="1"/>
  <c r="K446" i="32"/>
  <c r="L446" i="32" s="1"/>
  <c r="K445" i="32"/>
  <c r="L445" i="32" s="1"/>
  <c r="K444" i="32"/>
  <c r="L444" i="32" s="1"/>
  <c r="M443" i="32"/>
  <c r="O443" i="32"/>
  <c r="S443" i="32"/>
  <c r="K443" i="32"/>
  <c r="L443" i="32" s="1"/>
  <c r="K459" i="32"/>
  <c r="L459" i="32" s="1"/>
  <c r="K458" i="32"/>
  <c r="L458" i="32" s="1"/>
  <c r="K457" i="32"/>
  <c r="L457" i="32" s="1"/>
  <c r="K456" i="32"/>
  <c r="L456" i="32" s="1"/>
  <c r="K455" i="32"/>
  <c r="L455" i="32" s="1"/>
  <c r="K454" i="32"/>
  <c r="L454" i="32" s="1"/>
  <c r="K453" i="32"/>
  <c r="L453" i="32" s="1"/>
  <c r="K441" i="32"/>
  <c r="L441" i="32" s="1"/>
  <c r="K440" i="32"/>
  <c r="L440" i="32" s="1"/>
  <c r="K439" i="32"/>
  <c r="L439" i="32" s="1"/>
  <c r="K438" i="32"/>
  <c r="L438" i="32" s="1"/>
  <c r="K437" i="32"/>
  <c r="L437" i="32" s="1"/>
  <c r="K436" i="32"/>
  <c r="L436" i="32" s="1"/>
  <c r="K435" i="32"/>
  <c r="L435" i="32" s="1"/>
  <c r="K434" i="32"/>
  <c r="L434" i="32" s="1"/>
  <c r="K433" i="32"/>
  <c r="L433" i="32" s="1"/>
  <c r="K432" i="32"/>
  <c r="L432" i="32" s="1"/>
  <c r="K431" i="32"/>
  <c r="L431" i="32" s="1"/>
  <c r="K429" i="32"/>
  <c r="L429" i="32" s="1"/>
  <c r="K428" i="32"/>
  <c r="L428" i="32" s="1"/>
  <c r="K427" i="32"/>
  <c r="L427" i="32" s="1"/>
  <c r="K426" i="32"/>
  <c r="L426" i="32" s="1"/>
  <c r="K425" i="32"/>
  <c r="L425" i="32" s="1"/>
  <c r="K424" i="32"/>
  <c r="L424" i="32" s="1"/>
  <c r="K423" i="32"/>
  <c r="L423" i="32" s="1"/>
  <c r="K422" i="32"/>
  <c r="L422" i="32" s="1"/>
  <c r="K421" i="32"/>
  <c r="L421" i="32" s="1"/>
  <c r="K420" i="32"/>
  <c r="L420" i="32" s="1"/>
  <c r="K419" i="32"/>
  <c r="L419" i="32" s="1"/>
  <c r="K418" i="32"/>
  <c r="L418" i="32" s="1"/>
  <c r="K417" i="32"/>
  <c r="L417" i="32" s="1"/>
  <c r="K416" i="32"/>
  <c r="L416" i="32" s="1"/>
  <c r="K415" i="32"/>
  <c r="L415" i="32" s="1"/>
  <c r="K414" i="32"/>
  <c r="L414" i="32" s="1"/>
  <c r="K413" i="32"/>
  <c r="L413" i="32" s="1"/>
  <c r="K412" i="32"/>
  <c r="L412" i="32" s="1"/>
  <c r="K411" i="32"/>
  <c r="L411" i="32" s="1"/>
  <c r="K410" i="32"/>
  <c r="L410" i="32" s="1"/>
  <c r="K409" i="32"/>
  <c r="L409" i="32" s="1"/>
  <c r="K408" i="32"/>
  <c r="L408" i="32" s="1"/>
  <c r="K407" i="32"/>
  <c r="L407" i="32" s="1"/>
  <c r="K406" i="32"/>
  <c r="L406" i="32" s="1"/>
  <c r="K405" i="32"/>
  <c r="L405" i="32" s="1"/>
  <c r="K404" i="32"/>
  <c r="L404" i="32" s="1"/>
  <c r="K403" i="32"/>
  <c r="L403" i="32" s="1"/>
  <c r="K402" i="32"/>
  <c r="L402" i="32" s="1"/>
  <c r="K401" i="32"/>
  <c r="L401" i="32" s="1"/>
  <c r="K400" i="32"/>
  <c r="L400" i="32" s="1"/>
  <c r="K399" i="32"/>
  <c r="L399" i="32" s="1"/>
  <c r="K398" i="32"/>
  <c r="L398" i="32" s="1"/>
  <c r="K397" i="32"/>
  <c r="L397" i="32" s="1"/>
  <c r="K396" i="32"/>
  <c r="L396" i="32" s="1"/>
  <c r="K395" i="32"/>
  <c r="L395" i="32" s="1"/>
  <c r="K394" i="32"/>
  <c r="L394" i="32" s="1"/>
  <c r="K393" i="32"/>
  <c r="L393" i="32" s="1"/>
  <c r="K392" i="32"/>
  <c r="L392" i="32" s="1"/>
  <c r="K391" i="32"/>
  <c r="L391" i="32" s="1"/>
  <c r="K390" i="32"/>
  <c r="L390" i="32" s="1"/>
  <c r="K389" i="32"/>
  <c r="L389" i="32" s="1"/>
  <c r="K388" i="32"/>
  <c r="L388" i="32" s="1"/>
  <c r="K387" i="32"/>
  <c r="L387" i="32" s="1"/>
  <c r="K386" i="32"/>
  <c r="L386" i="32" s="1"/>
  <c r="K385" i="32"/>
  <c r="L385" i="32" s="1"/>
  <c r="K384" i="32"/>
  <c r="L384" i="32" s="1"/>
  <c r="K383" i="32"/>
  <c r="L383" i="32" s="1"/>
  <c r="K382" i="32"/>
  <c r="L382" i="32" s="1"/>
  <c r="K381" i="32"/>
  <c r="L381" i="32" s="1"/>
  <c r="K380" i="32"/>
  <c r="L380" i="32" s="1"/>
  <c r="K379" i="32"/>
  <c r="L379" i="32" s="1"/>
  <c r="K378" i="32"/>
  <c r="L378" i="32" s="1"/>
  <c r="K377" i="32"/>
  <c r="L377" i="32" s="1"/>
  <c r="K376" i="32"/>
  <c r="L376" i="32" s="1"/>
  <c r="K375" i="32"/>
  <c r="L375" i="32" s="1"/>
  <c r="K374" i="32"/>
  <c r="L374" i="32" s="1"/>
  <c r="K373" i="32"/>
  <c r="L373" i="32" s="1"/>
  <c r="K372" i="32"/>
  <c r="L372" i="32" s="1"/>
  <c r="K371" i="32"/>
  <c r="L371" i="32" s="1"/>
  <c r="K370" i="32"/>
  <c r="L370" i="32" s="1"/>
  <c r="K369" i="32"/>
  <c r="L369" i="32" s="1"/>
  <c r="K368" i="32"/>
  <c r="L368" i="32" s="1"/>
  <c r="K367" i="32"/>
  <c r="L367" i="32" s="1"/>
  <c r="K366" i="32"/>
  <c r="L366" i="32" s="1"/>
  <c r="K365" i="32"/>
  <c r="L365" i="32" s="1"/>
  <c r="K364" i="32"/>
  <c r="L364" i="32" s="1"/>
  <c r="K363" i="32"/>
  <c r="L363" i="32" s="1"/>
  <c r="K362" i="32"/>
  <c r="L362" i="32" s="1"/>
  <c r="K361" i="32"/>
  <c r="L361" i="32" s="1"/>
  <c r="K360" i="32"/>
  <c r="L360" i="32" s="1"/>
  <c r="K359" i="32"/>
  <c r="L359" i="32" s="1"/>
  <c r="K358" i="32"/>
  <c r="L358" i="32" s="1"/>
  <c r="K357" i="32"/>
  <c r="L357" i="32" s="1"/>
  <c r="K356" i="32"/>
  <c r="L356" i="32" s="1"/>
  <c r="K355" i="32"/>
  <c r="L355" i="32" s="1"/>
  <c r="K354" i="32"/>
  <c r="L354" i="32" s="1"/>
  <c r="K353" i="32"/>
  <c r="L353" i="32" s="1"/>
  <c r="K352" i="32"/>
  <c r="L352" i="32" s="1"/>
  <c r="K351" i="32"/>
  <c r="L351" i="32" s="1"/>
  <c r="K350" i="32"/>
  <c r="L350" i="32" s="1"/>
  <c r="K349" i="32"/>
  <c r="L349" i="32" s="1"/>
  <c r="K348" i="32"/>
  <c r="L348" i="32" s="1"/>
  <c r="K347" i="32"/>
  <c r="L347" i="32" s="1"/>
  <c r="K346" i="32"/>
  <c r="L346" i="32" s="1"/>
  <c r="K345" i="32"/>
  <c r="L345" i="32" s="1"/>
  <c r="K344" i="32"/>
  <c r="L344" i="32" s="1"/>
  <c r="K343" i="32"/>
  <c r="L343" i="32" s="1"/>
  <c r="K342" i="32"/>
  <c r="L342" i="32" s="1"/>
  <c r="K341" i="32"/>
  <c r="L341" i="32" s="1"/>
  <c r="K340" i="32"/>
  <c r="L340" i="32" s="1"/>
  <c r="K339" i="32"/>
  <c r="L339" i="32" s="1"/>
  <c r="K338" i="32"/>
  <c r="L338" i="32" s="1"/>
  <c r="K337" i="32"/>
  <c r="L337" i="32" s="1"/>
  <c r="K336" i="32"/>
  <c r="L336" i="32" s="1"/>
  <c r="K335" i="32"/>
  <c r="L335" i="32" s="1"/>
  <c r="K334" i="32"/>
  <c r="L334" i="32" s="1"/>
  <c r="K333" i="32"/>
  <c r="L333" i="32" s="1"/>
  <c r="K332" i="32"/>
  <c r="L332" i="32" s="1"/>
  <c r="K331" i="32"/>
  <c r="L331" i="32" s="1"/>
  <c r="K330" i="32"/>
  <c r="L330" i="32" s="1"/>
  <c r="K329" i="32"/>
  <c r="L329" i="32" s="1"/>
  <c r="K328" i="32"/>
  <c r="L328" i="32" s="1"/>
  <c r="K327" i="32"/>
  <c r="L327" i="32" s="1"/>
  <c r="K326" i="32"/>
  <c r="L326" i="32" s="1"/>
  <c r="K325" i="32"/>
  <c r="L325" i="32" s="1"/>
  <c r="K324" i="32"/>
  <c r="L324" i="32" s="1"/>
  <c r="K323" i="32"/>
  <c r="L323" i="32" s="1"/>
  <c r="K322" i="32"/>
  <c r="L322" i="32" s="1"/>
  <c r="K321" i="32"/>
  <c r="L321" i="32" s="1"/>
  <c r="K320" i="32"/>
  <c r="L320" i="32" s="1"/>
  <c r="K319" i="32"/>
  <c r="L319" i="32" s="1"/>
  <c r="K318" i="32"/>
  <c r="L318" i="32" s="1"/>
  <c r="K317" i="32"/>
  <c r="L317" i="32" s="1"/>
  <c r="K316" i="32"/>
  <c r="L316" i="32" s="1"/>
  <c r="K315" i="32"/>
  <c r="L315" i="32" s="1"/>
  <c r="K314" i="32"/>
  <c r="L314" i="32" s="1"/>
  <c r="K313" i="32"/>
  <c r="L313" i="32" s="1"/>
  <c r="K312" i="32"/>
  <c r="L312" i="32" s="1"/>
  <c r="K311" i="32"/>
  <c r="L311" i="32" s="1"/>
  <c r="K310" i="32"/>
  <c r="L310" i="32" s="1"/>
  <c r="K309" i="32"/>
  <c r="L309" i="32" s="1"/>
  <c r="K308" i="32"/>
  <c r="L308" i="32" s="1"/>
  <c r="K307" i="32"/>
  <c r="L307" i="32" s="1"/>
  <c r="K306" i="32"/>
  <c r="L306" i="32" s="1"/>
  <c r="K305" i="32"/>
  <c r="L305" i="32" s="1"/>
  <c r="K304" i="32"/>
  <c r="L304" i="32" s="1"/>
  <c r="K303" i="32"/>
  <c r="L303" i="32" s="1"/>
  <c r="K302" i="32"/>
  <c r="L302" i="32" s="1"/>
  <c r="K301" i="32"/>
  <c r="L301" i="32" s="1"/>
  <c r="K300" i="32"/>
  <c r="L300" i="32" s="1"/>
  <c r="K299" i="32"/>
  <c r="L299" i="32" s="1"/>
  <c r="K298" i="32"/>
  <c r="L298" i="32" s="1"/>
  <c r="K297" i="32"/>
  <c r="L297" i="32" s="1"/>
  <c r="K296" i="32"/>
  <c r="L296" i="32" s="1"/>
  <c r="K295" i="32"/>
  <c r="L295" i="32" s="1"/>
  <c r="K294" i="32"/>
  <c r="L294" i="32" s="1"/>
  <c r="K293" i="32"/>
  <c r="L293" i="32" s="1"/>
  <c r="K292" i="32"/>
  <c r="L292" i="32" s="1"/>
  <c r="K291" i="32"/>
  <c r="L291" i="32" s="1"/>
  <c r="K290" i="32"/>
  <c r="L290" i="32" s="1"/>
  <c r="K289" i="32"/>
  <c r="L289" i="32" s="1"/>
  <c r="K288" i="32"/>
  <c r="L288" i="32" s="1"/>
  <c r="K287" i="32"/>
  <c r="L287" i="32" s="1"/>
  <c r="K286" i="32"/>
  <c r="L286" i="32" s="1"/>
  <c r="K285" i="32"/>
  <c r="L285" i="32" s="1"/>
  <c r="K284" i="32"/>
  <c r="L284" i="32" s="1"/>
  <c r="K283" i="32"/>
  <c r="L283" i="32" s="1"/>
  <c r="K282" i="32"/>
  <c r="L282" i="32" s="1"/>
  <c r="K281" i="32"/>
  <c r="L281" i="32" s="1"/>
  <c r="K280" i="32"/>
  <c r="L280" i="32" s="1"/>
  <c r="K279" i="32"/>
  <c r="L279" i="32" s="1"/>
  <c r="K278" i="32"/>
  <c r="L278" i="32" s="1"/>
  <c r="K277" i="32"/>
  <c r="L277" i="32" s="1"/>
  <c r="K276" i="32"/>
  <c r="L276" i="32" s="1"/>
  <c r="K275" i="32"/>
  <c r="L275" i="32" s="1"/>
  <c r="K274" i="32"/>
  <c r="L274" i="32" s="1"/>
  <c r="K273" i="32"/>
  <c r="L273" i="32" s="1"/>
  <c r="K272" i="32"/>
  <c r="L272" i="32" s="1"/>
  <c r="K271" i="32"/>
  <c r="L271" i="32" s="1"/>
  <c r="K270" i="32"/>
  <c r="L270" i="32" s="1"/>
  <c r="K269" i="32"/>
  <c r="L269" i="32" s="1"/>
  <c r="K268" i="32"/>
  <c r="L268" i="32" s="1"/>
  <c r="K267" i="32"/>
  <c r="L267" i="32" s="1"/>
  <c r="K266" i="32"/>
  <c r="L266" i="32" s="1"/>
  <c r="K265" i="32"/>
  <c r="L265" i="32" s="1"/>
  <c r="K264" i="32"/>
  <c r="L264" i="32" s="1"/>
  <c r="K263" i="32"/>
  <c r="L263" i="32" s="1"/>
  <c r="K262" i="32"/>
  <c r="L262" i="32" s="1"/>
  <c r="K261" i="32"/>
  <c r="L261" i="32" s="1"/>
  <c r="K260" i="32"/>
  <c r="L260" i="32" s="1"/>
  <c r="K259" i="32"/>
  <c r="L259" i="32" s="1"/>
  <c r="K258" i="32"/>
  <c r="L258" i="32" s="1"/>
  <c r="K257" i="32"/>
  <c r="L257" i="32" s="1"/>
  <c r="K256" i="32"/>
  <c r="L256" i="32" s="1"/>
  <c r="K255" i="32"/>
  <c r="L255" i="32" s="1"/>
  <c r="K254" i="32"/>
  <c r="L254" i="32" s="1"/>
  <c r="K253" i="32"/>
  <c r="L253" i="32" s="1"/>
  <c r="K252" i="32"/>
  <c r="L252" i="32" s="1"/>
  <c r="K251" i="32"/>
  <c r="L251" i="32" s="1"/>
  <c r="K250" i="32"/>
  <c r="L250" i="32" s="1"/>
  <c r="K249" i="32"/>
  <c r="L249" i="32" s="1"/>
  <c r="K248" i="32"/>
  <c r="L248" i="32" s="1"/>
  <c r="K247" i="32"/>
  <c r="L247" i="32" s="1"/>
  <c r="K246" i="32"/>
  <c r="L246" i="32" s="1"/>
  <c r="K245" i="32"/>
  <c r="L245" i="32" s="1"/>
  <c r="K244" i="32"/>
  <c r="L244" i="32" s="1"/>
  <c r="K243" i="32"/>
  <c r="L243" i="32" s="1"/>
  <c r="K242" i="32"/>
  <c r="L242" i="32" s="1"/>
  <c r="K241" i="32"/>
  <c r="L241" i="32" s="1"/>
  <c r="K240" i="32"/>
  <c r="L240" i="32" s="1"/>
  <c r="K239" i="32"/>
  <c r="L239" i="32" s="1"/>
  <c r="K238" i="32"/>
  <c r="L238" i="32" s="1"/>
  <c r="K237" i="32"/>
  <c r="L237" i="32" s="1"/>
  <c r="K236" i="32"/>
  <c r="L236" i="32" s="1"/>
  <c r="K235" i="32"/>
  <c r="L235" i="32" s="1"/>
  <c r="K234" i="32"/>
  <c r="L234" i="32" s="1"/>
  <c r="K233" i="32"/>
  <c r="L233" i="32" s="1"/>
  <c r="K232" i="32"/>
  <c r="L232" i="32" s="1"/>
  <c r="K231" i="32"/>
  <c r="L231" i="32" s="1"/>
  <c r="K230" i="32"/>
  <c r="L230" i="32" s="1"/>
  <c r="K229" i="32"/>
  <c r="L229" i="32" s="1"/>
  <c r="K228" i="32"/>
  <c r="L228" i="32" s="1"/>
  <c r="K227" i="32"/>
  <c r="L227" i="32" s="1"/>
  <c r="K226" i="32"/>
  <c r="L226" i="32" s="1"/>
  <c r="K225" i="32"/>
  <c r="L225" i="32" s="1"/>
  <c r="K224" i="32"/>
  <c r="L224" i="32" s="1"/>
  <c r="K223" i="32"/>
  <c r="L223" i="32" s="1"/>
  <c r="K222" i="32"/>
  <c r="L222" i="32" s="1"/>
  <c r="K221" i="32"/>
  <c r="L221" i="32" s="1"/>
  <c r="K220" i="32"/>
  <c r="L220" i="32" s="1"/>
  <c r="K219" i="32"/>
  <c r="L219" i="32" s="1"/>
  <c r="K218" i="32"/>
  <c r="L218" i="32" s="1"/>
  <c r="K217" i="32"/>
  <c r="L217" i="32" s="1"/>
  <c r="K216" i="32"/>
  <c r="L216" i="32" s="1"/>
  <c r="K215" i="32"/>
  <c r="L215" i="32" s="1"/>
  <c r="K214" i="32"/>
  <c r="L214" i="32" s="1"/>
  <c r="K213" i="32"/>
  <c r="L213" i="32" s="1"/>
  <c r="K212" i="32"/>
  <c r="L212" i="32" s="1"/>
  <c r="K211" i="32"/>
  <c r="L211" i="32" s="1"/>
  <c r="K210" i="32"/>
  <c r="L210" i="32" s="1"/>
  <c r="K209" i="32"/>
  <c r="L209" i="32" s="1"/>
  <c r="K208" i="32"/>
  <c r="L208" i="32" s="1"/>
  <c r="K207" i="32"/>
  <c r="L207" i="32" s="1"/>
  <c r="K206" i="32"/>
  <c r="L206" i="32" s="1"/>
  <c r="K205" i="32"/>
  <c r="L205" i="32" s="1"/>
  <c r="K204" i="32"/>
  <c r="L204" i="32" s="1"/>
  <c r="K203" i="32"/>
  <c r="L203" i="32" s="1"/>
  <c r="K202" i="32"/>
  <c r="L202" i="32" s="1"/>
  <c r="K201" i="32"/>
  <c r="L201" i="32" s="1"/>
  <c r="K200" i="32"/>
  <c r="L200" i="32" s="1"/>
  <c r="K199" i="32"/>
  <c r="L199" i="32" s="1"/>
  <c r="K198" i="32"/>
  <c r="L198" i="32" s="1"/>
  <c r="K197" i="32"/>
  <c r="L197" i="32" s="1"/>
  <c r="K196" i="32"/>
  <c r="L196" i="32" s="1"/>
  <c r="K195" i="32"/>
  <c r="L195" i="32" s="1"/>
  <c r="K194" i="32"/>
  <c r="L194" i="32" s="1"/>
  <c r="K193" i="32"/>
  <c r="L193" i="32" s="1"/>
  <c r="K192" i="32"/>
  <c r="L192" i="32" s="1"/>
  <c r="K191" i="32"/>
  <c r="L191" i="32" s="1"/>
  <c r="K190" i="32"/>
  <c r="L190" i="32" s="1"/>
  <c r="K189" i="32"/>
  <c r="L189" i="32" s="1"/>
  <c r="K188" i="32"/>
  <c r="L188" i="32" s="1"/>
  <c r="K187" i="32"/>
  <c r="L187" i="32" s="1"/>
  <c r="K186" i="32"/>
  <c r="L186" i="32" s="1"/>
  <c r="K185" i="32"/>
  <c r="L185" i="32" s="1"/>
  <c r="K184" i="32"/>
  <c r="L184" i="32" s="1"/>
  <c r="K183" i="32"/>
  <c r="L183" i="32" s="1"/>
  <c r="K182" i="32"/>
  <c r="L182" i="32" s="1"/>
  <c r="K181" i="32"/>
  <c r="L181" i="32" s="1"/>
  <c r="K180" i="32"/>
  <c r="L180" i="32" s="1"/>
  <c r="K179" i="32"/>
  <c r="L179" i="32" s="1"/>
  <c r="K178" i="32"/>
  <c r="L178" i="32" s="1"/>
  <c r="K177" i="32"/>
  <c r="L177" i="32" s="1"/>
  <c r="K176" i="32"/>
  <c r="L176" i="32" s="1"/>
  <c r="K175" i="32"/>
  <c r="L175" i="32" s="1"/>
  <c r="K174" i="32"/>
  <c r="L174" i="32" s="1"/>
  <c r="K173" i="32"/>
  <c r="L173" i="32" s="1"/>
  <c r="S12" i="32"/>
  <c r="S13" i="32"/>
  <c r="S14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1" i="32"/>
  <c r="S32" i="32"/>
  <c r="S33" i="32"/>
  <c r="S34" i="32"/>
  <c r="S37" i="32"/>
  <c r="S38" i="32"/>
  <c r="S39" i="32"/>
  <c r="S40" i="32"/>
  <c r="S41" i="32"/>
  <c r="S42" i="32"/>
  <c r="S43" i="32"/>
  <c r="S44" i="32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65" i="32"/>
  <c r="S66" i="32"/>
  <c r="S67" i="32"/>
  <c r="S68" i="32"/>
  <c r="S69" i="32"/>
  <c r="S70" i="32"/>
  <c r="S71" i="32"/>
  <c r="S72" i="32"/>
  <c r="S73" i="32"/>
  <c r="S74" i="32"/>
  <c r="S76" i="32"/>
  <c r="S77" i="32"/>
  <c r="S78" i="32"/>
  <c r="S79" i="32"/>
  <c r="S80" i="32"/>
  <c r="S81" i="32"/>
  <c r="S82" i="32"/>
  <c r="S83" i="32"/>
  <c r="S84" i="32"/>
  <c r="S85" i="32"/>
  <c r="S86" i="32"/>
  <c r="S87" i="32"/>
  <c r="S88" i="32"/>
  <c r="S89" i="32"/>
  <c r="S90" i="32"/>
  <c r="S91" i="32"/>
  <c r="S92" i="32"/>
  <c r="S93" i="32"/>
  <c r="S94" i="32"/>
  <c r="S95" i="32"/>
  <c r="S96" i="32"/>
  <c r="S97" i="32"/>
  <c r="S98" i="32"/>
  <c r="S99" i="32"/>
  <c r="S100" i="32"/>
  <c r="S101" i="32"/>
  <c r="S102" i="32"/>
  <c r="S103" i="32"/>
  <c r="S104" i="32"/>
  <c r="S105" i="32"/>
  <c r="S106" i="32"/>
  <c r="S107" i="32"/>
  <c r="S108" i="32"/>
  <c r="S109" i="32"/>
  <c r="S110" i="32"/>
  <c r="S111" i="32"/>
  <c r="S112" i="32"/>
  <c r="S113" i="32"/>
  <c r="S114" i="32"/>
  <c r="S115" i="32"/>
  <c r="S116" i="32"/>
  <c r="S117" i="32"/>
  <c r="S118" i="32"/>
  <c r="S120" i="32"/>
  <c r="S121" i="32"/>
  <c r="S122" i="32"/>
  <c r="S123" i="32"/>
  <c r="S124" i="32"/>
  <c r="S125" i="32"/>
  <c r="S126" i="32"/>
  <c r="S127" i="32"/>
  <c r="S128" i="32"/>
  <c r="S129" i="32"/>
  <c r="S130" i="32"/>
  <c r="S131" i="32"/>
  <c r="S132" i="32"/>
  <c r="S133" i="32"/>
  <c r="S134" i="32"/>
  <c r="S135" i="32"/>
  <c r="S136" i="32"/>
  <c r="S137" i="32"/>
  <c r="S138" i="32"/>
  <c r="S139" i="32"/>
  <c r="S140" i="32"/>
  <c r="S141" i="32"/>
  <c r="S142" i="32"/>
  <c r="S143" i="32"/>
  <c r="S144" i="32"/>
  <c r="S145" i="32"/>
  <c r="S146" i="32"/>
  <c r="S147" i="32"/>
  <c r="S148" i="32"/>
  <c r="S149" i="32"/>
  <c r="S150" i="32"/>
  <c r="S151" i="32"/>
  <c r="S152" i="32"/>
  <c r="S153" i="32"/>
  <c r="S154" i="32"/>
  <c r="S155" i="32"/>
  <c r="S156" i="32"/>
  <c r="S157" i="32"/>
  <c r="S158" i="32"/>
  <c r="S159" i="32"/>
  <c r="S160" i="32"/>
  <c r="S161" i="32"/>
  <c r="S162" i="32"/>
  <c r="S163" i="32"/>
  <c r="S164" i="32"/>
  <c r="S165" i="32"/>
  <c r="S166" i="32"/>
  <c r="S167" i="32"/>
  <c r="S168" i="32"/>
  <c r="S169" i="32"/>
  <c r="S170" i="32"/>
  <c r="S171" i="32"/>
  <c r="S172" i="32"/>
  <c r="S173" i="32"/>
  <c r="S174" i="32"/>
  <c r="S175" i="32"/>
  <c r="S176" i="32"/>
  <c r="S177" i="32"/>
  <c r="S178" i="32"/>
  <c r="S179" i="32"/>
  <c r="S180" i="32"/>
  <c r="S181" i="32"/>
  <c r="S182" i="32"/>
  <c r="S183" i="32"/>
  <c r="S184" i="32"/>
  <c r="S185" i="32"/>
  <c r="S186" i="32"/>
  <c r="S187" i="32"/>
  <c r="S188" i="32"/>
  <c r="S189" i="32"/>
  <c r="S190" i="32"/>
  <c r="S191" i="32"/>
  <c r="S192" i="32"/>
  <c r="S193" i="32"/>
  <c r="S194" i="32"/>
  <c r="S195" i="32"/>
  <c r="S196" i="32"/>
  <c r="S197" i="32"/>
  <c r="S198" i="32"/>
  <c r="S199" i="32"/>
  <c r="S200" i="32"/>
  <c r="S201" i="32"/>
  <c r="S202" i="32"/>
  <c r="S203" i="32"/>
  <c r="S204" i="32"/>
  <c r="S205" i="32"/>
  <c r="S206" i="32"/>
  <c r="S207" i="32"/>
  <c r="S208" i="32"/>
  <c r="S209" i="32"/>
  <c r="S210" i="32"/>
  <c r="S211" i="32"/>
  <c r="S212" i="32"/>
  <c r="S213" i="32"/>
  <c r="S214" i="32"/>
  <c r="S215" i="32"/>
  <c r="S216" i="32"/>
  <c r="S217" i="32"/>
  <c r="S218" i="32"/>
  <c r="S219" i="32"/>
  <c r="S220" i="32"/>
  <c r="S221" i="32"/>
  <c r="S222" i="32"/>
  <c r="S223" i="32"/>
  <c r="S224" i="32"/>
  <c r="S225" i="32"/>
  <c r="S226" i="32"/>
  <c r="S227" i="32"/>
  <c r="S228" i="32"/>
  <c r="S229" i="32"/>
  <c r="S230" i="32"/>
  <c r="S231" i="32"/>
  <c r="S232" i="32"/>
  <c r="S233" i="32"/>
  <c r="S234" i="32"/>
  <c r="S235" i="32"/>
  <c r="S236" i="32"/>
  <c r="S237" i="32"/>
  <c r="S238" i="32"/>
  <c r="S239" i="32"/>
  <c r="S240" i="32"/>
  <c r="S241" i="32"/>
  <c r="S242" i="32"/>
  <c r="S243" i="32"/>
  <c r="S244" i="32"/>
  <c r="S245" i="32"/>
  <c r="S246" i="32"/>
  <c r="S247" i="32"/>
  <c r="S248" i="32"/>
  <c r="S249" i="32"/>
  <c r="S250" i="32"/>
  <c r="S251" i="32"/>
  <c r="S252" i="32"/>
  <c r="S253" i="32"/>
  <c r="S254" i="32"/>
  <c r="S255" i="32"/>
  <c r="S256" i="32"/>
  <c r="S257" i="32"/>
  <c r="S258" i="32"/>
  <c r="S259" i="32"/>
  <c r="S260" i="32"/>
  <c r="S261" i="32"/>
  <c r="S262" i="32"/>
  <c r="S263" i="32"/>
  <c r="S264" i="32"/>
  <c r="S265" i="32"/>
  <c r="S266" i="32"/>
  <c r="S267" i="32"/>
  <c r="S268" i="32"/>
  <c r="S269" i="32"/>
  <c r="S270" i="32"/>
  <c r="S271" i="32"/>
  <c r="S272" i="32"/>
  <c r="S273" i="32"/>
  <c r="S274" i="32"/>
  <c r="S275" i="32"/>
  <c r="S276" i="32"/>
  <c r="S277" i="32"/>
  <c r="S278" i="32"/>
  <c r="S279" i="32"/>
  <c r="S280" i="32"/>
  <c r="S281" i="32"/>
  <c r="S282" i="32"/>
  <c r="S283" i="32"/>
  <c r="S284" i="32"/>
  <c r="S285" i="32"/>
  <c r="S286" i="32"/>
  <c r="S289" i="32"/>
  <c r="S290" i="32"/>
  <c r="S291" i="32"/>
  <c r="S292" i="32"/>
  <c r="S293" i="32"/>
  <c r="S294" i="32"/>
  <c r="S295" i="32"/>
  <c r="S296" i="32"/>
  <c r="S297" i="32"/>
  <c r="S298" i="32"/>
  <c r="S299" i="32"/>
  <c r="S300" i="32"/>
  <c r="S301" i="32"/>
  <c r="S302" i="32"/>
  <c r="S303" i="32"/>
  <c r="S304" i="32"/>
  <c r="S305" i="32"/>
  <c r="S306" i="32"/>
  <c r="S307" i="32"/>
  <c r="S308" i="32"/>
  <c r="S309" i="32"/>
  <c r="S310" i="32"/>
  <c r="S311" i="32"/>
  <c r="S312" i="32"/>
  <c r="S313" i="32"/>
  <c r="S314" i="32"/>
  <c r="S315" i="32"/>
  <c r="S316" i="32"/>
  <c r="S317" i="32"/>
  <c r="S318" i="32"/>
  <c r="S319" i="32"/>
  <c r="S320" i="32"/>
  <c r="S321" i="32"/>
  <c r="S322" i="32"/>
  <c r="S323" i="32"/>
  <c r="S324" i="32"/>
  <c r="S325" i="32"/>
  <c r="S326" i="32"/>
  <c r="S327" i="32"/>
  <c r="S328" i="32"/>
  <c r="S329" i="32"/>
  <c r="S330" i="32"/>
  <c r="S331" i="32"/>
  <c r="S332" i="32"/>
  <c r="S333" i="32"/>
  <c r="S334" i="32"/>
  <c r="S335" i="32"/>
  <c r="S336" i="32"/>
  <c r="S337" i="32"/>
  <c r="S338" i="32"/>
  <c r="S339" i="32"/>
  <c r="S340" i="32"/>
  <c r="S341" i="32"/>
  <c r="S342" i="32"/>
  <c r="S343" i="32"/>
  <c r="S344" i="32"/>
  <c r="S345" i="32"/>
  <c r="S346" i="32"/>
  <c r="S347" i="32"/>
  <c r="S348" i="32"/>
  <c r="S349" i="32"/>
  <c r="S350" i="32"/>
  <c r="S351" i="32"/>
  <c r="S352" i="32"/>
  <c r="S353" i="32"/>
  <c r="S354" i="32"/>
  <c r="S355" i="32"/>
  <c r="S356" i="32"/>
  <c r="S357" i="32"/>
  <c r="S358" i="32"/>
  <c r="S359" i="32"/>
  <c r="S360" i="32"/>
  <c r="S361" i="32"/>
  <c r="S362" i="32"/>
  <c r="S363" i="32"/>
  <c r="S364" i="32"/>
  <c r="S365" i="32"/>
  <c r="S366" i="32"/>
  <c r="S367" i="32"/>
  <c r="S368" i="32"/>
  <c r="S369" i="32"/>
  <c r="S370" i="32"/>
  <c r="S371" i="32"/>
  <c r="S372" i="32"/>
  <c r="S373" i="32"/>
  <c r="S374" i="32"/>
  <c r="S375" i="32"/>
  <c r="S376" i="32"/>
  <c r="S377" i="32"/>
  <c r="S378" i="32"/>
  <c r="S379" i="32"/>
  <c r="S380" i="32"/>
  <c r="S381" i="32"/>
  <c r="S382" i="32"/>
  <c r="S383" i="32"/>
  <c r="S384" i="32"/>
  <c r="S385" i="32"/>
  <c r="S386" i="32"/>
  <c r="S387" i="32"/>
  <c r="S388" i="32"/>
  <c r="S389" i="32"/>
  <c r="S390" i="32"/>
  <c r="S391" i="32"/>
  <c r="S392" i="32"/>
  <c r="S393" i="32"/>
  <c r="S394" i="32"/>
  <c r="S395" i="32"/>
  <c r="S396" i="32"/>
  <c r="S397" i="32"/>
  <c r="S398" i="32"/>
  <c r="S399" i="32"/>
  <c r="S400" i="32"/>
  <c r="S401" i="32"/>
  <c r="S402" i="32"/>
  <c r="S403" i="32"/>
  <c r="S404" i="32"/>
  <c r="S405" i="32"/>
  <c r="S406" i="32"/>
  <c r="S407" i="32"/>
  <c r="S408" i="32"/>
  <c r="S409" i="32"/>
  <c r="S410" i="32"/>
  <c r="S411" i="32"/>
  <c r="S412" i="32"/>
  <c r="S413" i="32"/>
  <c r="S414" i="32"/>
  <c r="S415" i="32"/>
  <c r="S416" i="32"/>
  <c r="S417" i="32"/>
  <c r="S418" i="32"/>
  <c r="S419" i="32"/>
  <c r="S420" i="32"/>
  <c r="S421" i="32"/>
  <c r="S422" i="32"/>
  <c r="S423" i="32"/>
  <c r="S424" i="32"/>
  <c r="S425" i="32"/>
  <c r="S426" i="32"/>
  <c r="S429" i="32"/>
  <c r="S431" i="32"/>
  <c r="S432" i="32"/>
  <c r="S433" i="32"/>
  <c r="S434" i="32"/>
  <c r="S435" i="32"/>
  <c r="S436" i="32"/>
  <c r="S437" i="32"/>
  <c r="S438" i="32"/>
  <c r="S439" i="32"/>
  <c r="S440" i="32"/>
  <c r="S441" i="32"/>
  <c r="S453" i="32"/>
  <c r="S454" i="32"/>
  <c r="S455" i="32"/>
  <c r="S456" i="32"/>
  <c r="S457" i="32"/>
  <c r="S458" i="32"/>
  <c r="S459" i="32"/>
  <c r="S460" i="32"/>
  <c r="S461" i="32"/>
  <c r="S462" i="32"/>
  <c r="S463" i="32"/>
  <c r="S464" i="32"/>
  <c r="S465" i="32"/>
  <c r="S467" i="32"/>
  <c r="S468" i="32"/>
  <c r="S469" i="32"/>
  <c r="S470" i="32"/>
  <c r="S471" i="32"/>
  <c r="S472" i="32"/>
  <c r="S473" i="32"/>
  <c r="S474" i="32"/>
  <c r="S475" i="32"/>
  <c r="S476" i="32"/>
  <c r="S477" i="32"/>
  <c r="S478" i="32"/>
  <c r="S479" i="32"/>
  <c r="S480" i="32"/>
  <c r="S481" i="32"/>
  <c r="S482" i="32"/>
  <c r="S483" i="32"/>
  <c r="S484" i="32"/>
  <c r="S485" i="32"/>
  <c r="S486" i="32"/>
  <c r="S487" i="32"/>
  <c r="S488" i="32"/>
  <c r="S489" i="32"/>
  <c r="S490" i="32"/>
  <c r="S491" i="32"/>
  <c r="S492" i="32"/>
  <c r="S493" i="32"/>
  <c r="S494" i="32"/>
  <c r="S495" i="32"/>
  <c r="S496" i="32"/>
  <c r="S497" i="32"/>
  <c r="S498" i="32"/>
  <c r="S499" i="32"/>
  <c r="S500" i="32"/>
  <c r="S501" i="32"/>
  <c r="S502" i="32"/>
  <c r="S503" i="32"/>
  <c r="S504" i="32"/>
  <c r="S505" i="32"/>
  <c r="S506" i="32"/>
  <c r="S507" i="32"/>
  <c r="S508" i="32"/>
  <c r="S509" i="32"/>
  <c r="S510" i="32"/>
  <c r="S511" i="32"/>
  <c r="S512" i="32"/>
  <c r="S517" i="32"/>
  <c r="S518" i="32"/>
  <c r="S519" i="32"/>
  <c r="S521" i="32"/>
  <c r="S522" i="32"/>
  <c r="P12" i="32"/>
  <c r="P13" i="32"/>
  <c r="P14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1" i="32"/>
  <c r="P32" i="32"/>
  <c r="P33" i="32"/>
  <c r="P34" i="32"/>
  <c r="P37" i="32"/>
  <c r="P38" i="32"/>
  <c r="P39" i="32"/>
  <c r="P40" i="32"/>
  <c r="P41" i="32"/>
  <c r="P42" i="32"/>
  <c r="P43" i="32"/>
  <c r="P44" i="32"/>
  <c r="P45" i="32"/>
  <c r="P46" i="32"/>
  <c r="P47" i="32"/>
  <c r="P48" i="32"/>
  <c r="P49" i="32"/>
  <c r="P50" i="32"/>
  <c r="P51" i="32"/>
  <c r="P52" i="32"/>
  <c r="P53" i="32"/>
  <c r="P54" i="32"/>
  <c r="P55" i="32"/>
  <c r="P56" i="32"/>
  <c r="P57" i="32"/>
  <c r="P58" i="32"/>
  <c r="P59" i="32"/>
  <c r="P60" i="32"/>
  <c r="P61" i="32"/>
  <c r="P62" i="32"/>
  <c r="P63" i="32"/>
  <c r="P64" i="32"/>
  <c r="P65" i="32"/>
  <c r="P66" i="32"/>
  <c r="P67" i="32"/>
  <c r="P68" i="32"/>
  <c r="P69" i="32"/>
  <c r="P70" i="32"/>
  <c r="P71" i="32"/>
  <c r="P72" i="32"/>
  <c r="P73" i="32"/>
  <c r="P74" i="32"/>
  <c r="P76" i="32"/>
  <c r="P77" i="32"/>
  <c r="P78" i="32"/>
  <c r="P79" i="32"/>
  <c r="P80" i="32"/>
  <c r="P81" i="32"/>
  <c r="P82" i="32"/>
  <c r="P83" i="32"/>
  <c r="P84" i="32"/>
  <c r="P85" i="32"/>
  <c r="P86" i="32"/>
  <c r="P87" i="32"/>
  <c r="P88" i="32"/>
  <c r="P89" i="32"/>
  <c r="P90" i="32"/>
  <c r="P91" i="32"/>
  <c r="P92" i="32"/>
  <c r="P93" i="32"/>
  <c r="P94" i="32"/>
  <c r="P95" i="32"/>
  <c r="P96" i="32"/>
  <c r="P97" i="32"/>
  <c r="P98" i="32"/>
  <c r="P99" i="32"/>
  <c r="P100" i="32"/>
  <c r="P101" i="32"/>
  <c r="P102" i="32"/>
  <c r="P103" i="32"/>
  <c r="P104" i="32"/>
  <c r="P105" i="32"/>
  <c r="P106" i="32"/>
  <c r="P107" i="32"/>
  <c r="P108" i="32"/>
  <c r="P109" i="32"/>
  <c r="P110" i="32"/>
  <c r="P111" i="32"/>
  <c r="P112" i="32"/>
  <c r="P113" i="32"/>
  <c r="P116" i="32"/>
  <c r="P117" i="32"/>
  <c r="P118" i="32"/>
  <c r="P122" i="32"/>
  <c r="P123" i="32"/>
  <c r="P124" i="32"/>
  <c r="P125" i="32"/>
  <c r="P126" i="32"/>
  <c r="P127" i="32"/>
  <c r="P128" i="32"/>
  <c r="P131" i="32"/>
  <c r="P132" i="32"/>
  <c r="P134" i="32"/>
  <c r="P135" i="32"/>
  <c r="P136" i="32"/>
  <c r="P137" i="32"/>
  <c r="P138" i="32"/>
  <c r="P141" i="32"/>
  <c r="P146" i="32"/>
  <c r="P147" i="32"/>
  <c r="P148" i="32"/>
  <c r="P149" i="32"/>
  <c r="P150" i="32"/>
  <c r="P151" i="32"/>
  <c r="P152" i="32"/>
  <c r="P153" i="32"/>
  <c r="P154" i="32"/>
  <c r="P156" i="32"/>
  <c r="P157" i="32"/>
  <c r="P158" i="32"/>
  <c r="P159" i="32"/>
  <c r="P160" i="32"/>
  <c r="P161" i="32"/>
  <c r="P162" i="32"/>
  <c r="P165" i="32"/>
  <c r="P166" i="32"/>
  <c r="P167" i="32"/>
  <c r="P169" i="32"/>
  <c r="P170" i="32"/>
  <c r="P171" i="32"/>
  <c r="P176" i="32"/>
  <c r="P177" i="32"/>
  <c r="P179" i="32"/>
  <c r="P180" i="32"/>
  <c r="P181" i="32"/>
  <c r="P182" i="32"/>
  <c r="P184" i="32"/>
  <c r="P185" i="32"/>
  <c r="P189" i="32"/>
  <c r="P190" i="32"/>
  <c r="P191" i="32"/>
  <c r="P194" i="32"/>
  <c r="P195" i="32"/>
  <c r="P196" i="32"/>
  <c r="P198" i="32"/>
  <c r="P199" i="32"/>
  <c r="P200" i="32"/>
  <c r="P201" i="32"/>
  <c r="P202" i="32"/>
  <c r="P204" i="32"/>
  <c r="P206" i="32"/>
  <c r="P207" i="32"/>
  <c r="P211" i="32"/>
  <c r="P212" i="32"/>
  <c r="P215" i="32"/>
  <c r="P216" i="32"/>
  <c r="P217" i="32"/>
  <c r="P220" i="32"/>
  <c r="P225" i="32"/>
  <c r="P226" i="32"/>
  <c r="P232" i="32"/>
  <c r="P237" i="32"/>
  <c r="P238" i="32"/>
  <c r="P239" i="32"/>
  <c r="P240" i="32"/>
  <c r="P243" i="32"/>
  <c r="P244" i="32"/>
  <c r="P245" i="32"/>
  <c r="P247" i="32"/>
  <c r="P248" i="32"/>
  <c r="P249" i="32"/>
  <c r="P250" i="32"/>
  <c r="P251" i="32"/>
  <c r="P252" i="32"/>
  <c r="P253" i="32"/>
  <c r="P254" i="32"/>
  <c r="P255" i="32"/>
  <c r="P259" i="32"/>
  <c r="P260" i="32"/>
  <c r="P261" i="32"/>
  <c r="P262" i="32"/>
  <c r="P263" i="32"/>
  <c r="P264" i="32"/>
  <c r="P267" i="32"/>
  <c r="P268" i="32"/>
  <c r="P269" i="32"/>
  <c r="P270" i="32"/>
  <c r="P271" i="32"/>
  <c r="P273" i="32"/>
  <c r="P274" i="32"/>
  <c r="P275" i="32"/>
  <c r="P276" i="32"/>
  <c r="P278" i="32"/>
  <c r="P279" i="32"/>
  <c r="P286" i="32"/>
  <c r="P287" i="32"/>
  <c r="P288" i="32"/>
  <c r="P290" i="32"/>
  <c r="P291" i="32"/>
  <c r="P292" i="32"/>
  <c r="P293" i="32"/>
  <c r="P294" i="32"/>
  <c r="P295" i="32"/>
  <c r="P297" i="32"/>
  <c r="P298" i="32"/>
  <c r="P299" i="32"/>
  <c r="P300" i="32"/>
  <c r="P301" i="32"/>
  <c r="P304" i="32"/>
  <c r="P306" i="32"/>
  <c r="P307" i="32"/>
  <c r="P308" i="32"/>
  <c r="P309" i="32"/>
  <c r="P311" i="32"/>
  <c r="P312" i="32"/>
  <c r="P313" i="32"/>
  <c r="P314" i="32"/>
  <c r="P315" i="32"/>
  <c r="P316" i="32"/>
  <c r="P317" i="32"/>
  <c r="P318" i="32"/>
  <c r="P319" i="32"/>
  <c r="P320" i="32"/>
  <c r="P321" i="32"/>
  <c r="P322" i="32"/>
  <c r="P323" i="32"/>
  <c r="P324" i="32"/>
  <c r="P325" i="32"/>
  <c r="P326" i="32"/>
  <c r="P327" i="32"/>
  <c r="P328" i="32"/>
  <c r="P329" i="32"/>
  <c r="P330" i="32"/>
  <c r="P331" i="32"/>
  <c r="P332" i="32"/>
  <c r="P333" i="32"/>
  <c r="P334" i="32"/>
  <c r="P335" i="32"/>
  <c r="P336" i="32"/>
  <c r="P337" i="32"/>
  <c r="P338" i="32"/>
  <c r="P339" i="32"/>
  <c r="P340" i="32"/>
  <c r="P341" i="32"/>
  <c r="P342" i="32"/>
  <c r="P343" i="32"/>
  <c r="P344" i="32"/>
  <c r="P345" i="32"/>
  <c r="P346" i="32"/>
  <c r="P347" i="32"/>
  <c r="P348" i="32"/>
  <c r="P349" i="32"/>
  <c r="P350" i="32"/>
  <c r="P351" i="32"/>
  <c r="P352" i="32"/>
  <c r="P353" i="32"/>
  <c r="P354" i="32"/>
  <c r="P355" i="32"/>
  <c r="P356" i="32"/>
  <c r="P357" i="32"/>
  <c r="P358" i="32"/>
  <c r="P359" i="32"/>
  <c r="P360" i="32"/>
  <c r="P361" i="32"/>
  <c r="P362" i="32"/>
  <c r="P363" i="32"/>
  <c r="P364" i="32"/>
  <c r="P365" i="32"/>
  <c r="P366" i="32"/>
  <c r="P367" i="32"/>
  <c r="P368" i="32"/>
  <c r="P369" i="32"/>
  <c r="P370" i="32"/>
  <c r="P371" i="32"/>
  <c r="P372" i="32"/>
  <c r="P373" i="32"/>
  <c r="P374" i="32"/>
  <c r="P375" i="32"/>
  <c r="P376" i="32"/>
  <c r="P377" i="32"/>
  <c r="P378" i="32"/>
  <c r="P379" i="32"/>
  <c r="P380" i="32"/>
  <c r="P381" i="32"/>
  <c r="P382" i="32"/>
  <c r="P383" i="32"/>
  <c r="P384" i="32"/>
  <c r="P385" i="32"/>
  <c r="P386" i="32"/>
  <c r="P387" i="32"/>
  <c r="P388" i="32"/>
  <c r="P389" i="32"/>
  <c r="P390" i="32"/>
  <c r="P391" i="32"/>
  <c r="P392" i="32"/>
  <c r="P393" i="32"/>
  <c r="P394" i="32"/>
  <c r="P395" i="32"/>
  <c r="P396" i="32"/>
  <c r="P397" i="32"/>
  <c r="P398" i="32"/>
  <c r="P399" i="32"/>
  <c r="P400" i="32"/>
  <c r="P401" i="32"/>
  <c r="P402" i="32"/>
  <c r="P403" i="32"/>
  <c r="P404" i="32"/>
  <c r="P405" i="32"/>
  <c r="P406" i="32"/>
  <c r="P407" i="32"/>
  <c r="P427" i="32"/>
  <c r="P428" i="32"/>
  <c r="P429" i="32"/>
  <c r="P480" i="32"/>
  <c r="P481" i="32"/>
  <c r="P482" i="32"/>
  <c r="P485" i="32"/>
  <c r="P486" i="32"/>
  <c r="P487" i="32"/>
  <c r="P488" i="32"/>
  <c r="P489" i="32"/>
  <c r="P490" i="32"/>
  <c r="P493" i="32"/>
  <c r="P498" i="32"/>
  <c r="P501" i="32"/>
  <c r="P502" i="32"/>
  <c r="P503" i="32"/>
  <c r="P504" i="32"/>
  <c r="P514" i="32"/>
  <c r="P515" i="32"/>
  <c r="P516" i="32"/>
  <c r="P517" i="32"/>
  <c r="P521" i="32"/>
  <c r="P522" i="32"/>
  <c r="O12" i="32"/>
  <c r="O13" i="32"/>
  <c r="O14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1" i="32"/>
  <c r="O32" i="32"/>
  <c r="O33" i="32"/>
  <c r="O34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1" i="32"/>
  <c r="O432" i="32"/>
  <c r="O433" i="32"/>
  <c r="O434" i="32"/>
  <c r="O435" i="32"/>
  <c r="O436" i="32"/>
  <c r="O437" i="32"/>
  <c r="O438" i="32"/>
  <c r="O439" i="32"/>
  <c r="O440" i="32"/>
  <c r="O441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1" i="32"/>
  <c r="O522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1" i="32"/>
  <c r="M32" i="32"/>
  <c r="M33" i="32"/>
  <c r="M34" i="32"/>
  <c r="M37" i="32"/>
  <c r="M38" i="32"/>
  <c r="M39" i="32"/>
  <c r="M40" i="32"/>
  <c r="M41" i="32"/>
  <c r="M42" i="32"/>
  <c r="M43" i="32"/>
  <c r="M44" i="32"/>
  <c r="M45" i="32"/>
  <c r="M46" i="32"/>
  <c r="M47" i="32"/>
  <c r="M48" i="32"/>
  <c r="M49" i="32"/>
  <c r="M50" i="32"/>
  <c r="M51" i="32"/>
  <c r="M52" i="32"/>
  <c r="M53" i="32"/>
  <c r="M54" i="32"/>
  <c r="M55" i="32"/>
  <c r="M56" i="32"/>
  <c r="M57" i="32"/>
  <c r="M58" i="32"/>
  <c r="M59" i="32"/>
  <c r="M60" i="32"/>
  <c r="M61" i="32"/>
  <c r="M62" i="32"/>
  <c r="M63" i="32"/>
  <c r="M64" i="32"/>
  <c r="M65" i="32"/>
  <c r="M66" i="32"/>
  <c r="M67" i="32"/>
  <c r="M68" i="32"/>
  <c r="M69" i="32"/>
  <c r="M70" i="32"/>
  <c r="M71" i="32"/>
  <c r="M72" i="32"/>
  <c r="M73" i="32"/>
  <c r="M74" i="32"/>
  <c r="M76" i="32"/>
  <c r="M77" i="32"/>
  <c r="M78" i="32"/>
  <c r="M79" i="32"/>
  <c r="M80" i="32"/>
  <c r="M81" i="32"/>
  <c r="M82" i="32"/>
  <c r="M83" i="32"/>
  <c r="M84" i="32"/>
  <c r="M85" i="32"/>
  <c r="M86" i="32"/>
  <c r="M87" i="32"/>
  <c r="M88" i="32"/>
  <c r="M89" i="32"/>
  <c r="M90" i="32"/>
  <c r="M91" i="32"/>
  <c r="M92" i="32"/>
  <c r="M93" i="32"/>
  <c r="M94" i="32"/>
  <c r="M95" i="32"/>
  <c r="M96" i="32"/>
  <c r="M97" i="32"/>
  <c r="M98" i="32"/>
  <c r="M99" i="32"/>
  <c r="M100" i="32"/>
  <c r="M101" i="32"/>
  <c r="M102" i="32"/>
  <c r="M103" i="32"/>
  <c r="M104" i="32"/>
  <c r="M105" i="32"/>
  <c r="M106" i="32"/>
  <c r="M107" i="32"/>
  <c r="M108" i="32"/>
  <c r="M109" i="32"/>
  <c r="M110" i="32"/>
  <c r="M111" i="32"/>
  <c r="M112" i="32"/>
  <c r="M113" i="32"/>
  <c r="M114" i="32"/>
  <c r="M115" i="32"/>
  <c r="M116" i="32"/>
  <c r="M117" i="32"/>
  <c r="M118" i="32"/>
  <c r="M120" i="32"/>
  <c r="M121" i="32"/>
  <c r="M122" i="32"/>
  <c r="M123" i="32"/>
  <c r="M124" i="32"/>
  <c r="M125" i="32"/>
  <c r="M126" i="32"/>
  <c r="M127" i="32"/>
  <c r="M128" i="32"/>
  <c r="M129" i="32"/>
  <c r="M130" i="32"/>
  <c r="M131" i="32"/>
  <c r="M132" i="32"/>
  <c r="M133" i="32"/>
  <c r="M134" i="32"/>
  <c r="M135" i="32"/>
  <c r="M136" i="32"/>
  <c r="M137" i="32"/>
  <c r="M138" i="32"/>
  <c r="M139" i="32"/>
  <c r="M140" i="32"/>
  <c r="M141" i="32"/>
  <c r="M142" i="32"/>
  <c r="M143" i="32"/>
  <c r="M144" i="32"/>
  <c r="M145" i="32"/>
  <c r="M146" i="32"/>
  <c r="M147" i="32"/>
  <c r="M148" i="32"/>
  <c r="M149" i="32"/>
  <c r="M150" i="32"/>
  <c r="M151" i="32"/>
  <c r="M152" i="32"/>
  <c r="M153" i="32"/>
  <c r="M154" i="32"/>
  <c r="M155" i="32"/>
  <c r="M156" i="32"/>
  <c r="M157" i="32"/>
  <c r="M158" i="32"/>
  <c r="M159" i="32"/>
  <c r="M160" i="32"/>
  <c r="M161" i="32"/>
  <c r="M162" i="32"/>
  <c r="M163" i="32"/>
  <c r="M164" i="32"/>
  <c r="M165" i="32"/>
  <c r="M166" i="32"/>
  <c r="M167" i="32"/>
  <c r="M168" i="32"/>
  <c r="M169" i="32"/>
  <c r="M170" i="32"/>
  <c r="M171" i="32"/>
  <c r="M172" i="32"/>
  <c r="M173" i="32"/>
  <c r="M174" i="32"/>
  <c r="M175" i="32"/>
  <c r="M176" i="32"/>
  <c r="M177" i="32"/>
  <c r="M178" i="32"/>
  <c r="M179" i="32"/>
  <c r="M180" i="32"/>
  <c r="M181" i="32"/>
  <c r="M182" i="32"/>
  <c r="M183" i="32"/>
  <c r="M184" i="32"/>
  <c r="M185" i="32"/>
  <c r="M186" i="32"/>
  <c r="M187" i="32"/>
  <c r="M188" i="32"/>
  <c r="M189" i="32"/>
  <c r="M190" i="32"/>
  <c r="M191" i="32"/>
  <c r="M192" i="32"/>
  <c r="M193" i="32"/>
  <c r="M194" i="32"/>
  <c r="M195" i="32"/>
  <c r="M196" i="32"/>
  <c r="M197" i="32"/>
  <c r="M198" i="32"/>
  <c r="M199" i="32"/>
  <c r="M200" i="32"/>
  <c r="M201" i="32"/>
  <c r="M202" i="32"/>
  <c r="M203" i="32"/>
  <c r="M204" i="32"/>
  <c r="M205" i="32"/>
  <c r="M206" i="32"/>
  <c r="M207" i="32"/>
  <c r="M208" i="32"/>
  <c r="M209" i="32"/>
  <c r="M210" i="32"/>
  <c r="M211" i="32"/>
  <c r="M212" i="32"/>
  <c r="M213" i="32"/>
  <c r="M214" i="32"/>
  <c r="M215" i="32"/>
  <c r="M216" i="32"/>
  <c r="M217" i="32"/>
  <c r="M218" i="32"/>
  <c r="M219" i="32"/>
  <c r="M220" i="32"/>
  <c r="M221" i="32"/>
  <c r="M222" i="32"/>
  <c r="M223" i="32"/>
  <c r="M224" i="32"/>
  <c r="M225" i="32"/>
  <c r="M226" i="32"/>
  <c r="M227" i="32"/>
  <c r="M228" i="32"/>
  <c r="M229" i="32"/>
  <c r="M230" i="32"/>
  <c r="M231" i="32"/>
  <c r="M232" i="32"/>
  <c r="M233" i="32"/>
  <c r="M234" i="32"/>
  <c r="M235" i="32"/>
  <c r="M236" i="32"/>
  <c r="M237" i="32"/>
  <c r="M238" i="32"/>
  <c r="M239" i="32"/>
  <c r="M240" i="32"/>
  <c r="M241" i="32"/>
  <c r="M242" i="32"/>
  <c r="M243" i="32"/>
  <c r="M244" i="32"/>
  <c r="M245" i="32"/>
  <c r="M246" i="32"/>
  <c r="M247" i="32"/>
  <c r="M248" i="32"/>
  <c r="M249" i="32"/>
  <c r="M250" i="32"/>
  <c r="M251" i="32"/>
  <c r="M252" i="32"/>
  <c r="M253" i="32"/>
  <c r="M254" i="32"/>
  <c r="M255" i="32"/>
  <c r="M256" i="32"/>
  <c r="M257" i="32"/>
  <c r="M258" i="32"/>
  <c r="M259" i="32"/>
  <c r="M260" i="32"/>
  <c r="M261" i="32"/>
  <c r="M262" i="32"/>
  <c r="M263" i="32"/>
  <c r="M264" i="32"/>
  <c r="M265" i="32"/>
  <c r="M266" i="32"/>
  <c r="M267" i="32"/>
  <c r="M268" i="32"/>
  <c r="M269" i="32"/>
  <c r="M270" i="32"/>
  <c r="M271" i="32"/>
  <c r="M272" i="32"/>
  <c r="M273" i="32"/>
  <c r="M274" i="32"/>
  <c r="M275" i="32"/>
  <c r="M276" i="32"/>
  <c r="M277" i="32"/>
  <c r="M278" i="32"/>
  <c r="M279" i="32"/>
  <c r="M280" i="32"/>
  <c r="M281" i="32"/>
  <c r="M282" i="32"/>
  <c r="M283" i="32"/>
  <c r="M284" i="32"/>
  <c r="M285" i="32"/>
  <c r="M286" i="32"/>
  <c r="M287" i="32"/>
  <c r="M288" i="32"/>
  <c r="M289" i="32"/>
  <c r="M290" i="32"/>
  <c r="M291" i="32"/>
  <c r="M292" i="32"/>
  <c r="M293" i="32"/>
  <c r="M294" i="32"/>
  <c r="M295" i="32"/>
  <c r="M296" i="32"/>
  <c r="M297" i="32"/>
  <c r="M298" i="32"/>
  <c r="M299" i="32"/>
  <c r="M300" i="32"/>
  <c r="M301" i="32"/>
  <c r="M302" i="32"/>
  <c r="M303" i="32"/>
  <c r="M304" i="32"/>
  <c r="M305" i="32"/>
  <c r="M306" i="32"/>
  <c r="M307" i="32"/>
  <c r="M308" i="32"/>
  <c r="M309" i="32"/>
  <c r="M310" i="32"/>
  <c r="M311" i="32"/>
  <c r="M312" i="32"/>
  <c r="M313" i="32"/>
  <c r="M314" i="32"/>
  <c r="M315" i="32"/>
  <c r="M316" i="32"/>
  <c r="M317" i="32"/>
  <c r="M318" i="32"/>
  <c r="M319" i="32"/>
  <c r="M320" i="32"/>
  <c r="M321" i="32"/>
  <c r="M322" i="32"/>
  <c r="M323" i="32"/>
  <c r="M324" i="32"/>
  <c r="M325" i="32"/>
  <c r="M326" i="32"/>
  <c r="M327" i="32"/>
  <c r="M328" i="32"/>
  <c r="M329" i="32"/>
  <c r="M330" i="32"/>
  <c r="M331" i="32"/>
  <c r="M332" i="32"/>
  <c r="M333" i="32"/>
  <c r="M334" i="32"/>
  <c r="M335" i="32"/>
  <c r="M336" i="32"/>
  <c r="M337" i="32"/>
  <c r="M338" i="32"/>
  <c r="M339" i="32"/>
  <c r="M340" i="32"/>
  <c r="M341" i="32"/>
  <c r="M342" i="32"/>
  <c r="M343" i="32"/>
  <c r="M344" i="32"/>
  <c r="M345" i="32"/>
  <c r="M346" i="32"/>
  <c r="M347" i="32"/>
  <c r="M348" i="32"/>
  <c r="M349" i="32"/>
  <c r="M350" i="32"/>
  <c r="M351" i="32"/>
  <c r="M352" i="32"/>
  <c r="M353" i="32"/>
  <c r="M354" i="32"/>
  <c r="M355" i="32"/>
  <c r="M356" i="32"/>
  <c r="M357" i="32"/>
  <c r="M358" i="32"/>
  <c r="M359" i="32"/>
  <c r="M360" i="32"/>
  <c r="M361" i="32"/>
  <c r="M362" i="32"/>
  <c r="M363" i="32"/>
  <c r="M364" i="32"/>
  <c r="M365" i="32"/>
  <c r="M366" i="32"/>
  <c r="M367" i="32"/>
  <c r="M368" i="32"/>
  <c r="M369" i="32"/>
  <c r="M370" i="32"/>
  <c r="M371" i="32"/>
  <c r="M372" i="32"/>
  <c r="M373" i="32"/>
  <c r="M374" i="32"/>
  <c r="M375" i="32"/>
  <c r="M376" i="32"/>
  <c r="M377" i="32"/>
  <c r="M378" i="32"/>
  <c r="M379" i="32"/>
  <c r="M380" i="32"/>
  <c r="M381" i="32"/>
  <c r="M382" i="32"/>
  <c r="M383" i="32"/>
  <c r="M384" i="32"/>
  <c r="M385" i="32"/>
  <c r="M386" i="32"/>
  <c r="M387" i="32"/>
  <c r="M388" i="32"/>
  <c r="M389" i="32"/>
  <c r="M390" i="32"/>
  <c r="M391" i="32"/>
  <c r="M392" i="32"/>
  <c r="M393" i="32"/>
  <c r="M394" i="32"/>
  <c r="M395" i="32"/>
  <c r="M396" i="32"/>
  <c r="M397" i="32"/>
  <c r="M398" i="32"/>
  <c r="M399" i="32"/>
  <c r="M400" i="32"/>
  <c r="M401" i="32"/>
  <c r="M402" i="32"/>
  <c r="M403" i="32"/>
  <c r="M404" i="32"/>
  <c r="M405" i="32"/>
  <c r="M406" i="32"/>
  <c r="M407" i="32"/>
  <c r="M408" i="32"/>
  <c r="M409" i="32"/>
  <c r="M410" i="32"/>
  <c r="M411" i="32"/>
  <c r="M412" i="32"/>
  <c r="M413" i="32"/>
  <c r="M414" i="32"/>
  <c r="M415" i="32"/>
  <c r="M416" i="32"/>
  <c r="M417" i="32"/>
  <c r="M418" i="32"/>
  <c r="M419" i="32"/>
  <c r="M420" i="32"/>
  <c r="M421" i="32"/>
  <c r="M422" i="32"/>
  <c r="M423" i="32"/>
  <c r="M424" i="32"/>
  <c r="M425" i="32"/>
  <c r="M426" i="32"/>
  <c r="M427" i="32"/>
  <c r="M428" i="32"/>
  <c r="M429" i="32"/>
  <c r="M431" i="32"/>
  <c r="M432" i="32"/>
  <c r="M433" i="32"/>
  <c r="M434" i="32"/>
  <c r="M435" i="32"/>
  <c r="M436" i="32"/>
  <c r="M437" i="32"/>
  <c r="M438" i="32"/>
  <c r="M439" i="32"/>
  <c r="M440" i="32"/>
  <c r="M441" i="32"/>
  <c r="M453" i="32"/>
  <c r="M454" i="32"/>
  <c r="M455" i="32"/>
  <c r="M456" i="32"/>
  <c r="M457" i="32"/>
  <c r="M458" i="32"/>
  <c r="M459" i="32"/>
  <c r="M460" i="32"/>
  <c r="M461" i="32"/>
  <c r="M462" i="32"/>
  <c r="M463" i="32"/>
  <c r="M464" i="32"/>
  <c r="M465" i="32"/>
  <c r="M467" i="32"/>
  <c r="M468" i="32"/>
  <c r="M469" i="32"/>
  <c r="M470" i="32"/>
  <c r="M471" i="32"/>
  <c r="M472" i="32"/>
  <c r="M473" i="32"/>
  <c r="M474" i="32"/>
  <c r="M475" i="32"/>
  <c r="M476" i="32"/>
  <c r="M477" i="32"/>
  <c r="M478" i="32"/>
  <c r="M479" i="32"/>
  <c r="M480" i="32"/>
  <c r="M481" i="32"/>
  <c r="M482" i="32"/>
  <c r="M483" i="32"/>
  <c r="M484" i="32"/>
  <c r="M485" i="32"/>
  <c r="M486" i="32"/>
  <c r="M487" i="32"/>
  <c r="M488" i="32"/>
  <c r="M489" i="32"/>
  <c r="M490" i="32"/>
  <c r="M491" i="32"/>
  <c r="M492" i="32"/>
  <c r="M493" i="32"/>
  <c r="M494" i="32"/>
  <c r="M495" i="32"/>
  <c r="M496" i="32"/>
  <c r="M497" i="32"/>
  <c r="M498" i="32"/>
  <c r="M499" i="32"/>
  <c r="M500" i="32"/>
  <c r="M501" i="32"/>
  <c r="M502" i="32"/>
  <c r="M503" i="32"/>
  <c r="M504" i="32"/>
  <c r="M505" i="32"/>
  <c r="M506" i="32"/>
  <c r="M507" i="32"/>
  <c r="M508" i="32"/>
  <c r="M509" i="32"/>
  <c r="M510" i="32"/>
  <c r="M511" i="32"/>
  <c r="M512" i="32"/>
  <c r="M513" i="32"/>
  <c r="M514" i="32"/>
  <c r="M515" i="32"/>
  <c r="M516" i="32"/>
  <c r="M517" i="32"/>
  <c r="M518" i="32"/>
  <c r="M519" i="32"/>
  <c r="M521" i="32"/>
  <c r="M522" i="32"/>
  <c r="K172" i="32"/>
  <c r="L172" i="32" s="1"/>
  <c r="K171" i="32"/>
  <c r="L171" i="32" s="1"/>
  <c r="K170" i="32"/>
  <c r="L170" i="32" s="1"/>
  <c r="K169" i="32"/>
  <c r="L169" i="32" s="1"/>
  <c r="K168" i="32"/>
  <c r="L168" i="32" s="1"/>
  <c r="K167" i="32"/>
  <c r="L167" i="32" s="1"/>
  <c r="K166" i="32"/>
  <c r="L166" i="32" s="1"/>
  <c r="K165" i="32"/>
  <c r="L165" i="32" s="1"/>
  <c r="K164" i="32"/>
  <c r="L164" i="32" s="1"/>
  <c r="K163" i="32"/>
  <c r="L163" i="32" s="1"/>
  <c r="K162" i="32"/>
  <c r="L162" i="32" s="1"/>
  <c r="K161" i="32"/>
  <c r="L161" i="32" s="1"/>
  <c r="K160" i="32"/>
  <c r="L160" i="32" s="1"/>
  <c r="K159" i="32"/>
  <c r="L159" i="32" s="1"/>
  <c r="K158" i="32"/>
  <c r="L158" i="32" s="1"/>
  <c r="K157" i="32"/>
  <c r="L157" i="32" s="1"/>
  <c r="K156" i="32"/>
  <c r="L156" i="32" s="1"/>
  <c r="K155" i="32"/>
  <c r="L155" i="32" s="1"/>
  <c r="K154" i="32"/>
  <c r="L154" i="32" s="1"/>
  <c r="K153" i="32"/>
  <c r="L153" i="32" s="1"/>
  <c r="K152" i="32"/>
  <c r="L152" i="32" s="1"/>
  <c r="K151" i="32"/>
  <c r="L151" i="32" s="1"/>
  <c r="K150" i="32"/>
  <c r="L150" i="32" s="1"/>
  <c r="K149" i="32"/>
  <c r="L149" i="32" s="1"/>
  <c r="K148" i="32"/>
  <c r="L148" i="32" s="1"/>
  <c r="K147" i="32"/>
  <c r="L147" i="32" s="1"/>
  <c r="K146" i="32"/>
  <c r="L146" i="32" s="1"/>
  <c r="K145" i="32"/>
  <c r="L145" i="32" s="1"/>
  <c r="K144" i="32"/>
  <c r="L144" i="32" s="1"/>
  <c r="K143" i="32"/>
  <c r="L143" i="32" s="1"/>
  <c r="K142" i="32"/>
  <c r="L142" i="32" s="1"/>
  <c r="K141" i="32"/>
  <c r="L141" i="32" s="1"/>
  <c r="K140" i="32"/>
  <c r="L140" i="32" s="1"/>
  <c r="K139" i="32"/>
  <c r="L139" i="32" s="1"/>
  <c r="K138" i="32"/>
  <c r="L138" i="32" s="1"/>
  <c r="K137" i="32"/>
  <c r="L137" i="32" s="1"/>
  <c r="K136" i="32"/>
  <c r="L136" i="32" s="1"/>
  <c r="K135" i="32"/>
  <c r="L135" i="32" s="1"/>
  <c r="K134" i="32"/>
  <c r="L134" i="32" s="1"/>
  <c r="K133" i="32"/>
  <c r="L133" i="32" s="1"/>
  <c r="K132" i="32"/>
  <c r="L132" i="32" s="1"/>
  <c r="K131" i="32"/>
  <c r="L131" i="32" s="1"/>
  <c r="K130" i="32"/>
  <c r="L130" i="32" s="1"/>
  <c r="K129" i="32"/>
  <c r="L129" i="32" s="1"/>
  <c r="K128" i="32"/>
  <c r="L128" i="32" s="1"/>
  <c r="K127" i="32"/>
  <c r="L127" i="32" s="1"/>
  <c r="K126" i="32"/>
  <c r="L126" i="32" s="1"/>
  <c r="K125" i="32"/>
  <c r="L125" i="32" s="1"/>
  <c r="K124" i="32"/>
  <c r="L124" i="32" s="1"/>
  <c r="K123" i="32"/>
  <c r="L123" i="32" s="1"/>
  <c r="K122" i="32"/>
  <c r="L122" i="32" s="1"/>
  <c r="K121" i="32"/>
  <c r="L121" i="32" s="1"/>
  <c r="K120" i="32"/>
  <c r="L120" i="32" s="1"/>
  <c r="K118" i="32"/>
  <c r="L118" i="32" s="1"/>
  <c r="K117" i="32"/>
  <c r="L117" i="32" s="1"/>
  <c r="K116" i="32"/>
  <c r="L116" i="32" s="1"/>
  <c r="K115" i="32"/>
  <c r="L115" i="32" s="1"/>
  <c r="K114" i="32"/>
  <c r="L114" i="32" s="1"/>
  <c r="K113" i="32"/>
  <c r="L113" i="32" s="1"/>
  <c r="K112" i="32"/>
  <c r="L112" i="32" s="1"/>
  <c r="K111" i="32"/>
  <c r="L111" i="32" s="1"/>
  <c r="K110" i="32"/>
  <c r="L110" i="32" s="1"/>
  <c r="K109" i="32"/>
  <c r="L109" i="32" s="1"/>
  <c r="K108" i="32"/>
  <c r="L108" i="32" s="1"/>
  <c r="K107" i="32"/>
  <c r="L107" i="32" s="1"/>
  <c r="K106" i="32"/>
  <c r="L106" i="32" s="1"/>
  <c r="K105" i="32"/>
  <c r="L105" i="32" s="1"/>
  <c r="K104" i="32"/>
  <c r="L104" i="32" s="1"/>
  <c r="K103" i="32"/>
  <c r="L103" i="32" s="1"/>
  <c r="K102" i="32"/>
  <c r="L102" i="32" s="1"/>
  <c r="K101" i="32"/>
  <c r="L101" i="32" s="1"/>
  <c r="K100" i="32"/>
  <c r="L100" i="32" s="1"/>
  <c r="K99" i="32"/>
  <c r="L99" i="32" s="1"/>
  <c r="K98" i="32"/>
  <c r="L98" i="32" s="1"/>
  <c r="K97" i="32"/>
  <c r="L97" i="32" s="1"/>
  <c r="K96" i="32"/>
  <c r="L96" i="32" s="1"/>
  <c r="K95" i="32"/>
  <c r="L95" i="32" s="1"/>
  <c r="K94" i="32"/>
  <c r="L94" i="32" s="1"/>
  <c r="K93" i="32"/>
  <c r="L93" i="32" s="1"/>
  <c r="K92" i="32"/>
  <c r="L92" i="32" s="1"/>
  <c r="K91" i="32"/>
  <c r="L91" i="32" s="1"/>
  <c r="K90" i="32"/>
  <c r="L90" i="32" s="1"/>
  <c r="K89" i="32"/>
  <c r="L89" i="32" s="1"/>
  <c r="K88" i="32"/>
  <c r="L88" i="32" s="1"/>
  <c r="K87" i="32"/>
  <c r="L87" i="32" s="1"/>
  <c r="K86" i="32"/>
  <c r="L86" i="32" s="1"/>
  <c r="K85" i="32"/>
  <c r="L85" i="32" s="1"/>
  <c r="K84" i="32"/>
  <c r="L84" i="32" s="1"/>
  <c r="K83" i="32"/>
  <c r="L83" i="32" s="1"/>
  <c r="K82" i="32"/>
  <c r="L82" i="32" s="1"/>
  <c r="K81" i="32"/>
  <c r="L81" i="32" s="1"/>
  <c r="K80" i="32"/>
  <c r="L80" i="32" s="1"/>
  <c r="K79" i="32"/>
  <c r="L79" i="32" s="1"/>
  <c r="K78" i="32"/>
  <c r="L78" i="32" s="1"/>
  <c r="K77" i="32"/>
  <c r="L77" i="32" s="1"/>
  <c r="K76" i="32"/>
  <c r="L76" i="32" s="1"/>
  <c r="K74" i="32"/>
  <c r="L74" i="32" s="1"/>
  <c r="K73" i="32"/>
  <c r="L73" i="32" s="1"/>
  <c r="K72" i="32"/>
  <c r="L72" i="32" s="1"/>
  <c r="K71" i="32"/>
  <c r="L71" i="32" s="1"/>
  <c r="K70" i="32"/>
  <c r="L70" i="32" s="1"/>
  <c r="K69" i="32"/>
  <c r="L69" i="32" s="1"/>
  <c r="K68" i="32"/>
  <c r="L68" i="32" s="1"/>
  <c r="K67" i="32"/>
  <c r="L67" i="32" s="1"/>
  <c r="K66" i="32"/>
  <c r="L66" i="32" s="1"/>
  <c r="K65" i="32"/>
  <c r="L65" i="32" s="1"/>
  <c r="K64" i="32"/>
  <c r="L64" i="32" s="1"/>
  <c r="K63" i="32"/>
  <c r="L63" i="32" s="1"/>
  <c r="K62" i="32"/>
  <c r="L62" i="32" s="1"/>
  <c r="K61" i="32"/>
  <c r="L61" i="32" s="1"/>
  <c r="K60" i="32"/>
  <c r="L60" i="32" s="1"/>
  <c r="K59" i="32"/>
  <c r="L59" i="32" s="1"/>
  <c r="K58" i="32"/>
  <c r="L58" i="32" s="1"/>
  <c r="K57" i="32"/>
  <c r="L57" i="32" s="1"/>
  <c r="K56" i="32"/>
  <c r="L56" i="32" s="1"/>
  <c r="K55" i="32"/>
  <c r="L55" i="32" s="1"/>
  <c r="K54" i="32"/>
  <c r="L54" i="32" s="1"/>
  <c r="K53" i="32"/>
  <c r="L53" i="32" s="1"/>
  <c r="K52" i="32"/>
  <c r="L52" i="32" s="1"/>
  <c r="K51" i="32"/>
  <c r="L51" i="32" s="1"/>
  <c r="K50" i="32"/>
  <c r="L50" i="32" s="1"/>
  <c r="K49" i="32"/>
  <c r="L49" i="32" s="1"/>
  <c r="K48" i="32"/>
  <c r="L48" i="32" s="1"/>
  <c r="K47" i="32"/>
  <c r="L47" i="32" s="1"/>
  <c r="K46" i="32"/>
  <c r="L46" i="32" s="1"/>
  <c r="K45" i="32"/>
  <c r="L45" i="32" s="1"/>
  <c r="K44" i="32"/>
  <c r="L44" i="32" s="1"/>
  <c r="K43" i="32"/>
  <c r="L43" i="32" s="1"/>
  <c r="K42" i="32"/>
  <c r="L42" i="32" s="1"/>
  <c r="K41" i="32"/>
  <c r="L41" i="32" s="1"/>
  <c r="W13" i="33"/>
  <c r="K40" i="32"/>
  <c r="L40" i="32" s="1"/>
  <c r="K39" i="32"/>
  <c r="L39" i="32" s="1"/>
  <c r="K38" i="32"/>
  <c r="L38" i="32" s="1"/>
  <c r="K37" i="32"/>
  <c r="L37" i="32" s="1"/>
  <c r="K34" i="32"/>
  <c r="L34" i="32" s="1"/>
  <c r="K33" i="32"/>
  <c r="L33" i="32" s="1"/>
  <c r="K32" i="32"/>
  <c r="L32" i="32" s="1"/>
  <c r="K31" i="32"/>
  <c r="L31" i="32" s="1"/>
  <c r="K29" i="32"/>
  <c r="L29" i="32" s="1"/>
  <c r="K28" i="32"/>
  <c r="L28" i="32" s="1"/>
  <c r="K27" i="32"/>
  <c r="L27" i="32" s="1"/>
  <c r="K26" i="32"/>
  <c r="L26" i="32" s="1"/>
  <c r="K25" i="32"/>
  <c r="L25" i="32" s="1"/>
  <c r="K24" i="32"/>
  <c r="L24" i="32" s="1"/>
  <c r="K23" i="32"/>
  <c r="L23" i="32" s="1"/>
  <c r="K22" i="32"/>
  <c r="L22" i="32" s="1"/>
  <c r="K21" i="32"/>
  <c r="L21" i="32" s="1"/>
  <c r="K20" i="32"/>
  <c r="L20" i="32" s="1"/>
  <c r="K18" i="32"/>
  <c r="L18" i="32" s="1"/>
  <c r="K19" i="32"/>
  <c r="L19" i="32" s="1"/>
  <c r="K17" i="32"/>
  <c r="L17" i="32" s="1"/>
  <c r="K16" i="32"/>
  <c r="L16" i="32" s="1"/>
  <c r="R132" i="34" l="1"/>
  <c r="S132" i="34" s="1"/>
  <c r="R124" i="34"/>
  <c r="S124" i="34" s="1"/>
  <c r="R112" i="34"/>
  <c r="S112" i="34" s="1"/>
  <c r="R108" i="34"/>
  <c r="S108" i="34" s="1"/>
  <c r="R96" i="34"/>
  <c r="S96" i="34" s="1"/>
  <c r="R88" i="34"/>
  <c r="S88" i="34" s="1"/>
  <c r="R80" i="34"/>
  <c r="S80" i="34" s="1"/>
  <c r="R72" i="34"/>
  <c r="S72" i="34" s="1"/>
  <c r="R64" i="34"/>
  <c r="S64" i="34" s="1"/>
  <c r="R56" i="34"/>
  <c r="S56" i="34" s="1"/>
  <c r="R48" i="34"/>
  <c r="S48" i="34" s="1"/>
  <c r="R40" i="34"/>
  <c r="S40" i="34" s="1"/>
  <c r="R32" i="34"/>
  <c r="S32" i="34" s="1"/>
  <c r="R128" i="34"/>
  <c r="S128" i="34" s="1"/>
  <c r="R120" i="34"/>
  <c r="S120" i="34" s="1"/>
  <c r="R116" i="34"/>
  <c r="S116" i="34" s="1"/>
  <c r="R104" i="34"/>
  <c r="S104" i="34" s="1"/>
  <c r="R100" i="34"/>
  <c r="S100" i="34" s="1"/>
  <c r="R92" i="34"/>
  <c r="S92" i="34" s="1"/>
  <c r="R84" i="34"/>
  <c r="S84" i="34" s="1"/>
  <c r="R76" i="34"/>
  <c r="S76" i="34" s="1"/>
  <c r="R68" i="34"/>
  <c r="S68" i="34" s="1"/>
  <c r="R60" i="34"/>
  <c r="S60" i="34" s="1"/>
  <c r="R52" i="34"/>
  <c r="S52" i="34" s="1"/>
  <c r="R44" i="34"/>
  <c r="S44" i="34" s="1"/>
  <c r="R36" i="34"/>
  <c r="S36" i="34" s="1"/>
  <c r="R28" i="34"/>
  <c r="S28" i="34" s="1"/>
  <c r="R1108" i="34"/>
  <c r="S1108" i="34" s="1"/>
  <c r="R1096" i="34"/>
  <c r="S1096" i="34" s="1"/>
  <c r="R1084" i="34"/>
  <c r="S1084" i="34" s="1"/>
  <c r="R1072" i="34"/>
  <c r="S1072" i="34" s="1"/>
  <c r="R1060" i="34"/>
  <c r="S1060" i="34" s="1"/>
  <c r="R1048" i="34"/>
  <c r="S1048" i="34" s="1"/>
  <c r="R1100" i="34"/>
  <c r="S1100" i="34" s="1"/>
  <c r="R1088" i="34"/>
  <c r="S1088" i="34" s="1"/>
  <c r="R1076" i="34"/>
  <c r="S1076" i="34" s="1"/>
  <c r="R1068" i="34"/>
  <c r="S1068" i="34" s="1"/>
  <c r="R1056" i="34"/>
  <c r="S1056" i="34" s="1"/>
  <c r="R1104" i="34"/>
  <c r="S1104" i="34" s="1"/>
  <c r="R1092" i="34"/>
  <c r="S1092" i="34" s="1"/>
  <c r="R1080" i="34"/>
  <c r="S1080" i="34" s="1"/>
  <c r="R1064" i="34"/>
  <c r="S1064" i="34" s="1"/>
  <c r="R1052" i="34"/>
  <c r="S1052" i="34" s="1"/>
  <c r="R1022" i="34"/>
  <c r="S1022" i="34" s="1"/>
  <c r="R1018" i="34"/>
  <c r="S1018" i="34" s="1"/>
  <c r="R1014" i="34"/>
  <c r="S1014" i="34" s="1"/>
  <c r="R1010" i="34"/>
  <c r="S1010" i="34" s="1"/>
  <c r="R1006" i="34"/>
  <c r="S1006" i="34" s="1"/>
  <c r="R1002" i="34"/>
  <c r="S1002" i="34" s="1"/>
  <c r="R998" i="34"/>
  <c r="S998" i="34" s="1"/>
  <c r="R994" i="34"/>
  <c r="S994" i="34" s="1"/>
  <c r="R990" i="34"/>
  <c r="S990" i="34" s="1"/>
  <c r="R986" i="34"/>
  <c r="S986" i="34" s="1"/>
  <c r="R982" i="34"/>
  <c r="S982" i="34" s="1"/>
  <c r="R978" i="34"/>
  <c r="S978" i="34" s="1"/>
  <c r="R974" i="34"/>
  <c r="S974" i="34" s="1"/>
  <c r="R970" i="34"/>
  <c r="S970" i="34" s="1"/>
  <c r="R966" i="34"/>
  <c r="S966" i="34" s="1"/>
  <c r="R962" i="34"/>
  <c r="S962" i="34" s="1"/>
  <c r="R958" i="34"/>
  <c r="S958" i="34" s="1"/>
  <c r="R954" i="34"/>
  <c r="S954" i="34" s="1"/>
  <c r="R950" i="34"/>
  <c r="S950" i="34" s="1"/>
  <c r="R946" i="34"/>
  <c r="S946" i="34" s="1"/>
  <c r="R942" i="34"/>
  <c r="S942" i="34" s="1"/>
  <c r="R938" i="34"/>
  <c r="S938" i="34" s="1"/>
  <c r="R934" i="34"/>
  <c r="S934" i="34" s="1"/>
  <c r="R930" i="34"/>
  <c r="S930" i="34" s="1"/>
  <c r="R926" i="34"/>
  <c r="S926" i="34" s="1"/>
  <c r="R922" i="34"/>
  <c r="S922" i="34" s="1"/>
  <c r="R918" i="34"/>
  <c r="S918" i="34" s="1"/>
  <c r="R914" i="34"/>
  <c r="S914" i="34" s="1"/>
  <c r="R910" i="34"/>
  <c r="S910" i="34" s="1"/>
  <c r="R906" i="34"/>
  <c r="S906" i="34" s="1"/>
  <c r="R902" i="34"/>
  <c r="S902" i="34" s="1"/>
  <c r="R898" i="34"/>
  <c r="S898" i="34" s="1"/>
  <c r="R894" i="34"/>
  <c r="S894" i="34" s="1"/>
  <c r="R890" i="34"/>
  <c r="S890" i="34" s="1"/>
  <c r="R886" i="34"/>
  <c r="S886" i="34" s="1"/>
  <c r="R882" i="34"/>
  <c r="S882" i="34" s="1"/>
  <c r="R878" i="34"/>
  <c r="S878" i="34" s="1"/>
  <c r="R874" i="34"/>
  <c r="S874" i="34" s="1"/>
  <c r="R870" i="34"/>
  <c r="S870" i="34" s="1"/>
  <c r="R866" i="34"/>
  <c r="S866" i="34" s="1"/>
  <c r="R862" i="34"/>
  <c r="S862" i="34" s="1"/>
  <c r="R858" i="34"/>
  <c r="S858" i="34" s="1"/>
  <c r="R854" i="34"/>
  <c r="S854" i="34" s="1"/>
  <c r="R850" i="34"/>
  <c r="S850" i="34" s="1"/>
  <c r="R846" i="34"/>
  <c r="S846" i="34" s="1"/>
  <c r="R842" i="34"/>
  <c r="S842" i="34" s="1"/>
  <c r="R838" i="34"/>
  <c r="S838" i="34" s="1"/>
  <c r="R834" i="34"/>
  <c r="S834" i="34" s="1"/>
  <c r="R830" i="34"/>
  <c r="S830" i="34" s="1"/>
  <c r="R826" i="34"/>
  <c r="S826" i="34" s="1"/>
  <c r="R822" i="34"/>
  <c r="S822" i="34" s="1"/>
  <c r="R818" i="34"/>
  <c r="S818" i="34" s="1"/>
  <c r="R814" i="34"/>
  <c r="S814" i="34" s="1"/>
  <c r="R810" i="34"/>
  <c r="S810" i="34" s="1"/>
  <c r="R806" i="34"/>
  <c r="S806" i="34" s="1"/>
  <c r="R802" i="34"/>
  <c r="S802" i="34" s="1"/>
  <c r="R798" i="34"/>
  <c r="S798" i="34" s="1"/>
  <c r="R794" i="34"/>
  <c r="S794" i="34" s="1"/>
  <c r="R790" i="34"/>
  <c r="S790" i="34" s="1"/>
  <c r="R786" i="34"/>
  <c r="S786" i="34" s="1"/>
  <c r="R782" i="34"/>
  <c r="S782" i="34" s="1"/>
  <c r="R778" i="34"/>
  <c r="S778" i="34" s="1"/>
  <c r="R774" i="34"/>
  <c r="S774" i="34" s="1"/>
  <c r="R770" i="34"/>
  <c r="S770" i="34" s="1"/>
  <c r="R766" i="34"/>
  <c r="S766" i="34" s="1"/>
  <c r="R762" i="34"/>
  <c r="S762" i="34" s="1"/>
  <c r="R758" i="34"/>
  <c r="S758" i="34" s="1"/>
  <c r="R754" i="34"/>
  <c r="S754" i="34" s="1"/>
  <c r="R750" i="34"/>
  <c r="S750" i="34" s="1"/>
  <c r="R746" i="34"/>
  <c r="S746" i="34" s="1"/>
  <c r="R742" i="34"/>
  <c r="S742" i="34" s="1"/>
  <c r="R738" i="34"/>
  <c r="S738" i="34" s="1"/>
  <c r="R734" i="34"/>
  <c r="S734" i="34" s="1"/>
  <c r="R730" i="34"/>
  <c r="S730" i="34" s="1"/>
  <c r="R726" i="34"/>
  <c r="S726" i="34" s="1"/>
  <c r="R722" i="34"/>
  <c r="S722" i="34" s="1"/>
  <c r="R718" i="34"/>
  <c r="S718" i="34" s="1"/>
  <c r="R714" i="34"/>
  <c r="S714" i="34" s="1"/>
  <c r="R710" i="34"/>
  <c r="S710" i="34" s="1"/>
  <c r="R706" i="34"/>
  <c r="S706" i="34" s="1"/>
  <c r="R702" i="34"/>
  <c r="S702" i="34" s="1"/>
  <c r="R698" i="34"/>
  <c r="S698" i="34" s="1"/>
  <c r="R694" i="34"/>
  <c r="S694" i="34" s="1"/>
  <c r="R690" i="34"/>
  <c r="S690" i="34" s="1"/>
  <c r="R686" i="34"/>
  <c r="S686" i="34" s="1"/>
  <c r="R682" i="34"/>
  <c r="S682" i="34" s="1"/>
  <c r="R678" i="34"/>
  <c r="S678" i="34" s="1"/>
  <c r="R674" i="34"/>
  <c r="S674" i="34" s="1"/>
  <c r="R670" i="34"/>
  <c r="S670" i="34" s="1"/>
  <c r="R666" i="34"/>
  <c r="S666" i="34" s="1"/>
  <c r="R662" i="34"/>
  <c r="S662" i="34" s="1"/>
  <c r="R658" i="34"/>
  <c r="S658" i="34" s="1"/>
  <c r="R654" i="34"/>
  <c r="S654" i="34" s="1"/>
  <c r="R650" i="34"/>
  <c r="S650" i="34" s="1"/>
  <c r="R646" i="34"/>
  <c r="S646" i="34" s="1"/>
  <c r="R642" i="34"/>
  <c r="S642" i="34" s="1"/>
  <c r="R638" i="34"/>
  <c r="S638" i="34" s="1"/>
  <c r="R634" i="34"/>
  <c r="S634" i="34" s="1"/>
  <c r="R630" i="34"/>
  <c r="S630" i="34" s="1"/>
  <c r="R626" i="34"/>
  <c r="S626" i="34" s="1"/>
  <c r="R622" i="34"/>
  <c r="S622" i="34" s="1"/>
  <c r="R618" i="34"/>
  <c r="S618" i="34" s="1"/>
  <c r="R614" i="34"/>
  <c r="S614" i="34" s="1"/>
  <c r="R610" i="34"/>
  <c r="S610" i="34" s="1"/>
  <c r="R606" i="34"/>
  <c r="S606" i="34" s="1"/>
  <c r="R602" i="34"/>
  <c r="S602" i="34" s="1"/>
  <c r="R598" i="34"/>
  <c r="S598" i="34" s="1"/>
  <c r="R594" i="34"/>
  <c r="S594" i="34" s="1"/>
  <c r="R590" i="34"/>
  <c r="S590" i="34" s="1"/>
  <c r="R586" i="34"/>
  <c r="S586" i="34" s="1"/>
  <c r="R582" i="34"/>
  <c r="S582" i="34" s="1"/>
  <c r="R578" i="34"/>
  <c r="S578" i="34" s="1"/>
  <c r="R574" i="34"/>
  <c r="S574" i="34" s="1"/>
  <c r="R570" i="34"/>
  <c r="S570" i="34" s="1"/>
  <c r="R566" i="34"/>
  <c r="S566" i="34" s="1"/>
  <c r="R562" i="34"/>
  <c r="S562" i="34" s="1"/>
  <c r="R558" i="34"/>
  <c r="S558" i="34" s="1"/>
  <c r="R554" i="34"/>
  <c r="S554" i="34" s="1"/>
  <c r="R550" i="34"/>
  <c r="S550" i="34" s="1"/>
  <c r="R546" i="34"/>
  <c r="S546" i="34" s="1"/>
  <c r="R542" i="34"/>
  <c r="S542" i="34" s="1"/>
  <c r="R538" i="34"/>
  <c r="S538" i="34" s="1"/>
  <c r="R534" i="34"/>
  <c r="S534" i="34" s="1"/>
  <c r="R530" i="34"/>
  <c r="S530" i="34" s="1"/>
  <c r="R526" i="34"/>
  <c r="S526" i="34" s="1"/>
  <c r="R522" i="34"/>
  <c r="S522" i="34" s="1"/>
  <c r="R518" i="34"/>
  <c r="S518" i="34" s="1"/>
  <c r="R514" i="34"/>
  <c r="S514" i="34" s="1"/>
  <c r="R510" i="34"/>
  <c r="S510" i="34" s="1"/>
  <c r="R506" i="34"/>
  <c r="S506" i="34" s="1"/>
  <c r="R502" i="34"/>
  <c r="S502" i="34" s="1"/>
  <c r="R498" i="34"/>
  <c r="S498" i="34" s="1"/>
  <c r="R494" i="34"/>
  <c r="S494" i="34" s="1"/>
  <c r="R490" i="34"/>
  <c r="S490" i="34" s="1"/>
  <c r="R486" i="34"/>
  <c r="S486" i="34" s="1"/>
  <c r="R482" i="34"/>
  <c r="S482" i="34" s="1"/>
  <c r="R478" i="34"/>
  <c r="S478" i="34" s="1"/>
  <c r="R474" i="34"/>
  <c r="S474" i="34" s="1"/>
  <c r="R470" i="34"/>
  <c r="S470" i="34" s="1"/>
  <c r="R466" i="34"/>
  <c r="S466" i="34" s="1"/>
  <c r="R462" i="34"/>
  <c r="S462" i="34" s="1"/>
  <c r="R458" i="34"/>
  <c r="S458" i="34" s="1"/>
  <c r="R454" i="34"/>
  <c r="S454" i="34" s="1"/>
  <c r="R450" i="34"/>
  <c r="S450" i="34" s="1"/>
  <c r="R446" i="34"/>
  <c r="S446" i="34" s="1"/>
  <c r="R442" i="34"/>
  <c r="S442" i="34" s="1"/>
  <c r="R438" i="34"/>
  <c r="S438" i="34" s="1"/>
  <c r="R434" i="34"/>
  <c r="S434" i="34" s="1"/>
  <c r="R430" i="34"/>
  <c r="S430" i="34" s="1"/>
  <c r="R426" i="34"/>
  <c r="S426" i="34" s="1"/>
  <c r="R422" i="34"/>
  <c r="S422" i="34" s="1"/>
  <c r="R418" i="34"/>
  <c r="S418" i="34" s="1"/>
  <c r="R414" i="34"/>
  <c r="S414" i="34" s="1"/>
  <c r="R410" i="34"/>
  <c r="S410" i="34" s="1"/>
  <c r="R406" i="34"/>
  <c r="S406" i="34" s="1"/>
  <c r="R402" i="34"/>
  <c r="S402" i="34" s="1"/>
  <c r="R398" i="34"/>
  <c r="S398" i="34" s="1"/>
  <c r="R394" i="34"/>
  <c r="S394" i="34" s="1"/>
  <c r="R390" i="34"/>
  <c r="S390" i="34" s="1"/>
  <c r="R386" i="34"/>
  <c r="S386" i="34" s="1"/>
  <c r="R382" i="34"/>
  <c r="S382" i="34" s="1"/>
  <c r="R378" i="34"/>
  <c r="S378" i="34" s="1"/>
  <c r="R374" i="34"/>
  <c r="S374" i="34" s="1"/>
  <c r="R370" i="34"/>
  <c r="S370" i="34" s="1"/>
  <c r="R366" i="34"/>
  <c r="S366" i="34" s="1"/>
  <c r="R362" i="34"/>
  <c r="S362" i="34" s="1"/>
  <c r="R358" i="34"/>
  <c r="S358" i="34" s="1"/>
  <c r="R354" i="34"/>
  <c r="S354" i="34" s="1"/>
  <c r="R350" i="34"/>
  <c r="S350" i="34" s="1"/>
  <c r="R346" i="34"/>
  <c r="S346" i="34" s="1"/>
  <c r="R342" i="34"/>
  <c r="S342" i="34" s="1"/>
  <c r="R338" i="34"/>
  <c r="S338" i="34" s="1"/>
  <c r="R334" i="34"/>
  <c r="S334" i="34" s="1"/>
  <c r="R330" i="34"/>
  <c r="S330" i="34" s="1"/>
  <c r="R326" i="34"/>
  <c r="S326" i="34" s="1"/>
  <c r="R322" i="34"/>
  <c r="S322" i="34" s="1"/>
  <c r="R318" i="34"/>
  <c r="S318" i="34" s="1"/>
  <c r="R314" i="34"/>
  <c r="S314" i="34" s="1"/>
  <c r="R310" i="34"/>
  <c r="S310" i="34" s="1"/>
  <c r="R306" i="34"/>
  <c r="S306" i="34" s="1"/>
  <c r="R302" i="34"/>
  <c r="S302" i="34" s="1"/>
  <c r="R298" i="34"/>
  <c r="S298" i="34" s="1"/>
  <c r="R294" i="34"/>
  <c r="S294" i="34" s="1"/>
  <c r="R290" i="34"/>
  <c r="S290" i="34" s="1"/>
  <c r="R286" i="34"/>
  <c r="S286" i="34" s="1"/>
  <c r="R282" i="34"/>
  <c r="S282" i="34" s="1"/>
  <c r="R278" i="34"/>
  <c r="S278" i="34" s="1"/>
  <c r="R274" i="34"/>
  <c r="S274" i="34" s="1"/>
  <c r="R270" i="34"/>
  <c r="S270" i="34" s="1"/>
  <c r="R266" i="34"/>
  <c r="S266" i="34" s="1"/>
  <c r="R262" i="34"/>
  <c r="S262" i="34" s="1"/>
  <c r="R258" i="34"/>
  <c r="S258" i="34" s="1"/>
  <c r="R254" i="34"/>
  <c r="S254" i="34" s="1"/>
  <c r="R250" i="34"/>
  <c r="S250" i="34" s="1"/>
  <c r="R246" i="34"/>
  <c r="S246" i="34" s="1"/>
  <c r="R242" i="34"/>
  <c r="S242" i="34" s="1"/>
  <c r="R238" i="34"/>
  <c r="S238" i="34" s="1"/>
  <c r="R234" i="34"/>
  <c r="S234" i="34" s="1"/>
  <c r="R230" i="34"/>
  <c r="S230" i="34" s="1"/>
  <c r="R226" i="34"/>
  <c r="S226" i="34" s="1"/>
  <c r="R222" i="34"/>
  <c r="S222" i="34" s="1"/>
  <c r="R218" i="34"/>
  <c r="S218" i="34" s="1"/>
  <c r="R214" i="34"/>
  <c r="S214" i="34" s="1"/>
  <c r="R210" i="34"/>
  <c r="S210" i="34" s="1"/>
  <c r="R206" i="34"/>
  <c r="S206" i="34" s="1"/>
  <c r="R202" i="34"/>
  <c r="S202" i="34" s="1"/>
  <c r="R198" i="34"/>
  <c r="S198" i="34" s="1"/>
  <c r="R194" i="34"/>
  <c r="S194" i="34" s="1"/>
  <c r="R190" i="34"/>
  <c r="S190" i="34" s="1"/>
  <c r="R186" i="34"/>
  <c r="S186" i="34" s="1"/>
  <c r="R182" i="34"/>
  <c r="S182" i="34" s="1"/>
  <c r="R178" i="34"/>
  <c r="S178" i="34" s="1"/>
  <c r="R174" i="34"/>
  <c r="S174" i="34" s="1"/>
  <c r="R170" i="34"/>
  <c r="S170" i="34" s="1"/>
  <c r="R166" i="34"/>
  <c r="S166" i="34" s="1"/>
  <c r="R162" i="34"/>
  <c r="S162" i="34" s="1"/>
  <c r="R158" i="34"/>
  <c r="S158" i="34" s="1"/>
  <c r="R154" i="34"/>
  <c r="S154" i="34" s="1"/>
  <c r="R150" i="34"/>
  <c r="S150" i="34" s="1"/>
  <c r="R146" i="34"/>
  <c r="S146" i="34" s="1"/>
  <c r="R142" i="34"/>
  <c r="S142" i="34" s="1"/>
  <c r="R138" i="34"/>
  <c r="S138" i="34" s="1"/>
  <c r="R74" i="34"/>
  <c r="S74" i="34" s="1"/>
  <c r="R70" i="34"/>
  <c r="S70" i="34" s="1"/>
  <c r="R66" i="34"/>
  <c r="S66" i="34" s="1"/>
  <c r="R62" i="34"/>
  <c r="S62" i="34" s="1"/>
  <c r="R58" i="34"/>
  <c r="S58" i="34" s="1"/>
  <c r="R54" i="34"/>
  <c r="S54" i="34" s="1"/>
  <c r="R50" i="34"/>
  <c r="S50" i="34" s="1"/>
  <c r="R46" i="34"/>
  <c r="S46" i="34" s="1"/>
  <c r="R42" i="34"/>
  <c r="S42" i="34" s="1"/>
  <c r="R38" i="34"/>
  <c r="S38" i="34" s="1"/>
  <c r="R34" i="34"/>
  <c r="S34" i="34" s="1"/>
  <c r="R30" i="34"/>
  <c r="S30" i="34" s="1"/>
  <c r="R26" i="34"/>
  <c r="S26" i="34" s="1"/>
  <c r="R22" i="34"/>
  <c r="S22" i="34" s="1"/>
  <c r="R983" i="34"/>
  <c r="S983" i="34" s="1"/>
  <c r="R979" i="34"/>
  <c r="S979" i="34" s="1"/>
  <c r="R975" i="34"/>
  <c r="S975" i="34" s="1"/>
  <c r="R971" i="34"/>
  <c r="S971" i="34" s="1"/>
  <c r="R967" i="34"/>
  <c r="S967" i="34" s="1"/>
  <c r="R963" i="34"/>
  <c r="S963" i="34" s="1"/>
  <c r="R959" i="34"/>
  <c r="S959" i="34" s="1"/>
  <c r="R955" i="34"/>
  <c r="S955" i="34" s="1"/>
  <c r="R951" i="34"/>
  <c r="S951" i="34" s="1"/>
  <c r="R947" i="34"/>
  <c r="S947" i="34" s="1"/>
  <c r="R943" i="34"/>
  <c r="S943" i="34" s="1"/>
  <c r="R939" i="34"/>
  <c r="S939" i="34" s="1"/>
  <c r="R935" i="34"/>
  <c r="S935" i="34" s="1"/>
  <c r="R931" i="34"/>
  <c r="S931" i="34" s="1"/>
  <c r="R927" i="34"/>
  <c r="S927" i="34" s="1"/>
  <c r="R923" i="34"/>
  <c r="S923" i="34" s="1"/>
  <c r="R919" i="34"/>
  <c r="S919" i="34" s="1"/>
  <c r="R915" i="34"/>
  <c r="S915" i="34" s="1"/>
  <c r="R911" i="34"/>
  <c r="S911" i="34" s="1"/>
  <c r="R907" i="34"/>
  <c r="S907" i="34" s="1"/>
  <c r="R903" i="34"/>
  <c r="S903" i="34" s="1"/>
  <c r="R899" i="34"/>
  <c r="S899" i="34" s="1"/>
  <c r="R895" i="34"/>
  <c r="S895" i="34" s="1"/>
  <c r="R891" i="34"/>
  <c r="S891" i="34" s="1"/>
  <c r="R887" i="34"/>
  <c r="S887" i="34" s="1"/>
  <c r="R883" i="34"/>
  <c r="S883" i="34" s="1"/>
  <c r="R879" i="34"/>
  <c r="S879" i="34" s="1"/>
  <c r="R875" i="34"/>
  <c r="S875" i="34" s="1"/>
  <c r="R871" i="34"/>
  <c r="S871" i="34" s="1"/>
  <c r="R867" i="34"/>
  <c r="S867" i="34" s="1"/>
  <c r="R863" i="34"/>
  <c r="S863" i="34" s="1"/>
  <c r="R859" i="34"/>
  <c r="S859" i="34" s="1"/>
  <c r="R855" i="34"/>
  <c r="S855" i="34" s="1"/>
  <c r="R851" i="34"/>
  <c r="S851" i="34" s="1"/>
  <c r="R847" i="34"/>
  <c r="S847" i="34" s="1"/>
  <c r="R843" i="34"/>
  <c r="S843" i="34" s="1"/>
  <c r="R839" i="34"/>
  <c r="S839" i="34" s="1"/>
  <c r="R835" i="34"/>
  <c r="S835" i="34" s="1"/>
  <c r="R831" i="34"/>
  <c r="S831" i="34" s="1"/>
  <c r="R827" i="34"/>
  <c r="S827" i="34" s="1"/>
  <c r="R823" i="34"/>
  <c r="S823" i="34" s="1"/>
  <c r="R819" i="34"/>
  <c r="S819" i="34" s="1"/>
  <c r="R815" i="34"/>
  <c r="S815" i="34" s="1"/>
  <c r="R811" i="34"/>
  <c r="S811" i="34" s="1"/>
  <c r="R807" i="34"/>
  <c r="S807" i="34" s="1"/>
  <c r="R803" i="34"/>
  <c r="S803" i="34" s="1"/>
  <c r="R799" i="34"/>
  <c r="S799" i="34" s="1"/>
  <c r="R795" i="34"/>
  <c r="S795" i="34" s="1"/>
  <c r="R791" i="34"/>
  <c r="S791" i="34" s="1"/>
  <c r="R787" i="34"/>
  <c r="S787" i="34" s="1"/>
  <c r="R783" i="34"/>
  <c r="S783" i="34" s="1"/>
  <c r="R779" i="34"/>
  <c r="S779" i="34" s="1"/>
  <c r="R775" i="34"/>
  <c r="S775" i="34" s="1"/>
  <c r="R771" i="34"/>
  <c r="S771" i="34" s="1"/>
  <c r="R767" i="34"/>
  <c r="S767" i="34" s="1"/>
  <c r="R763" i="34"/>
  <c r="S763" i="34" s="1"/>
  <c r="R759" i="34"/>
  <c r="S759" i="34" s="1"/>
  <c r="R755" i="34"/>
  <c r="S755" i="34" s="1"/>
  <c r="R751" i="34"/>
  <c r="S751" i="34" s="1"/>
  <c r="R747" i="34"/>
  <c r="S747" i="34" s="1"/>
  <c r="R743" i="34"/>
  <c r="S743" i="34" s="1"/>
  <c r="R739" i="34"/>
  <c r="S739" i="34" s="1"/>
  <c r="R735" i="34"/>
  <c r="S735" i="34" s="1"/>
  <c r="R731" i="34"/>
  <c r="S731" i="34" s="1"/>
  <c r="R727" i="34"/>
  <c r="S727" i="34" s="1"/>
  <c r="R723" i="34"/>
  <c r="S723" i="34" s="1"/>
  <c r="R719" i="34"/>
  <c r="S719" i="34" s="1"/>
  <c r="R715" i="34"/>
  <c r="S715" i="34" s="1"/>
  <c r="R711" i="34"/>
  <c r="S711" i="34" s="1"/>
  <c r="R707" i="34"/>
  <c r="S707" i="34" s="1"/>
  <c r="R703" i="34"/>
  <c r="S703" i="34" s="1"/>
  <c r="R699" i="34"/>
  <c r="S699" i="34" s="1"/>
  <c r="R695" i="34"/>
  <c r="S695" i="34" s="1"/>
  <c r="R691" i="34"/>
  <c r="S691" i="34" s="1"/>
  <c r="R687" i="34"/>
  <c r="S687" i="34" s="1"/>
  <c r="R683" i="34"/>
  <c r="S683" i="34" s="1"/>
  <c r="R679" i="34"/>
  <c r="S679" i="34" s="1"/>
  <c r="R675" i="34"/>
  <c r="S675" i="34" s="1"/>
  <c r="R671" i="34"/>
  <c r="S671" i="34" s="1"/>
  <c r="R667" i="34"/>
  <c r="S667" i="34" s="1"/>
  <c r="R663" i="34"/>
  <c r="S663" i="34" s="1"/>
  <c r="R659" i="34"/>
  <c r="S659" i="34" s="1"/>
  <c r="R655" i="34"/>
  <c r="S655" i="34" s="1"/>
  <c r="R651" i="34"/>
  <c r="S651" i="34" s="1"/>
  <c r="R647" i="34"/>
  <c r="S647" i="34" s="1"/>
  <c r="R643" i="34"/>
  <c r="S643" i="34" s="1"/>
  <c r="R639" i="34"/>
  <c r="S639" i="34" s="1"/>
  <c r="R635" i="34"/>
  <c r="S635" i="34" s="1"/>
  <c r="R631" i="34"/>
  <c r="S631" i="34" s="1"/>
  <c r="R627" i="34"/>
  <c r="S627" i="34" s="1"/>
  <c r="R623" i="34"/>
  <c r="S623" i="34" s="1"/>
  <c r="R619" i="34"/>
  <c r="S619" i="34" s="1"/>
  <c r="R615" i="34"/>
  <c r="S615" i="34" s="1"/>
  <c r="R611" i="34"/>
  <c r="S611" i="34" s="1"/>
  <c r="R607" i="34"/>
  <c r="S607" i="34" s="1"/>
  <c r="R603" i="34"/>
  <c r="S603" i="34" s="1"/>
  <c r="R599" i="34"/>
  <c r="S599" i="34" s="1"/>
  <c r="R595" i="34"/>
  <c r="S595" i="34" s="1"/>
  <c r="R591" i="34"/>
  <c r="S591" i="34" s="1"/>
  <c r="R587" i="34"/>
  <c r="S587" i="34" s="1"/>
  <c r="R583" i="34"/>
  <c r="S583" i="34" s="1"/>
  <c r="R579" i="34"/>
  <c r="S579" i="34" s="1"/>
  <c r="R575" i="34"/>
  <c r="S575" i="34" s="1"/>
  <c r="R571" i="34"/>
  <c r="S571" i="34" s="1"/>
  <c r="R567" i="34"/>
  <c r="S567" i="34" s="1"/>
  <c r="R563" i="34"/>
  <c r="S563" i="34" s="1"/>
  <c r="R559" i="34"/>
  <c r="S559" i="34" s="1"/>
  <c r="R555" i="34"/>
  <c r="S555" i="34" s="1"/>
  <c r="R551" i="34"/>
  <c r="S551" i="34" s="1"/>
  <c r="R547" i="34"/>
  <c r="S547" i="34" s="1"/>
  <c r="R543" i="34"/>
  <c r="S543" i="34" s="1"/>
  <c r="R539" i="34"/>
  <c r="S539" i="34" s="1"/>
  <c r="R535" i="34"/>
  <c r="S535" i="34" s="1"/>
  <c r="R531" i="34"/>
  <c r="S531" i="34" s="1"/>
  <c r="R527" i="34"/>
  <c r="S527" i="34" s="1"/>
  <c r="R523" i="34"/>
  <c r="S523" i="34" s="1"/>
  <c r="R519" i="34"/>
  <c r="S519" i="34" s="1"/>
  <c r="R515" i="34"/>
  <c r="S515" i="34" s="1"/>
  <c r="R511" i="34"/>
  <c r="S511" i="34" s="1"/>
  <c r="R507" i="34"/>
  <c r="S507" i="34" s="1"/>
  <c r="R503" i="34"/>
  <c r="S503" i="34" s="1"/>
  <c r="R499" i="34"/>
  <c r="S499" i="34" s="1"/>
  <c r="R495" i="34"/>
  <c r="S495" i="34" s="1"/>
  <c r="R491" i="34"/>
  <c r="S491" i="34" s="1"/>
  <c r="R487" i="34"/>
  <c r="S487" i="34" s="1"/>
  <c r="R483" i="34"/>
  <c r="S483" i="34" s="1"/>
  <c r="R479" i="34"/>
  <c r="S479" i="34" s="1"/>
  <c r="R475" i="34"/>
  <c r="S475" i="34" s="1"/>
  <c r="R471" i="34"/>
  <c r="S471" i="34" s="1"/>
  <c r="R467" i="34"/>
  <c r="S467" i="34" s="1"/>
  <c r="R463" i="34"/>
  <c r="S463" i="34" s="1"/>
  <c r="R459" i="34"/>
  <c r="S459" i="34" s="1"/>
  <c r="R455" i="34"/>
  <c r="S455" i="34" s="1"/>
  <c r="R451" i="34"/>
  <c r="S451" i="34" s="1"/>
  <c r="R447" i="34"/>
  <c r="S447" i="34" s="1"/>
  <c r="R443" i="34"/>
  <c r="S443" i="34" s="1"/>
  <c r="R439" i="34"/>
  <c r="S439" i="34" s="1"/>
  <c r="R435" i="34"/>
  <c r="S435" i="34" s="1"/>
  <c r="R431" i="34"/>
  <c r="S431" i="34" s="1"/>
  <c r="R427" i="34"/>
  <c r="S427" i="34" s="1"/>
  <c r="R423" i="34"/>
  <c r="S423" i="34" s="1"/>
  <c r="R419" i="34"/>
  <c r="S419" i="34" s="1"/>
  <c r="R415" i="34"/>
  <c r="S415" i="34" s="1"/>
  <c r="R411" i="34"/>
  <c r="S411" i="34" s="1"/>
  <c r="R407" i="34"/>
  <c r="S407" i="34" s="1"/>
  <c r="R403" i="34"/>
  <c r="S403" i="34" s="1"/>
  <c r="R399" i="34"/>
  <c r="S399" i="34" s="1"/>
  <c r="R395" i="34"/>
  <c r="S395" i="34" s="1"/>
  <c r="R391" i="34"/>
  <c r="S391" i="34" s="1"/>
  <c r="R387" i="34"/>
  <c r="S387" i="34" s="1"/>
  <c r="R383" i="34"/>
  <c r="S383" i="34" s="1"/>
  <c r="R379" i="34"/>
  <c r="S379" i="34" s="1"/>
  <c r="R375" i="34"/>
  <c r="S375" i="34" s="1"/>
  <c r="R371" i="34"/>
  <c r="S371" i="34" s="1"/>
  <c r="R367" i="34"/>
  <c r="S367" i="34" s="1"/>
  <c r="R363" i="34"/>
  <c r="S363" i="34" s="1"/>
  <c r="R359" i="34"/>
  <c r="S359" i="34" s="1"/>
  <c r="R355" i="34"/>
  <c r="S355" i="34" s="1"/>
  <c r="R351" i="34"/>
  <c r="S351" i="34" s="1"/>
  <c r="R347" i="34"/>
  <c r="S347" i="34" s="1"/>
  <c r="R343" i="34"/>
  <c r="S343" i="34" s="1"/>
  <c r="R339" i="34"/>
  <c r="S339" i="34" s="1"/>
  <c r="R335" i="34"/>
  <c r="S335" i="34" s="1"/>
  <c r="R331" i="34"/>
  <c r="S331" i="34" s="1"/>
  <c r="R327" i="34"/>
  <c r="S327" i="34" s="1"/>
  <c r="R323" i="34"/>
  <c r="S323" i="34" s="1"/>
  <c r="R319" i="34"/>
  <c r="S319" i="34" s="1"/>
  <c r="R311" i="34"/>
  <c r="S311" i="34" s="1"/>
  <c r="R307" i="34"/>
  <c r="S307" i="34" s="1"/>
  <c r="R303" i="34"/>
  <c r="S303" i="34" s="1"/>
  <c r="R299" i="34"/>
  <c r="S299" i="34" s="1"/>
  <c r="R295" i="34"/>
  <c r="S295" i="34" s="1"/>
  <c r="R291" i="34"/>
  <c r="S291" i="34" s="1"/>
  <c r="R287" i="34"/>
  <c r="S287" i="34" s="1"/>
  <c r="R283" i="34"/>
  <c r="S283" i="34" s="1"/>
  <c r="R279" i="34"/>
  <c r="S279" i="34" s="1"/>
  <c r="R275" i="34"/>
  <c r="S275" i="34" s="1"/>
  <c r="R271" i="34"/>
  <c r="S271" i="34" s="1"/>
  <c r="R267" i="34"/>
  <c r="S267" i="34" s="1"/>
  <c r="R263" i="34"/>
  <c r="S263" i="34" s="1"/>
  <c r="R259" i="34"/>
  <c r="S259" i="34" s="1"/>
  <c r="R255" i="34"/>
  <c r="S255" i="34" s="1"/>
  <c r="R251" i="34"/>
  <c r="S251" i="34" s="1"/>
  <c r="R247" i="34"/>
  <c r="S247" i="34" s="1"/>
  <c r="R243" i="34"/>
  <c r="S243" i="34" s="1"/>
  <c r="R239" i="34"/>
  <c r="S239" i="34" s="1"/>
  <c r="R235" i="34"/>
  <c r="S235" i="34" s="1"/>
  <c r="R231" i="34"/>
  <c r="S231" i="34" s="1"/>
  <c r="R227" i="34"/>
  <c r="S227" i="34" s="1"/>
  <c r="R223" i="34"/>
  <c r="S223" i="34" s="1"/>
  <c r="R219" i="34"/>
  <c r="S219" i="34" s="1"/>
  <c r="R215" i="34"/>
  <c r="S215" i="34" s="1"/>
  <c r="R211" i="34"/>
  <c r="S211" i="34" s="1"/>
  <c r="R207" i="34"/>
  <c r="S207" i="34" s="1"/>
  <c r="R203" i="34"/>
  <c r="S203" i="34" s="1"/>
  <c r="R199" i="34"/>
  <c r="S199" i="34" s="1"/>
  <c r="R195" i="34"/>
  <c r="S195" i="34" s="1"/>
  <c r="R191" i="34"/>
  <c r="S191" i="34" s="1"/>
  <c r="R187" i="34"/>
  <c r="S187" i="34" s="1"/>
  <c r="R183" i="34"/>
  <c r="S183" i="34" s="1"/>
  <c r="R179" i="34"/>
  <c r="S179" i="34" s="1"/>
  <c r="R175" i="34"/>
  <c r="S175" i="34" s="1"/>
  <c r="R171" i="34"/>
  <c r="S171" i="34" s="1"/>
  <c r="R167" i="34"/>
  <c r="S167" i="34" s="1"/>
  <c r="R163" i="34"/>
  <c r="S163" i="34" s="1"/>
  <c r="R159" i="34"/>
  <c r="S159" i="34" s="1"/>
  <c r="R155" i="34"/>
  <c r="S155" i="34" s="1"/>
  <c r="R151" i="34"/>
  <c r="S151" i="34" s="1"/>
  <c r="R147" i="34"/>
  <c r="S147" i="34" s="1"/>
  <c r="R143" i="34"/>
  <c r="S143" i="34" s="1"/>
  <c r="R139" i="34"/>
  <c r="S139" i="34" s="1"/>
  <c r="R135" i="34"/>
  <c r="S135" i="34" s="1"/>
  <c r="R131" i="34"/>
  <c r="S131" i="34" s="1"/>
  <c r="R127" i="34"/>
  <c r="S127" i="34" s="1"/>
  <c r="R123" i="34"/>
  <c r="S123" i="34" s="1"/>
  <c r="R119" i="34"/>
  <c r="S119" i="34" s="1"/>
  <c r="R115" i="34"/>
  <c r="S115" i="34" s="1"/>
  <c r="R111" i="34"/>
  <c r="S111" i="34" s="1"/>
  <c r="R107" i="34"/>
  <c r="S107" i="34" s="1"/>
  <c r="R103" i="34"/>
  <c r="S103" i="34" s="1"/>
  <c r="R99" i="34"/>
  <c r="S99" i="34" s="1"/>
  <c r="R95" i="34"/>
  <c r="S95" i="34" s="1"/>
  <c r="R91" i="34"/>
  <c r="S91" i="34" s="1"/>
  <c r="R87" i="34"/>
  <c r="S87" i="34" s="1"/>
  <c r="R83" i="34"/>
  <c r="S83" i="34" s="1"/>
  <c r="R79" i="34"/>
  <c r="S79" i="34" s="1"/>
  <c r="R75" i="34"/>
  <c r="S75" i="34" s="1"/>
  <c r="R71" i="34"/>
  <c r="S71" i="34" s="1"/>
  <c r="R67" i="34"/>
  <c r="S67" i="34" s="1"/>
  <c r="R63" i="34"/>
  <c r="S63" i="34" s="1"/>
  <c r="R59" i="34"/>
  <c r="S59" i="34" s="1"/>
  <c r="R55" i="34"/>
  <c r="S55" i="34" s="1"/>
  <c r="R51" i="34"/>
  <c r="S51" i="34" s="1"/>
  <c r="R47" i="34"/>
  <c r="S47" i="34" s="1"/>
  <c r="R43" i="34"/>
  <c r="S43" i="34" s="1"/>
  <c r="R39" i="34"/>
  <c r="S39" i="34" s="1"/>
  <c r="R35" i="34"/>
  <c r="S35" i="34" s="1"/>
  <c r="R31" i="34"/>
  <c r="S31" i="34" s="1"/>
  <c r="R27" i="34"/>
  <c r="S27" i="34" s="1"/>
  <c r="R23" i="34"/>
  <c r="S23" i="34" s="1"/>
  <c r="R1071" i="34"/>
  <c r="S1071" i="34" s="1"/>
  <c r="R1067" i="34"/>
  <c r="S1067" i="34" s="1"/>
  <c r="R1063" i="34"/>
  <c r="S1063" i="34" s="1"/>
  <c r="R1059" i="34"/>
  <c r="S1059" i="34" s="1"/>
  <c r="R1055" i="34"/>
  <c r="S1055" i="34" s="1"/>
  <c r="R1051" i="34"/>
  <c r="S1051" i="34" s="1"/>
  <c r="R1047" i="34"/>
  <c r="S1047" i="34" s="1"/>
  <c r="R1043" i="34"/>
  <c r="S1043" i="34" s="1"/>
  <c r="R1039" i="34"/>
  <c r="S1039" i="34" s="1"/>
  <c r="R1035" i="34"/>
  <c r="S1035" i="34" s="1"/>
  <c r="R1031" i="34"/>
  <c r="S1031" i="34" s="1"/>
  <c r="R1027" i="34"/>
  <c r="S1027" i="34" s="1"/>
  <c r="R1023" i="34"/>
  <c r="S1023" i="34" s="1"/>
  <c r="R1019" i="34"/>
  <c r="S1019" i="34" s="1"/>
  <c r="R1015" i="34"/>
  <c r="S1015" i="34" s="1"/>
  <c r="R1011" i="34"/>
  <c r="S1011" i="34" s="1"/>
  <c r="R1007" i="34"/>
  <c r="S1007" i="34" s="1"/>
  <c r="R1003" i="34"/>
  <c r="S1003" i="34" s="1"/>
  <c r="R999" i="34"/>
  <c r="S999" i="34" s="1"/>
  <c r="R995" i="34"/>
  <c r="S995" i="34" s="1"/>
  <c r="R991" i="34"/>
  <c r="S991" i="34" s="1"/>
  <c r="R987" i="34"/>
  <c r="S987" i="34" s="1"/>
  <c r="R1046" i="34"/>
  <c r="S1046" i="34" s="1"/>
  <c r="R1038" i="34"/>
  <c r="S1038" i="34" s="1"/>
  <c r="R1034" i="34"/>
  <c r="S1034" i="34" s="1"/>
  <c r="R1026" i="34"/>
  <c r="S1026" i="34" s="1"/>
  <c r="R1042" i="34"/>
  <c r="S1042" i="34" s="1"/>
  <c r="R1030" i="34"/>
  <c r="S1030" i="34" s="1"/>
  <c r="R1144" i="34"/>
  <c r="S1144" i="34" s="1"/>
  <c r="R1140" i="34"/>
  <c r="S1140" i="34" s="1"/>
  <c r="R1136" i="34"/>
  <c r="S1136" i="34" s="1"/>
  <c r="R1132" i="34"/>
  <c r="S1132" i="34" s="1"/>
  <c r="R1128" i="34"/>
  <c r="S1128" i="34" s="1"/>
  <c r="R1124" i="34"/>
  <c r="S1124" i="34" s="1"/>
  <c r="R1120" i="34"/>
  <c r="S1120" i="34" s="1"/>
  <c r="R1116" i="34"/>
  <c r="S1116" i="34" s="1"/>
  <c r="R1112" i="34"/>
  <c r="S1112" i="34" s="1"/>
  <c r="R1192" i="34"/>
  <c r="S1192" i="34" s="1"/>
  <c r="R1188" i="34"/>
  <c r="S1188" i="34" s="1"/>
  <c r="R1184" i="34"/>
  <c r="S1184" i="34" s="1"/>
  <c r="R1180" i="34"/>
  <c r="S1180" i="34" s="1"/>
  <c r="R1176" i="34"/>
  <c r="S1176" i="34" s="1"/>
  <c r="R1172" i="34"/>
  <c r="S1172" i="34" s="1"/>
  <c r="R1168" i="34"/>
  <c r="S1168" i="34" s="1"/>
  <c r="R1164" i="34"/>
  <c r="S1164" i="34" s="1"/>
  <c r="R1160" i="34"/>
  <c r="S1160" i="34" s="1"/>
  <c r="R1156" i="34"/>
  <c r="S1156" i="34" s="1"/>
  <c r="R1152" i="34"/>
  <c r="S1152" i="34" s="1"/>
  <c r="R1148" i="34"/>
  <c r="S1148" i="34" s="1"/>
  <c r="R1163" i="34"/>
  <c r="S1163" i="34" s="1"/>
  <c r="R1159" i="34"/>
  <c r="S1159" i="34" s="1"/>
  <c r="R1155" i="34"/>
  <c r="S1155" i="34" s="1"/>
  <c r="R1151" i="34"/>
  <c r="S1151" i="34" s="1"/>
  <c r="R1147" i="34"/>
  <c r="S1147" i="34" s="1"/>
  <c r="R1143" i="34"/>
  <c r="S1143" i="34" s="1"/>
  <c r="R1139" i="34"/>
  <c r="S1139" i="34" s="1"/>
  <c r="R1135" i="34"/>
  <c r="S1135" i="34" s="1"/>
  <c r="R1131" i="34"/>
  <c r="S1131" i="34" s="1"/>
  <c r="R1127" i="34"/>
  <c r="S1127" i="34" s="1"/>
  <c r="R1123" i="34"/>
  <c r="S1123" i="34" s="1"/>
  <c r="R1119" i="34"/>
  <c r="S1119" i="34" s="1"/>
  <c r="R1115" i="34"/>
  <c r="S1115" i="34" s="1"/>
  <c r="R1111" i="34"/>
  <c r="S1111" i="34" s="1"/>
  <c r="R1107" i="34"/>
  <c r="S1107" i="34" s="1"/>
  <c r="R1103" i="34"/>
  <c r="S1103" i="34" s="1"/>
  <c r="R1099" i="34"/>
  <c r="S1099" i="34" s="1"/>
  <c r="R1095" i="34"/>
  <c r="S1095" i="34" s="1"/>
  <c r="R1091" i="34"/>
  <c r="S1091" i="34" s="1"/>
  <c r="R1087" i="34"/>
  <c r="S1087" i="34" s="1"/>
  <c r="R1083" i="34"/>
  <c r="S1083" i="34" s="1"/>
  <c r="R1079" i="34"/>
  <c r="S1079" i="34" s="1"/>
  <c r="R1075" i="34"/>
  <c r="S1075" i="34" s="1"/>
  <c r="R1170" i="34"/>
  <c r="S1170" i="34" s="1"/>
  <c r="R1166" i="34"/>
  <c r="S1166" i="34" s="1"/>
  <c r="R1162" i="34"/>
  <c r="S1162" i="34" s="1"/>
  <c r="R1158" i="34"/>
  <c r="S1158" i="34" s="1"/>
  <c r="R1154" i="34"/>
  <c r="S1154" i="34" s="1"/>
  <c r="R1150" i="34"/>
  <c r="S1150" i="34" s="1"/>
  <c r="R1146" i="34"/>
  <c r="S1146" i="34" s="1"/>
  <c r="R1142" i="34"/>
  <c r="S1142" i="34" s="1"/>
  <c r="R1138" i="34"/>
  <c r="S1138" i="34" s="1"/>
  <c r="R1134" i="34"/>
  <c r="S1134" i="34" s="1"/>
  <c r="R1130" i="34"/>
  <c r="S1130" i="34" s="1"/>
  <c r="R1126" i="34"/>
  <c r="S1126" i="34" s="1"/>
  <c r="R1122" i="34"/>
  <c r="S1122" i="34" s="1"/>
  <c r="R1118" i="34"/>
  <c r="S1118" i="34" s="1"/>
  <c r="R1114" i="34"/>
  <c r="S1114" i="34" s="1"/>
  <c r="R1110" i="34"/>
  <c r="S1110" i="34" s="1"/>
  <c r="R1106" i="34"/>
  <c r="S1106" i="34" s="1"/>
  <c r="R1102" i="34"/>
  <c r="S1102" i="34" s="1"/>
  <c r="R1098" i="34"/>
  <c r="S1098" i="34" s="1"/>
  <c r="R1094" i="34"/>
  <c r="S1094" i="34" s="1"/>
  <c r="R1090" i="34"/>
  <c r="S1090" i="34" s="1"/>
  <c r="R1086" i="34"/>
  <c r="S1086" i="34" s="1"/>
  <c r="R1082" i="34"/>
  <c r="S1082" i="34" s="1"/>
  <c r="R1078" i="34"/>
  <c r="S1078" i="34" s="1"/>
  <c r="R1074" i="34"/>
  <c r="S1074" i="34" s="1"/>
  <c r="R1070" i="34"/>
  <c r="S1070" i="34" s="1"/>
  <c r="R1066" i="34"/>
  <c r="S1066" i="34" s="1"/>
  <c r="R1062" i="34"/>
  <c r="S1062" i="34" s="1"/>
  <c r="R1058" i="34"/>
  <c r="S1058" i="34" s="1"/>
  <c r="R1054" i="34"/>
  <c r="S1054" i="34" s="1"/>
  <c r="R1050" i="34"/>
  <c r="S1050" i="34" s="1"/>
  <c r="R16" i="32"/>
  <c r="T16" i="32" s="1"/>
  <c r="X16" i="32" s="1"/>
  <c r="R1194" i="34"/>
  <c r="S1194" i="34" s="1"/>
  <c r="R1190" i="34"/>
  <c r="S1190" i="34" s="1"/>
  <c r="R1186" i="34"/>
  <c r="S1186" i="34" s="1"/>
  <c r="R1182" i="34"/>
  <c r="S1182" i="34" s="1"/>
  <c r="R1178" i="34"/>
  <c r="S1178" i="34" s="1"/>
  <c r="R1174" i="34"/>
  <c r="S1174" i="34" s="1"/>
  <c r="R18" i="32"/>
  <c r="T18" i="32" s="1"/>
  <c r="X18" i="32" s="1"/>
  <c r="R452" i="32"/>
  <c r="T452" i="32" s="1"/>
  <c r="X452" i="32" s="1"/>
  <c r="R451" i="32"/>
  <c r="T451" i="32" s="1"/>
  <c r="X451" i="32" s="1"/>
  <c r="R124" i="32"/>
  <c r="T124" i="32" s="1"/>
  <c r="X124" i="32" s="1"/>
  <c r="R160" i="32"/>
  <c r="T160" i="32" s="1"/>
  <c r="X160" i="32" s="1"/>
  <c r="R167" i="32"/>
  <c r="T167" i="32" s="1"/>
  <c r="X167" i="32" s="1"/>
  <c r="R17" i="34"/>
  <c r="S17" i="34" s="1"/>
  <c r="R13" i="34"/>
  <c r="S13" i="34" s="1"/>
  <c r="R108" i="32"/>
  <c r="T108" i="32" s="1"/>
  <c r="X108" i="32" s="1"/>
  <c r="R144" i="32"/>
  <c r="T144" i="32" s="1"/>
  <c r="X144" i="32" s="1"/>
  <c r="G36" i="34"/>
  <c r="R44" i="32"/>
  <c r="T44" i="32" s="1"/>
  <c r="X44" i="32" s="1"/>
  <c r="R60" i="32"/>
  <c r="T60" i="32" s="1"/>
  <c r="X60" i="32" s="1"/>
  <c r="R77" i="32"/>
  <c r="T77" i="32" s="1"/>
  <c r="X77" i="32" s="1"/>
  <c r="R136" i="32"/>
  <c r="T136" i="32" s="1"/>
  <c r="X136" i="32" s="1"/>
  <c r="R152" i="32"/>
  <c r="T152" i="32" s="1"/>
  <c r="X152" i="32" s="1"/>
  <c r="R1191" i="34"/>
  <c r="S1191" i="34" s="1"/>
  <c r="R1187" i="34"/>
  <c r="S1187" i="34" s="1"/>
  <c r="R1183" i="34"/>
  <c r="S1183" i="34" s="1"/>
  <c r="R1179" i="34"/>
  <c r="S1179" i="34" s="1"/>
  <c r="R1175" i="34"/>
  <c r="S1175" i="34" s="1"/>
  <c r="R1171" i="34"/>
  <c r="S1171" i="34" s="1"/>
  <c r="R1167" i="34"/>
  <c r="S1167" i="34" s="1"/>
  <c r="R18" i="34"/>
  <c r="S18" i="34" s="1"/>
  <c r="R14" i="34"/>
  <c r="S14" i="34" s="1"/>
  <c r="G91" i="34"/>
  <c r="G59" i="34"/>
  <c r="G27" i="34"/>
  <c r="R41" i="32"/>
  <c r="T41" i="32" s="1"/>
  <c r="X41" i="32" s="1"/>
  <c r="R49" i="32"/>
  <c r="T49" i="32" s="1"/>
  <c r="X49" i="32" s="1"/>
  <c r="R57" i="32"/>
  <c r="T57" i="32" s="1"/>
  <c r="X57" i="32" s="1"/>
  <c r="R65" i="32"/>
  <c r="T65" i="32" s="1"/>
  <c r="X65" i="32" s="1"/>
  <c r="R73" i="32"/>
  <c r="T73" i="32" s="1"/>
  <c r="X73" i="32" s="1"/>
  <c r="R81" i="32"/>
  <c r="T81" i="32" s="1"/>
  <c r="X81" i="32" s="1"/>
  <c r="R89" i="32"/>
  <c r="T89" i="32" s="1"/>
  <c r="X89" i="32" s="1"/>
  <c r="R97" i="32"/>
  <c r="T97" i="32" s="1"/>
  <c r="X97" i="32" s="1"/>
  <c r="R109" i="32"/>
  <c r="T109" i="32" s="1"/>
  <c r="X109" i="32" s="1"/>
  <c r="R117" i="32"/>
  <c r="T117" i="32" s="1"/>
  <c r="X117" i="32" s="1"/>
  <c r="R125" i="32"/>
  <c r="T125" i="32" s="1"/>
  <c r="X125" i="32" s="1"/>
  <c r="R133" i="32"/>
  <c r="T133" i="32" s="1"/>
  <c r="X133" i="32" s="1"/>
  <c r="R141" i="32"/>
  <c r="T141" i="32" s="1"/>
  <c r="X141" i="32" s="1"/>
  <c r="R157" i="32"/>
  <c r="T157" i="32" s="1"/>
  <c r="X157" i="32" s="1"/>
  <c r="G83" i="34"/>
  <c r="G51" i="34"/>
  <c r="G35" i="34"/>
  <c r="G24" i="34"/>
  <c r="R1196" i="34"/>
  <c r="S1196" i="34" s="1"/>
  <c r="R45" i="32"/>
  <c r="R53" i="32"/>
  <c r="R61" i="32"/>
  <c r="T61" i="32" s="1"/>
  <c r="X61" i="32" s="1"/>
  <c r="R69" i="32"/>
  <c r="T69" i="32" s="1"/>
  <c r="X69" i="32" s="1"/>
  <c r="R85" i="32"/>
  <c r="T85" i="32" s="1"/>
  <c r="X85" i="32" s="1"/>
  <c r="R93" i="32"/>
  <c r="T93" i="32" s="1"/>
  <c r="X93" i="32" s="1"/>
  <c r="R101" i="32"/>
  <c r="T101" i="32" s="1"/>
  <c r="X101" i="32" s="1"/>
  <c r="R105" i="32"/>
  <c r="T105" i="32" s="1"/>
  <c r="X105" i="32" s="1"/>
  <c r="R113" i="32"/>
  <c r="T113" i="32" s="1"/>
  <c r="X113" i="32" s="1"/>
  <c r="R121" i="32"/>
  <c r="T121" i="32" s="1"/>
  <c r="X121" i="32" s="1"/>
  <c r="R129" i="32"/>
  <c r="T129" i="32" s="1"/>
  <c r="X129" i="32" s="1"/>
  <c r="R137" i="32"/>
  <c r="T137" i="32" s="1"/>
  <c r="X137" i="32" s="1"/>
  <c r="R145" i="32"/>
  <c r="T145" i="32" s="1"/>
  <c r="X145" i="32" s="1"/>
  <c r="R149" i="32"/>
  <c r="T149" i="32" s="1"/>
  <c r="X149" i="32" s="1"/>
  <c r="R153" i="32"/>
  <c r="T153" i="32" s="1"/>
  <c r="X153" i="32" s="1"/>
  <c r="R161" i="32"/>
  <c r="T161" i="32" s="1"/>
  <c r="X161" i="32" s="1"/>
  <c r="R168" i="32"/>
  <c r="T168" i="32" s="1"/>
  <c r="X168" i="32" s="1"/>
  <c r="R172" i="32"/>
  <c r="T172" i="32" s="1"/>
  <c r="X172" i="32" s="1"/>
  <c r="R22" i="32"/>
  <c r="T22" i="32" s="1"/>
  <c r="X22" i="32" s="1"/>
  <c r="R26" i="32"/>
  <c r="T26" i="32" s="1"/>
  <c r="X26" i="32" s="1"/>
  <c r="R31" i="32"/>
  <c r="T31" i="32" s="1"/>
  <c r="X31" i="32" s="1"/>
  <c r="R37" i="32"/>
  <c r="T37" i="32" s="1"/>
  <c r="X37" i="32" s="1"/>
  <c r="R447" i="32"/>
  <c r="T447" i="32" s="1"/>
  <c r="X447" i="32" s="1"/>
  <c r="R446" i="32"/>
  <c r="T446" i="32" s="1"/>
  <c r="X446" i="32" s="1"/>
  <c r="G75" i="34"/>
  <c r="G44" i="34"/>
  <c r="G32" i="34"/>
  <c r="G20" i="34"/>
  <c r="R448" i="32"/>
  <c r="T448" i="32" s="1"/>
  <c r="X448" i="32" s="1"/>
  <c r="R16" i="34"/>
  <c r="S16" i="34" s="1"/>
  <c r="R12" i="34"/>
  <c r="S12" i="34" s="1"/>
  <c r="G67" i="34"/>
  <c r="G43" i="34"/>
  <c r="G28" i="34"/>
  <c r="G18" i="34"/>
  <c r="G14" i="34"/>
  <c r="R19" i="34"/>
  <c r="S19" i="34" s="1"/>
  <c r="R15" i="34"/>
  <c r="S15" i="34" s="1"/>
  <c r="R11" i="34"/>
  <c r="S11" i="34" s="1"/>
  <c r="R1044" i="34"/>
  <c r="S1044" i="34" s="1"/>
  <c r="G1044" i="34"/>
  <c r="R1040" i="34"/>
  <c r="S1040" i="34" s="1"/>
  <c r="G1040" i="34"/>
  <c r="R1036" i="34"/>
  <c r="S1036" i="34" s="1"/>
  <c r="G1036" i="34"/>
  <c r="R1032" i="34"/>
  <c r="S1032" i="34" s="1"/>
  <c r="G1032" i="34"/>
  <c r="R1028" i="34"/>
  <c r="S1028" i="34" s="1"/>
  <c r="G1028" i="34"/>
  <c r="R1024" i="34"/>
  <c r="S1024" i="34" s="1"/>
  <c r="G1024" i="34"/>
  <c r="R1020" i="34"/>
  <c r="S1020" i="34" s="1"/>
  <c r="G1020" i="34"/>
  <c r="R1016" i="34"/>
  <c r="S1016" i="34" s="1"/>
  <c r="G1016" i="34"/>
  <c r="R1012" i="34"/>
  <c r="S1012" i="34" s="1"/>
  <c r="G1012" i="34"/>
  <c r="R1008" i="34"/>
  <c r="S1008" i="34" s="1"/>
  <c r="G1008" i="34"/>
  <c r="R1004" i="34"/>
  <c r="S1004" i="34" s="1"/>
  <c r="G1004" i="34"/>
  <c r="R1000" i="34"/>
  <c r="S1000" i="34" s="1"/>
  <c r="G1000" i="34"/>
  <c r="R996" i="34"/>
  <c r="S996" i="34" s="1"/>
  <c r="G996" i="34"/>
  <c r="R992" i="34"/>
  <c r="S992" i="34" s="1"/>
  <c r="G992" i="34"/>
  <c r="R988" i="34"/>
  <c r="S988" i="34" s="1"/>
  <c r="G988" i="34"/>
  <c r="R984" i="34"/>
  <c r="S984" i="34" s="1"/>
  <c r="G984" i="34"/>
  <c r="R980" i="34"/>
  <c r="S980" i="34" s="1"/>
  <c r="G980" i="34"/>
  <c r="R976" i="34"/>
  <c r="S976" i="34" s="1"/>
  <c r="G976" i="34"/>
  <c r="R972" i="34"/>
  <c r="S972" i="34" s="1"/>
  <c r="G972" i="34"/>
  <c r="R968" i="34"/>
  <c r="S968" i="34" s="1"/>
  <c r="G968" i="34"/>
  <c r="R964" i="34"/>
  <c r="S964" i="34" s="1"/>
  <c r="G964" i="34"/>
  <c r="R960" i="34"/>
  <c r="S960" i="34" s="1"/>
  <c r="G960" i="34"/>
  <c r="R956" i="34"/>
  <c r="S956" i="34" s="1"/>
  <c r="G956" i="34"/>
  <c r="R952" i="34"/>
  <c r="S952" i="34" s="1"/>
  <c r="G952" i="34"/>
  <c r="R948" i="34"/>
  <c r="S948" i="34" s="1"/>
  <c r="G948" i="34"/>
  <c r="R944" i="34"/>
  <c r="S944" i="34" s="1"/>
  <c r="G944" i="34"/>
  <c r="R940" i="34"/>
  <c r="S940" i="34" s="1"/>
  <c r="G940" i="34"/>
  <c r="R936" i="34"/>
  <c r="S936" i="34" s="1"/>
  <c r="G936" i="34"/>
  <c r="R932" i="34"/>
  <c r="S932" i="34" s="1"/>
  <c r="G932" i="34"/>
  <c r="R928" i="34"/>
  <c r="S928" i="34" s="1"/>
  <c r="G928" i="34"/>
  <c r="R924" i="34"/>
  <c r="S924" i="34" s="1"/>
  <c r="G924" i="34"/>
  <c r="R920" i="34"/>
  <c r="S920" i="34" s="1"/>
  <c r="G920" i="34"/>
  <c r="R916" i="34"/>
  <c r="S916" i="34" s="1"/>
  <c r="G916" i="34"/>
  <c r="R912" i="34"/>
  <c r="S912" i="34" s="1"/>
  <c r="G912" i="34"/>
  <c r="R908" i="34"/>
  <c r="S908" i="34" s="1"/>
  <c r="G908" i="34"/>
  <c r="R904" i="34"/>
  <c r="S904" i="34" s="1"/>
  <c r="G904" i="34"/>
  <c r="R900" i="34"/>
  <c r="S900" i="34" s="1"/>
  <c r="G900" i="34"/>
  <c r="R896" i="34"/>
  <c r="S896" i="34" s="1"/>
  <c r="G896" i="34"/>
  <c r="R892" i="34"/>
  <c r="S892" i="34" s="1"/>
  <c r="G892" i="34"/>
  <c r="R888" i="34"/>
  <c r="S888" i="34" s="1"/>
  <c r="G888" i="34"/>
  <c r="R884" i="34"/>
  <c r="S884" i="34" s="1"/>
  <c r="G884" i="34"/>
  <c r="R880" i="34"/>
  <c r="S880" i="34" s="1"/>
  <c r="G880" i="34"/>
  <c r="R876" i="34"/>
  <c r="S876" i="34" s="1"/>
  <c r="G876" i="34"/>
  <c r="R872" i="34"/>
  <c r="S872" i="34" s="1"/>
  <c r="G872" i="34"/>
  <c r="R868" i="34"/>
  <c r="S868" i="34" s="1"/>
  <c r="G868" i="34"/>
  <c r="R864" i="34"/>
  <c r="S864" i="34" s="1"/>
  <c r="G864" i="34"/>
  <c r="R860" i="34"/>
  <c r="S860" i="34" s="1"/>
  <c r="G860" i="34"/>
  <c r="R856" i="34"/>
  <c r="S856" i="34" s="1"/>
  <c r="G856" i="34"/>
  <c r="R852" i="34"/>
  <c r="S852" i="34" s="1"/>
  <c r="G852" i="34"/>
  <c r="R848" i="34"/>
  <c r="S848" i="34" s="1"/>
  <c r="G848" i="34"/>
  <c r="R844" i="34"/>
  <c r="S844" i="34" s="1"/>
  <c r="G844" i="34"/>
  <c r="R840" i="34"/>
  <c r="S840" i="34" s="1"/>
  <c r="G840" i="34"/>
  <c r="R836" i="34"/>
  <c r="S836" i="34" s="1"/>
  <c r="G836" i="34"/>
  <c r="R832" i="34"/>
  <c r="S832" i="34" s="1"/>
  <c r="G832" i="34"/>
  <c r="R828" i="34"/>
  <c r="S828" i="34" s="1"/>
  <c r="G828" i="34"/>
  <c r="R824" i="34"/>
  <c r="S824" i="34" s="1"/>
  <c r="G824" i="34"/>
  <c r="R820" i="34"/>
  <c r="S820" i="34" s="1"/>
  <c r="G820" i="34"/>
  <c r="R816" i="34"/>
  <c r="S816" i="34" s="1"/>
  <c r="G816" i="34"/>
  <c r="R812" i="34"/>
  <c r="S812" i="34" s="1"/>
  <c r="G812" i="34"/>
  <c r="R808" i="34"/>
  <c r="S808" i="34" s="1"/>
  <c r="G808" i="34"/>
  <c r="R804" i="34"/>
  <c r="S804" i="34" s="1"/>
  <c r="G804" i="34"/>
  <c r="R800" i="34"/>
  <c r="S800" i="34" s="1"/>
  <c r="G800" i="34"/>
  <c r="R796" i="34"/>
  <c r="S796" i="34" s="1"/>
  <c r="G796" i="34"/>
  <c r="R792" i="34"/>
  <c r="S792" i="34" s="1"/>
  <c r="G792" i="34"/>
  <c r="R788" i="34"/>
  <c r="S788" i="34" s="1"/>
  <c r="G788" i="34"/>
  <c r="R784" i="34"/>
  <c r="S784" i="34" s="1"/>
  <c r="G784" i="34"/>
  <c r="R780" i="34"/>
  <c r="S780" i="34" s="1"/>
  <c r="G780" i="34"/>
  <c r="R776" i="34"/>
  <c r="S776" i="34" s="1"/>
  <c r="G776" i="34"/>
  <c r="R772" i="34"/>
  <c r="S772" i="34" s="1"/>
  <c r="G772" i="34"/>
  <c r="R768" i="34"/>
  <c r="S768" i="34" s="1"/>
  <c r="G768" i="34"/>
  <c r="R764" i="34"/>
  <c r="S764" i="34" s="1"/>
  <c r="G764" i="34"/>
  <c r="R760" i="34"/>
  <c r="S760" i="34" s="1"/>
  <c r="G760" i="34"/>
  <c r="R756" i="34"/>
  <c r="S756" i="34" s="1"/>
  <c r="G756" i="34"/>
  <c r="R752" i="34"/>
  <c r="S752" i="34" s="1"/>
  <c r="G752" i="34"/>
  <c r="R748" i="34"/>
  <c r="S748" i="34" s="1"/>
  <c r="G748" i="34"/>
  <c r="R744" i="34"/>
  <c r="S744" i="34" s="1"/>
  <c r="G744" i="34"/>
  <c r="R740" i="34"/>
  <c r="S740" i="34" s="1"/>
  <c r="G740" i="34"/>
  <c r="R736" i="34"/>
  <c r="S736" i="34" s="1"/>
  <c r="G736" i="34"/>
  <c r="R732" i="34"/>
  <c r="S732" i="34" s="1"/>
  <c r="G732" i="34"/>
  <c r="R728" i="34"/>
  <c r="S728" i="34" s="1"/>
  <c r="G728" i="34"/>
  <c r="R724" i="34"/>
  <c r="S724" i="34" s="1"/>
  <c r="G724" i="34"/>
  <c r="R720" i="34"/>
  <c r="S720" i="34" s="1"/>
  <c r="G720" i="34"/>
  <c r="R716" i="34"/>
  <c r="S716" i="34" s="1"/>
  <c r="G716" i="34"/>
  <c r="R712" i="34"/>
  <c r="S712" i="34" s="1"/>
  <c r="G712" i="34"/>
  <c r="R708" i="34"/>
  <c r="S708" i="34" s="1"/>
  <c r="G708" i="34"/>
  <c r="R704" i="34"/>
  <c r="S704" i="34" s="1"/>
  <c r="G704" i="34"/>
  <c r="R700" i="34"/>
  <c r="S700" i="34" s="1"/>
  <c r="G700" i="34"/>
  <c r="R696" i="34"/>
  <c r="S696" i="34" s="1"/>
  <c r="G696" i="34"/>
  <c r="R692" i="34"/>
  <c r="S692" i="34" s="1"/>
  <c r="G692" i="34"/>
  <c r="R688" i="34"/>
  <c r="S688" i="34" s="1"/>
  <c r="G688" i="34"/>
  <c r="R684" i="34"/>
  <c r="S684" i="34" s="1"/>
  <c r="G684" i="34"/>
  <c r="R680" i="34"/>
  <c r="S680" i="34" s="1"/>
  <c r="G680" i="34"/>
  <c r="R676" i="34"/>
  <c r="S676" i="34" s="1"/>
  <c r="G676" i="34"/>
  <c r="R672" i="34"/>
  <c r="S672" i="34" s="1"/>
  <c r="G672" i="34"/>
  <c r="R668" i="34"/>
  <c r="S668" i="34" s="1"/>
  <c r="G668" i="34"/>
  <c r="R664" i="34"/>
  <c r="S664" i="34" s="1"/>
  <c r="G664" i="34"/>
  <c r="R660" i="34"/>
  <c r="S660" i="34" s="1"/>
  <c r="G660" i="34"/>
  <c r="R656" i="34"/>
  <c r="S656" i="34" s="1"/>
  <c r="G656" i="34"/>
  <c r="R652" i="34"/>
  <c r="S652" i="34" s="1"/>
  <c r="G652" i="34"/>
  <c r="R648" i="34"/>
  <c r="S648" i="34" s="1"/>
  <c r="G648" i="34"/>
  <c r="R644" i="34"/>
  <c r="S644" i="34" s="1"/>
  <c r="G644" i="34"/>
  <c r="R640" i="34"/>
  <c r="S640" i="34" s="1"/>
  <c r="G640" i="34"/>
  <c r="R636" i="34"/>
  <c r="S636" i="34" s="1"/>
  <c r="G636" i="34"/>
  <c r="R632" i="34"/>
  <c r="S632" i="34" s="1"/>
  <c r="G632" i="34"/>
  <c r="R628" i="34"/>
  <c r="S628" i="34" s="1"/>
  <c r="G628" i="34"/>
  <c r="R624" i="34"/>
  <c r="S624" i="34" s="1"/>
  <c r="G624" i="34"/>
  <c r="R620" i="34"/>
  <c r="S620" i="34" s="1"/>
  <c r="G620" i="34"/>
  <c r="R616" i="34"/>
  <c r="S616" i="34" s="1"/>
  <c r="G616" i="34"/>
  <c r="R612" i="34"/>
  <c r="S612" i="34" s="1"/>
  <c r="G612" i="34"/>
  <c r="R608" i="34"/>
  <c r="S608" i="34" s="1"/>
  <c r="G608" i="34"/>
  <c r="R604" i="34"/>
  <c r="S604" i="34" s="1"/>
  <c r="G604" i="34"/>
  <c r="R600" i="34"/>
  <c r="S600" i="34" s="1"/>
  <c r="G600" i="34"/>
  <c r="R596" i="34"/>
  <c r="S596" i="34" s="1"/>
  <c r="G596" i="34"/>
  <c r="R592" i="34"/>
  <c r="S592" i="34" s="1"/>
  <c r="G592" i="34"/>
  <c r="R588" i="34"/>
  <c r="S588" i="34" s="1"/>
  <c r="G588" i="34"/>
  <c r="R584" i="34"/>
  <c r="S584" i="34" s="1"/>
  <c r="G584" i="34"/>
  <c r="R580" i="34"/>
  <c r="S580" i="34" s="1"/>
  <c r="G580" i="34"/>
  <c r="R576" i="34"/>
  <c r="S576" i="34" s="1"/>
  <c r="G576" i="34"/>
  <c r="R572" i="34"/>
  <c r="S572" i="34" s="1"/>
  <c r="G572" i="34"/>
  <c r="R568" i="34"/>
  <c r="S568" i="34" s="1"/>
  <c r="G568" i="34"/>
  <c r="R564" i="34"/>
  <c r="S564" i="34" s="1"/>
  <c r="G564" i="34"/>
  <c r="R560" i="34"/>
  <c r="S560" i="34" s="1"/>
  <c r="G560" i="34"/>
  <c r="R556" i="34"/>
  <c r="S556" i="34" s="1"/>
  <c r="G556" i="34"/>
  <c r="R552" i="34"/>
  <c r="S552" i="34" s="1"/>
  <c r="G552" i="34"/>
  <c r="R548" i="34"/>
  <c r="S548" i="34" s="1"/>
  <c r="G548" i="34"/>
  <c r="R544" i="34"/>
  <c r="S544" i="34" s="1"/>
  <c r="G544" i="34"/>
  <c r="R540" i="34"/>
  <c r="S540" i="34" s="1"/>
  <c r="G540" i="34"/>
  <c r="R536" i="34"/>
  <c r="S536" i="34" s="1"/>
  <c r="G536" i="34"/>
  <c r="R532" i="34"/>
  <c r="S532" i="34" s="1"/>
  <c r="G532" i="34"/>
  <c r="R528" i="34"/>
  <c r="S528" i="34" s="1"/>
  <c r="G528" i="34"/>
  <c r="R524" i="34"/>
  <c r="S524" i="34" s="1"/>
  <c r="G524" i="34"/>
  <c r="R520" i="34"/>
  <c r="S520" i="34" s="1"/>
  <c r="G520" i="34"/>
  <c r="R516" i="34"/>
  <c r="S516" i="34" s="1"/>
  <c r="G516" i="34"/>
  <c r="R512" i="34"/>
  <c r="S512" i="34" s="1"/>
  <c r="G512" i="34"/>
  <c r="R508" i="34"/>
  <c r="S508" i="34" s="1"/>
  <c r="G508" i="34"/>
  <c r="R504" i="34"/>
  <c r="S504" i="34" s="1"/>
  <c r="G504" i="34"/>
  <c r="R500" i="34"/>
  <c r="S500" i="34" s="1"/>
  <c r="G500" i="34"/>
  <c r="R496" i="34"/>
  <c r="S496" i="34" s="1"/>
  <c r="G496" i="34"/>
  <c r="R492" i="34"/>
  <c r="S492" i="34" s="1"/>
  <c r="G492" i="34"/>
  <c r="R488" i="34"/>
  <c r="S488" i="34" s="1"/>
  <c r="G488" i="34"/>
  <c r="R484" i="34"/>
  <c r="S484" i="34" s="1"/>
  <c r="G484" i="34"/>
  <c r="R480" i="34"/>
  <c r="S480" i="34" s="1"/>
  <c r="G480" i="34"/>
  <c r="R476" i="34"/>
  <c r="S476" i="34" s="1"/>
  <c r="G476" i="34"/>
  <c r="R472" i="34"/>
  <c r="S472" i="34" s="1"/>
  <c r="G472" i="34"/>
  <c r="R468" i="34"/>
  <c r="S468" i="34" s="1"/>
  <c r="G468" i="34"/>
  <c r="R464" i="34"/>
  <c r="S464" i="34" s="1"/>
  <c r="G464" i="34"/>
  <c r="R460" i="34"/>
  <c r="S460" i="34" s="1"/>
  <c r="G460" i="34"/>
  <c r="R456" i="34"/>
  <c r="S456" i="34" s="1"/>
  <c r="G456" i="34"/>
  <c r="R452" i="34"/>
  <c r="S452" i="34" s="1"/>
  <c r="G452" i="34"/>
  <c r="R448" i="34"/>
  <c r="S448" i="34" s="1"/>
  <c r="G448" i="34"/>
  <c r="R444" i="34"/>
  <c r="S444" i="34" s="1"/>
  <c r="G444" i="34"/>
  <c r="R440" i="34"/>
  <c r="S440" i="34" s="1"/>
  <c r="G440" i="34"/>
  <c r="R436" i="34"/>
  <c r="S436" i="34" s="1"/>
  <c r="G436" i="34"/>
  <c r="R432" i="34"/>
  <c r="S432" i="34" s="1"/>
  <c r="G432" i="34"/>
  <c r="R428" i="34"/>
  <c r="S428" i="34" s="1"/>
  <c r="G428" i="34"/>
  <c r="R424" i="34"/>
  <c r="S424" i="34" s="1"/>
  <c r="G424" i="34"/>
  <c r="R420" i="34"/>
  <c r="S420" i="34" s="1"/>
  <c r="G420" i="34"/>
  <c r="R416" i="34"/>
  <c r="S416" i="34" s="1"/>
  <c r="G416" i="34"/>
  <c r="R412" i="34"/>
  <c r="S412" i="34" s="1"/>
  <c r="G412" i="34"/>
  <c r="R408" i="34"/>
  <c r="S408" i="34" s="1"/>
  <c r="G408" i="34"/>
  <c r="R404" i="34"/>
  <c r="S404" i="34" s="1"/>
  <c r="G404" i="34"/>
  <c r="R400" i="34"/>
  <c r="S400" i="34" s="1"/>
  <c r="G400" i="34"/>
  <c r="R396" i="34"/>
  <c r="S396" i="34" s="1"/>
  <c r="G396" i="34"/>
  <c r="R392" i="34"/>
  <c r="S392" i="34" s="1"/>
  <c r="G392" i="34"/>
  <c r="R388" i="34"/>
  <c r="S388" i="34" s="1"/>
  <c r="G388" i="34"/>
  <c r="R384" i="34"/>
  <c r="S384" i="34" s="1"/>
  <c r="G384" i="34"/>
  <c r="R380" i="34"/>
  <c r="S380" i="34" s="1"/>
  <c r="G380" i="34"/>
  <c r="R376" i="34"/>
  <c r="S376" i="34" s="1"/>
  <c r="G376" i="34"/>
  <c r="R372" i="34"/>
  <c r="S372" i="34" s="1"/>
  <c r="G372" i="34"/>
  <c r="R368" i="34"/>
  <c r="S368" i="34" s="1"/>
  <c r="G368" i="34"/>
  <c r="R364" i="34"/>
  <c r="S364" i="34" s="1"/>
  <c r="G364" i="34"/>
  <c r="R360" i="34"/>
  <c r="S360" i="34" s="1"/>
  <c r="G360" i="34"/>
  <c r="R356" i="34"/>
  <c r="S356" i="34" s="1"/>
  <c r="G356" i="34"/>
  <c r="R352" i="34"/>
  <c r="S352" i="34" s="1"/>
  <c r="G352" i="34"/>
  <c r="R348" i="34"/>
  <c r="S348" i="34" s="1"/>
  <c r="G348" i="34"/>
  <c r="R344" i="34"/>
  <c r="S344" i="34" s="1"/>
  <c r="G344" i="34"/>
  <c r="R340" i="34"/>
  <c r="S340" i="34" s="1"/>
  <c r="G340" i="34"/>
  <c r="R336" i="34"/>
  <c r="S336" i="34" s="1"/>
  <c r="G336" i="34"/>
  <c r="R332" i="34"/>
  <c r="S332" i="34" s="1"/>
  <c r="G332" i="34"/>
  <c r="R328" i="34"/>
  <c r="S328" i="34" s="1"/>
  <c r="G328" i="34"/>
  <c r="R324" i="34"/>
  <c r="S324" i="34" s="1"/>
  <c r="G324" i="34"/>
  <c r="R320" i="34"/>
  <c r="S320" i="34" s="1"/>
  <c r="G320" i="34"/>
  <c r="R316" i="34"/>
  <c r="S316" i="34" s="1"/>
  <c r="G316" i="34"/>
  <c r="R312" i="34"/>
  <c r="S312" i="34" s="1"/>
  <c r="G312" i="34"/>
  <c r="R308" i="34"/>
  <c r="S308" i="34" s="1"/>
  <c r="G308" i="34"/>
  <c r="R304" i="34"/>
  <c r="S304" i="34" s="1"/>
  <c r="G304" i="34"/>
  <c r="R300" i="34"/>
  <c r="S300" i="34" s="1"/>
  <c r="G300" i="34"/>
  <c r="R296" i="34"/>
  <c r="S296" i="34" s="1"/>
  <c r="G296" i="34"/>
  <c r="R292" i="34"/>
  <c r="S292" i="34" s="1"/>
  <c r="G292" i="34"/>
  <c r="R288" i="34"/>
  <c r="S288" i="34" s="1"/>
  <c r="G288" i="34"/>
  <c r="R284" i="34"/>
  <c r="S284" i="34" s="1"/>
  <c r="G284" i="34"/>
  <c r="R280" i="34"/>
  <c r="S280" i="34" s="1"/>
  <c r="G280" i="34"/>
  <c r="R276" i="34"/>
  <c r="S276" i="34" s="1"/>
  <c r="G276" i="34"/>
  <c r="R272" i="34"/>
  <c r="S272" i="34" s="1"/>
  <c r="G272" i="34"/>
  <c r="R268" i="34"/>
  <c r="S268" i="34" s="1"/>
  <c r="G268" i="34"/>
  <c r="R264" i="34"/>
  <c r="S264" i="34" s="1"/>
  <c r="G264" i="34"/>
  <c r="R260" i="34"/>
  <c r="S260" i="34" s="1"/>
  <c r="G260" i="34"/>
  <c r="R256" i="34"/>
  <c r="S256" i="34" s="1"/>
  <c r="G256" i="34"/>
  <c r="R252" i="34"/>
  <c r="S252" i="34" s="1"/>
  <c r="G252" i="34"/>
  <c r="R248" i="34"/>
  <c r="S248" i="34" s="1"/>
  <c r="G248" i="34"/>
  <c r="R244" i="34"/>
  <c r="S244" i="34" s="1"/>
  <c r="G244" i="34"/>
  <c r="R240" i="34"/>
  <c r="S240" i="34" s="1"/>
  <c r="G240" i="34"/>
  <c r="R236" i="34"/>
  <c r="S236" i="34" s="1"/>
  <c r="G236" i="34"/>
  <c r="R232" i="34"/>
  <c r="S232" i="34" s="1"/>
  <c r="G232" i="34"/>
  <c r="R228" i="34"/>
  <c r="S228" i="34" s="1"/>
  <c r="G228" i="34"/>
  <c r="R224" i="34"/>
  <c r="S224" i="34" s="1"/>
  <c r="G224" i="34"/>
  <c r="R220" i="34"/>
  <c r="S220" i="34" s="1"/>
  <c r="G220" i="34"/>
  <c r="R216" i="34"/>
  <c r="S216" i="34" s="1"/>
  <c r="G216" i="34"/>
  <c r="R212" i="34"/>
  <c r="S212" i="34" s="1"/>
  <c r="G212" i="34"/>
  <c r="R208" i="34"/>
  <c r="S208" i="34" s="1"/>
  <c r="G208" i="34"/>
  <c r="R204" i="34"/>
  <c r="S204" i="34" s="1"/>
  <c r="G204" i="34"/>
  <c r="R200" i="34"/>
  <c r="S200" i="34" s="1"/>
  <c r="G200" i="34"/>
  <c r="R196" i="34"/>
  <c r="S196" i="34" s="1"/>
  <c r="G196" i="34"/>
  <c r="R192" i="34"/>
  <c r="S192" i="34" s="1"/>
  <c r="G192" i="34"/>
  <c r="R188" i="34"/>
  <c r="S188" i="34" s="1"/>
  <c r="G188" i="34"/>
  <c r="R184" i="34"/>
  <c r="S184" i="34" s="1"/>
  <c r="G184" i="34"/>
  <c r="R180" i="34"/>
  <c r="S180" i="34" s="1"/>
  <c r="G180" i="34"/>
  <c r="R176" i="34"/>
  <c r="S176" i="34" s="1"/>
  <c r="G176" i="34"/>
  <c r="R172" i="34"/>
  <c r="S172" i="34" s="1"/>
  <c r="G172" i="34"/>
  <c r="R168" i="34"/>
  <c r="S168" i="34" s="1"/>
  <c r="G168" i="34"/>
  <c r="R164" i="34"/>
  <c r="S164" i="34" s="1"/>
  <c r="G164" i="34"/>
  <c r="R160" i="34"/>
  <c r="S160" i="34" s="1"/>
  <c r="G160" i="34"/>
  <c r="R156" i="34"/>
  <c r="S156" i="34" s="1"/>
  <c r="G156" i="34"/>
  <c r="R152" i="34"/>
  <c r="S152" i="34" s="1"/>
  <c r="G152" i="34"/>
  <c r="R148" i="34"/>
  <c r="S148" i="34" s="1"/>
  <c r="G148" i="34"/>
  <c r="R144" i="34"/>
  <c r="S144" i="34" s="1"/>
  <c r="G144" i="34"/>
  <c r="R140" i="34"/>
  <c r="S140" i="34" s="1"/>
  <c r="G140" i="34"/>
  <c r="R136" i="34"/>
  <c r="S136" i="34" s="1"/>
  <c r="G136" i="34"/>
  <c r="R133" i="34"/>
  <c r="S133" i="34" s="1"/>
  <c r="G133" i="34"/>
  <c r="R129" i="34"/>
  <c r="S129" i="34" s="1"/>
  <c r="G129" i="34"/>
  <c r="R125" i="34"/>
  <c r="S125" i="34" s="1"/>
  <c r="G125" i="34"/>
  <c r="R121" i="34"/>
  <c r="S121" i="34" s="1"/>
  <c r="G121" i="34"/>
  <c r="R117" i="34"/>
  <c r="S117" i="34" s="1"/>
  <c r="G117" i="34"/>
  <c r="R113" i="34"/>
  <c r="S113" i="34" s="1"/>
  <c r="G113" i="34"/>
  <c r="R109" i="34"/>
  <c r="S109" i="34" s="1"/>
  <c r="G109" i="34"/>
  <c r="R105" i="34"/>
  <c r="S105" i="34" s="1"/>
  <c r="G105" i="34"/>
  <c r="R101" i="34"/>
  <c r="S101" i="34" s="1"/>
  <c r="G101" i="34"/>
  <c r="R97" i="34"/>
  <c r="S97" i="34" s="1"/>
  <c r="G97" i="34"/>
  <c r="R93" i="34"/>
  <c r="S93" i="34" s="1"/>
  <c r="G93" i="34"/>
  <c r="R89" i="34"/>
  <c r="S89" i="34" s="1"/>
  <c r="G89" i="34"/>
  <c r="R85" i="34"/>
  <c r="S85" i="34" s="1"/>
  <c r="G85" i="34"/>
  <c r="R81" i="34"/>
  <c r="S81" i="34" s="1"/>
  <c r="G81" i="34"/>
  <c r="R77" i="34"/>
  <c r="S77" i="34" s="1"/>
  <c r="G77" i="34"/>
  <c r="R73" i="34"/>
  <c r="S73" i="34" s="1"/>
  <c r="G73" i="34"/>
  <c r="R69" i="34"/>
  <c r="S69" i="34" s="1"/>
  <c r="G69" i="34"/>
  <c r="R65" i="34"/>
  <c r="S65" i="34" s="1"/>
  <c r="G65" i="34"/>
  <c r="R61" i="34"/>
  <c r="S61" i="34" s="1"/>
  <c r="G61" i="34"/>
  <c r="R57" i="34"/>
  <c r="S57" i="34" s="1"/>
  <c r="G57" i="34"/>
  <c r="R53" i="34"/>
  <c r="S53" i="34" s="1"/>
  <c r="G53" i="34"/>
  <c r="R49" i="34"/>
  <c r="S49" i="34" s="1"/>
  <c r="G49" i="34"/>
  <c r="R45" i="34"/>
  <c r="S45" i="34" s="1"/>
  <c r="G45" i="34"/>
  <c r="R41" i="34"/>
  <c r="S41" i="34" s="1"/>
  <c r="G41" i="34"/>
  <c r="R37" i="34"/>
  <c r="S37" i="34" s="1"/>
  <c r="G37" i="34"/>
  <c r="R33" i="34"/>
  <c r="S33" i="34" s="1"/>
  <c r="G33" i="34"/>
  <c r="R29" i="34"/>
  <c r="S29" i="34" s="1"/>
  <c r="G29" i="34"/>
  <c r="R25" i="34"/>
  <c r="S25" i="34" s="1"/>
  <c r="G25" i="34"/>
  <c r="R21" i="34"/>
  <c r="S21" i="34" s="1"/>
  <c r="G21" i="34"/>
  <c r="G1191" i="34"/>
  <c r="G1186" i="34"/>
  <c r="G1180" i="34"/>
  <c r="G1175" i="34"/>
  <c r="G1170" i="34"/>
  <c r="G1164" i="34"/>
  <c r="G1159" i="34"/>
  <c r="G1154" i="34"/>
  <c r="G1148" i="34"/>
  <c r="G1143" i="34"/>
  <c r="G1138" i="34"/>
  <c r="G1132" i="34"/>
  <c r="G1127" i="34"/>
  <c r="G1122" i="34"/>
  <c r="G1116" i="34"/>
  <c r="G1111" i="34"/>
  <c r="G1106" i="34"/>
  <c r="G1100" i="34"/>
  <c r="G1095" i="34"/>
  <c r="G1090" i="34"/>
  <c r="G1084" i="34"/>
  <c r="G1079" i="34"/>
  <c r="G1074" i="34"/>
  <c r="G1068" i="34"/>
  <c r="G1063" i="34"/>
  <c r="G1058" i="34"/>
  <c r="G1052" i="34"/>
  <c r="G1047" i="34"/>
  <c r="G1039" i="34"/>
  <c r="G1031" i="34"/>
  <c r="G1023" i="34"/>
  <c r="G1015" i="34"/>
  <c r="G1007" i="34"/>
  <c r="G999" i="34"/>
  <c r="G991" i="34"/>
  <c r="G983" i="34"/>
  <c r="G975" i="34"/>
  <c r="G967" i="34"/>
  <c r="G959" i="34"/>
  <c r="G951" i="34"/>
  <c r="G943" i="34"/>
  <c r="G935" i="34"/>
  <c r="G927" i="34"/>
  <c r="G919" i="34"/>
  <c r="G911" i="34"/>
  <c r="G903" i="34"/>
  <c r="G895" i="34"/>
  <c r="G887" i="34"/>
  <c r="G879" i="34"/>
  <c r="G871" i="34"/>
  <c r="G863" i="34"/>
  <c r="G855" i="34"/>
  <c r="G847" i="34"/>
  <c r="G839" i="34"/>
  <c r="G831" i="34"/>
  <c r="G823" i="34"/>
  <c r="G815" i="34"/>
  <c r="G807" i="34"/>
  <c r="G799" i="34"/>
  <c r="G791" i="34"/>
  <c r="G783" i="34"/>
  <c r="G775" i="34"/>
  <c r="G767" i="34"/>
  <c r="G759" i="34"/>
  <c r="G751" i="34"/>
  <c r="G743" i="34"/>
  <c r="G735" i="34"/>
  <c r="G727" i="34"/>
  <c r="G719" i="34"/>
  <c r="G711" i="34"/>
  <c r="G703" i="34"/>
  <c r="G695" i="34"/>
  <c r="G687" i="34"/>
  <c r="G679" i="34"/>
  <c r="G671" i="34"/>
  <c r="G663" i="34"/>
  <c r="G655" i="34"/>
  <c r="G647" i="34"/>
  <c r="G639" i="34"/>
  <c r="G631" i="34"/>
  <c r="G623" i="34"/>
  <c r="G615" i="34"/>
  <c r="G607" i="34"/>
  <c r="G599" i="34"/>
  <c r="G591" i="34"/>
  <c r="G583" i="34"/>
  <c r="G575" i="34"/>
  <c r="G567" i="34"/>
  <c r="G559" i="34"/>
  <c r="G551" i="34"/>
  <c r="G543" i="34"/>
  <c r="G535" i="34"/>
  <c r="G527" i="34"/>
  <c r="G519" i="34"/>
  <c r="G511" i="34"/>
  <c r="G503" i="34"/>
  <c r="G495" i="34"/>
  <c r="G487" i="34"/>
  <c r="G479" i="34"/>
  <c r="G471" i="34"/>
  <c r="G463" i="34"/>
  <c r="G455" i="34"/>
  <c r="G447" i="34"/>
  <c r="G439" i="34"/>
  <c r="G431" i="34"/>
  <c r="G423" i="34"/>
  <c r="G415" i="34"/>
  <c r="G407" i="34"/>
  <c r="G399" i="34"/>
  <c r="G391" i="34"/>
  <c r="G383" i="34"/>
  <c r="G375" i="34"/>
  <c r="G367" i="34"/>
  <c r="G359" i="34"/>
  <c r="G351" i="34"/>
  <c r="G343" i="34"/>
  <c r="G335" i="34"/>
  <c r="G327" i="34"/>
  <c r="G319" i="34"/>
  <c r="G311" i="34"/>
  <c r="G303" i="34"/>
  <c r="G295" i="34"/>
  <c r="G287" i="34"/>
  <c r="G279" i="34"/>
  <c r="G271" i="34"/>
  <c r="G263" i="34"/>
  <c r="G255" i="34"/>
  <c r="G247" i="34"/>
  <c r="G239" i="34"/>
  <c r="G231" i="34"/>
  <c r="G223" i="34"/>
  <c r="G215" i="34"/>
  <c r="G207" i="34"/>
  <c r="G199" i="34"/>
  <c r="G191" i="34"/>
  <c r="G183" i="34"/>
  <c r="G175" i="34"/>
  <c r="G167" i="34"/>
  <c r="G159" i="34"/>
  <c r="G151" i="34"/>
  <c r="G143" i="34"/>
  <c r="G128" i="34"/>
  <c r="G120" i="34"/>
  <c r="G112" i="34"/>
  <c r="G104" i="34"/>
  <c r="G96" i="34"/>
  <c r="G88" i="34"/>
  <c r="G80" i="34"/>
  <c r="G72" i="34"/>
  <c r="G64" i="34"/>
  <c r="G56" i="34"/>
  <c r="G48" i="34"/>
  <c r="G40" i="34"/>
  <c r="G1190" i="34"/>
  <c r="G1184" i="34"/>
  <c r="G1179" i="34"/>
  <c r="G1174" i="34"/>
  <c r="G1168" i="34"/>
  <c r="G1163" i="34"/>
  <c r="G1158" i="34"/>
  <c r="G1152" i="34"/>
  <c r="G1147" i="34"/>
  <c r="G1142" i="34"/>
  <c r="G1136" i="34"/>
  <c r="G1131" i="34"/>
  <c r="G1126" i="34"/>
  <c r="G1120" i="34"/>
  <c r="G1115" i="34"/>
  <c r="G1110" i="34"/>
  <c r="G1104" i="34"/>
  <c r="G1099" i="34"/>
  <c r="G1094" i="34"/>
  <c r="G1088" i="34"/>
  <c r="G1083" i="34"/>
  <c r="G1078" i="34"/>
  <c r="G1072" i="34"/>
  <c r="G1067" i="34"/>
  <c r="G1062" i="34"/>
  <c r="G1056" i="34"/>
  <c r="G1051" i="34"/>
  <c r="G1046" i="34"/>
  <c r="G1038" i="34"/>
  <c r="G1030" i="34"/>
  <c r="G1022" i="34"/>
  <c r="G1014" i="34"/>
  <c r="G1006" i="34"/>
  <c r="G998" i="34"/>
  <c r="G990" i="34"/>
  <c r="G982" i="34"/>
  <c r="G974" i="34"/>
  <c r="G966" i="34"/>
  <c r="G958" i="34"/>
  <c r="G950" i="34"/>
  <c r="G942" i="34"/>
  <c r="G934" i="34"/>
  <c r="G926" i="34"/>
  <c r="G918" i="34"/>
  <c r="G910" i="34"/>
  <c r="G902" i="34"/>
  <c r="G894" i="34"/>
  <c r="G886" i="34"/>
  <c r="G878" i="34"/>
  <c r="G870" i="34"/>
  <c r="G862" i="34"/>
  <c r="G854" i="34"/>
  <c r="G846" i="34"/>
  <c r="G838" i="34"/>
  <c r="G830" i="34"/>
  <c r="G822" i="34"/>
  <c r="G814" i="34"/>
  <c r="G806" i="34"/>
  <c r="G798" i="34"/>
  <c r="G790" i="34"/>
  <c r="G782" i="34"/>
  <c r="G774" i="34"/>
  <c r="G766" i="34"/>
  <c r="G758" i="34"/>
  <c r="G750" i="34"/>
  <c r="G742" i="34"/>
  <c r="G734" i="34"/>
  <c r="G726" i="34"/>
  <c r="G718" i="34"/>
  <c r="G710" i="34"/>
  <c r="G702" i="34"/>
  <c r="G694" i="34"/>
  <c r="G686" i="34"/>
  <c r="G678" i="34"/>
  <c r="G670" i="34"/>
  <c r="G662" i="34"/>
  <c r="G654" i="34"/>
  <c r="G646" i="34"/>
  <c r="G638" i="34"/>
  <c r="G630" i="34"/>
  <c r="G622" i="34"/>
  <c r="G614" i="34"/>
  <c r="G606" i="34"/>
  <c r="G598" i="34"/>
  <c r="G590" i="34"/>
  <c r="G582" i="34"/>
  <c r="G574" i="34"/>
  <c r="G566" i="34"/>
  <c r="G558" i="34"/>
  <c r="G550" i="34"/>
  <c r="G542" i="34"/>
  <c r="G534" i="34"/>
  <c r="G526" i="34"/>
  <c r="G518" i="34"/>
  <c r="G510" i="34"/>
  <c r="G502" i="34"/>
  <c r="G494" i="34"/>
  <c r="G486" i="34"/>
  <c r="G478" i="34"/>
  <c r="G470" i="34"/>
  <c r="G462" i="34"/>
  <c r="G454" i="34"/>
  <c r="G446" i="34"/>
  <c r="G438" i="34"/>
  <c r="G430" i="34"/>
  <c r="G422" i="34"/>
  <c r="G414" i="34"/>
  <c r="G406" i="34"/>
  <c r="G398" i="34"/>
  <c r="G390" i="34"/>
  <c r="G382" i="34"/>
  <c r="G374" i="34"/>
  <c r="G366" i="34"/>
  <c r="G358" i="34"/>
  <c r="G350" i="34"/>
  <c r="G342" i="34"/>
  <c r="G334" i="34"/>
  <c r="G326" i="34"/>
  <c r="G318" i="34"/>
  <c r="G310" i="34"/>
  <c r="G302" i="34"/>
  <c r="G294" i="34"/>
  <c r="G286" i="34"/>
  <c r="G278" i="34"/>
  <c r="G270" i="34"/>
  <c r="G262" i="34"/>
  <c r="G254" i="34"/>
  <c r="G246" i="34"/>
  <c r="G238" i="34"/>
  <c r="G230" i="34"/>
  <c r="G222" i="34"/>
  <c r="G214" i="34"/>
  <c r="G206" i="34"/>
  <c r="G198" i="34"/>
  <c r="G190" i="34"/>
  <c r="G182" i="34"/>
  <c r="G174" i="34"/>
  <c r="G166" i="34"/>
  <c r="G158" i="34"/>
  <c r="G150" i="34"/>
  <c r="G142" i="34"/>
  <c r="G135" i="34"/>
  <c r="G127" i="34"/>
  <c r="G119" i="34"/>
  <c r="G111" i="34"/>
  <c r="G103" i="34"/>
  <c r="G95" i="34"/>
  <c r="G87" i="34"/>
  <c r="G79" i="34"/>
  <c r="G71" i="34"/>
  <c r="G63" i="34"/>
  <c r="G55" i="34"/>
  <c r="G47" i="34"/>
  <c r="G39" i="34"/>
  <c r="G31" i="34"/>
  <c r="G23" i="34"/>
  <c r="G16" i="34"/>
  <c r="G12" i="34"/>
  <c r="J17" i="34"/>
  <c r="J13" i="34"/>
  <c r="G1194" i="34"/>
  <c r="G1188" i="34"/>
  <c r="G1183" i="34"/>
  <c r="G1178" i="34"/>
  <c r="G1172" i="34"/>
  <c r="G1167" i="34"/>
  <c r="G1162" i="34"/>
  <c r="G1156" i="34"/>
  <c r="G1151" i="34"/>
  <c r="G1146" i="34"/>
  <c r="G1140" i="34"/>
  <c r="G1135" i="34"/>
  <c r="G1130" i="34"/>
  <c r="G1124" i="34"/>
  <c r="G1119" i="34"/>
  <c r="G1114" i="34"/>
  <c r="G1108" i="34"/>
  <c r="G1103" i="34"/>
  <c r="G1098" i="34"/>
  <c r="G1092" i="34"/>
  <c r="G1087" i="34"/>
  <c r="G1082" i="34"/>
  <c r="G1076" i="34"/>
  <c r="G1071" i="34"/>
  <c r="G1066" i="34"/>
  <c r="G1060" i="34"/>
  <c r="G1055" i="34"/>
  <c r="G1050" i="34"/>
  <c r="G1043" i="34"/>
  <c r="G1035" i="34"/>
  <c r="G1027" i="34"/>
  <c r="G1019" i="34"/>
  <c r="G1011" i="34"/>
  <c r="G1003" i="34"/>
  <c r="G995" i="34"/>
  <c r="G987" i="34"/>
  <c r="G979" i="34"/>
  <c r="G971" i="34"/>
  <c r="G963" i="34"/>
  <c r="G955" i="34"/>
  <c r="G947" i="34"/>
  <c r="G939" i="34"/>
  <c r="G931" i="34"/>
  <c r="G923" i="34"/>
  <c r="G915" i="34"/>
  <c r="G907" i="34"/>
  <c r="G899" i="34"/>
  <c r="G891" i="34"/>
  <c r="G883" i="34"/>
  <c r="G875" i="34"/>
  <c r="G867" i="34"/>
  <c r="G859" i="34"/>
  <c r="G851" i="34"/>
  <c r="G843" i="34"/>
  <c r="G835" i="34"/>
  <c r="G827" i="34"/>
  <c r="G819" i="34"/>
  <c r="G811" i="34"/>
  <c r="G803" i="34"/>
  <c r="G795" i="34"/>
  <c r="G787" i="34"/>
  <c r="G779" i="34"/>
  <c r="G771" i="34"/>
  <c r="G763" i="34"/>
  <c r="G755" i="34"/>
  <c r="G747" i="34"/>
  <c r="G739" i="34"/>
  <c r="G731" i="34"/>
  <c r="G723" i="34"/>
  <c r="G715" i="34"/>
  <c r="G707" i="34"/>
  <c r="G699" i="34"/>
  <c r="G691" i="34"/>
  <c r="G683" i="34"/>
  <c r="G675" i="34"/>
  <c r="G667" i="34"/>
  <c r="G659" i="34"/>
  <c r="G651" i="34"/>
  <c r="G643" i="34"/>
  <c r="G635" i="34"/>
  <c r="G627" i="34"/>
  <c r="G619" i="34"/>
  <c r="G611" i="34"/>
  <c r="G603" i="34"/>
  <c r="G595" i="34"/>
  <c r="G587" i="34"/>
  <c r="G579" i="34"/>
  <c r="G571" i="34"/>
  <c r="G563" i="34"/>
  <c r="G555" i="34"/>
  <c r="G547" i="34"/>
  <c r="G539" i="34"/>
  <c r="G531" i="34"/>
  <c r="G523" i="34"/>
  <c r="G515" i="34"/>
  <c r="G507" i="34"/>
  <c r="G499" i="34"/>
  <c r="G491" i="34"/>
  <c r="G483" i="34"/>
  <c r="G475" i="34"/>
  <c r="G467" i="34"/>
  <c r="G459" i="34"/>
  <c r="G451" i="34"/>
  <c r="G443" i="34"/>
  <c r="G435" i="34"/>
  <c r="G427" i="34"/>
  <c r="G419" i="34"/>
  <c r="G411" i="34"/>
  <c r="G403" i="34"/>
  <c r="G395" i="34"/>
  <c r="G387" i="34"/>
  <c r="G379" i="34"/>
  <c r="G371" i="34"/>
  <c r="G363" i="34"/>
  <c r="G355" i="34"/>
  <c r="G347" i="34"/>
  <c r="G339" i="34"/>
  <c r="G331" i="34"/>
  <c r="G323" i="34"/>
  <c r="G307" i="34"/>
  <c r="G299" i="34"/>
  <c r="G291" i="34"/>
  <c r="G283" i="34"/>
  <c r="G275" i="34"/>
  <c r="G267" i="34"/>
  <c r="G259" i="34"/>
  <c r="G251" i="34"/>
  <c r="G243" i="34"/>
  <c r="G235" i="34"/>
  <c r="G227" i="34"/>
  <c r="G219" i="34"/>
  <c r="G211" i="34"/>
  <c r="G203" i="34"/>
  <c r="G195" i="34"/>
  <c r="G187" i="34"/>
  <c r="G179" i="34"/>
  <c r="G171" i="34"/>
  <c r="G163" i="34"/>
  <c r="G155" i="34"/>
  <c r="G147" i="34"/>
  <c r="G139" i="34"/>
  <c r="G132" i="34"/>
  <c r="G124" i="34"/>
  <c r="G116" i="34"/>
  <c r="G108" i="34"/>
  <c r="G100" i="34"/>
  <c r="G92" i="34"/>
  <c r="G84" i="34"/>
  <c r="G76" i="34"/>
  <c r="G68" i="34"/>
  <c r="G60" i="34"/>
  <c r="G52" i="34"/>
  <c r="R1193" i="34"/>
  <c r="S1193" i="34" s="1"/>
  <c r="G1193" i="34"/>
  <c r="R1189" i="34"/>
  <c r="S1189" i="34" s="1"/>
  <c r="G1189" i="34"/>
  <c r="R1185" i="34"/>
  <c r="S1185" i="34" s="1"/>
  <c r="G1185" i="34"/>
  <c r="R1181" i="34"/>
  <c r="S1181" i="34" s="1"/>
  <c r="G1181" i="34"/>
  <c r="R1177" i="34"/>
  <c r="S1177" i="34" s="1"/>
  <c r="G1177" i="34"/>
  <c r="R1173" i="34"/>
  <c r="S1173" i="34" s="1"/>
  <c r="G1173" i="34"/>
  <c r="R1169" i="34"/>
  <c r="S1169" i="34" s="1"/>
  <c r="G1169" i="34"/>
  <c r="R1165" i="34"/>
  <c r="S1165" i="34" s="1"/>
  <c r="G1165" i="34"/>
  <c r="R1161" i="34"/>
  <c r="S1161" i="34" s="1"/>
  <c r="G1161" i="34"/>
  <c r="R1157" i="34"/>
  <c r="S1157" i="34" s="1"/>
  <c r="G1157" i="34"/>
  <c r="R1153" i="34"/>
  <c r="S1153" i="34" s="1"/>
  <c r="G1153" i="34"/>
  <c r="R1149" i="34"/>
  <c r="S1149" i="34" s="1"/>
  <c r="G1149" i="34"/>
  <c r="R1145" i="34"/>
  <c r="S1145" i="34" s="1"/>
  <c r="G1145" i="34"/>
  <c r="R1141" i="34"/>
  <c r="S1141" i="34" s="1"/>
  <c r="G1141" i="34"/>
  <c r="R1137" i="34"/>
  <c r="S1137" i="34" s="1"/>
  <c r="G1137" i="34"/>
  <c r="R1133" i="34"/>
  <c r="S1133" i="34" s="1"/>
  <c r="G1133" i="34"/>
  <c r="R1129" i="34"/>
  <c r="S1129" i="34" s="1"/>
  <c r="G1129" i="34"/>
  <c r="R1125" i="34"/>
  <c r="S1125" i="34" s="1"/>
  <c r="G1125" i="34"/>
  <c r="R1121" i="34"/>
  <c r="S1121" i="34" s="1"/>
  <c r="G1121" i="34"/>
  <c r="R1117" i="34"/>
  <c r="S1117" i="34" s="1"/>
  <c r="G1117" i="34"/>
  <c r="R1113" i="34"/>
  <c r="S1113" i="34" s="1"/>
  <c r="G1113" i="34"/>
  <c r="R1109" i="34"/>
  <c r="S1109" i="34" s="1"/>
  <c r="G1109" i="34"/>
  <c r="R1105" i="34"/>
  <c r="S1105" i="34" s="1"/>
  <c r="G1105" i="34"/>
  <c r="R1101" i="34"/>
  <c r="S1101" i="34" s="1"/>
  <c r="G1101" i="34"/>
  <c r="R1097" i="34"/>
  <c r="S1097" i="34" s="1"/>
  <c r="G1097" i="34"/>
  <c r="R1093" i="34"/>
  <c r="S1093" i="34" s="1"/>
  <c r="G1093" i="34"/>
  <c r="R1089" i="34"/>
  <c r="S1089" i="34" s="1"/>
  <c r="G1089" i="34"/>
  <c r="R1085" i="34"/>
  <c r="S1085" i="34" s="1"/>
  <c r="G1085" i="34"/>
  <c r="R1081" i="34"/>
  <c r="S1081" i="34" s="1"/>
  <c r="G1081" i="34"/>
  <c r="R1077" i="34"/>
  <c r="S1077" i="34" s="1"/>
  <c r="G1077" i="34"/>
  <c r="R1073" i="34"/>
  <c r="S1073" i="34" s="1"/>
  <c r="G1073" i="34"/>
  <c r="R1069" i="34"/>
  <c r="S1069" i="34" s="1"/>
  <c r="G1069" i="34"/>
  <c r="R1065" i="34"/>
  <c r="S1065" i="34" s="1"/>
  <c r="G1065" i="34"/>
  <c r="R1061" i="34"/>
  <c r="S1061" i="34" s="1"/>
  <c r="G1061" i="34"/>
  <c r="R1057" i="34"/>
  <c r="S1057" i="34" s="1"/>
  <c r="G1057" i="34"/>
  <c r="R1053" i="34"/>
  <c r="S1053" i="34" s="1"/>
  <c r="G1053" i="34"/>
  <c r="R1049" i="34"/>
  <c r="S1049" i="34" s="1"/>
  <c r="G1049" i="34"/>
  <c r="R1045" i="34"/>
  <c r="S1045" i="34" s="1"/>
  <c r="G1045" i="34"/>
  <c r="R1041" i="34"/>
  <c r="S1041" i="34" s="1"/>
  <c r="G1041" i="34"/>
  <c r="R1037" i="34"/>
  <c r="S1037" i="34" s="1"/>
  <c r="G1037" i="34"/>
  <c r="R1033" i="34"/>
  <c r="S1033" i="34" s="1"/>
  <c r="G1033" i="34"/>
  <c r="R1029" i="34"/>
  <c r="S1029" i="34" s="1"/>
  <c r="G1029" i="34"/>
  <c r="R1025" i="34"/>
  <c r="S1025" i="34" s="1"/>
  <c r="G1025" i="34"/>
  <c r="R1021" i="34"/>
  <c r="S1021" i="34" s="1"/>
  <c r="G1021" i="34"/>
  <c r="R1017" i="34"/>
  <c r="S1017" i="34" s="1"/>
  <c r="G1017" i="34"/>
  <c r="R1013" i="34"/>
  <c r="S1013" i="34" s="1"/>
  <c r="G1013" i="34"/>
  <c r="R1009" i="34"/>
  <c r="S1009" i="34" s="1"/>
  <c r="G1009" i="34"/>
  <c r="R1005" i="34"/>
  <c r="S1005" i="34" s="1"/>
  <c r="G1005" i="34"/>
  <c r="R1001" i="34"/>
  <c r="S1001" i="34" s="1"/>
  <c r="G1001" i="34"/>
  <c r="R997" i="34"/>
  <c r="S997" i="34" s="1"/>
  <c r="G997" i="34"/>
  <c r="R993" i="34"/>
  <c r="S993" i="34" s="1"/>
  <c r="G993" i="34"/>
  <c r="R989" i="34"/>
  <c r="S989" i="34" s="1"/>
  <c r="G989" i="34"/>
  <c r="R985" i="34"/>
  <c r="S985" i="34" s="1"/>
  <c r="G985" i="34"/>
  <c r="R981" i="34"/>
  <c r="S981" i="34" s="1"/>
  <c r="G981" i="34"/>
  <c r="R977" i="34"/>
  <c r="S977" i="34" s="1"/>
  <c r="G977" i="34"/>
  <c r="R973" i="34"/>
  <c r="S973" i="34" s="1"/>
  <c r="G973" i="34"/>
  <c r="R969" i="34"/>
  <c r="S969" i="34" s="1"/>
  <c r="G969" i="34"/>
  <c r="R965" i="34"/>
  <c r="S965" i="34" s="1"/>
  <c r="G965" i="34"/>
  <c r="R961" i="34"/>
  <c r="S961" i="34" s="1"/>
  <c r="G961" i="34"/>
  <c r="R957" i="34"/>
  <c r="S957" i="34" s="1"/>
  <c r="G957" i="34"/>
  <c r="R953" i="34"/>
  <c r="S953" i="34" s="1"/>
  <c r="G953" i="34"/>
  <c r="R949" i="34"/>
  <c r="S949" i="34" s="1"/>
  <c r="G949" i="34"/>
  <c r="R945" i="34"/>
  <c r="S945" i="34" s="1"/>
  <c r="G945" i="34"/>
  <c r="R941" i="34"/>
  <c r="S941" i="34" s="1"/>
  <c r="G941" i="34"/>
  <c r="R937" i="34"/>
  <c r="S937" i="34" s="1"/>
  <c r="G937" i="34"/>
  <c r="R933" i="34"/>
  <c r="S933" i="34" s="1"/>
  <c r="G933" i="34"/>
  <c r="R929" i="34"/>
  <c r="S929" i="34" s="1"/>
  <c r="G929" i="34"/>
  <c r="R925" i="34"/>
  <c r="S925" i="34" s="1"/>
  <c r="G925" i="34"/>
  <c r="R921" i="34"/>
  <c r="S921" i="34" s="1"/>
  <c r="G921" i="34"/>
  <c r="R917" i="34"/>
  <c r="S917" i="34" s="1"/>
  <c r="G917" i="34"/>
  <c r="R913" i="34"/>
  <c r="S913" i="34" s="1"/>
  <c r="G913" i="34"/>
  <c r="R909" i="34"/>
  <c r="S909" i="34" s="1"/>
  <c r="G909" i="34"/>
  <c r="R905" i="34"/>
  <c r="S905" i="34" s="1"/>
  <c r="G905" i="34"/>
  <c r="R901" i="34"/>
  <c r="S901" i="34" s="1"/>
  <c r="G901" i="34"/>
  <c r="R897" i="34"/>
  <c r="S897" i="34" s="1"/>
  <c r="G897" i="34"/>
  <c r="R893" i="34"/>
  <c r="S893" i="34" s="1"/>
  <c r="G893" i="34"/>
  <c r="R889" i="34"/>
  <c r="S889" i="34" s="1"/>
  <c r="G889" i="34"/>
  <c r="R885" i="34"/>
  <c r="S885" i="34" s="1"/>
  <c r="G885" i="34"/>
  <c r="R881" i="34"/>
  <c r="S881" i="34" s="1"/>
  <c r="G881" i="34"/>
  <c r="R877" i="34"/>
  <c r="S877" i="34" s="1"/>
  <c r="G877" i="34"/>
  <c r="R873" i="34"/>
  <c r="S873" i="34" s="1"/>
  <c r="G873" i="34"/>
  <c r="R869" i="34"/>
  <c r="S869" i="34" s="1"/>
  <c r="G869" i="34"/>
  <c r="R865" i="34"/>
  <c r="S865" i="34" s="1"/>
  <c r="G865" i="34"/>
  <c r="R861" i="34"/>
  <c r="S861" i="34" s="1"/>
  <c r="G861" i="34"/>
  <c r="R857" i="34"/>
  <c r="S857" i="34" s="1"/>
  <c r="G857" i="34"/>
  <c r="R853" i="34"/>
  <c r="S853" i="34" s="1"/>
  <c r="G853" i="34"/>
  <c r="R849" i="34"/>
  <c r="S849" i="34" s="1"/>
  <c r="G849" i="34"/>
  <c r="R845" i="34"/>
  <c r="S845" i="34" s="1"/>
  <c r="G845" i="34"/>
  <c r="R841" i="34"/>
  <c r="S841" i="34" s="1"/>
  <c r="G841" i="34"/>
  <c r="R837" i="34"/>
  <c r="S837" i="34" s="1"/>
  <c r="G837" i="34"/>
  <c r="R833" i="34"/>
  <c r="S833" i="34" s="1"/>
  <c r="G833" i="34"/>
  <c r="R829" i="34"/>
  <c r="S829" i="34" s="1"/>
  <c r="G829" i="34"/>
  <c r="R825" i="34"/>
  <c r="S825" i="34" s="1"/>
  <c r="G825" i="34"/>
  <c r="R821" i="34"/>
  <c r="S821" i="34" s="1"/>
  <c r="G821" i="34"/>
  <c r="R817" i="34"/>
  <c r="S817" i="34" s="1"/>
  <c r="G817" i="34"/>
  <c r="R813" i="34"/>
  <c r="S813" i="34" s="1"/>
  <c r="G813" i="34"/>
  <c r="R809" i="34"/>
  <c r="S809" i="34" s="1"/>
  <c r="G809" i="34"/>
  <c r="R805" i="34"/>
  <c r="S805" i="34" s="1"/>
  <c r="G805" i="34"/>
  <c r="R801" i="34"/>
  <c r="S801" i="34" s="1"/>
  <c r="G801" i="34"/>
  <c r="R797" i="34"/>
  <c r="S797" i="34" s="1"/>
  <c r="G797" i="34"/>
  <c r="R793" i="34"/>
  <c r="S793" i="34" s="1"/>
  <c r="G793" i="34"/>
  <c r="R789" i="34"/>
  <c r="S789" i="34" s="1"/>
  <c r="G789" i="34"/>
  <c r="R785" i="34"/>
  <c r="S785" i="34" s="1"/>
  <c r="G785" i="34"/>
  <c r="R781" i="34"/>
  <c r="S781" i="34" s="1"/>
  <c r="G781" i="34"/>
  <c r="R777" i="34"/>
  <c r="S777" i="34" s="1"/>
  <c r="G777" i="34"/>
  <c r="R773" i="34"/>
  <c r="S773" i="34" s="1"/>
  <c r="G773" i="34"/>
  <c r="R769" i="34"/>
  <c r="S769" i="34" s="1"/>
  <c r="G769" i="34"/>
  <c r="R765" i="34"/>
  <c r="S765" i="34" s="1"/>
  <c r="G765" i="34"/>
  <c r="R761" i="34"/>
  <c r="S761" i="34" s="1"/>
  <c r="G761" i="34"/>
  <c r="R757" i="34"/>
  <c r="S757" i="34" s="1"/>
  <c r="G757" i="34"/>
  <c r="R753" i="34"/>
  <c r="S753" i="34" s="1"/>
  <c r="G753" i="34"/>
  <c r="R749" i="34"/>
  <c r="S749" i="34" s="1"/>
  <c r="G749" i="34"/>
  <c r="R745" i="34"/>
  <c r="S745" i="34" s="1"/>
  <c r="G745" i="34"/>
  <c r="R741" i="34"/>
  <c r="S741" i="34" s="1"/>
  <c r="G741" i="34"/>
  <c r="R737" i="34"/>
  <c r="S737" i="34" s="1"/>
  <c r="G737" i="34"/>
  <c r="R733" i="34"/>
  <c r="S733" i="34" s="1"/>
  <c r="G733" i="34"/>
  <c r="R729" i="34"/>
  <c r="S729" i="34" s="1"/>
  <c r="G729" i="34"/>
  <c r="R725" i="34"/>
  <c r="S725" i="34" s="1"/>
  <c r="G725" i="34"/>
  <c r="R721" i="34"/>
  <c r="S721" i="34" s="1"/>
  <c r="G721" i="34"/>
  <c r="R717" i="34"/>
  <c r="S717" i="34" s="1"/>
  <c r="G717" i="34"/>
  <c r="R713" i="34"/>
  <c r="S713" i="34" s="1"/>
  <c r="G713" i="34"/>
  <c r="R709" i="34"/>
  <c r="S709" i="34" s="1"/>
  <c r="G709" i="34"/>
  <c r="R705" i="34"/>
  <c r="S705" i="34" s="1"/>
  <c r="G705" i="34"/>
  <c r="R701" i="34"/>
  <c r="S701" i="34" s="1"/>
  <c r="G701" i="34"/>
  <c r="R697" i="34"/>
  <c r="S697" i="34" s="1"/>
  <c r="G697" i="34"/>
  <c r="R693" i="34"/>
  <c r="S693" i="34" s="1"/>
  <c r="G693" i="34"/>
  <c r="R689" i="34"/>
  <c r="S689" i="34" s="1"/>
  <c r="G689" i="34"/>
  <c r="R685" i="34"/>
  <c r="S685" i="34" s="1"/>
  <c r="G685" i="34"/>
  <c r="R681" i="34"/>
  <c r="S681" i="34" s="1"/>
  <c r="G681" i="34"/>
  <c r="R677" i="34"/>
  <c r="S677" i="34" s="1"/>
  <c r="G677" i="34"/>
  <c r="R673" i="34"/>
  <c r="S673" i="34" s="1"/>
  <c r="G673" i="34"/>
  <c r="R669" i="34"/>
  <c r="S669" i="34" s="1"/>
  <c r="G669" i="34"/>
  <c r="R665" i="34"/>
  <c r="S665" i="34" s="1"/>
  <c r="G665" i="34"/>
  <c r="R661" i="34"/>
  <c r="S661" i="34" s="1"/>
  <c r="G661" i="34"/>
  <c r="R657" i="34"/>
  <c r="S657" i="34" s="1"/>
  <c r="G657" i="34"/>
  <c r="R653" i="34"/>
  <c r="S653" i="34" s="1"/>
  <c r="G653" i="34"/>
  <c r="R649" i="34"/>
  <c r="S649" i="34" s="1"/>
  <c r="G649" i="34"/>
  <c r="R645" i="34"/>
  <c r="S645" i="34" s="1"/>
  <c r="G645" i="34"/>
  <c r="R641" i="34"/>
  <c r="S641" i="34" s="1"/>
  <c r="G641" i="34"/>
  <c r="R637" i="34"/>
  <c r="S637" i="34" s="1"/>
  <c r="G637" i="34"/>
  <c r="R633" i="34"/>
  <c r="S633" i="34" s="1"/>
  <c r="G633" i="34"/>
  <c r="R629" i="34"/>
  <c r="S629" i="34" s="1"/>
  <c r="G629" i="34"/>
  <c r="R625" i="34"/>
  <c r="S625" i="34" s="1"/>
  <c r="G625" i="34"/>
  <c r="R621" i="34"/>
  <c r="S621" i="34" s="1"/>
  <c r="G621" i="34"/>
  <c r="R617" i="34"/>
  <c r="S617" i="34" s="1"/>
  <c r="G617" i="34"/>
  <c r="R613" i="34"/>
  <c r="S613" i="34" s="1"/>
  <c r="G613" i="34"/>
  <c r="R609" i="34"/>
  <c r="S609" i="34" s="1"/>
  <c r="G609" i="34"/>
  <c r="R605" i="34"/>
  <c r="S605" i="34" s="1"/>
  <c r="G605" i="34"/>
  <c r="R601" i="34"/>
  <c r="S601" i="34" s="1"/>
  <c r="G601" i="34"/>
  <c r="R597" i="34"/>
  <c r="S597" i="34" s="1"/>
  <c r="G597" i="34"/>
  <c r="R593" i="34"/>
  <c r="S593" i="34" s="1"/>
  <c r="G593" i="34"/>
  <c r="R589" i="34"/>
  <c r="S589" i="34" s="1"/>
  <c r="G589" i="34"/>
  <c r="R585" i="34"/>
  <c r="S585" i="34" s="1"/>
  <c r="G585" i="34"/>
  <c r="R581" i="34"/>
  <c r="S581" i="34" s="1"/>
  <c r="G581" i="34"/>
  <c r="R577" i="34"/>
  <c r="S577" i="34" s="1"/>
  <c r="G577" i="34"/>
  <c r="R573" i="34"/>
  <c r="S573" i="34" s="1"/>
  <c r="G573" i="34"/>
  <c r="R569" i="34"/>
  <c r="S569" i="34" s="1"/>
  <c r="G569" i="34"/>
  <c r="R565" i="34"/>
  <c r="S565" i="34" s="1"/>
  <c r="G565" i="34"/>
  <c r="R561" i="34"/>
  <c r="S561" i="34" s="1"/>
  <c r="G561" i="34"/>
  <c r="R557" i="34"/>
  <c r="S557" i="34" s="1"/>
  <c r="G557" i="34"/>
  <c r="R553" i="34"/>
  <c r="S553" i="34" s="1"/>
  <c r="G553" i="34"/>
  <c r="R549" i="34"/>
  <c r="S549" i="34" s="1"/>
  <c r="G549" i="34"/>
  <c r="R545" i="34"/>
  <c r="S545" i="34" s="1"/>
  <c r="G545" i="34"/>
  <c r="R541" i="34"/>
  <c r="S541" i="34" s="1"/>
  <c r="G541" i="34"/>
  <c r="R537" i="34"/>
  <c r="S537" i="34" s="1"/>
  <c r="G537" i="34"/>
  <c r="R533" i="34"/>
  <c r="S533" i="34" s="1"/>
  <c r="G533" i="34"/>
  <c r="R529" i="34"/>
  <c r="S529" i="34" s="1"/>
  <c r="G529" i="34"/>
  <c r="R525" i="34"/>
  <c r="S525" i="34" s="1"/>
  <c r="G525" i="34"/>
  <c r="R521" i="34"/>
  <c r="S521" i="34" s="1"/>
  <c r="G521" i="34"/>
  <c r="R517" i="34"/>
  <c r="S517" i="34" s="1"/>
  <c r="G517" i="34"/>
  <c r="R513" i="34"/>
  <c r="S513" i="34" s="1"/>
  <c r="G513" i="34"/>
  <c r="R509" i="34"/>
  <c r="S509" i="34" s="1"/>
  <c r="G509" i="34"/>
  <c r="R505" i="34"/>
  <c r="S505" i="34" s="1"/>
  <c r="G505" i="34"/>
  <c r="R501" i="34"/>
  <c r="S501" i="34" s="1"/>
  <c r="G501" i="34"/>
  <c r="R497" i="34"/>
  <c r="S497" i="34" s="1"/>
  <c r="G497" i="34"/>
  <c r="R493" i="34"/>
  <c r="S493" i="34" s="1"/>
  <c r="G493" i="34"/>
  <c r="R489" i="34"/>
  <c r="S489" i="34" s="1"/>
  <c r="G489" i="34"/>
  <c r="R485" i="34"/>
  <c r="S485" i="34" s="1"/>
  <c r="G485" i="34"/>
  <c r="R481" i="34"/>
  <c r="S481" i="34" s="1"/>
  <c r="G481" i="34"/>
  <c r="R477" i="34"/>
  <c r="S477" i="34" s="1"/>
  <c r="G477" i="34"/>
  <c r="R473" i="34"/>
  <c r="S473" i="34" s="1"/>
  <c r="G473" i="34"/>
  <c r="R469" i="34"/>
  <c r="S469" i="34" s="1"/>
  <c r="G469" i="34"/>
  <c r="R465" i="34"/>
  <c r="S465" i="34" s="1"/>
  <c r="G465" i="34"/>
  <c r="R461" i="34"/>
  <c r="S461" i="34" s="1"/>
  <c r="G461" i="34"/>
  <c r="R457" i="34"/>
  <c r="S457" i="34" s="1"/>
  <c r="G457" i="34"/>
  <c r="R453" i="34"/>
  <c r="S453" i="34" s="1"/>
  <c r="G453" i="34"/>
  <c r="R449" i="34"/>
  <c r="S449" i="34" s="1"/>
  <c r="G449" i="34"/>
  <c r="R445" i="34"/>
  <c r="S445" i="34" s="1"/>
  <c r="G445" i="34"/>
  <c r="R441" i="34"/>
  <c r="S441" i="34" s="1"/>
  <c r="G441" i="34"/>
  <c r="R437" i="34"/>
  <c r="S437" i="34" s="1"/>
  <c r="G437" i="34"/>
  <c r="R433" i="34"/>
  <c r="S433" i="34" s="1"/>
  <c r="G433" i="34"/>
  <c r="R429" i="34"/>
  <c r="S429" i="34" s="1"/>
  <c r="G429" i="34"/>
  <c r="R425" i="34"/>
  <c r="S425" i="34" s="1"/>
  <c r="G425" i="34"/>
  <c r="R421" i="34"/>
  <c r="S421" i="34" s="1"/>
  <c r="G421" i="34"/>
  <c r="R417" i="34"/>
  <c r="S417" i="34" s="1"/>
  <c r="G417" i="34"/>
  <c r="R413" i="34"/>
  <c r="S413" i="34" s="1"/>
  <c r="G413" i="34"/>
  <c r="R409" i="34"/>
  <c r="S409" i="34" s="1"/>
  <c r="G409" i="34"/>
  <c r="R405" i="34"/>
  <c r="S405" i="34" s="1"/>
  <c r="G405" i="34"/>
  <c r="R401" i="34"/>
  <c r="S401" i="34" s="1"/>
  <c r="G401" i="34"/>
  <c r="R397" i="34"/>
  <c r="S397" i="34" s="1"/>
  <c r="G397" i="34"/>
  <c r="R393" i="34"/>
  <c r="S393" i="34" s="1"/>
  <c r="G393" i="34"/>
  <c r="R389" i="34"/>
  <c r="S389" i="34" s="1"/>
  <c r="G389" i="34"/>
  <c r="R385" i="34"/>
  <c r="S385" i="34" s="1"/>
  <c r="G385" i="34"/>
  <c r="R381" i="34"/>
  <c r="S381" i="34" s="1"/>
  <c r="G381" i="34"/>
  <c r="R377" i="34"/>
  <c r="S377" i="34" s="1"/>
  <c r="G377" i="34"/>
  <c r="R373" i="34"/>
  <c r="S373" i="34" s="1"/>
  <c r="G373" i="34"/>
  <c r="R369" i="34"/>
  <c r="S369" i="34" s="1"/>
  <c r="G369" i="34"/>
  <c r="R365" i="34"/>
  <c r="S365" i="34" s="1"/>
  <c r="G365" i="34"/>
  <c r="R361" i="34"/>
  <c r="S361" i="34" s="1"/>
  <c r="G361" i="34"/>
  <c r="R357" i="34"/>
  <c r="S357" i="34" s="1"/>
  <c r="G357" i="34"/>
  <c r="R353" i="34"/>
  <c r="S353" i="34" s="1"/>
  <c r="G353" i="34"/>
  <c r="R349" i="34"/>
  <c r="S349" i="34" s="1"/>
  <c r="G349" i="34"/>
  <c r="R345" i="34"/>
  <c r="S345" i="34" s="1"/>
  <c r="G345" i="34"/>
  <c r="R341" i="34"/>
  <c r="S341" i="34" s="1"/>
  <c r="G341" i="34"/>
  <c r="R337" i="34"/>
  <c r="S337" i="34" s="1"/>
  <c r="G337" i="34"/>
  <c r="R333" i="34"/>
  <c r="S333" i="34" s="1"/>
  <c r="G333" i="34"/>
  <c r="R329" i="34"/>
  <c r="S329" i="34" s="1"/>
  <c r="G329" i="34"/>
  <c r="R325" i="34"/>
  <c r="S325" i="34" s="1"/>
  <c r="G325" i="34"/>
  <c r="R321" i="34"/>
  <c r="S321" i="34" s="1"/>
  <c r="G321" i="34"/>
  <c r="R317" i="34"/>
  <c r="S317" i="34" s="1"/>
  <c r="G317" i="34"/>
  <c r="R313" i="34"/>
  <c r="S313" i="34" s="1"/>
  <c r="G313" i="34"/>
  <c r="R309" i="34"/>
  <c r="S309" i="34" s="1"/>
  <c r="G309" i="34"/>
  <c r="R305" i="34"/>
  <c r="S305" i="34" s="1"/>
  <c r="G305" i="34"/>
  <c r="R301" i="34"/>
  <c r="S301" i="34" s="1"/>
  <c r="G301" i="34"/>
  <c r="R297" i="34"/>
  <c r="S297" i="34" s="1"/>
  <c r="G297" i="34"/>
  <c r="R293" i="34"/>
  <c r="S293" i="34" s="1"/>
  <c r="G293" i="34"/>
  <c r="R289" i="34"/>
  <c r="S289" i="34" s="1"/>
  <c r="G289" i="34"/>
  <c r="R285" i="34"/>
  <c r="S285" i="34" s="1"/>
  <c r="G285" i="34"/>
  <c r="R281" i="34"/>
  <c r="S281" i="34" s="1"/>
  <c r="G281" i="34"/>
  <c r="R277" i="34"/>
  <c r="S277" i="34" s="1"/>
  <c r="G277" i="34"/>
  <c r="R273" i="34"/>
  <c r="S273" i="34" s="1"/>
  <c r="G273" i="34"/>
  <c r="R269" i="34"/>
  <c r="S269" i="34" s="1"/>
  <c r="G269" i="34"/>
  <c r="R265" i="34"/>
  <c r="S265" i="34" s="1"/>
  <c r="G265" i="34"/>
  <c r="R261" i="34"/>
  <c r="S261" i="34" s="1"/>
  <c r="G261" i="34"/>
  <c r="R257" i="34"/>
  <c r="S257" i="34" s="1"/>
  <c r="G257" i="34"/>
  <c r="R253" i="34"/>
  <c r="S253" i="34" s="1"/>
  <c r="G253" i="34"/>
  <c r="R249" i="34"/>
  <c r="S249" i="34" s="1"/>
  <c r="G249" i="34"/>
  <c r="R245" i="34"/>
  <c r="S245" i="34" s="1"/>
  <c r="G245" i="34"/>
  <c r="R241" i="34"/>
  <c r="S241" i="34" s="1"/>
  <c r="G241" i="34"/>
  <c r="R237" i="34"/>
  <c r="S237" i="34" s="1"/>
  <c r="G237" i="34"/>
  <c r="R233" i="34"/>
  <c r="S233" i="34" s="1"/>
  <c r="G233" i="34"/>
  <c r="R229" i="34"/>
  <c r="S229" i="34" s="1"/>
  <c r="G229" i="34"/>
  <c r="R225" i="34"/>
  <c r="S225" i="34" s="1"/>
  <c r="G225" i="34"/>
  <c r="R221" i="34"/>
  <c r="S221" i="34" s="1"/>
  <c r="G221" i="34"/>
  <c r="R217" i="34"/>
  <c r="S217" i="34" s="1"/>
  <c r="G217" i="34"/>
  <c r="R213" i="34"/>
  <c r="S213" i="34" s="1"/>
  <c r="G213" i="34"/>
  <c r="R209" i="34"/>
  <c r="S209" i="34" s="1"/>
  <c r="G209" i="34"/>
  <c r="R205" i="34"/>
  <c r="S205" i="34" s="1"/>
  <c r="G205" i="34"/>
  <c r="R201" i="34"/>
  <c r="S201" i="34" s="1"/>
  <c r="G201" i="34"/>
  <c r="R197" i="34"/>
  <c r="S197" i="34" s="1"/>
  <c r="G197" i="34"/>
  <c r="R193" i="34"/>
  <c r="S193" i="34" s="1"/>
  <c r="G193" i="34"/>
  <c r="R189" i="34"/>
  <c r="S189" i="34" s="1"/>
  <c r="G189" i="34"/>
  <c r="R185" i="34"/>
  <c r="S185" i="34" s="1"/>
  <c r="G185" i="34"/>
  <c r="R181" i="34"/>
  <c r="S181" i="34" s="1"/>
  <c r="G181" i="34"/>
  <c r="R177" i="34"/>
  <c r="S177" i="34" s="1"/>
  <c r="G177" i="34"/>
  <c r="R173" i="34"/>
  <c r="S173" i="34" s="1"/>
  <c r="G173" i="34"/>
  <c r="R169" i="34"/>
  <c r="S169" i="34" s="1"/>
  <c r="G169" i="34"/>
  <c r="R165" i="34"/>
  <c r="S165" i="34" s="1"/>
  <c r="G165" i="34"/>
  <c r="R161" i="34"/>
  <c r="S161" i="34" s="1"/>
  <c r="G161" i="34"/>
  <c r="R157" i="34"/>
  <c r="S157" i="34" s="1"/>
  <c r="G157" i="34"/>
  <c r="R153" i="34"/>
  <c r="S153" i="34" s="1"/>
  <c r="G153" i="34"/>
  <c r="R149" i="34"/>
  <c r="S149" i="34" s="1"/>
  <c r="G149" i="34"/>
  <c r="R145" i="34"/>
  <c r="S145" i="34" s="1"/>
  <c r="G145" i="34"/>
  <c r="R141" i="34"/>
  <c r="S141" i="34" s="1"/>
  <c r="G141" i="34"/>
  <c r="R137" i="34"/>
  <c r="S137" i="34" s="1"/>
  <c r="G137" i="34"/>
  <c r="R134" i="34"/>
  <c r="S134" i="34" s="1"/>
  <c r="G134" i="34"/>
  <c r="R130" i="34"/>
  <c r="S130" i="34" s="1"/>
  <c r="G130" i="34"/>
  <c r="R126" i="34"/>
  <c r="S126" i="34" s="1"/>
  <c r="G126" i="34"/>
  <c r="R122" i="34"/>
  <c r="S122" i="34" s="1"/>
  <c r="G122" i="34"/>
  <c r="R118" i="34"/>
  <c r="S118" i="34" s="1"/>
  <c r="G118" i="34"/>
  <c r="R114" i="34"/>
  <c r="S114" i="34" s="1"/>
  <c r="G114" i="34"/>
  <c r="R110" i="34"/>
  <c r="S110" i="34" s="1"/>
  <c r="G110" i="34"/>
  <c r="R106" i="34"/>
  <c r="S106" i="34" s="1"/>
  <c r="G106" i="34"/>
  <c r="R102" i="34"/>
  <c r="S102" i="34" s="1"/>
  <c r="G102" i="34"/>
  <c r="R98" i="34"/>
  <c r="S98" i="34" s="1"/>
  <c r="G98" i="34"/>
  <c r="R94" i="34"/>
  <c r="S94" i="34" s="1"/>
  <c r="G94" i="34"/>
  <c r="R90" i="34"/>
  <c r="S90" i="34" s="1"/>
  <c r="G90" i="34"/>
  <c r="R86" i="34"/>
  <c r="S86" i="34" s="1"/>
  <c r="G86" i="34"/>
  <c r="R82" i="34"/>
  <c r="S82" i="34" s="1"/>
  <c r="G82" i="34"/>
  <c r="R78" i="34"/>
  <c r="S78" i="34" s="1"/>
  <c r="G78" i="34"/>
  <c r="G1192" i="34"/>
  <c r="G1187" i="34"/>
  <c r="G1182" i="34"/>
  <c r="G1176" i="34"/>
  <c r="G1171" i="34"/>
  <c r="G1166" i="34"/>
  <c r="G1160" i="34"/>
  <c r="G1155" i="34"/>
  <c r="G1150" i="34"/>
  <c r="G1144" i="34"/>
  <c r="G1139" i="34"/>
  <c r="G1134" i="34"/>
  <c r="G1128" i="34"/>
  <c r="G1123" i="34"/>
  <c r="G1118" i="34"/>
  <c r="G1112" i="34"/>
  <c r="G1107" i="34"/>
  <c r="G1102" i="34"/>
  <c r="G1096" i="34"/>
  <c r="G1091" i="34"/>
  <c r="G1086" i="34"/>
  <c r="G1080" i="34"/>
  <c r="G1075" i="34"/>
  <c r="G1070" i="34"/>
  <c r="G1064" i="34"/>
  <c r="G1059" i="34"/>
  <c r="G1054" i="34"/>
  <c r="G1048" i="34"/>
  <c r="G1042" i="34"/>
  <c r="G1034" i="34"/>
  <c r="G1026" i="34"/>
  <c r="G1018" i="34"/>
  <c r="G1010" i="34"/>
  <c r="G1002" i="34"/>
  <c r="G994" i="34"/>
  <c r="G986" i="34"/>
  <c r="G978" i="34"/>
  <c r="G970" i="34"/>
  <c r="G962" i="34"/>
  <c r="G954" i="34"/>
  <c r="G946" i="34"/>
  <c r="G938" i="34"/>
  <c r="G930" i="34"/>
  <c r="G922" i="34"/>
  <c r="G914" i="34"/>
  <c r="G906" i="34"/>
  <c r="G898" i="34"/>
  <c r="G890" i="34"/>
  <c r="G882" i="34"/>
  <c r="G874" i="34"/>
  <c r="G866" i="34"/>
  <c r="G858" i="34"/>
  <c r="G850" i="34"/>
  <c r="G842" i="34"/>
  <c r="G834" i="34"/>
  <c r="G826" i="34"/>
  <c r="G818" i="34"/>
  <c r="G810" i="34"/>
  <c r="G802" i="34"/>
  <c r="G794" i="34"/>
  <c r="G786" i="34"/>
  <c r="G778" i="34"/>
  <c r="G770" i="34"/>
  <c r="G762" i="34"/>
  <c r="G754" i="34"/>
  <c r="G746" i="34"/>
  <c r="G738" i="34"/>
  <c r="G730" i="34"/>
  <c r="G722" i="34"/>
  <c r="G714" i="34"/>
  <c r="G706" i="34"/>
  <c r="G698" i="34"/>
  <c r="G690" i="34"/>
  <c r="G682" i="34"/>
  <c r="G674" i="34"/>
  <c r="G666" i="34"/>
  <c r="G658" i="34"/>
  <c r="G650" i="34"/>
  <c r="G642" i="34"/>
  <c r="G634" i="34"/>
  <c r="G626" i="34"/>
  <c r="G618" i="34"/>
  <c r="G610" i="34"/>
  <c r="G602" i="34"/>
  <c r="G594" i="34"/>
  <c r="G586" i="34"/>
  <c r="G578" i="34"/>
  <c r="G570" i="34"/>
  <c r="G562" i="34"/>
  <c r="G554" i="34"/>
  <c r="G546" i="34"/>
  <c r="G538" i="34"/>
  <c r="G530" i="34"/>
  <c r="G522" i="34"/>
  <c r="G514" i="34"/>
  <c r="G506" i="34"/>
  <c r="G498" i="34"/>
  <c r="G490" i="34"/>
  <c r="G482" i="34"/>
  <c r="G474" i="34"/>
  <c r="G466" i="34"/>
  <c r="G458" i="34"/>
  <c r="G450" i="34"/>
  <c r="G442" i="34"/>
  <c r="G434" i="34"/>
  <c r="G426" i="34"/>
  <c r="G418" i="34"/>
  <c r="G410" i="34"/>
  <c r="G402" i="34"/>
  <c r="G394" i="34"/>
  <c r="G386" i="34"/>
  <c r="G378" i="34"/>
  <c r="G370" i="34"/>
  <c r="G362" i="34"/>
  <c r="G354" i="34"/>
  <c r="G346" i="34"/>
  <c r="G338" i="34"/>
  <c r="G330" i="34"/>
  <c r="G322" i="34"/>
  <c r="G314" i="34"/>
  <c r="G306" i="34"/>
  <c r="G298" i="34"/>
  <c r="G290" i="34"/>
  <c r="G282" i="34"/>
  <c r="G274" i="34"/>
  <c r="G266" i="34"/>
  <c r="G258" i="34"/>
  <c r="G250" i="34"/>
  <c r="G242" i="34"/>
  <c r="G234" i="34"/>
  <c r="G226" i="34"/>
  <c r="G218" i="34"/>
  <c r="G210" i="34"/>
  <c r="G202" i="34"/>
  <c r="G194" i="34"/>
  <c r="G186" i="34"/>
  <c r="G178" i="34"/>
  <c r="G170" i="34"/>
  <c r="G162" i="34"/>
  <c r="G154" i="34"/>
  <c r="G146" i="34"/>
  <c r="G138" i="34"/>
  <c r="G131" i="34"/>
  <c r="G123" i="34"/>
  <c r="G115" i="34"/>
  <c r="G107" i="34"/>
  <c r="G99" i="34"/>
  <c r="G74" i="34"/>
  <c r="G70" i="34"/>
  <c r="G66" i="34"/>
  <c r="G62" i="34"/>
  <c r="G58" i="34"/>
  <c r="G54" i="34"/>
  <c r="G50" i="34"/>
  <c r="G46" i="34"/>
  <c r="G42" i="34"/>
  <c r="G38" i="34"/>
  <c r="G34" i="34"/>
  <c r="G30" i="34"/>
  <c r="G26" i="34"/>
  <c r="G22" i="34"/>
  <c r="G1195" i="34"/>
  <c r="R1195" i="34"/>
  <c r="S1195" i="34" s="1"/>
  <c r="R1197" i="34"/>
  <c r="S1197" i="34" s="1"/>
  <c r="R20" i="32"/>
  <c r="T20" i="32" s="1"/>
  <c r="X20" i="32" s="1"/>
  <c r="R24" i="32"/>
  <c r="T24" i="32" s="1"/>
  <c r="X24" i="32" s="1"/>
  <c r="R28" i="32"/>
  <c r="T28" i="32" s="1"/>
  <c r="X28" i="32" s="1"/>
  <c r="R33" i="32"/>
  <c r="T33" i="32" s="1"/>
  <c r="X33" i="32" s="1"/>
  <c r="R39" i="32"/>
  <c r="T39" i="32" s="1"/>
  <c r="X39" i="32" s="1"/>
  <c r="R48" i="32"/>
  <c r="T48" i="32" s="1"/>
  <c r="X48" i="32" s="1"/>
  <c r="R52" i="32"/>
  <c r="T52" i="32" s="1"/>
  <c r="X52" i="32" s="1"/>
  <c r="R56" i="32"/>
  <c r="T56" i="32" s="1"/>
  <c r="X56" i="32" s="1"/>
  <c r="R64" i="32"/>
  <c r="T64" i="32" s="1"/>
  <c r="X64" i="32" s="1"/>
  <c r="R68" i="32"/>
  <c r="T68" i="32" s="1"/>
  <c r="X68" i="32" s="1"/>
  <c r="R72" i="32"/>
  <c r="T72" i="32" s="1"/>
  <c r="X72" i="32" s="1"/>
  <c r="R80" i="32"/>
  <c r="T80" i="32" s="1"/>
  <c r="X80" i="32" s="1"/>
  <c r="R84" i="32"/>
  <c r="T84" i="32" s="1"/>
  <c r="X84" i="32" s="1"/>
  <c r="R88" i="32"/>
  <c r="T88" i="32" s="1"/>
  <c r="X88" i="32" s="1"/>
  <c r="R96" i="32"/>
  <c r="T96" i="32" s="1"/>
  <c r="X96" i="32" s="1"/>
  <c r="R100" i="32"/>
  <c r="T100" i="32" s="1"/>
  <c r="X100" i="32" s="1"/>
  <c r="R104" i="32"/>
  <c r="T104" i="32" s="1"/>
  <c r="X104" i="32" s="1"/>
  <c r="R112" i="32"/>
  <c r="T112" i="32" s="1"/>
  <c r="X112" i="32" s="1"/>
  <c r="R116" i="32"/>
  <c r="T116" i="32" s="1"/>
  <c r="X116" i="32" s="1"/>
  <c r="R120" i="32"/>
  <c r="T120" i="32" s="1"/>
  <c r="X120" i="32" s="1"/>
  <c r="R128" i="32"/>
  <c r="T128" i="32" s="1"/>
  <c r="X128" i="32" s="1"/>
  <c r="R158" i="32"/>
  <c r="T158" i="32" s="1"/>
  <c r="X158" i="32" s="1"/>
  <c r="R142" i="32"/>
  <c r="T142" i="32" s="1"/>
  <c r="X142" i="32" s="1"/>
  <c r="T45" i="32"/>
  <c r="X45" i="32" s="1"/>
  <c r="T53" i="32"/>
  <c r="X53" i="32" s="1"/>
  <c r="R130" i="32"/>
  <c r="T130" i="32" s="1"/>
  <c r="X130" i="32" s="1"/>
  <c r="R138" i="32"/>
  <c r="T138" i="32" s="1"/>
  <c r="X138" i="32" s="1"/>
  <c r="R146" i="32"/>
  <c r="T146" i="32" s="1"/>
  <c r="X146" i="32" s="1"/>
  <c r="R154" i="32"/>
  <c r="T154" i="32" s="1"/>
  <c r="X154" i="32" s="1"/>
  <c r="R162" i="32"/>
  <c r="T162" i="32" s="1"/>
  <c r="X162" i="32" s="1"/>
  <c r="R169" i="32"/>
  <c r="T169" i="32" s="1"/>
  <c r="X169" i="32" s="1"/>
  <c r="R445" i="32"/>
  <c r="T445" i="32" s="1"/>
  <c r="X445" i="32" s="1"/>
  <c r="R520" i="32"/>
  <c r="T520" i="32" s="1"/>
  <c r="X520" i="32" s="1"/>
  <c r="R17" i="32"/>
  <c r="T17" i="32" s="1"/>
  <c r="X17" i="32" s="1"/>
  <c r="R21" i="32"/>
  <c r="T21" i="32" s="1"/>
  <c r="X21" i="32" s="1"/>
  <c r="R25" i="32"/>
  <c r="T25" i="32" s="1"/>
  <c r="X25" i="32" s="1"/>
  <c r="R29" i="32"/>
  <c r="T29" i="32" s="1"/>
  <c r="X29" i="32" s="1"/>
  <c r="R34" i="32"/>
  <c r="T34" i="32" s="1"/>
  <c r="X34" i="32" s="1"/>
  <c r="R40" i="32"/>
  <c r="T40" i="32" s="1"/>
  <c r="X40" i="32" s="1"/>
  <c r="R165" i="32"/>
  <c r="T165" i="32" s="1"/>
  <c r="X165" i="32" s="1"/>
  <c r="R150" i="32"/>
  <c r="T150" i="32" s="1"/>
  <c r="X150" i="32" s="1"/>
  <c r="R134" i="32"/>
  <c r="T134" i="32" s="1"/>
  <c r="X134" i="32" s="1"/>
  <c r="R92" i="32"/>
  <c r="T92" i="32" s="1"/>
  <c r="X92" i="32" s="1"/>
  <c r="R450" i="32"/>
  <c r="T450" i="32" s="1"/>
  <c r="X450" i="32" s="1"/>
  <c r="R164" i="32"/>
  <c r="T164" i="32" s="1"/>
  <c r="X164" i="32" s="1"/>
  <c r="R148" i="32"/>
  <c r="T148" i="32" s="1"/>
  <c r="X148" i="32" s="1"/>
  <c r="R132" i="32"/>
  <c r="T132" i="32" s="1"/>
  <c r="X132" i="32" s="1"/>
  <c r="R444" i="32"/>
  <c r="T444" i="32" s="1"/>
  <c r="X444" i="32" s="1"/>
  <c r="R171" i="32"/>
  <c r="T171" i="32" s="1"/>
  <c r="X171" i="32" s="1"/>
  <c r="R156" i="32"/>
  <c r="X156" i="32" s="1"/>
  <c r="R140" i="32"/>
  <c r="T140" i="32" s="1"/>
  <c r="X140" i="32" s="1"/>
  <c r="R19" i="32"/>
  <c r="T19" i="32" s="1"/>
  <c r="X19" i="32" s="1"/>
  <c r="R42" i="32"/>
  <c r="T42" i="32" s="1"/>
  <c r="X42" i="32" s="1"/>
  <c r="R46" i="32"/>
  <c r="T46" i="32" s="1"/>
  <c r="X46" i="32" s="1"/>
  <c r="R50" i="32"/>
  <c r="T50" i="32" s="1"/>
  <c r="X50" i="32" s="1"/>
  <c r="R54" i="32"/>
  <c r="T54" i="32" s="1"/>
  <c r="X54" i="32" s="1"/>
  <c r="R58" i="32"/>
  <c r="T58" i="32" s="1"/>
  <c r="X58" i="32" s="1"/>
  <c r="R62" i="32"/>
  <c r="T62" i="32" s="1"/>
  <c r="X62" i="32" s="1"/>
  <c r="R66" i="32"/>
  <c r="T66" i="32" s="1"/>
  <c r="X66" i="32" s="1"/>
  <c r="R70" i="32"/>
  <c r="T70" i="32" s="1"/>
  <c r="X70" i="32" s="1"/>
  <c r="R74" i="32"/>
  <c r="T74" i="32" s="1"/>
  <c r="X74" i="32" s="1"/>
  <c r="R78" i="32"/>
  <c r="T78" i="32" s="1"/>
  <c r="X78" i="32" s="1"/>
  <c r="R82" i="32"/>
  <c r="T82" i="32" s="1"/>
  <c r="X82" i="32" s="1"/>
  <c r="R86" i="32"/>
  <c r="T86" i="32" s="1"/>
  <c r="X86" i="32" s="1"/>
  <c r="R90" i="32"/>
  <c r="T90" i="32" s="1"/>
  <c r="X90" i="32" s="1"/>
  <c r="R94" i="32"/>
  <c r="T94" i="32" s="1"/>
  <c r="X94" i="32" s="1"/>
  <c r="R98" i="32"/>
  <c r="T98" i="32" s="1"/>
  <c r="X98" i="32" s="1"/>
  <c r="R102" i="32"/>
  <c r="T102" i="32" s="1"/>
  <c r="X102" i="32" s="1"/>
  <c r="R106" i="32"/>
  <c r="T106" i="32" s="1"/>
  <c r="X106" i="32" s="1"/>
  <c r="R110" i="32"/>
  <c r="T110" i="32" s="1"/>
  <c r="X110" i="32" s="1"/>
  <c r="R114" i="32"/>
  <c r="T114" i="32" s="1"/>
  <c r="X114" i="32" s="1"/>
  <c r="R122" i="32"/>
  <c r="T122" i="32" s="1"/>
  <c r="X122" i="32" s="1"/>
  <c r="R126" i="32"/>
  <c r="T126" i="32" s="1"/>
  <c r="X126" i="32" s="1"/>
  <c r="R131" i="32"/>
  <c r="T131" i="32" s="1"/>
  <c r="X131" i="32" s="1"/>
  <c r="R135" i="32"/>
  <c r="T135" i="32" s="1"/>
  <c r="X135" i="32" s="1"/>
  <c r="R139" i="32"/>
  <c r="T139" i="32" s="1"/>
  <c r="X139" i="32" s="1"/>
  <c r="R143" i="32"/>
  <c r="T143" i="32" s="1"/>
  <c r="X143" i="32" s="1"/>
  <c r="R147" i="32"/>
  <c r="T147" i="32" s="1"/>
  <c r="X147" i="32" s="1"/>
  <c r="R151" i="32"/>
  <c r="T151" i="32" s="1"/>
  <c r="X151" i="32" s="1"/>
  <c r="R155" i="32"/>
  <c r="T155" i="32" s="1"/>
  <c r="X155" i="32" s="1"/>
  <c r="R159" i="32"/>
  <c r="T159" i="32" s="1"/>
  <c r="X159" i="32" s="1"/>
  <c r="R163" i="32"/>
  <c r="T163" i="32" s="1"/>
  <c r="X163" i="32" s="1"/>
  <c r="R166" i="32"/>
  <c r="T166" i="32" s="1"/>
  <c r="X166" i="32" s="1"/>
  <c r="R170" i="32"/>
  <c r="T170" i="32" s="1"/>
  <c r="X170" i="32" s="1"/>
  <c r="R23" i="32"/>
  <c r="T23" i="32" s="1"/>
  <c r="X23" i="32" s="1"/>
  <c r="R27" i="32"/>
  <c r="T27" i="32" s="1"/>
  <c r="X27" i="32" s="1"/>
  <c r="R32" i="32"/>
  <c r="T32" i="32" s="1"/>
  <c r="X32" i="32" s="1"/>
  <c r="R38" i="32"/>
  <c r="T38" i="32" s="1"/>
  <c r="X38" i="32" s="1"/>
  <c r="R43" i="32"/>
  <c r="T43" i="32" s="1"/>
  <c r="X43" i="32" s="1"/>
  <c r="R47" i="32"/>
  <c r="T47" i="32" s="1"/>
  <c r="X47" i="32" s="1"/>
  <c r="R51" i="32"/>
  <c r="T51" i="32" s="1"/>
  <c r="X51" i="32" s="1"/>
  <c r="R55" i="32"/>
  <c r="T55" i="32" s="1"/>
  <c r="X55" i="32" s="1"/>
  <c r="R59" i="32"/>
  <c r="T59" i="32" s="1"/>
  <c r="X59" i="32" s="1"/>
  <c r="R63" i="32"/>
  <c r="T63" i="32" s="1"/>
  <c r="X63" i="32" s="1"/>
  <c r="R67" i="32"/>
  <c r="T67" i="32" s="1"/>
  <c r="X67" i="32" s="1"/>
  <c r="R71" i="32"/>
  <c r="T71" i="32" s="1"/>
  <c r="X71" i="32" s="1"/>
  <c r="R76" i="32"/>
  <c r="T76" i="32" s="1"/>
  <c r="X76" i="32" s="1"/>
  <c r="R79" i="32"/>
  <c r="T79" i="32" s="1"/>
  <c r="X79" i="32" s="1"/>
  <c r="R83" i="32"/>
  <c r="T83" i="32" s="1"/>
  <c r="X83" i="32" s="1"/>
  <c r="R87" i="32"/>
  <c r="T87" i="32" s="1"/>
  <c r="X87" i="32" s="1"/>
  <c r="R91" i="32"/>
  <c r="T91" i="32" s="1"/>
  <c r="X91" i="32" s="1"/>
  <c r="R95" i="32"/>
  <c r="T95" i="32" s="1"/>
  <c r="X95" i="32" s="1"/>
  <c r="R99" i="32"/>
  <c r="T99" i="32" s="1"/>
  <c r="X99" i="32" s="1"/>
  <c r="R103" i="32"/>
  <c r="T103" i="32" s="1"/>
  <c r="X103" i="32" s="1"/>
  <c r="R107" i="32"/>
  <c r="T107" i="32" s="1"/>
  <c r="X107" i="32" s="1"/>
  <c r="R111" i="32"/>
  <c r="T111" i="32" s="1"/>
  <c r="X111" i="32" s="1"/>
  <c r="R115" i="32"/>
  <c r="T115" i="32" s="1"/>
  <c r="X115" i="32" s="1"/>
  <c r="R118" i="32"/>
  <c r="T118" i="32" s="1"/>
  <c r="X118" i="32" s="1"/>
  <c r="R123" i="32"/>
  <c r="T123" i="32" s="1"/>
  <c r="X123" i="32" s="1"/>
  <c r="R127" i="32"/>
  <c r="T127" i="32" s="1"/>
  <c r="X127" i="32" s="1"/>
  <c r="R442" i="32"/>
  <c r="T442" i="32" s="1"/>
  <c r="X442" i="32" s="1"/>
  <c r="R522" i="32"/>
  <c r="T522" i="32" s="1"/>
  <c r="X522" i="32" s="1"/>
  <c r="R521" i="32"/>
  <c r="T521" i="32" s="1"/>
  <c r="X521" i="32" s="1"/>
  <c r="R519" i="32"/>
  <c r="T519" i="32" s="1"/>
  <c r="X519" i="32" s="1"/>
  <c r="R518" i="32"/>
  <c r="T518" i="32" s="1"/>
  <c r="X518" i="32" s="1"/>
  <c r="R517" i="32"/>
  <c r="T517" i="32" s="1"/>
  <c r="X517" i="32" s="1"/>
  <c r="R516" i="32"/>
  <c r="T516" i="32" s="1"/>
  <c r="X516" i="32" s="1"/>
  <c r="R515" i="32"/>
  <c r="T515" i="32" s="1"/>
  <c r="X515" i="32" s="1"/>
  <c r="R514" i="32"/>
  <c r="T514" i="32" s="1"/>
  <c r="X514" i="32" s="1"/>
  <c r="R513" i="32"/>
  <c r="T513" i="32" s="1"/>
  <c r="X513" i="32" s="1"/>
  <c r="R512" i="32"/>
  <c r="T512" i="32" s="1"/>
  <c r="X512" i="32" s="1"/>
  <c r="R511" i="32"/>
  <c r="T511" i="32" s="1"/>
  <c r="X511" i="32" s="1"/>
  <c r="R510" i="32"/>
  <c r="T510" i="32" s="1"/>
  <c r="X510" i="32" s="1"/>
  <c r="R509" i="32"/>
  <c r="T509" i="32" s="1"/>
  <c r="X509" i="32" s="1"/>
  <c r="R508" i="32"/>
  <c r="T508" i="32" s="1"/>
  <c r="X508" i="32" s="1"/>
  <c r="R507" i="32"/>
  <c r="T507" i="32" s="1"/>
  <c r="X507" i="32" s="1"/>
  <c r="R506" i="32"/>
  <c r="T506" i="32" s="1"/>
  <c r="X506" i="32" s="1"/>
  <c r="R505" i="32"/>
  <c r="T505" i="32" s="1"/>
  <c r="X505" i="32" s="1"/>
  <c r="R504" i="32"/>
  <c r="T504" i="32" s="1"/>
  <c r="X504" i="32" s="1"/>
  <c r="R503" i="32"/>
  <c r="T503" i="32" s="1"/>
  <c r="X503" i="32" s="1"/>
  <c r="R502" i="32"/>
  <c r="T502" i="32" s="1"/>
  <c r="X502" i="32" s="1"/>
  <c r="R501" i="32"/>
  <c r="T501" i="32" s="1"/>
  <c r="X501" i="32" s="1"/>
  <c r="R500" i="32"/>
  <c r="T500" i="32" s="1"/>
  <c r="X500" i="32" s="1"/>
  <c r="R499" i="32"/>
  <c r="T499" i="32" s="1"/>
  <c r="X499" i="32" s="1"/>
  <c r="R498" i="32"/>
  <c r="X498" i="32" s="1"/>
  <c r="R497" i="32"/>
  <c r="T497" i="32" s="1"/>
  <c r="X497" i="32" s="1"/>
  <c r="R496" i="32"/>
  <c r="T496" i="32" s="1"/>
  <c r="X496" i="32" s="1"/>
  <c r="R495" i="32"/>
  <c r="T495" i="32" s="1"/>
  <c r="X495" i="32" s="1"/>
  <c r="R493" i="32"/>
  <c r="T493" i="32" s="1"/>
  <c r="X493" i="32" s="1"/>
  <c r="R492" i="32"/>
  <c r="T492" i="32" s="1"/>
  <c r="X492" i="32" s="1"/>
  <c r="R490" i="32"/>
  <c r="T490" i="32" s="1"/>
  <c r="X490" i="32" s="1"/>
  <c r="R489" i="32"/>
  <c r="T489" i="32" s="1"/>
  <c r="X489" i="32" s="1"/>
  <c r="R488" i="32"/>
  <c r="T488" i="32" s="1"/>
  <c r="X488" i="32" s="1"/>
  <c r="R486" i="32"/>
  <c r="T486" i="32" s="1"/>
  <c r="X486" i="32" s="1"/>
  <c r="R485" i="32"/>
  <c r="T485" i="32" s="1"/>
  <c r="X485" i="32" s="1"/>
  <c r="R484" i="32"/>
  <c r="T484" i="32" s="1"/>
  <c r="X484" i="32" s="1"/>
  <c r="R482" i="32"/>
  <c r="T482" i="32" s="1"/>
  <c r="X482" i="32" s="1"/>
  <c r="R481" i="32"/>
  <c r="T481" i="32" s="1"/>
  <c r="X481" i="32" s="1"/>
  <c r="R480" i="32"/>
  <c r="T480" i="32" s="1"/>
  <c r="X480" i="32" s="1"/>
  <c r="R478" i="32"/>
  <c r="T478" i="32" s="1"/>
  <c r="X478" i="32" s="1"/>
  <c r="R477" i="32"/>
  <c r="T477" i="32" s="1"/>
  <c r="X477" i="32" s="1"/>
  <c r="R475" i="32"/>
  <c r="T475" i="32" s="1"/>
  <c r="X475" i="32" s="1"/>
  <c r="R474" i="32"/>
  <c r="T474" i="32" s="1"/>
  <c r="X474" i="32" s="1"/>
  <c r="R473" i="32"/>
  <c r="T473" i="32" s="1"/>
  <c r="X473" i="32" s="1"/>
  <c r="R471" i="32"/>
  <c r="T471" i="32" s="1"/>
  <c r="X471" i="32" s="1"/>
  <c r="R470" i="32"/>
  <c r="T470" i="32" s="1"/>
  <c r="X470" i="32" s="1"/>
  <c r="R469" i="32"/>
  <c r="T469" i="32" s="1"/>
  <c r="X469" i="32" s="1"/>
  <c r="R467" i="32"/>
  <c r="T467" i="32" s="1"/>
  <c r="X467" i="32" s="1"/>
  <c r="R465" i="32"/>
  <c r="T465" i="32" s="1"/>
  <c r="X465" i="32" s="1"/>
  <c r="R463" i="32"/>
  <c r="T463" i="32" s="1"/>
  <c r="X463" i="32" s="1"/>
  <c r="R462" i="32"/>
  <c r="T462" i="32" s="1"/>
  <c r="X462" i="32" s="1"/>
  <c r="R461" i="32"/>
  <c r="T461" i="32" s="1"/>
  <c r="X461" i="32" s="1"/>
  <c r="R494" i="32"/>
  <c r="X494" i="32" s="1"/>
  <c r="R491" i="32"/>
  <c r="T491" i="32" s="1"/>
  <c r="X491" i="32" s="1"/>
  <c r="R487" i="32"/>
  <c r="T487" i="32" s="1"/>
  <c r="X487" i="32" s="1"/>
  <c r="R483" i="32"/>
  <c r="T483" i="32" s="1"/>
  <c r="X483" i="32" s="1"/>
  <c r="R479" i="32"/>
  <c r="T479" i="32" s="1"/>
  <c r="X479" i="32" s="1"/>
  <c r="R476" i="32"/>
  <c r="T476" i="32" s="1"/>
  <c r="X476" i="32" s="1"/>
  <c r="R472" i="32"/>
  <c r="T472" i="32" s="1"/>
  <c r="X472" i="32" s="1"/>
  <c r="R468" i="32"/>
  <c r="T468" i="32" s="1"/>
  <c r="X468" i="32" s="1"/>
  <c r="R464" i="32"/>
  <c r="T464" i="32" s="1"/>
  <c r="X464" i="32" s="1"/>
  <c r="R460" i="32"/>
  <c r="T460" i="32" s="1"/>
  <c r="X460" i="32" s="1"/>
  <c r="R443" i="32"/>
  <c r="T443" i="32" s="1"/>
  <c r="X443" i="32" s="1"/>
  <c r="R459" i="32"/>
  <c r="T459" i="32" s="1"/>
  <c r="X459" i="32" s="1"/>
  <c r="R458" i="32"/>
  <c r="T458" i="32" s="1"/>
  <c r="X458" i="32" s="1"/>
  <c r="R457" i="32"/>
  <c r="T457" i="32" s="1"/>
  <c r="X457" i="32" s="1"/>
  <c r="R456" i="32"/>
  <c r="T456" i="32" s="1"/>
  <c r="X456" i="32" s="1"/>
  <c r="R455" i="32"/>
  <c r="T455" i="32" s="1"/>
  <c r="X455" i="32" s="1"/>
  <c r="R454" i="32"/>
  <c r="T454" i="32" s="1"/>
  <c r="X454" i="32" s="1"/>
  <c r="R453" i="32"/>
  <c r="T453" i="32" s="1"/>
  <c r="X453" i="32" s="1"/>
  <c r="R441" i="32"/>
  <c r="T441" i="32" s="1"/>
  <c r="X441" i="32" s="1"/>
  <c r="R440" i="32"/>
  <c r="T440" i="32" s="1"/>
  <c r="X440" i="32" s="1"/>
  <c r="R439" i="32"/>
  <c r="T439" i="32" s="1"/>
  <c r="X439" i="32" s="1"/>
  <c r="R438" i="32"/>
  <c r="T438" i="32" s="1"/>
  <c r="X438" i="32" s="1"/>
  <c r="R437" i="32"/>
  <c r="T437" i="32" s="1"/>
  <c r="X437" i="32" s="1"/>
  <c r="R436" i="32"/>
  <c r="T436" i="32" s="1"/>
  <c r="X436" i="32" s="1"/>
  <c r="R435" i="32"/>
  <c r="T435" i="32" s="1"/>
  <c r="X435" i="32" s="1"/>
  <c r="R434" i="32"/>
  <c r="T434" i="32" s="1"/>
  <c r="X434" i="32" s="1"/>
  <c r="R433" i="32"/>
  <c r="T433" i="32" s="1"/>
  <c r="X433" i="32" s="1"/>
  <c r="R432" i="32"/>
  <c r="T432" i="32" s="1"/>
  <c r="X432" i="32" s="1"/>
  <c r="R431" i="32"/>
  <c r="T431" i="32" s="1"/>
  <c r="X431" i="32" s="1"/>
  <c r="R429" i="32"/>
  <c r="T429" i="32" s="1"/>
  <c r="X429" i="32" s="1"/>
  <c r="R428" i="32"/>
  <c r="T428" i="32" s="1"/>
  <c r="X428" i="32" s="1"/>
  <c r="R427" i="32"/>
  <c r="T427" i="32" s="1"/>
  <c r="X427" i="32" s="1"/>
  <c r="R426" i="32"/>
  <c r="T426" i="32" s="1"/>
  <c r="X426" i="32" s="1"/>
  <c r="R425" i="32"/>
  <c r="T425" i="32" s="1"/>
  <c r="X425" i="32" s="1"/>
  <c r="R424" i="32"/>
  <c r="T424" i="32" s="1"/>
  <c r="X424" i="32" s="1"/>
  <c r="R423" i="32"/>
  <c r="T423" i="32" s="1"/>
  <c r="X423" i="32" s="1"/>
  <c r="R422" i="32"/>
  <c r="T422" i="32" s="1"/>
  <c r="X422" i="32" s="1"/>
  <c r="R421" i="32"/>
  <c r="T421" i="32" s="1"/>
  <c r="X421" i="32" s="1"/>
  <c r="R420" i="32"/>
  <c r="T420" i="32" s="1"/>
  <c r="X420" i="32" s="1"/>
  <c r="R419" i="32"/>
  <c r="T419" i="32" s="1"/>
  <c r="X419" i="32" s="1"/>
  <c r="R418" i="32"/>
  <c r="T418" i="32" s="1"/>
  <c r="X418" i="32" s="1"/>
  <c r="R417" i="32"/>
  <c r="T417" i="32" s="1"/>
  <c r="X417" i="32" s="1"/>
  <c r="R416" i="32"/>
  <c r="T416" i="32" s="1"/>
  <c r="X416" i="32" s="1"/>
  <c r="R415" i="32"/>
  <c r="T415" i="32" s="1"/>
  <c r="X415" i="32" s="1"/>
  <c r="R414" i="32"/>
  <c r="T414" i="32" s="1"/>
  <c r="X414" i="32" s="1"/>
  <c r="R413" i="32"/>
  <c r="T413" i="32" s="1"/>
  <c r="X413" i="32" s="1"/>
  <c r="R412" i="32"/>
  <c r="T412" i="32" s="1"/>
  <c r="X412" i="32" s="1"/>
  <c r="R411" i="32"/>
  <c r="T411" i="32" s="1"/>
  <c r="X411" i="32" s="1"/>
  <c r="R410" i="32"/>
  <c r="T410" i="32" s="1"/>
  <c r="X410" i="32" s="1"/>
  <c r="R409" i="32"/>
  <c r="T409" i="32" s="1"/>
  <c r="X409" i="32" s="1"/>
  <c r="R408" i="32"/>
  <c r="T408" i="32" s="1"/>
  <c r="X408" i="32" s="1"/>
  <c r="R407" i="32"/>
  <c r="T407" i="32" s="1"/>
  <c r="X407" i="32" s="1"/>
  <c r="R406" i="32"/>
  <c r="T406" i="32" s="1"/>
  <c r="X406" i="32" s="1"/>
  <c r="R405" i="32"/>
  <c r="T405" i="32" s="1"/>
  <c r="X405" i="32" s="1"/>
  <c r="R404" i="32"/>
  <c r="T404" i="32" s="1"/>
  <c r="X404" i="32" s="1"/>
  <c r="R403" i="32"/>
  <c r="T403" i="32" s="1"/>
  <c r="X403" i="32" s="1"/>
  <c r="R402" i="32"/>
  <c r="T402" i="32" s="1"/>
  <c r="X402" i="32" s="1"/>
  <c r="R401" i="32"/>
  <c r="T401" i="32" s="1"/>
  <c r="X401" i="32" s="1"/>
  <c r="R400" i="32"/>
  <c r="T400" i="32" s="1"/>
  <c r="X400" i="32" s="1"/>
  <c r="R399" i="32"/>
  <c r="T399" i="32" s="1"/>
  <c r="X399" i="32" s="1"/>
  <c r="R398" i="32"/>
  <c r="T398" i="32" s="1"/>
  <c r="X398" i="32" s="1"/>
  <c r="R397" i="32"/>
  <c r="T397" i="32" s="1"/>
  <c r="X397" i="32" s="1"/>
  <c r="R396" i="32"/>
  <c r="T396" i="32" s="1"/>
  <c r="X396" i="32" s="1"/>
  <c r="R395" i="32"/>
  <c r="T395" i="32" s="1"/>
  <c r="X395" i="32" s="1"/>
  <c r="R394" i="32"/>
  <c r="T394" i="32" s="1"/>
  <c r="X394" i="32" s="1"/>
  <c r="R393" i="32"/>
  <c r="T393" i="32" s="1"/>
  <c r="X393" i="32" s="1"/>
  <c r="R392" i="32"/>
  <c r="T392" i="32" s="1"/>
  <c r="X392" i="32" s="1"/>
  <c r="R391" i="32"/>
  <c r="T391" i="32" s="1"/>
  <c r="X391" i="32" s="1"/>
  <c r="R390" i="32"/>
  <c r="T390" i="32" s="1"/>
  <c r="X390" i="32" s="1"/>
  <c r="R389" i="32"/>
  <c r="T389" i="32" s="1"/>
  <c r="X389" i="32" s="1"/>
  <c r="R388" i="32"/>
  <c r="X388" i="32" s="1"/>
  <c r="R387" i="32"/>
  <c r="T387" i="32" s="1"/>
  <c r="X387" i="32" s="1"/>
  <c r="R386" i="32"/>
  <c r="T386" i="32" s="1"/>
  <c r="X386" i="32" s="1"/>
  <c r="R385" i="32"/>
  <c r="T385" i="32" s="1"/>
  <c r="X385" i="32" s="1"/>
  <c r="R384" i="32"/>
  <c r="T384" i="32" s="1"/>
  <c r="X384" i="32" s="1"/>
  <c r="R383" i="32"/>
  <c r="T383" i="32" s="1"/>
  <c r="X383" i="32" s="1"/>
  <c r="R382" i="32"/>
  <c r="T382" i="32" s="1"/>
  <c r="X382" i="32" s="1"/>
  <c r="R381" i="32"/>
  <c r="T381" i="32" s="1"/>
  <c r="X381" i="32" s="1"/>
  <c r="R380" i="32"/>
  <c r="T380" i="32" s="1"/>
  <c r="X380" i="32" s="1"/>
  <c r="R379" i="32"/>
  <c r="T379" i="32" s="1"/>
  <c r="X379" i="32" s="1"/>
  <c r="R378" i="32"/>
  <c r="T378" i="32" s="1"/>
  <c r="X378" i="32" s="1"/>
  <c r="R377" i="32"/>
  <c r="T377" i="32" s="1"/>
  <c r="X377" i="32" s="1"/>
  <c r="R376" i="32"/>
  <c r="T376" i="32" s="1"/>
  <c r="X376" i="32" s="1"/>
  <c r="R375" i="32"/>
  <c r="T375" i="32" s="1"/>
  <c r="X375" i="32" s="1"/>
  <c r="R374" i="32"/>
  <c r="T374" i="32" s="1"/>
  <c r="X374" i="32" s="1"/>
  <c r="R373" i="32"/>
  <c r="T373" i="32" s="1"/>
  <c r="X373" i="32" s="1"/>
  <c r="R372" i="32"/>
  <c r="T372" i="32" s="1"/>
  <c r="X372" i="32" s="1"/>
  <c r="R371" i="32"/>
  <c r="T371" i="32" s="1"/>
  <c r="X371" i="32" s="1"/>
  <c r="R370" i="32"/>
  <c r="T370" i="32" s="1"/>
  <c r="X370" i="32" s="1"/>
  <c r="R369" i="32"/>
  <c r="T369" i="32" s="1"/>
  <c r="X369" i="32" s="1"/>
  <c r="R368" i="32"/>
  <c r="T368" i="32" s="1"/>
  <c r="X368" i="32" s="1"/>
  <c r="R367" i="32"/>
  <c r="T367" i="32" s="1"/>
  <c r="X367" i="32" s="1"/>
  <c r="R366" i="32"/>
  <c r="T366" i="32" s="1"/>
  <c r="X366" i="32" s="1"/>
  <c r="R365" i="32"/>
  <c r="T365" i="32" s="1"/>
  <c r="X365" i="32" s="1"/>
  <c r="R364" i="32"/>
  <c r="T364" i="32" s="1"/>
  <c r="X364" i="32" s="1"/>
  <c r="R363" i="32"/>
  <c r="T363" i="32" s="1"/>
  <c r="X363" i="32" s="1"/>
  <c r="R362" i="32"/>
  <c r="T362" i="32" s="1"/>
  <c r="X362" i="32" s="1"/>
  <c r="R361" i="32"/>
  <c r="T361" i="32" s="1"/>
  <c r="X361" i="32" s="1"/>
  <c r="R360" i="32"/>
  <c r="T360" i="32" s="1"/>
  <c r="X360" i="32" s="1"/>
  <c r="R359" i="32"/>
  <c r="T359" i="32" s="1"/>
  <c r="X359" i="32" s="1"/>
  <c r="R358" i="32"/>
  <c r="T358" i="32" s="1"/>
  <c r="X358" i="32" s="1"/>
  <c r="R357" i="32"/>
  <c r="T357" i="32" s="1"/>
  <c r="X357" i="32" s="1"/>
  <c r="R356" i="32"/>
  <c r="T356" i="32" s="1"/>
  <c r="X356" i="32" s="1"/>
  <c r="R355" i="32"/>
  <c r="T355" i="32" s="1"/>
  <c r="X355" i="32" s="1"/>
  <c r="R354" i="32"/>
  <c r="T354" i="32" s="1"/>
  <c r="X354" i="32" s="1"/>
  <c r="R353" i="32"/>
  <c r="T353" i="32" s="1"/>
  <c r="X353" i="32" s="1"/>
  <c r="R352" i="32"/>
  <c r="T352" i="32" s="1"/>
  <c r="X352" i="32" s="1"/>
  <c r="R351" i="32"/>
  <c r="T351" i="32" s="1"/>
  <c r="X351" i="32" s="1"/>
  <c r="R350" i="32"/>
  <c r="T350" i="32" s="1"/>
  <c r="X350" i="32" s="1"/>
  <c r="R349" i="32"/>
  <c r="T349" i="32" s="1"/>
  <c r="X349" i="32" s="1"/>
  <c r="R348" i="32"/>
  <c r="T348" i="32" s="1"/>
  <c r="X348" i="32" s="1"/>
  <c r="R347" i="32"/>
  <c r="T347" i="32" s="1"/>
  <c r="X347" i="32" s="1"/>
  <c r="R346" i="32"/>
  <c r="T346" i="32" s="1"/>
  <c r="X346" i="32" s="1"/>
  <c r="R345" i="32"/>
  <c r="T345" i="32" s="1"/>
  <c r="R344" i="32"/>
  <c r="T344" i="32" s="1"/>
  <c r="X344" i="32" s="1"/>
  <c r="R343" i="32"/>
  <c r="T343" i="32" s="1"/>
  <c r="X343" i="32" s="1"/>
  <c r="R342" i="32"/>
  <c r="T342" i="32" s="1"/>
  <c r="X342" i="32" s="1"/>
  <c r="R341" i="32"/>
  <c r="T341" i="32" s="1"/>
  <c r="R340" i="32"/>
  <c r="T340" i="32" s="1"/>
  <c r="X340" i="32" s="1"/>
  <c r="R339" i="32"/>
  <c r="T339" i="32" s="1"/>
  <c r="X339" i="32" s="1"/>
  <c r="R338" i="32"/>
  <c r="T338" i="32" s="1"/>
  <c r="X338" i="32" s="1"/>
  <c r="R337" i="32"/>
  <c r="T337" i="32" s="1"/>
  <c r="X337" i="32" s="1"/>
  <c r="R336" i="32"/>
  <c r="T336" i="32" s="1"/>
  <c r="X336" i="32" s="1"/>
  <c r="R335" i="32"/>
  <c r="T335" i="32" s="1"/>
  <c r="X335" i="32" s="1"/>
  <c r="R334" i="32"/>
  <c r="T334" i="32" s="1"/>
  <c r="X334" i="32" s="1"/>
  <c r="R333" i="32"/>
  <c r="T333" i="32" s="1"/>
  <c r="X333" i="32" s="1"/>
  <c r="R332" i="32"/>
  <c r="T332" i="32" s="1"/>
  <c r="X332" i="32" s="1"/>
  <c r="R331" i="32"/>
  <c r="T331" i="32" s="1"/>
  <c r="X331" i="32" s="1"/>
  <c r="R330" i="32"/>
  <c r="T330" i="32" s="1"/>
  <c r="X330" i="32" s="1"/>
  <c r="R329" i="32"/>
  <c r="T329" i="32" s="1"/>
  <c r="X329" i="32" s="1"/>
  <c r="R328" i="32"/>
  <c r="T328" i="32" s="1"/>
  <c r="X328" i="32" s="1"/>
  <c r="R327" i="32"/>
  <c r="T327" i="32" s="1"/>
  <c r="X327" i="32" s="1"/>
  <c r="R326" i="32"/>
  <c r="T326" i="32" s="1"/>
  <c r="X326" i="32" s="1"/>
  <c r="R325" i="32"/>
  <c r="T325" i="32" s="1"/>
  <c r="X325" i="32" s="1"/>
  <c r="R324" i="32"/>
  <c r="T324" i="32" s="1"/>
  <c r="X324" i="32" s="1"/>
  <c r="R323" i="32"/>
  <c r="T323" i="32" s="1"/>
  <c r="X323" i="32" s="1"/>
  <c r="R322" i="32"/>
  <c r="T322" i="32" s="1"/>
  <c r="X322" i="32" s="1"/>
  <c r="R321" i="32"/>
  <c r="T321" i="32" s="1"/>
  <c r="X321" i="32" s="1"/>
  <c r="R320" i="32"/>
  <c r="T320" i="32" s="1"/>
  <c r="X320" i="32" s="1"/>
  <c r="R319" i="32"/>
  <c r="T319" i="32" s="1"/>
  <c r="X319" i="32" s="1"/>
  <c r="R318" i="32"/>
  <c r="T318" i="32" s="1"/>
  <c r="X318" i="32" s="1"/>
  <c r="R317" i="32"/>
  <c r="T317" i="32" s="1"/>
  <c r="X317" i="32" s="1"/>
  <c r="R316" i="32"/>
  <c r="T316" i="32" s="1"/>
  <c r="X316" i="32" s="1"/>
  <c r="R315" i="32"/>
  <c r="T315" i="32" s="1"/>
  <c r="X315" i="32" s="1"/>
  <c r="R314" i="32"/>
  <c r="T314" i="32" s="1"/>
  <c r="X314" i="32" s="1"/>
  <c r="R313" i="32"/>
  <c r="T313" i="32" s="1"/>
  <c r="X313" i="32" s="1"/>
  <c r="R312" i="32"/>
  <c r="T312" i="32" s="1"/>
  <c r="X312" i="32" s="1"/>
  <c r="R311" i="32"/>
  <c r="T311" i="32" s="1"/>
  <c r="X311" i="32" s="1"/>
  <c r="R310" i="32"/>
  <c r="T310" i="32" s="1"/>
  <c r="X310" i="32" s="1"/>
  <c r="R309" i="32"/>
  <c r="X309" i="32" s="1"/>
  <c r="R308" i="32"/>
  <c r="X308" i="32" s="1"/>
  <c r="R307" i="32"/>
  <c r="X307" i="32" s="1"/>
  <c r="R306" i="32"/>
  <c r="X306" i="32" s="1"/>
  <c r="R305" i="32"/>
  <c r="T305" i="32" s="1"/>
  <c r="X305" i="32" s="1"/>
  <c r="R304" i="32"/>
  <c r="T304" i="32" s="1"/>
  <c r="X304" i="32" s="1"/>
  <c r="R303" i="32"/>
  <c r="R302" i="32"/>
  <c r="R301" i="32"/>
  <c r="X301" i="32" s="1"/>
  <c r="R300" i="32"/>
  <c r="X300" i="32" s="1"/>
  <c r="R299" i="32"/>
  <c r="X299" i="32" s="1"/>
  <c r="R298" i="32"/>
  <c r="X298" i="32" s="1"/>
  <c r="R297" i="32"/>
  <c r="X297" i="32" s="1"/>
  <c r="R296" i="32"/>
  <c r="T296" i="32" s="1"/>
  <c r="X296" i="32" s="1"/>
  <c r="R295" i="32"/>
  <c r="X295" i="32" s="1"/>
  <c r="R294" i="32"/>
  <c r="R293" i="32"/>
  <c r="X293" i="32" s="1"/>
  <c r="R292" i="32"/>
  <c r="X292" i="32" s="1"/>
  <c r="R291" i="32"/>
  <c r="X291" i="32" s="1"/>
  <c r="R290" i="32"/>
  <c r="X290" i="32" s="1"/>
  <c r="R289" i="32"/>
  <c r="T289" i="32" s="1"/>
  <c r="X289" i="32" s="1"/>
  <c r="R288" i="32"/>
  <c r="R287" i="32"/>
  <c r="R286" i="32"/>
  <c r="T286" i="32" s="1"/>
  <c r="X286" i="32" s="1"/>
  <c r="R285" i="32"/>
  <c r="T285" i="32" s="1"/>
  <c r="X285" i="32" s="1"/>
  <c r="R284" i="32"/>
  <c r="T284" i="32" s="1"/>
  <c r="X284" i="32" s="1"/>
  <c r="R283" i="32"/>
  <c r="T283" i="32" s="1"/>
  <c r="X283" i="32" s="1"/>
  <c r="R282" i="32"/>
  <c r="T282" i="32" s="1"/>
  <c r="X282" i="32" s="1"/>
  <c r="R281" i="32"/>
  <c r="T281" i="32" s="1"/>
  <c r="X281" i="32" s="1"/>
  <c r="R280" i="32"/>
  <c r="T280" i="32" s="1"/>
  <c r="X280" i="32" s="1"/>
  <c r="R279" i="32"/>
  <c r="T279" i="32" s="1"/>
  <c r="X279" i="32" s="1"/>
  <c r="R278" i="32"/>
  <c r="T278" i="32" s="1"/>
  <c r="X278" i="32" s="1"/>
  <c r="R277" i="32"/>
  <c r="T277" i="32" s="1"/>
  <c r="X277" i="32" s="1"/>
  <c r="R276" i="32"/>
  <c r="T276" i="32" s="1"/>
  <c r="X276" i="32" s="1"/>
  <c r="R275" i="32"/>
  <c r="T275" i="32" s="1"/>
  <c r="X275" i="32" s="1"/>
  <c r="R274" i="32"/>
  <c r="T274" i="32" s="1"/>
  <c r="X274" i="32" s="1"/>
  <c r="R273" i="32"/>
  <c r="T273" i="32" s="1"/>
  <c r="X273" i="32" s="1"/>
  <c r="R272" i="32"/>
  <c r="T272" i="32" s="1"/>
  <c r="X272" i="32" s="1"/>
  <c r="R271" i="32"/>
  <c r="T271" i="32" s="1"/>
  <c r="X271" i="32" s="1"/>
  <c r="R270" i="32"/>
  <c r="X270" i="32" s="1"/>
  <c r="R269" i="32"/>
  <c r="T269" i="32" s="1"/>
  <c r="X269" i="32" s="1"/>
  <c r="R268" i="32"/>
  <c r="T268" i="32" s="1"/>
  <c r="X268" i="32" s="1"/>
  <c r="R267" i="32"/>
  <c r="T267" i="32" s="1"/>
  <c r="X267" i="32" s="1"/>
  <c r="R266" i="32"/>
  <c r="T266" i="32" s="1"/>
  <c r="X266" i="32" s="1"/>
  <c r="R265" i="32"/>
  <c r="T265" i="32" s="1"/>
  <c r="X265" i="32" s="1"/>
  <c r="R264" i="32"/>
  <c r="T264" i="32" s="1"/>
  <c r="X264" i="32" s="1"/>
  <c r="R263" i="32"/>
  <c r="T263" i="32" s="1"/>
  <c r="X263" i="32" s="1"/>
  <c r="R262" i="32"/>
  <c r="T262" i="32" s="1"/>
  <c r="X262" i="32" s="1"/>
  <c r="R261" i="32"/>
  <c r="T261" i="32" s="1"/>
  <c r="X261" i="32" s="1"/>
  <c r="R260" i="32"/>
  <c r="T260" i="32" s="1"/>
  <c r="X260" i="32" s="1"/>
  <c r="R259" i="32"/>
  <c r="T259" i="32" s="1"/>
  <c r="X259" i="32" s="1"/>
  <c r="R258" i="32"/>
  <c r="T258" i="32" s="1"/>
  <c r="X258" i="32" s="1"/>
  <c r="R257" i="32"/>
  <c r="T257" i="32" s="1"/>
  <c r="X257" i="32" s="1"/>
  <c r="R256" i="32"/>
  <c r="T256" i="32" s="1"/>
  <c r="X256" i="32" s="1"/>
  <c r="R255" i="32"/>
  <c r="T255" i="32" s="1"/>
  <c r="X255" i="32" s="1"/>
  <c r="R254" i="32"/>
  <c r="T254" i="32" s="1"/>
  <c r="X254" i="32" s="1"/>
  <c r="R253" i="32"/>
  <c r="T253" i="32" s="1"/>
  <c r="X253" i="32" s="1"/>
  <c r="R252" i="32"/>
  <c r="T252" i="32" s="1"/>
  <c r="X252" i="32" s="1"/>
  <c r="R251" i="32"/>
  <c r="T251" i="32" s="1"/>
  <c r="X251" i="32" s="1"/>
  <c r="R250" i="32"/>
  <c r="T250" i="32" s="1"/>
  <c r="X250" i="32" s="1"/>
  <c r="R249" i="32"/>
  <c r="T249" i="32" s="1"/>
  <c r="X249" i="32" s="1"/>
  <c r="R248" i="32"/>
  <c r="T248" i="32" s="1"/>
  <c r="X248" i="32" s="1"/>
  <c r="R247" i="32"/>
  <c r="T247" i="32" s="1"/>
  <c r="X247" i="32" s="1"/>
  <c r="R246" i="32"/>
  <c r="T246" i="32" s="1"/>
  <c r="X246" i="32" s="1"/>
  <c r="R245" i="32"/>
  <c r="T245" i="32" s="1"/>
  <c r="X245" i="32" s="1"/>
  <c r="R244" i="32"/>
  <c r="T244" i="32" s="1"/>
  <c r="X244" i="32" s="1"/>
  <c r="R243" i="32"/>
  <c r="T243" i="32" s="1"/>
  <c r="X243" i="32" s="1"/>
  <c r="R242" i="32"/>
  <c r="T242" i="32" s="1"/>
  <c r="X242" i="32" s="1"/>
  <c r="R241" i="32"/>
  <c r="T241" i="32" s="1"/>
  <c r="X241" i="32" s="1"/>
  <c r="R240" i="32"/>
  <c r="X240" i="32" s="1"/>
  <c r="R239" i="32"/>
  <c r="T239" i="32" s="1"/>
  <c r="X239" i="32" s="1"/>
  <c r="R238" i="32"/>
  <c r="T238" i="32" s="1"/>
  <c r="X238" i="32" s="1"/>
  <c r="R237" i="32"/>
  <c r="T237" i="32" s="1"/>
  <c r="X237" i="32" s="1"/>
  <c r="R236" i="32"/>
  <c r="T236" i="32" s="1"/>
  <c r="X236" i="32" s="1"/>
  <c r="R235" i="32"/>
  <c r="T235" i="32" s="1"/>
  <c r="X235" i="32" s="1"/>
  <c r="R234" i="32"/>
  <c r="T234" i="32" s="1"/>
  <c r="X234" i="32" s="1"/>
  <c r="R233" i="32"/>
  <c r="T233" i="32" s="1"/>
  <c r="X233" i="32" s="1"/>
  <c r="R232" i="32"/>
  <c r="T232" i="32" s="1"/>
  <c r="X232" i="32" s="1"/>
  <c r="R231" i="32"/>
  <c r="T231" i="32" s="1"/>
  <c r="X231" i="32" s="1"/>
  <c r="R230" i="32"/>
  <c r="T230" i="32" s="1"/>
  <c r="X230" i="32" s="1"/>
  <c r="R229" i="32"/>
  <c r="T229" i="32" s="1"/>
  <c r="X229" i="32" s="1"/>
  <c r="R228" i="32"/>
  <c r="T228" i="32" s="1"/>
  <c r="X228" i="32" s="1"/>
  <c r="R227" i="32"/>
  <c r="T227" i="32" s="1"/>
  <c r="X227" i="32" s="1"/>
  <c r="R226" i="32"/>
  <c r="T226" i="32" s="1"/>
  <c r="X226" i="32" s="1"/>
  <c r="R225" i="32"/>
  <c r="T225" i="32" s="1"/>
  <c r="X225" i="32" s="1"/>
  <c r="R224" i="32"/>
  <c r="T224" i="32" s="1"/>
  <c r="X224" i="32" s="1"/>
  <c r="R223" i="32"/>
  <c r="T223" i="32" s="1"/>
  <c r="X223" i="32" s="1"/>
  <c r="R222" i="32"/>
  <c r="T222" i="32" s="1"/>
  <c r="X222" i="32" s="1"/>
  <c r="R221" i="32"/>
  <c r="T221" i="32" s="1"/>
  <c r="X221" i="32" s="1"/>
  <c r="R220" i="32"/>
  <c r="T220" i="32" s="1"/>
  <c r="X220" i="32" s="1"/>
  <c r="R219" i="32"/>
  <c r="T219" i="32" s="1"/>
  <c r="X219" i="32" s="1"/>
  <c r="R218" i="32"/>
  <c r="T218" i="32" s="1"/>
  <c r="X218" i="32" s="1"/>
  <c r="R217" i="32"/>
  <c r="T217" i="32" s="1"/>
  <c r="X217" i="32" s="1"/>
  <c r="R216" i="32"/>
  <c r="T216" i="32" s="1"/>
  <c r="X216" i="32" s="1"/>
  <c r="R215" i="32"/>
  <c r="T215" i="32" s="1"/>
  <c r="X215" i="32" s="1"/>
  <c r="R214" i="32"/>
  <c r="T214" i="32" s="1"/>
  <c r="X214" i="32" s="1"/>
  <c r="R213" i="32"/>
  <c r="T213" i="32" s="1"/>
  <c r="X213" i="32" s="1"/>
  <c r="R212" i="32"/>
  <c r="T212" i="32" s="1"/>
  <c r="X212" i="32" s="1"/>
  <c r="R211" i="32"/>
  <c r="T211" i="32" s="1"/>
  <c r="X211" i="32" s="1"/>
  <c r="R210" i="32"/>
  <c r="T210" i="32" s="1"/>
  <c r="X210" i="32" s="1"/>
  <c r="R209" i="32"/>
  <c r="T209" i="32" s="1"/>
  <c r="X209" i="32" s="1"/>
  <c r="R208" i="32"/>
  <c r="T208" i="32" s="1"/>
  <c r="X208" i="32" s="1"/>
  <c r="R207" i="32"/>
  <c r="T207" i="32" s="1"/>
  <c r="X207" i="32" s="1"/>
  <c r="R206" i="32"/>
  <c r="T206" i="32" s="1"/>
  <c r="X206" i="32" s="1"/>
  <c r="R205" i="32"/>
  <c r="T205" i="32" s="1"/>
  <c r="X205" i="32" s="1"/>
  <c r="R204" i="32"/>
  <c r="T204" i="32" s="1"/>
  <c r="X204" i="32" s="1"/>
  <c r="R203" i="32"/>
  <c r="T203" i="32" s="1"/>
  <c r="X203" i="32" s="1"/>
  <c r="R202" i="32"/>
  <c r="T202" i="32" s="1"/>
  <c r="X202" i="32" s="1"/>
  <c r="R201" i="32"/>
  <c r="T201" i="32" s="1"/>
  <c r="X201" i="32" s="1"/>
  <c r="R200" i="32"/>
  <c r="T200" i="32" s="1"/>
  <c r="X200" i="32" s="1"/>
  <c r="R199" i="32"/>
  <c r="T199" i="32" s="1"/>
  <c r="X199" i="32" s="1"/>
  <c r="R198" i="32"/>
  <c r="T198" i="32" s="1"/>
  <c r="X198" i="32" s="1"/>
  <c r="R197" i="32"/>
  <c r="T197" i="32" s="1"/>
  <c r="X197" i="32" s="1"/>
  <c r="R196" i="32"/>
  <c r="T196" i="32" s="1"/>
  <c r="X196" i="32" s="1"/>
  <c r="R195" i="32"/>
  <c r="T195" i="32" s="1"/>
  <c r="X195" i="32" s="1"/>
  <c r="R194" i="32"/>
  <c r="T194" i="32" s="1"/>
  <c r="X194" i="32" s="1"/>
  <c r="R193" i="32"/>
  <c r="T193" i="32" s="1"/>
  <c r="X193" i="32" s="1"/>
  <c r="R192" i="32"/>
  <c r="T192" i="32" s="1"/>
  <c r="X192" i="32" s="1"/>
  <c r="R191" i="32"/>
  <c r="T191" i="32" s="1"/>
  <c r="X191" i="32" s="1"/>
  <c r="R190" i="32"/>
  <c r="T190" i="32" s="1"/>
  <c r="X190" i="32" s="1"/>
  <c r="R189" i="32"/>
  <c r="T189" i="32" s="1"/>
  <c r="X189" i="32" s="1"/>
  <c r="R188" i="32"/>
  <c r="T188" i="32" s="1"/>
  <c r="X188" i="32" s="1"/>
  <c r="R187" i="32"/>
  <c r="T187" i="32" s="1"/>
  <c r="X187" i="32" s="1"/>
  <c r="R186" i="32"/>
  <c r="T186" i="32" s="1"/>
  <c r="X186" i="32" s="1"/>
  <c r="R185" i="32"/>
  <c r="T185" i="32" s="1"/>
  <c r="X185" i="32" s="1"/>
  <c r="R184" i="32"/>
  <c r="T184" i="32" s="1"/>
  <c r="X184" i="32" s="1"/>
  <c r="R183" i="32"/>
  <c r="T183" i="32" s="1"/>
  <c r="X183" i="32" s="1"/>
  <c r="R182" i="32"/>
  <c r="T182" i="32" s="1"/>
  <c r="X182" i="32" s="1"/>
  <c r="R181" i="32"/>
  <c r="T181" i="32" s="1"/>
  <c r="X181" i="32" s="1"/>
  <c r="R180" i="32"/>
  <c r="T180" i="32" s="1"/>
  <c r="X180" i="32" s="1"/>
  <c r="R179" i="32"/>
  <c r="T179" i="32" s="1"/>
  <c r="R178" i="32"/>
  <c r="T178" i="32" s="1"/>
  <c r="X178" i="32" s="1"/>
  <c r="R177" i="32"/>
  <c r="T177" i="32" s="1"/>
  <c r="X177" i="32" s="1"/>
  <c r="R176" i="32"/>
  <c r="T176" i="32" s="1"/>
  <c r="X176" i="32" s="1"/>
  <c r="R175" i="32"/>
  <c r="T175" i="32" s="1"/>
  <c r="X175" i="32" s="1"/>
  <c r="R174" i="32"/>
  <c r="T174" i="32" s="1"/>
  <c r="X174" i="32" s="1"/>
  <c r="R173" i="32"/>
  <c r="T173" i="32" s="1"/>
  <c r="X173" i="32" s="1"/>
  <c r="AG4" i="54"/>
  <c r="AE4" i="54"/>
  <c r="AB4" i="54"/>
  <c r="AH62" i="54"/>
  <c r="AF62" i="54"/>
  <c r="AD62" i="54"/>
  <c r="AH45" i="54"/>
  <c r="AF45" i="54"/>
  <c r="AJ45" i="54" s="1"/>
  <c r="AD45" i="54"/>
  <c r="AN30" i="54"/>
  <c r="AB30" i="54"/>
  <c r="AA30" i="54"/>
  <c r="AH29" i="54"/>
  <c r="AG29" i="54"/>
  <c r="AE29" i="54"/>
  <c r="AK29" i="54" s="1"/>
  <c r="AD29" i="54"/>
  <c r="AJ29" i="54" s="1"/>
  <c r="AL29" i="54" s="1"/>
  <c r="AC29" i="54"/>
  <c r="AH28" i="54"/>
  <c r="AG28" i="54"/>
  <c r="AI28" i="54" s="1"/>
  <c r="AE28" i="54"/>
  <c r="AD28" i="54"/>
  <c r="AC28" i="54"/>
  <c r="AH27" i="54"/>
  <c r="AH30" i="54" s="1"/>
  <c r="AG27" i="54"/>
  <c r="AE27" i="54"/>
  <c r="AD27" i="54"/>
  <c r="AC27" i="54"/>
  <c r="AC30" i="54" s="1"/>
  <c r="AN11" i="54"/>
  <c r="AB11" i="54"/>
  <c r="AA11" i="54"/>
  <c r="AH10" i="54"/>
  <c r="AI10" i="54" s="1"/>
  <c r="AG10" i="54"/>
  <c r="AE10" i="54"/>
  <c r="AD10" i="54"/>
  <c r="AF10" i="54" s="1"/>
  <c r="AC10" i="54"/>
  <c r="AH9" i="54"/>
  <c r="AG9" i="54"/>
  <c r="AE9" i="54"/>
  <c r="AK9" i="54" s="1"/>
  <c r="AD9" i="54"/>
  <c r="AJ9" i="54" s="1"/>
  <c r="AC9" i="54"/>
  <c r="AH8" i="54"/>
  <c r="AG8" i="54"/>
  <c r="AG11" i="54" s="1"/>
  <c r="AE8" i="54"/>
  <c r="AD8" i="54"/>
  <c r="AC8" i="54"/>
  <c r="W62" i="54"/>
  <c r="F62" i="54" s="1"/>
  <c r="L62" i="54"/>
  <c r="W45" i="54"/>
  <c r="F45" i="54" s="1"/>
  <c r="M45" i="54" s="1"/>
  <c r="L45" i="54"/>
  <c r="P30" i="54"/>
  <c r="J30" i="54"/>
  <c r="I30" i="54"/>
  <c r="G30" i="54"/>
  <c r="F30" i="54"/>
  <c r="D30" i="54"/>
  <c r="C30" i="54"/>
  <c r="M29" i="54"/>
  <c r="L29" i="54"/>
  <c r="N29" i="54" s="1"/>
  <c r="K29" i="54"/>
  <c r="H29" i="54"/>
  <c r="E29" i="54"/>
  <c r="M28" i="54"/>
  <c r="L28" i="54"/>
  <c r="K28" i="54"/>
  <c r="H28" i="54"/>
  <c r="E28" i="54"/>
  <c r="M27" i="54"/>
  <c r="M30" i="54" s="1"/>
  <c r="L27" i="54"/>
  <c r="K27" i="54"/>
  <c r="H27" i="54"/>
  <c r="H30" i="54" s="1"/>
  <c r="E27" i="54"/>
  <c r="E30" i="54" s="1"/>
  <c r="P11" i="54"/>
  <c r="J11" i="54"/>
  <c r="I11" i="54"/>
  <c r="G11" i="54"/>
  <c r="F11" i="54"/>
  <c r="D11" i="54"/>
  <c r="C11" i="54"/>
  <c r="N10" i="54"/>
  <c r="M10" i="54"/>
  <c r="L10" i="54"/>
  <c r="K10" i="54"/>
  <c r="H10" i="54"/>
  <c r="E10" i="54"/>
  <c r="M9" i="54"/>
  <c r="L9" i="54"/>
  <c r="N9" i="54" s="1"/>
  <c r="K9" i="54"/>
  <c r="H9" i="54"/>
  <c r="E9" i="54"/>
  <c r="M8" i="54"/>
  <c r="M11" i="54" s="1"/>
  <c r="L8" i="54"/>
  <c r="K8" i="54"/>
  <c r="H8" i="54"/>
  <c r="E8" i="54"/>
  <c r="E11" i="54" s="1"/>
  <c r="I42" i="51"/>
  <c r="I59" i="51" s="1"/>
  <c r="I4" i="51"/>
  <c r="I23" i="51" s="1"/>
  <c r="G4" i="51"/>
  <c r="G23" i="51" s="1"/>
  <c r="G42" i="51" s="1"/>
  <c r="G59" i="51" s="1"/>
  <c r="D4" i="51"/>
  <c r="E23" i="51" s="1"/>
  <c r="E42" i="51" s="1"/>
  <c r="E59" i="51" s="1"/>
  <c r="X179" i="32" l="1"/>
  <c r="X341" i="32"/>
  <c r="F315" i="34"/>
  <c r="X294" i="32"/>
  <c r="T303" i="32"/>
  <c r="X303" i="32" s="1"/>
  <c r="T302" i="32"/>
  <c r="X302" i="32" s="1"/>
  <c r="X345" i="32"/>
  <c r="F7" i="34"/>
  <c r="H11" i="54"/>
  <c r="M62" i="54"/>
  <c r="AD30" i="54"/>
  <c r="K11" i="54"/>
  <c r="K30" i="54"/>
  <c r="AC11" i="54"/>
  <c r="AI8" i="54"/>
  <c r="AI9" i="54"/>
  <c r="AK10" i="54"/>
  <c r="AK27" i="54"/>
  <c r="AK30" i="54" s="1"/>
  <c r="AJ28" i="54"/>
  <c r="AL28" i="54" s="1"/>
  <c r="AI29" i="54"/>
  <c r="N8" i="54"/>
  <c r="N11" i="54" s="1"/>
  <c r="N28" i="54"/>
  <c r="L11" i="54"/>
  <c r="N27" i="54"/>
  <c r="AJ8" i="54"/>
  <c r="AG30" i="54"/>
  <c r="AK28" i="54"/>
  <c r="AJ62" i="54"/>
  <c r="AK62" i="54" s="1"/>
  <c r="AK45" i="54"/>
  <c r="AE11" i="54"/>
  <c r="AL9" i="54"/>
  <c r="AI11" i="54"/>
  <c r="AF8" i="54"/>
  <c r="AJ10" i="54"/>
  <c r="AL10" i="54" s="1"/>
  <c r="AK8" i="54"/>
  <c r="AK11" i="54" s="1"/>
  <c r="AF28" i="54"/>
  <c r="AI27" i="54"/>
  <c r="AI30" i="54" s="1"/>
  <c r="AE30" i="54"/>
  <c r="AF9" i="54"/>
  <c r="AD11" i="54"/>
  <c r="AH11" i="54"/>
  <c r="AF27" i="54"/>
  <c r="AJ27" i="54"/>
  <c r="AF29" i="54"/>
  <c r="N30" i="54"/>
  <c r="L30" i="54"/>
  <c r="T62" i="51"/>
  <c r="F62" i="51" s="1"/>
  <c r="T45" i="51"/>
  <c r="F45" i="51"/>
  <c r="P30" i="51"/>
  <c r="D30" i="51"/>
  <c r="C30" i="51"/>
  <c r="U29" i="51"/>
  <c r="J29" i="51" s="1"/>
  <c r="T29" i="51"/>
  <c r="F29" i="51" s="1"/>
  <c r="G29" i="51"/>
  <c r="E29" i="51"/>
  <c r="U28" i="51"/>
  <c r="J28" i="51" s="1"/>
  <c r="T28" i="51"/>
  <c r="F28" i="51" s="1"/>
  <c r="G28" i="51"/>
  <c r="E28" i="51"/>
  <c r="U27" i="51"/>
  <c r="J27" i="51" s="1"/>
  <c r="J30" i="51" s="1"/>
  <c r="T27" i="51"/>
  <c r="F27" i="51" s="1"/>
  <c r="G27" i="51"/>
  <c r="G30" i="51" s="1"/>
  <c r="E27" i="51"/>
  <c r="E30" i="51" s="1"/>
  <c r="P11" i="51"/>
  <c r="D11" i="51"/>
  <c r="C11" i="51"/>
  <c r="U10" i="51"/>
  <c r="G10" i="51" s="1"/>
  <c r="T10" i="51"/>
  <c r="I10" i="51"/>
  <c r="F10" i="51"/>
  <c r="L10" i="51" s="1"/>
  <c r="E10" i="51"/>
  <c r="U9" i="51"/>
  <c r="G9" i="51" s="1"/>
  <c r="T9" i="51"/>
  <c r="F9" i="51" s="1"/>
  <c r="L9" i="51" s="1"/>
  <c r="I9" i="51"/>
  <c r="E9" i="51"/>
  <c r="U8" i="51"/>
  <c r="G8" i="51" s="1"/>
  <c r="T8" i="51"/>
  <c r="F8" i="51" s="1"/>
  <c r="E8" i="51"/>
  <c r="E11" i="51" s="1"/>
  <c r="G315" i="34" l="1"/>
  <c r="R315" i="34"/>
  <c r="S315" i="34" s="1"/>
  <c r="I8" i="51"/>
  <c r="I11" i="51" s="1"/>
  <c r="AF30" i="54"/>
  <c r="F11" i="51"/>
  <c r="AF11" i="54"/>
  <c r="AJ11" i="54"/>
  <c r="AJ30" i="54"/>
  <c r="AL27" i="54"/>
  <c r="AL30" i="54" s="1"/>
  <c r="AL8" i="54"/>
  <c r="AL11" i="54" s="1"/>
  <c r="H10" i="51"/>
  <c r="G11" i="51"/>
  <c r="H8" i="51"/>
  <c r="H9" i="51"/>
  <c r="M28" i="51"/>
  <c r="M29" i="51"/>
  <c r="F30" i="51"/>
  <c r="H27" i="51"/>
  <c r="H28" i="51"/>
  <c r="H29" i="51"/>
  <c r="T61" i="51"/>
  <c r="J8" i="51"/>
  <c r="J9" i="51"/>
  <c r="M9" i="51" s="1"/>
  <c r="N9" i="51" s="1"/>
  <c r="J10" i="51"/>
  <c r="M10" i="51" s="1"/>
  <c r="N10" i="51" s="1"/>
  <c r="I27" i="51"/>
  <c r="M27" i="51"/>
  <c r="I28" i="51"/>
  <c r="K28" i="51" s="1"/>
  <c r="I29" i="51"/>
  <c r="K29" i="51" s="1"/>
  <c r="K8" i="51"/>
  <c r="T44" i="51"/>
  <c r="P21" i="49"/>
  <c r="P20" i="49"/>
  <c r="K20" i="48"/>
  <c r="K19" i="48"/>
  <c r="S21" i="50"/>
  <c r="D19" i="50"/>
  <c r="E19" i="50"/>
  <c r="F8" i="50"/>
  <c r="F9" i="50"/>
  <c r="F10" i="50"/>
  <c r="F11" i="50"/>
  <c r="F12" i="50"/>
  <c r="F13" i="50"/>
  <c r="F14" i="50"/>
  <c r="F15" i="50"/>
  <c r="F16" i="50"/>
  <c r="F17" i="50"/>
  <c r="F18" i="50"/>
  <c r="F7" i="50"/>
  <c r="W20" i="50"/>
  <c r="S20" i="50"/>
  <c r="K19" i="50"/>
  <c r="J19" i="50"/>
  <c r="H19" i="50"/>
  <c r="G19" i="50"/>
  <c r="L18" i="50"/>
  <c r="I18" i="50"/>
  <c r="L17" i="50"/>
  <c r="I17" i="50"/>
  <c r="L16" i="50"/>
  <c r="I16" i="50"/>
  <c r="L15" i="50"/>
  <c r="I15" i="50"/>
  <c r="L14" i="50"/>
  <c r="I14" i="50"/>
  <c r="L13" i="50"/>
  <c r="I13" i="50"/>
  <c r="L12" i="50"/>
  <c r="I12" i="50"/>
  <c r="L11" i="50"/>
  <c r="I11" i="50"/>
  <c r="L10" i="50"/>
  <c r="I10" i="50"/>
  <c r="L9" i="50"/>
  <c r="I9" i="50"/>
  <c r="L8" i="50"/>
  <c r="I8" i="50"/>
  <c r="L7" i="50"/>
  <c r="I7" i="50"/>
  <c r="E19" i="49"/>
  <c r="G19" i="49"/>
  <c r="H19" i="49"/>
  <c r="D19" i="49"/>
  <c r="I8" i="49"/>
  <c r="I9" i="49"/>
  <c r="I10" i="49"/>
  <c r="I11" i="49"/>
  <c r="I12" i="49"/>
  <c r="I13" i="49"/>
  <c r="I14" i="49"/>
  <c r="I15" i="49"/>
  <c r="I16" i="49"/>
  <c r="I17" i="49"/>
  <c r="I18" i="49"/>
  <c r="F14" i="49"/>
  <c r="F15" i="49"/>
  <c r="F16" i="49"/>
  <c r="F17" i="49"/>
  <c r="F18" i="49"/>
  <c r="F8" i="49"/>
  <c r="F9" i="49"/>
  <c r="K9" i="49" s="1"/>
  <c r="F10" i="49"/>
  <c r="K10" i="49" s="1"/>
  <c r="F11" i="49"/>
  <c r="K11" i="49" s="1"/>
  <c r="F12" i="49"/>
  <c r="F13" i="49"/>
  <c r="K13" i="49" s="1"/>
  <c r="I7" i="49"/>
  <c r="F7" i="49"/>
  <c r="T20" i="49"/>
  <c r="O19" i="48"/>
  <c r="G19" i="48"/>
  <c r="G20" i="48" s="1"/>
  <c r="O21" i="48" s="1"/>
  <c r="I161" i="17"/>
  <c r="J171" i="17"/>
  <c r="K87" i="17"/>
  <c r="J30" i="17"/>
  <c r="C87" i="17"/>
  <c r="B71" i="17"/>
  <c r="B133" i="17" s="1"/>
  <c r="H100" i="16"/>
  <c r="H133" i="16" s="1"/>
  <c r="H121" i="16"/>
  <c r="H135" i="16" s="1"/>
  <c r="D65" i="17"/>
  <c r="J23" i="17"/>
  <c r="K19" i="17"/>
  <c r="A23" i="17"/>
  <c r="I125" i="16"/>
  <c r="I124" i="16"/>
  <c r="I121" i="16"/>
  <c r="I135" i="16" s="1"/>
  <c r="I107" i="16"/>
  <c r="I103" i="16"/>
  <c r="I102" i="16"/>
  <c r="I100" i="16"/>
  <c r="I133" i="16" s="1"/>
  <c r="I77" i="16"/>
  <c r="I93" i="16" s="1"/>
  <c r="I132" i="16" s="1"/>
  <c r="I64" i="16"/>
  <c r="I62" i="16"/>
  <c r="I60" i="16"/>
  <c r="I54" i="16"/>
  <c r="I52" i="16"/>
  <c r="I50" i="16"/>
  <c r="I49" i="16"/>
  <c r="I47" i="16"/>
  <c r="I45" i="16"/>
  <c r="I39" i="16"/>
  <c r="I38" i="16"/>
  <c r="I36" i="16"/>
  <c r="I35" i="16"/>
  <c r="I34" i="16"/>
  <c r="I33" i="16"/>
  <c r="I31" i="16"/>
  <c r="I30" i="16"/>
  <c r="I29" i="16"/>
  <c r="I28" i="16"/>
  <c r="I27" i="16"/>
  <c r="I26" i="16"/>
  <c r="I25" i="16"/>
  <c r="I22" i="16"/>
  <c r="I21" i="16"/>
  <c r="I20" i="16"/>
  <c r="I19" i="16"/>
  <c r="I18" i="16"/>
  <c r="I17" i="16"/>
  <c r="I16" i="16"/>
  <c r="I15" i="16"/>
  <c r="I13" i="16"/>
  <c r="I12" i="16"/>
  <c r="I11" i="16"/>
  <c r="I10" i="16"/>
  <c r="I9" i="16"/>
  <c r="I8" i="16"/>
  <c r="I7" i="16"/>
  <c r="I6" i="16"/>
  <c r="E34" i="17"/>
  <c r="M44" i="17"/>
  <c r="I34" i="17"/>
  <c r="L59" i="17"/>
  <c r="L54" i="17"/>
  <c r="K166" i="17" s="1"/>
  <c r="I54" i="17"/>
  <c r="D49" i="17"/>
  <c r="L34" i="17"/>
  <c r="P44" i="17"/>
  <c r="K44" i="17"/>
  <c r="O39" i="17"/>
  <c r="N9" i="50" l="1"/>
  <c r="I19" i="50"/>
  <c r="N18" i="50"/>
  <c r="N14" i="50"/>
  <c r="N8" i="50"/>
  <c r="N12" i="50"/>
  <c r="N16" i="50"/>
  <c r="F19" i="50"/>
  <c r="K18" i="49"/>
  <c r="K14" i="49"/>
  <c r="N11" i="50"/>
  <c r="N13" i="50"/>
  <c r="N15" i="50"/>
  <c r="N17" i="50"/>
  <c r="O20" i="48"/>
  <c r="K22" i="48" s="1"/>
  <c r="T25" i="48" s="1"/>
  <c r="K23" i="48" s="1"/>
  <c r="L19" i="50"/>
  <c r="M30" i="51"/>
  <c r="K16" i="49"/>
  <c r="L8" i="51"/>
  <c r="L11" i="51" s="1"/>
  <c r="I30" i="51"/>
  <c r="K27" i="51"/>
  <c r="K30" i="51" s="1"/>
  <c r="J11" i="51"/>
  <c r="L29" i="51"/>
  <c r="N29" i="51" s="1"/>
  <c r="L27" i="51"/>
  <c r="H62" i="51"/>
  <c r="J62" i="51"/>
  <c r="K10" i="51"/>
  <c r="L28" i="51"/>
  <c r="N28" i="51" s="1"/>
  <c r="K9" i="51"/>
  <c r="K11" i="51" s="1"/>
  <c r="H11" i="51"/>
  <c r="J45" i="51"/>
  <c r="H45" i="51"/>
  <c r="L45" i="51" s="1"/>
  <c r="M45" i="51" s="1"/>
  <c r="H30" i="51"/>
  <c r="M8" i="51"/>
  <c r="T28" i="48"/>
  <c r="K12" i="49"/>
  <c r="K8" i="49"/>
  <c r="N10" i="50"/>
  <c r="I19" i="49"/>
  <c r="K17" i="49"/>
  <c r="K15" i="49"/>
  <c r="F19" i="49"/>
  <c r="I70" i="16"/>
  <c r="I131" i="16" s="1"/>
  <c r="I110" i="16"/>
  <c r="I134" i="16" s="1"/>
  <c r="I129" i="16"/>
  <c r="I136" i="16" s="1"/>
  <c r="H7" i="33"/>
  <c r="U28" i="48" l="1"/>
  <c r="O20" i="50"/>
  <c r="O21" i="50" s="1"/>
  <c r="W22" i="50" s="1"/>
  <c r="W21" i="50" s="1"/>
  <c r="L62" i="51"/>
  <c r="M62" i="51" s="1"/>
  <c r="L30" i="51"/>
  <c r="N27" i="51"/>
  <c r="N30" i="51" s="1"/>
  <c r="M11" i="51"/>
  <c r="N8" i="51"/>
  <c r="N11" i="51" s="1"/>
  <c r="L20" i="49"/>
  <c r="L21" i="49" s="1"/>
  <c r="T22" i="49" s="1"/>
  <c r="T21" i="49" s="1"/>
  <c r="P23" i="49" s="1"/>
  <c r="I137" i="16"/>
  <c r="AB30" i="50" l="1"/>
  <c r="Y29" i="49"/>
  <c r="P22" i="49" s="1"/>
  <c r="AC26" i="49"/>
  <c r="P24" i="49" s="1"/>
  <c r="AC30" i="50"/>
  <c r="S23" i="50"/>
  <c r="Z28" i="49"/>
  <c r="Y28" i="49"/>
  <c r="AB31" i="50" l="1"/>
  <c r="S22" i="50" s="1"/>
  <c r="AI27" i="50"/>
  <c r="S24" i="50" s="1"/>
  <c r="N23" i="17"/>
  <c r="M23" i="17"/>
  <c r="I23" i="17"/>
  <c r="E23" i="17"/>
  <c r="D23" i="17"/>
  <c r="C23" i="17"/>
  <c r="E166" i="17"/>
  <c r="G171" i="17" s="1"/>
  <c r="B34" i="17"/>
  <c r="B39" i="17" s="1"/>
  <c r="B44" i="17" s="1"/>
  <c r="B49" i="17" s="1"/>
  <c r="B54" i="17" s="1"/>
  <c r="B59" i="17" s="1"/>
  <c r="E90" i="17" l="1"/>
  <c r="B96" i="17" s="1"/>
  <c r="B101" i="17" s="1"/>
  <c r="E138" i="17" s="1"/>
  <c r="E149" i="17" s="1"/>
  <c r="E161" i="17" s="1"/>
  <c r="AD13" i="33"/>
  <c r="AC13" i="33"/>
  <c r="AB13" i="33"/>
  <c r="AA13" i="33"/>
  <c r="J13" i="33"/>
  <c r="I13" i="33"/>
  <c r="H13" i="33"/>
  <c r="G13" i="33"/>
  <c r="F13" i="33"/>
  <c r="C13" i="33"/>
  <c r="B13" i="33"/>
  <c r="A13" i="33"/>
  <c r="D13" i="33"/>
  <c r="V7" i="33"/>
  <c r="O7" i="33"/>
  <c r="Q4" i="32"/>
  <c r="I4" i="32"/>
  <c r="M11" i="32"/>
  <c r="M10" i="32"/>
  <c r="K15" i="32"/>
  <c r="L15" i="32" s="1"/>
  <c r="R15" i="32" s="1"/>
  <c r="T15" i="32" s="1"/>
  <c r="O11" i="32"/>
  <c r="O10" i="32"/>
  <c r="O13" i="33" s="1"/>
  <c r="E13" i="33"/>
  <c r="P10" i="32"/>
  <c r="P11" i="32"/>
  <c r="Q13" i="33"/>
  <c r="X15" i="32" l="1"/>
  <c r="P13" i="33"/>
  <c r="C5" i="41" l="1"/>
  <c r="G34" i="41" s="1"/>
  <c r="H4" i="41"/>
  <c r="F4" i="41"/>
  <c r="C4" i="41"/>
  <c r="C18" i="46"/>
  <c r="B18" i="46" s="1"/>
  <c r="C19" i="46"/>
  <c r="B19" i="46" s="1"/>
  <c r="C20" i="46"/>
  <c r="B20" i="46" s="1"/>
  <c r="C21" i="46"/>
  <c r="B21" i="46" s="1"/>
  <c r="C22" i="46"/>
  <c r="B22" i="46" s="1"/>
  <c r="C23" i="46"/>
  <c r="B23" i="46" s="1"/>
  <c r="C24" i="46"/>
  <c r="B24" i="46" s="1"/>
  <c r="C25" i="46"/>
  <c r="B25" i="46" s="1"/>
  <c r="C26" i="46"/>
  <c r="B26" i="46" s="1"/>
  <c r="C27" i="46"/>
  <c r="B27" i="46" s="1"/>
  <c r="C28" i="46"/>
  <c r="B28" i="46" s="1"/>
  <c r="C29" i="46"/>
  <c r="B29" i="46" s="1"/>
  <c r="C30" i="46"/>
  <c r="B30" i="46" s="1"/>
  <c r="C31" i="46"/>
  <c r="B31" i="46" s="1"/>
  <c r="C32" i="46"/>
  <c r="B32" i="46" s="1"/>
  <c r="C33" i="46"/>
  <c r="B33" i="46" s="1"/>
  <c r="C34" i="46"/>
  <c r="B34" i="46" s="1"/>
  <c r="C35" i="46"/>
  <c r="B35" i="46" s="1"/>
  <c r="C36" i="46"/>
  <c r="B36" i="46" s="1"/>
  <c r="C37" i="46"/>
  <c r="B37" i="46" s="1"/>
  <c r="C38" i="46"/>
  <c r="B38" i="46" s="1"/>
  <c r="C39" i="46"/>
  <c r="B39" i="46" s="1"/>
  <c r="C40" i="46"/>
  <c r="B40" i="46" s="1"/>
  <c r="C41" i="46"/>
  <c r="B41" i="46" s="1"/>
  <c r="C42" i="46"/>
  <c r="B42" i="46" s="1"/>
  <c r="C43" i="46"/>
  <c r="B43" i="46" s="1"/>
  <c r="C44" i="46"/>
  <c r="B44" i="46" s="1"/>
  <c r="C45" i="46"/>
  <c r="B45" i="46" s="1"/>
  <c r="C46" i="46"/>
  <c r="B46" i="46" s="1"/>
  <c r="C47" i="46"/>
  <c r="B47" i="46" s="1"/>
  <c r="C48" i="46"/>
  <c r="B48" i="46" s="1"/>
  <c r="C49" i="46"/>
  <c r="B49" i="46" s="1"/>
  <c r="C50" i="46"/>
  <c r="B50" i="46" s="1"/>
  <c r="C51" i="46"/>
  <c r="B51" i="46" s="1"/>
  <c r="C52" i="46"/>
  <c r="B52" i="46" s="1"/>
  <c r="C53" i="46"/>
  <c r="B53" i="46" s="1"/>
  <c r="C54" i="46"/>
  <c r="B54" i="46" s="1"/>
  <c r="C55" i="46"/>
  <c r="B55" i="46" s="1"/>
  <c r="C56" i="46"/>
  <c r="B56" i="46" s="1"/>
  <c r="C57" i="46"/>
  <c r="B57" i="46" s="1"/>
  <c r="C58" i="46"/>
  <c r="B58" i="46" s="1"/>
  <c r="C59" i="46"/>
  <c r="B59" i="46" s="1"/>
  <c r="C60" i="46"/>
  <c r="B60" i="46" s="1"/>
  <c r="C61" i="46"/>
  <c r="B61" i="46" s="1"/>
  <c r="C62" i="46"/>
  <c r="B62" i="46" s="1"/>
  <c r="C63" i="46"/>
  <c r="B63" i="46" s="1"/>
  <c r="C64" i="46"/>
  <c r="B64" i="46" s="1"/>
  <c r="C65" i="46"/>
  <c r="B65" i="46" s="1"/>
  <c r="C66" i="46"/>
  <c r="B66" i="46" s="1"/>
  <c r="C67" i="46"/>
  <c r="B67" i="46" s="1"/>
  <c r="C68" i="46"/>
  <c r="B68" i="46" s="1"/>
  <c r="C69" i="46"/>
  <c r="B69" i="46" s="1"/>
  <c r="C70" i="46"/>
  <c r="B70" i="46" s="1"/>
  <c r="C71" i="46"/>
  <c r="B71" i="46" s="1"/>
  <c r="C72" i="46"/>
  <c r="B72" i="46" s="1"/>
  <c r="C73" i="46"/>
  <c r="B73" i="46" s="1"/>
  <c r="C74" i="46"/>
  <c r="B74" i="46" s="1"/>
  <c r="C75" i="46"/>
  <c r="B75" i="46" s="1"/>
  <c r="C76" i="46"/>
  <c r="B76" i="46" s="1"/>
  <c r="C77" i="46"/>
  <c r="B77" i="46" s="1"/>
  <c r="C78" i="46"/>
  <c r="B78" i="46" s="1"/>
  <c r="C79" i="46"/>
  <c r="B79" i="46" s="1"/>
  <c r="C80" i="46"/>
  <c r="B80" i="46" s="1"/>
  <c r="C81" i="46"/>
  <c r="B81" i="46" s="1"/>
  <c r="C82" i="46"/>
  <c r="B82" i="46" s="1"/>
  <c r="C83" i="46"/>
  <c r="B83" i="46" s="1"/>
  <c r="C84" i="46"/>
  <c r="B84" i="46" s="1"/>
  <c r="C85" i="46"/>
  <c r="B85" i="46" s="1"/>
  <c r="C86" i="46"/>
  <c r="B86" i="46" s="1"/>
  <c r="C87" i="46"/>
  <c r="B87" i="46" s="1"/>
  <c r="C88" i="46"/>
  <c r="B88" i="46" s="1"/>
  <c r="C89" i="46"/>
  <c r="B89" i="46" s="1"/>
  <c r="C90" i="46"/>
  <c r="B90" i="46" s="1"/>
  <c r="C91" i="46"/>
  <c r="B91" i="46" s="1"/>
  <c r="C92" i="46"/>
  <c r="B92" i="46" s="1"/>
  <c r="C93" i="46"/>
  <c r="B93" i="46" s="1"/>
  <c r="C94" i="46"/>
  <c r="B94" i="46" s="1"/>
  <c r="C95" i="46"/>
  <c r="B95" i="46" s="1"/>
  <c r="C96" i="46"/>
  <c r="B96" i="46" s="1"/>
  <c r="C97" i="46"/>
  <c r="B97" i="46" s="1"/>
  <c r="C98" i="46"/>
  <c r="B98" i="46" s="1"/>
  <c r="C99" i="46"/>
  <c r="B99" i="46" s="1"/>
  <c r="C100" i="46"/>
  <c r="B100" i="46" s="1"/>
  <c r="C101" i="46"/>
  <c r="B101" i="46" s="1"/>
  <c r="C102" i="46"/>
  <c r="B102" i="46" s="1"/>
  <c r="C103" i="46"/>
  <c r="B103" i="46" s="1"/>
  <c r="C104" i="46"/>
  <c r="B104" i="46" s="1"/>
  <c r="C105" i="46"/>
  <c r="B105" i="46" s="1"/>
  <c r="C106" i="46"/>
  <c r="B106" i="46" s="1"/>
  <c r="C107" i="46"/>
  <c r="B107" i="46" s="1"/>
  <c r="C108" i="46"/>
  <c r="B108" i="46" s="1"/>
  <c r="C109" i="46"/>
  <c r="B109" i="46" s="1"/>
  <c r="C110" i="46"/>
  <c r="B110" i="46" s="1"/>
  <c r="C111" i="46"/>
  <c r="B111" i="46" s="1"/>
  <c r="C112" i="46"/>
  <c r="B112" i="46" s="1"/>
  <c r="C113" i="46"/>
  <c r="B113" i="46" s="1"/>
  <c r="C114" i="46"/>
  <c r="B114" i="46" s="1"/>
  <c r="C115" i="46"/>
  <c r="B115" i="46" s="1"/>
  <c r="C116" i="46"/>
  <c r="B116" i="46" s="1"/>
  <c r="C117" i="46"/>
  <c r="B117" i="46" s="1"/>
  <c r="C118" i="46"/>
  <c r="B118" i="46" s="1"/>
  <c r="C119" i="46"/>
  <c r="B119" i="46" s="1"/>
  <c r="C120" i="46"/>
  <c r="B120" i="46" s="1"/>
  <c r="C121" i="46"/>
  <c r="B121" i="46" s="1"/>
  <c r="C122" i="46"/>
  <c r="B122" i="46" s="1"/>
  <c r="C123" i="46"/>
  <c r="B123" i="46" s="1"/>
  <c r="C124" i="46"/>
  <c r="B124" i="46" s="1"/>
  <c r="C125" i="46"/>
  <c r="B125" i="46" s="1"/>
  <c r="C126" i="46"/>
  <c r="B126" i="46" s="1"/>
  <c r="C127" i="46"/>
  <c r="B127" i="46" s="1"/>
  <c r="C128" i="46"/>
  <c r="B128" i="46" s="1"/>
  <c r="C129" i="46"/>
  <c r="B129" i="46" s="1"/>
  <c r="C130" i="46"/>
  <c r="B130" i="46" s="1"/>
  <c r="C131" i="46"/>
  <c r="B131" i="46" s="1"/>
  <c r="C132" i="46"/>
  <c r="B132" i="46" s="1"/>
  <c r="C133" i="46"/>
  <c r="B133" i="46" s="1"/>
  <c r="C134" i="46"/>
  <c r="B134" i="46" s="1"/>
  <c r="C135" i="46"/>
  <c r="B135" i="46" s="1"/>
  <c r="C136" i="46"/>
  <c r="B136" i="46" s="1"/>
  <c r="C137" i="46"/>
  <c r="B137" i="46" s="1"/>
  <c r="C138" i="46"/>
  <c r="B138" i="46" s="1"/>
  <c r="C139" i="46"/>
  <c r="B139" i="46" s="1"/>
  <c r="C140" i="46"/>
  <c r="B140" i="46" s="1"/>
  <c r="C141" i="46"/>
  <c r="B141" i="46" s="1"/>
  <c r="C142" i="46"/>
  <c r="B142" i="46" s="1"/>
  <c r="C143" i="46"/>
  <c r="B143" i="46" s="1"/>
  <c r="C144" i="46"/>
  <c r="B144" i="46" s="1"/>
  <c r="C145" i="46"/>
  <c r="B145" i="46" s="1"/>
  <c r="C146" i="46"/>
  <c r="B146" i="46" s="1"/>
  <c r="C147" i="46"/>
  <c r="B147" i="46" s="1"/>
  <c r="C148" i="46"/>
  <c r="B148" i="46" s="1"/>
  <c r="C149" i="46"/>
  <c r="B149" i="46" s="1"/>
  <c r="C150" i="46"/>
  <c r="B150" i="46" s="1"/>
  <c r="C151" i="46"/>
  <c r="B151" i="46" s="1"/>
  <c r="C152" i="46"/>
  <c r="B152" i="46" s="1"/>
  <c r="C153" i="46"/>
  <c r="B153" i="46" s="1"/>
  <c r="C154" i="46"/>
  <c r="B154" i="46" s="1"/>
  <c r="C155" i="46"/>
  <c r="B155" i="46" s="1"/>
  <c r="C156" i="46"/>
  <c r="B156" i="46" s="1"/>
  <c r="C157" i="46"/>
  <c r="B157" i="46" s="1"/>
  <c r="C158" i="46"/>
  <c r="B158" i="46" s="1"/>
  <c r="C159" i="46"/>
  <c r="B159" i="46" s="1"/>
  <c r="C160" i="46"/>
  <c r="B160" i="46" s="1"/>
  <c r="C161" i="46"/>
  <c r="B161" i="46" s="1"/>
  <c r="C162" i="46"/>
  <c r="B162" i="46" s="1"/>
  <c r="C163" i="46"/>
  <c r="B163" i="46" s="1"/>
  <c r="C164" i="46"/>
  <c r="B164" i="46" s="1"/>
  <c r="C165" i="46"/>
  <c r="B165" i="46" s="1"/>
  <c r="C166" i="46"/>
  <c r="B166" i="46" s="1"/>
  <c r="C167" i="46"/>
  <c r="B167" i="46" s="1"/>
  <c r="C168" i="46"/>
  <c r="B168" i="46" s="1"/>
  <c r="C169" i="46"/>
  <c r="B169" i="46" s="1"/>
  <c r="C170" i="46"/>
  <c r="B170" i="46" s="1"/>
  <c r="C171" i="46"/>
  <c r="B171" i="46" s="1"/>
  <c r="C172" i="46"/>
  <c r="B172" i="46" s="1"/>
  <c r="C173" i="46"/>
  <c r="B173" i="46" s="1"/>
  <c r="C174" i="46"/>
  <c r="B174" i="46" s="1"/>
  <c r="C175" i="46"/>
  <c r="B175" i="46" s="1"/>
  <c r="C176" i="46"/>
  <c r="B176" i="46" s="1"/>
  <c r="C177" i="46"/>
  <c r="B177" i="46" s="1"/>
  <c r="C178" i="46"/>
  <c r="B178" i="46" s="1"/>
  <c r="C179" i="46"/>
  <c r="B179" i="46" s="1"/>
  <c r="C180" i="46"/>
  <c r="B180" i="46" s="1"/>
  <c r="C181" i="46"/>
  <c r="B181" i="46" s="1"/>
  <c r="C182" i="46"/>
  <c r="B182" i="46" s="1"/>
  <c r="C183" i="46"/>
  <c r="B183" i="46" s="1"/>
  <c r="C184" i="46"/>
  <c r="B184" i="46" s="1"/>
  <c r="C185" i="46"/>
  <c r="B185" i="46" s="1"/>
  <c r="C186" i="46"/>
  <c r="B186" i="46" s="1"/>
  <c r="C187" i="46"/>
  <c r="B187" i="46" s="1"/>
  <c r="C188" i="46"/>
  <c r="B188" i="46" s="1"/>
  <c r="C189" i="46"/>
  <c r="B189" i="46" s="1"/>
  <c r="C190" i="46"/>
  <c r="B190" i="46" s="1"/>
  <c r="C191" i="46"/>
  <c r="B191" i="46" s="1"/>
  <c r="C192" i="46"/>
  <c r="B192" i="46" s="1"/>
  <c r="C193" i="46"/>
  <c r="B193" i="46" s="1"/>
  <c r="C194" i="46"/>
  <c r="B194" i="46" s="1"/>
  <c r="C195" i="46"/>
  <c r="B195" i="46" s="1"/>
  <c r="C196" i="46"/>
  <c r="B196" i="46" s="1"/>
  <c r="C197" i="46"/>
  <c r="B197" i="46" s="1"/>
  <c r="C198" i="46"/>
  <c r="B198" i="46" s="1"/>
  <c r="C199" i="46"/>
  <c r="B199" i="46" s="1"/>
  <c r="C200" i="46"/>
  <c r="B200" i="46" s="1"/>
  <c r="C201" i="46"/>
  <c r="B201" i="46" s="1"/>
  <c r="C202" i="46"/>
  <c r="B202" i="46" s="1"/>
  <c r="C203" i="46"/>
  <c r="B203" i="46" s="1"/>
  <c r="C204" i="46"/>
  <c r="B204" i="46" s="1"/>
  <c r="C205" i="46"/>
  <c r="B205" i="46" s="1"/>
  <c r="C206" i="46"/>
  <c r="B206" i="46" s="1"/>
  <c r="C207" i="46"/>
  <c r="B207" i="46" s="1"/>
  <c r="C208" i="46"/>
  <c r="B208" i="46" s="1"/>
  <c r="C209" i="46"/>
  <c r="B209" i="46" s="1"/>
  <c r="C210" i="46"/>
  <c r="B210" i="46" s="1"/>
  <c r="C211" i="46"/>
  <c r="B211" i="46" s="1"/>
  <c r="C212" i="46"/>
  <c r="B212" i="46" s="1"/>
  <c r="C213" i="46"/>
  <c r="B213" i="46" s="1"/>
  <c r="C214" i="46"/>
  <c r="B214" i="46" s="1"/>
  <c r="C215" i="46"/>
  <c r="B215" i="46" s="1"/>
  <c r="C216" i="46"/>
  <c r="B216" i="46" s="1"/>
  <c r="C217" i="46"/>
  <c r="B217" i="46" s="1"/>
  <c r="C218" i="46"/>
  <c r="B218" i="46" s="1"/>
  <c r="C219" i="46"/>
  <c r="B219" i="46" s="1"/>
  <c r="C220" i="46"/>
  <c r="B220" i="46" s="1"/>
  <c r="C221" i="46"/>
  <c r="B221" i="46" s="1"/>
  <c r="C222" i="46"/>
  <c r="B222" i="46" s="1"/>
  <c r="C223" i="46"/>
  <c r="B223" i="46" s="1"/>
  <c r="C224" i="46"/>
  <c r="B224" i="46" s="1"/>
  <c r="C225" i="46"/>
  <c r="B225" i="46" s="1"/>
  <c r="C226" i="46"/>
  <c r="B226" i="46" s="1"/>
  <c r="C227" i="46"/>
  <c r="B227" i="46" s="1"/>
  <c r="C228" i="46"/>
  <c r="B228" i="46" s="1"/>
  <c r="C229" i="46"/>
  <c r="B229" i="46" s="1"/>
  <c r="C230" i="46"/>
  <c r="B230" i="46" s="1"/>
  <c r="C231" i="46"/>
  <c r="B231" i="46" s="1"/>
  <c r="C232" i="46"/>
  <c r="B232" i="46" s="1"/>
  <c r="C233" i="46"/>
  <c r="B233" i="46" s="1"/>
  <c r="C234" i="46"/>
  <c r="B234" i="46" s="1"/>
  <c r="C235" i="46"/>
  <c r="B235" i="46" s="1"/>
  <c r="C236" i="46"/>
  <c r="B236" i="46" s="1"/>
  <c r="C237" i="46"/>
  <c r="B237" i="46" s="1"/>
  <c r="C238" i="46"/>
  <c r="B238" i="46" s="1"/>
  <c r="C239" i="46"/>
  <c r="B239" i="46" s="1"/>
  <c r="C240" i="46"/>
  <c r="B240" i="46" s="1"/>
  <c r="C241" i="46"/>
  <c r="B241" i="46" s="1"/>
  <c r="C242" i="46"/>
  <c r="B242" i="46" s="1"/>
  <c r="C243" i="46"/>
  <c r="B243" i="46" s="1"/>
  <c r="C244" i="46"/>
  <c r="B244" i="46" s="1"/>
  <c r="C245" i="46"/>
  <c r="B245" i="46" s="1"/>
  <c r="C246" i="46"/>
  <c r="B246" i="46" s="1"/>
  <c r="C10" i="46"/>
  <c r="B10" i="46" s="1"/>
  <c r="C11" i="46"/>
  <c r="B11" i="46" s="1"/>
  <c r="C12" i="46"/>
  <c r="B12" i="46" s="1"/>
  <c r="C13" i="46"/>
  <c r="B13" i="46" s="1"/>
  <c r="C14" i="46"/>
  <c r="B14" i="46" s="1"/>
  <c r="C15" i="46"/>
  <c r="B15" i="46" s="1"/>
  <c r="C16" i="46"/>
  <c r="B16" i="46" s="1"/>
  <c r="C17" i="46"/>
  <c r="B17" i="46" s="1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41" i="46"/>
  <c r="H42" i="46"/>
  <c r="H43" i="46"/>
  <c r="H44" i="46"/>
  <c r="H45" i="46"/>
  <c r="H46" i="46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71" i="46"/>
  <c r="H72" i="46"/>
  <c r="H73" i="46"/>
  <c r="H74" i="46"/>
  <c r="H75" i="46"/>
  <c r="H76" i="46"/>
  <c r="H77" i="46"/>
  <c r="H78" i="46"/>
  <c r="H79" i="46"/>
  <c r="H80" i="46"/>
  <c r="H81" i="46"/>
  <c r="H82" i="46"/>
  <c r="H83" i="46"/>
  <c r="H84" i="46"/>
  <c r="H85" i="46"/>
  <c r="H86" i="46"/>
  <c r="H87" i="46"/>
  <c r="H88" i="46"/>
  <c r="H89" i="46"/>
  <c r="H90" i="46"/>
  <c r="H91" i="46"/>
  <c r="H92" i="46"/>
  <c r="H93" i="46"/>
  <c r="H94" i="46"/>
  <c r="H95" i="46"/>
  <c r="H96" i="46"/>
  <c r="H97" i="46"/>
  <c r="H98" i="46"/>
  <c r="H99" i="46"/>
  <c r="H100" i="46"/>
  <c r="H101" i="46"/>
  <c r="H102" i="46"/>
  <c r="H103" i="46"/>
  <c r="H104" i="46"/>
  <c r="H105" i="46"/>
  <c r="H106" i="46"/>
  <c r="H107" i="46"/>
  <c r="H108" i="46"/>
  <c r="H109" i="46"/>
  <c r="H110" i="46"/>
  <c r="H111" i="46"/>
  <c r="H112" i="46"/>
  <c r="H113" i="46"/>
  <c r="H114" i="46"/>
  <c r="H115" i="46"/>
  <c r="H116" i="46"/>
  <c r="H117" i="46"/>
  <c r="H118" i="46"/>
  <c r="H119" i="46"/>
  <c r="H120" i="46"/>
  <c r="H121" i="46"/>
  <c r="H122" i="46"/>
  <c r="H123" i="46"/>
  <c r="H124" i="46"/>
  <c r="H125" i="46"/>
  <c r="H126" i="46"/>
  <c r="H127" i="46"/>
  <c r="H128" i="46"/>
  <c r="H129" i="46"/>
  <c r="H130" i="46"/>
  <c r="H131" i="46"/>
  <c r="H132" i="46"/>
  <c r="H133" i="46"/>
  <c r="H134" i="46"/>
  <c r="H135" i="46"/>
  <c r="H136" i="46"/>
  <c r="H137" i="46"/>
  <c r="H138" i="46"/>
  <c r="H139" i="46"/>
  <c r="H140" i="46"/>
  <c r="H141" i="46"/>
  <c r="H142" i="46"/>
  <c r="H143" i="46"/>
  <c r="H144" i="46"/>
  <c r="H145" i="46"/>
  <c r="H146" i="46"/>
  <c r="H147" i="46"/>
  <c r="H148" i="46"/>
  <c r="H149" i="46"/>
  <c r="H150" i="46"/>
  <c r="H151" i="46"/>
  <c r="H152" i="46"/>
  <c r="H153" i="46"/>
  <c r="H154" i="46"/>
  <c r="H155" i="46"/>
  <c r="H156" i="46"/>
  <c r="H157" i="46"/>
  <c r="H158" i="46"/>
  <c r="H159" i="46"/>
  <c r="H160" i="46"/>
  <c r="H161" i="46"/>
  <c r="H162" i="46"/>
  <c r="H163" i="46"/>
  <c r="H164" i="46"/>
  <c r="H165" i="46"/>
  <c r="H166" i="46"/>
  <c r="H167" i="46"/>
  <c r="H168" i="46"/>
  <c r="H169" i="46"/>
  <c r="H170" i="46"/>
  <c r="H171" i="46"/>
  <c r="H172" i="46"/>
  <c r="H173" i="46"/>
  <c r="H174" i="46"/>
  <c r="H175" i="46"/>
  <c r="H176" i="46"/>
  <c r="H177" i="46"/>
  <c r="H178" i="46"/>
  <c r="H179" i="46"/>
  <c r="H180" i="46"/>
  <c r="H181" i="46"/>
  <c r="H182" i="46"/>
  <c r="H183" i="46"/>
  <c r="H184" i="46"/>
  <c r="H185" i="46"/>
  <c r="H186" i="46"/>
  <c r="H187" i="46"/>
  <c r="H188" i="46"/>
  <c r="H189" i="46"/>
  <c r="H190" i="46"/>
  <c r="H191" i="46"/>
  <c r="H192" i="46"/>
  <c r="H193" i="46"/>
  <c r="H194" i="46"/>
  <c r="H195" i="46"/>
  <c r="H196" i="46"/>
  <c r="H197" i="46"/>
  <c r="H198" i="46"/>
  <c r="H199" i="46"/>
  <c r="H200" i="46"/>
  <c r="H201" i="46"/>
  <c r="H202" i="46"/>
  <c r="H203" i="46"/>
  <c r="H204" i="46"/>
  <c r="H205" i="46"/>
  <c r="H206" i="46"/>
  <c r="H207" i="46"/>
  <c r="H208" i="46"/>
  <c r="H209" i="46"/>
  <c r="H210" i="46"/>
  <c r="H211" i="46"/>
  <c r="H212" i="46"/>
  <c r="H213" i="46"/>
  <c r="H214" i="46"/>
  <c r="H215" i="46"/>
  <c r="H216" i="46"/>
  <c r="H217" i="46"/>
  <c r="H218" i="46"/>
  <c r="H219" i="46"/>
  <c r="H220" i="46"/>
  <c r="H221" i="46"/>
  <c r="H222" i="46"/>
  <c r="H223" i="46"/>
  <c r="H224" i="46"/>
  <c r="H225" i="46"/>
  <c r="H226" i="46"/>
  <c r="H227" i="46"/>
  <c r="H228" i="46"/>
  <c r="H229" i="46"/>
  <c r="H230" i="46"/>
  <c r="H231" i="46"/>
  <c r="H232" i="46"/>
  <c r="H233" i="46"/>
  <c r="H234" i="46"/>
  <c r="H235" i="46"/>
  <c r="H236" i="46"/>
  <c r="H237" i="46"/>
  <c r="H238" i="46"/>
  <c r="H239" i="46"/>
  <c r="H240" i="46"/>
  <c r="H241" i="46"/>
  <c r="H242" i="46"/>
  <c r="H243" i="46"/>
  <c r="H244" i="46"/>
  <c r="H245" i="46"/>
  <c r="H246" i="46"/>
  <c r="H7" i="46"/>
  <c r="C9" i="46"/>
  <c r="B9" i="46" s="1"/>
  <c r="C8" i="46"/>
  <c r="B8" i="46" s="1"/>
  <c r="C7" i="46"/>
  <c r="B7" i="46" s="1"/>
  <c r="E5" i="41" l="1"/>
  <c r="G8" i="41"/>
  <c r="C30" i="41" s="1"/>
  <c r="Q16" i="41"/>
  <c r="B28" i="41" s="1"/>
  <c r="D26" i="41"/>
  <c r="G30" i="41" s="1"/>
  <c r="A7" i="41"/>
  <c r="B19" i="41" l="1"/>
  <c r="S16" i="41"/>
  <c r="Q18" i="41"/>
  <c r="R16" i="41"/>
  <c r="E15" i="41"/>
  <c r="E16" i="41" s="1"/>
  <c r="P8" i="17"/>
  <c r="A13" i="17"/>
  <c r="A19" i="17" s="1"/>
  <c r="B8" i="17"/>
  <c r="B13" i="17" s="1"/>
  <c r="B19" i="17" s="1"/>
  <c r="T18" i="41" l="1"/>
  <c r="S18" i="41"/>
  <c r="R18" i="41"/>
  <c r="AM36" i="40" l="1"/>
  <c r="AN36" i="40"/>
  <c r="AM37" i="40"/>
  <c r="AN37" i="40"/>
  <c r="C52" i="22"/>
  <c r="C52" i="23" s="1"/>
  <c r="C52" i="24" s="1"/>
  <c r="C52" i="25" s="1"/>
  <c r="C52" i="26" s="1"/>
  <c r="C52" i="28" s="1"/>
  <c r="C52" i="27" s="1"/>
  <c r="C52" i="29" s="1"/>
  <c r="C52" i="30" s="1"/>
  <c r="C52" i="31" s="1"/>
  <c r="AN7" i="40" s="1"/>
  <c r="B54" i="22"/>
  <c r="B54" i="23" s="1"/>
  <c r="B54" i="24" s="1"/>
  <c r="B54" i="25" s="1"/>
  <c r="B54" i="26" s="1"/>
  <c r="B54" i="28" s="1"/>
  <c r="B54" i="27" s="1"/>
  <c r="B54" i="29" s="1"/>
  <c r="B54" i="30" s="1"/>
  <c r="B54" i="31" s="1"/>
  <c r="AM9" i="40" s="1"/>
  <c r="C54" i="22"/>
  <c r="C54" i="23" s="1"/>
  <c r="C54" i="24" s="1"/>
  <c r="C54" i="25" s="1"/>
  <c r="C54" i="26" s="1"/>
  <c r="C54" i="28" s="1"/>
  <c r="C54" i="27" s="1"/>
  <c r="C54" i="29" s="1"/>
  <c r="C54" i="30" s="1"/>
  <c r="C54" i="31" s="1"/>
  <c r="AN9" i="40" s="1"/>
  <c r="C56" i="22"/>
  <c r="C56" i="23" s="1"/>
  <c r="C56" i="24" s="1"/>
  <c r="C56" i="25" s="1"/>
  <c r="C56" i="26" s="1"/>
  <c r="C56" i="28" s="1"/>
  <c r="C56" i="27" s="1"/>
  <c r="C56" i="29" s="1"/>
  <c r="C56" i="30" s="1"/>
  <c r="C56" i="31" s="1"/>
  <c r="AN11" i="40" s="1"/>
  <c r="B58" i="22"/>
  <c r="B58" i="23" s="1"/>
  <c r="B58" i="24" s="1"/>
  <c r="B58" i="25" s="1"/>
  <c r="B58" i="26" s="1"/>
  <c r="B58" i="28" s="1"/>
  <c r="B58" i="27" s="1"/>
  <c r="B58" i="29" s="1"/>
  <c r="B58" i="30" s="1"/>
  <c r="B58" i="31" s="1"/>
  <c r="AM13" i="40" s="1"/>
  <c r="C58" i="22"/>
  <c r="C58" i="23" s="1"/>
  <c r="C58" i="24" s="1"/>
  <c r="C58" i="25" s="1"/>
  <c r="C58" i="26" s="1"/>
  <c r="C58" i="28" s="1"/>
  <c r="C58" i="27" s="1"/>
  <c r="C58" i="29" s="1"/>
  <c r="C58" i="30" s="1"/>
  <c r="C58" i="31" s="1"/>
  <c r="AN13" i="40" s="1"/>
  <c r="C60" i="22"/>
  <c r="C60" i="23" s="1"/>
  <c r="C60" i="24" s="1"/>
  <c r="C60" i="25" s="1"/>
  <c r="C60" i="26" s="1"/>
  <c r="C60" i="28" s="1"/>
  <c r="C60" i="27" s="1"/>
  <c r="C60" i="29" s="1"/>
  <c r="C60" i="30" s="1"/>
  <c r="C60" i="31" s="1"/>
  <c r="AN15" i="40" s="1"/>
  <c r="B62" i="22"/>
  <c r="B62" i="23" s="1"/>
  <c r="B62" i="24" s="1"/>
  <c r="B62" i="25" s="1"/>
  <c r="B62" i="26" s="1"/>
  <c r="B62" i="28" s="1"/>
  <c r="B62" i="27" s="1"/>
  <c r="B62" i="29" s="1"/>
  <c r="B62" i="30" s="1"/>
  <c r="B62" i="31" s="1"/>
  <c r="AM17" i="40" s="1"/>
  <c r="C62" i="22"/>
  <c r="C62" i="23" s="1"/>
  <c r="C62" i="24" s="1"/>
  <c r="C62" i="25" s="1"/>
  <c r="C62" i="26" s="1"/>
  <c r="C62" i="28" s="1"/>
  <c r="C62" i="27" s="1"/>
  <c r="C62" i="29" s="1"/>
  <c r="C62" i="30" s="1"/>
  <c r="C62" i="31" s="1"/>
  <c r="AN17" i="40" s="1"/>
  <c r="C64" i="22"/>
  <c r="C64" i="23" s="1"/>
  <c r="C64" i="24" s="1"/>
  <c r="C64" i="25" s="1"/>
  <c r="C64" i="26" s="1"/>
  <c r="C64" i="28" s="1"/>
  <c r="C64" i="27" s="1"/>
  <c r="C64" i="29" s="1"/>
  <c r="C64" i="30" s="1"/>
  <c r="C64" i="31" s="1"/>
  <c r="AN19" i="40" s="1"/>
  <c r="B66" i="22"/>
  <c r="B66" i="23" s="1"/>
  <c r="B66" i="24" s="1"/>
  <c r="B66" i="25" s="1"/>
  <c r="B66" i="26" s="1"/>
  <c r="B66" i="28" s="1"/>
  <c r="B66" i="27" s="1"/>
  <c r="B66" i="29" s="1"/>
  <c r="B66" i="30" s="1"/>
  <c r="B66" i="31" s="1"/>
  <c r="AM21" i="40" s="1"/>
  <c r="C66" i="22"/>
  <c r="C66" i="23" s="1"/>
  <c r="C66" i="24" s="1"/>
  <c r="C66" i="25" s="1"/>
  <c r="C66" i="26" s="1"/>
  <c r="C66" i="28" s="1"/>
  <c r="C66" i="27" s="1"/>
  <c r="C66" i="29" s="1"/>
  <c r="C66" i="30" s="1"/>
  <c r="C66" i="31" s="1"/>
  <c r="AN21" i="40" s="1"/>
  <c r="C68" i="22"/>
  <c r="C68" i="23" s="1"/>
  <c r="C68" i="24" s="1"/>
  <c r="C68" i="25" s="1"/>
  <c r="C68" i="26" s="1"/>
  <c r="C68" i="28" s="1"/>
  <c r="C68" i="27" s="1"/>
  <c r="C68" i="29" s="1"/>
  <c r="C68" i="30" s="1"/>
  <c r="C68" i="31" s="1"/>
  <c r="AN23" i="40" s="1"/>
  <c r="B70" i="22"/>
  <c r="B70" i="23" s="1"/>
  <c r="B70" i="24" s="1"/>
  <c r="B70" i="25" s="1"/>
  <c r="B70" i="26" s="1"/>
  <c r="B70" i="28" s="1"/>
  <c r="B70" i="27" s="1"/>
  <c r="B70" i="29" s="1"/>
  <c r="B70" i="30" s="1"/>
  <c r="B70" i="31" s="1"/>
  <c r="AM25" i="40" s="1"/>
  <c r="C70" i="22"/>
  <c r="C70" i="23" s="1"/>
  <c r="C70" i="24" s="1"/>
  <c r="C70" i="25" s="1"/>
  <c r="C70" i="26" s="1"/>
  <c r="C70" i="28" s="1"/>
  <c r="C70" i="27" s="1"/>
  <c r="C70" i="29" s="1"/>
  <c r="C70" i="30" s="1"/>
  <c r="C70" i="31" s="1"/>
  <c r="AN25" i="40" s="1"/>
  <c r="C72" i="22"/>
  <c r="C72" i="23" s="1"/>
  <c r="C72" i="24" s="1"/>
  <c r="C72" i="25" s="1"/>
  <c r="C72" i="26" s="1"/>
  <c r="C72" i="28" s="1"/>
  <c r="C72" i="27" s="1"/>
  <c r="C72" i="29" s="1"/>
  <c r="C72" i="30" s="1"/>
  <c r="C72" i="31" s="1"/>
  <c r="AN27" i="40" s="1"/>
  <c r="B74" i="22"/>
  <c r="B74" i="23" s="1"/>
  <c r="B74" i="24" s="1"/>
  <c r="B74" i="25" s="1"/>
  <c r="B74" i="26" s="1"/>
  <c r="B74" i="28" s="1"/>
  <c r="B74" i="27" s="1"/>
  <c r="B74" i="29" s="1"/>
  <c r="B74" i="30" s="1"/>
  <c r="B74" i="31" s="1"/>
  <c r="AM29" i="40" s="1"/>
  <c r="C74" i="22"/>
  <c r="C74" i="23" s="1"/>
  <c r="C74" i="24" s="1"/>
  <c r="C74" i="25" s="1"/>
  <c r="C74" i="26" s="1"/>
  <c r="C74" i="28" s="1"/>
  <c r="C74" i="27" s="1"/>
  <c r="C74" i="29" s="1"/>
  <c r="C74" i="30" s="1"/>
  <c r="C74" i="31" s="1"/>
  <c r="AN29" i="40" s="1"/>
  <c r="C76" i="22"/>
  <c r="C76" i="23" s="1"/>
  <c r="C76" i="24" s="1"/>
  <c r="C76" i="25" s="1"/>
  <c r="C76" i="26" s="1"/>
  <c r="C76" i="28" s="1"/>
  <c r="C76" i="27" s="1"/>
  <c r="C76" i="29" s="1"/>
  <c r="C76" i="30" s="1"/>
  <c r="C76" i="31" s="1"/>
  <c r="AN31" i="40" s="1"/>
  <c r="B78" i="22"/>
  <c r="B78" i="23" s="1"/>
  <c r="B78" i="24" s="1"/>
  <c r="B78" i="25" s="1"/>
  <c r="B78" i="26" s="1"/>
  <c r="B78" i="28" s="1"/>
  <c r="B78" i="27" s="1"/>
  <c r="B78" i="29" s="1"/>
  <c r="B78" i="30" s="1"/>
  <c r="B78" i="31" s="1"/>
  <c r="AM33" i="40" s="1"/>
  <c r="C78" i="22"/>
  <c r="C78" i="23" s="1"/>
  <c r="C78" i="24" s="1"/>
  <c r="C78" i="25" s="1"/>
  <c r="C78" i="26" s="1"/>
  <c r="C78" i="28" s="1"/>
  <c r="C78" i="27" s="1"/>
  <c r="C78" i="29" s="1"/>
  <c r="C78" i="30" s="1"/>
  <c r="C78" i="31" s="1"/>
  <c r="AN33" i="40" s="1"/>
  <c r="C80" i="22"/>
  <c r="C80" i="23" s="1"/>
  <c r="C80" i="24" s="1"/>
  <c r="C80" i="25" s="1"/>
  <c r="C80" i="26" s="1"/>
  <c r="C80" i="28" s="1"/>
  <c r="C80" i="27" s="1"/>
  <c r="C80" i="29" s="1"/>
  <c r="C80" i="30" s="1"/>
  <c r="C80" i="31" s="1"/>
  <c r="AN35" i="40" s="1"/>
  <c r="C50" i="20"/>
  <c r="C50" i="22" s="1"/>
  <c r="C50" i="23" s="1"/>
  <c r="C50" i="24" s="1"/>
  <c r="C50" i="25" s="1"/>
  <c r="C50" i="26" s="1"/>
  <c r="C50" i="28" s="1"/>
  <c r="C50" i="27" s="1"/>
  <c r="C50" i="29" s="1"/>
  <c r="C50" i="30" s="1"/>
  <c r="C50" i="31" s="1"/>
  <c r="AN5" i="40" s="1"/>
  <c r="C51" i="20"/>
  <c r="C51" i="22" s="1"/>
  <c r="C51" i="23" s="1"/>
  <c r="C51" i="24" s="1"/>
  <c r="C51" i="25" s="1"/>
  <c r="C51" i="26" s="1"/>
  <c r="C51" i="28" s="1"/>
  <c r="C51" i="27" s="1"/>
  <c r="C51" i="29" s="1"/>
  <c r="C51" i="30" s="1"/>
  <c r="C51" i="31" s="1"/>
  <c r="AN6" i="40" s="1"/>
  <c r="C52" i="20"/>
  <c r="C53" i="20"/>
  <c r="C53" i="22" s="1"/>
  <c r="C53" i="23" s="1"/>
  <c r="C53" i="24" s="1"/>
  <c r="C53" i="25" s="1"/>
  <c r="C53" i="26" s="1"/>
  <c r="C53" i="28" s="1"/>
  <c r="C53" i="27" s="1"/>
  <c r="C53" i="29" s="1"/>
  <c r="C53" i="30" s="1"/>
  <c r="C53" i="31" s="1"/>
  <c r="AN8" i="40" s="1"/>
  <c r="C54" i="20"/>
  <c r="C55" i="20"/>
  <c r="C55" i="22" s="1"/>
  <c r="C55" i="23" s="1"/>
  <c r="C55" i="24" s="1"/>
  <c r="C55" i="25" s="1"/>
  <c r="C55" i="26" s="1"/>
  <c r="C55" i="28" s="1"/>
  <c r="C55" i="27" s="1"/>
  <c r="C55" i="29" s="1"/>
  <c r="C55" i="30" s="1"/>
  <c r="C55" i="31" s="1"/>
  <c r="AN10" i="40" s="1"/>
  <c r="C56" i="20"/>
  <c r="C57" i="20"/>
  <c r="C57" i="22" s="1"/>
  <c r="C57" i="23" s="1"/>
  <c r="C57" i="24" s="1"/>
  <c r="C57" i="25" s="1"/>
  <c r="C57" i="26" s="1"/>
  <c r="C57" i="28" s="1"/>
  <c r="C57" i="27" s="1"/>
  <c r="C57" i="29" s="1"/>
  <c r="C57" i="30" s="1"/>
  <c r="C57" i="31" s="1"/>
  <c r="AN12" i="40" s="1"/>
  <c r="C58" i="20"/>
  <c r="C59" i="20"/>
  <c r="C59" i="22" s="1"/>
  <c r="C59" i="23" s="1"/>
  <c r="C59" i="24" s="1"/>
  <c r="C59" i="25" s="1"/>
  <c r="C59" i="26" s="1"/>
  <c r="C59" i="28" s="1"/>
  <c r="C59" i="27" s="1"/>
  <c r="C59" i="29" s="1"/>
  <c r="C59" i="30" s="1"/>
  <c r="C59" i="31" s="1"/>
  <c r="AN14" i="40" s="1"/>
  <c r="C60" i="20"/>
  <c r="C61" i="20"/>
  <c r="C61" i="22" s="1"/>
  <c r="C61" i="23" s="1"/>
  <c r="C61" i="24" s="1"/>
  <c r="C61" i="25" s="1"/>
  <c r="C61" i="26" s="1"/>
  <c r="C61" i="28" s="1"/>
  <c r="C61" i="27" s="1"/>
  <c r="C61" i="29" s="1"/>
  <c r="C61" i="30" s="1"/>
  <c r="C61" i="31" s="1"/>
  <c r="AN16" i="40" s="1"/>
  <c r="C62" i="20"/>
  <c r="C63" i="20"/>
  <c r="C63" i="22" s="1"/>
  <c r="C63" i="23" s="1"/>
  <c r="C63" i="24" s="1"/>
  <c r="C63" i="25" s="1"/>
  <c r="C63" i="26" s="1"/>
  <c r="C63" i="28" s="1"/>
  <c r="C63" i="27" s="1"/>
  <c r="C63" i="29" s="1"/>
  <c r="C63" i="30" s="1"/>
  <c r="C63" i="31" s="1"/>
  <c r="AN18" i="40" s="1"/>
  <c r="C64" i="20"/>
  <c r="C65" i="20"/>
  <c r="C65" i="22" s="1"/>
  <c r="C65" i="23" s="1"/>
  <c r="C65" i="24" s="1"/>
  <c r="C65" i="25" s="1"/>
  <c r="C65" i="26" s="1"/>
  <c r="C65" i="28" s="1"/>
  <c r="C65" i="27" s="1"/>
  <c r="C65" i="29" s="1"/>
  <c r="C65" i="30" s="1"/>
  <c r="C65" i="31" s="1"/>
  <c r="AN20" i="40" s="1"/>
  <c r="C66" i="20"/>
  <c r="C67" i="20"/>
  <c r="C67" i="22" s="1"/>
  <c r="C67" i="23" s="1"/>
  <c r="C67" i="24" s="1"/>
  <c r="C67" i="25" s="1"/>
  <c r="C67" i="26" s="1"/>
  <c r="C67" i="28" s="1"/>
  <c r="C67" i="27" s="1"/>
  <c r="C67" i="29" s="1"/>
  <c r="C67" i="30" s="1"/>
  <c r="C67" i="31" s="1"/>
  <c r="AN22" i="40" s="1"/>
  <c r="C68" i="20"/>
  <c r="C69" i="20"/>
  <c r="C69" i="22" s="1"/>
  <c r="C69" i="23" s="1"/>
  <c r="C69" i="24" s="1"/>
  <c r="C69" i="25" s="1"/>
  <c r="C69" i="26" s="1"/>
  <c r="C69" i="28" s="1"/>
  <c r="C69" i="27" s="1"/>
  <c r="C69" i="29" s="1"/>
  <c r="C69" i="30" s="1"/>
  <c r="C69" i="31" s="1"/>
  <c r="AN24" i="40" s="1"/>
  <c r="C70" i="20"/>
  <c r="C71" i="20"/>
  <c r="C71" i="22" s="1"/>
  <c r="C71" i="23" s="1"/>
  <c r="C71" i="24" s="1"/>
  <c r="C71" i="25" s="1"/>
  <c r="C71" i="26" s="1"/>
  <c r="C71" i="28" s="1"/>
  <c r="C71" i="27" s="1"/>
  <c r="C71" i="29" s="1"/>
  <c r="C71" i="30" s="1"/>
  <c r="C71" i="31" s="1"/>
  <c r="AN26" i="40" s="1"/>
  <c r="C72" i="20"/>
  <c r="C73" i="20"/>
  <c r="C73" i="22" s="1"/>
  <c r="C73" i="23" s="1"/>
  <c r="C73" i="24" s="1"/>
  <c r="C73" i="25" s="1"/>
  <c r="C73" i="26" s="1"/>
  <c r="C73" i="28" s="1"/>
  <c r="C73" i="27" s="1"/>
  <c r="C73" i="29" s="1"/>
  <c r="C73" i="30" s="1"/>
  <c r="C73" i="31" s="1"/>
  <c r="AN28" i="40" s="1"/>
  <c r="C74" i="20"/>
  <c r="C75" i="20"/>
  <c r="C75" i="22" s="1"/>
  <c r="C75" i="23" s="1"/>
  <c r="C75" i="24" s="1"/>
  <c r="C75" i="25" s="1"/>
  <c r="C75" i="26" s="1"/>
  <c r="C75" i="28" s="1"/>
  <c r="C75" i="27" s="1"/>
  <c r="C75" i="29" s="1"/>
  <c r="C75" i="30" s="1"/>
  <c r="C75" i="31" s="1"/>
  <c r="AN30" i="40" s="1"/>
  <c r="C76" i="20"/>
  <c r="C77" i="20"/>
  <c r="C77" i="22" s="1"/>
  <c r="C77" i="23" s="1"/>
  <c r="C77" i="24" s="1"/>
  <c r="C77" i="25" s="1"/>
  <c r="C77" i="26" s="1"/>
  <c r="C77" i="28" s="1"/>
  <c r="C77" i="27" s="1"/>
  <c r="C77" i="29" s="1"/>
  <c r="C77" i="30" s="1"/>
  <c r="C77" i="31" s="1"/>
  <c r="AN32" i="40" s="1"/>
  <c r="C78" i="20"/>
  <c r="C79" i="20"/>
  <c r="C79" i="22" s="1"/>
  <c r="C79" i="23" s="1"/>
  <c r="C79" i="24" s="1"/>
  <c r="C79" i="25" s="1"/>
  <c r="C79" i="26" s="1"/>
  <c r="C79" i="28" s="1"/>
  <c r="C79" i="27" s="1"/>
  <c r="C79" i="29" s="1"/>
  <c r="C79" i="30" s="1"/>
  <c r="C79" i="31" s="1"/>
  <c r="AN34" i="40" s="1"/>
  <c r="C80" i="20"/>
  <c r="B51" i="20"/>
  <c r="B51" i="22" s="1"/>
  <c r="B51" i="23" s="1"/>
  <c r="B51" i="24" s="1"/>
  <c r="B51" i="25" s="1"/>
  <c r="B51" i="26" s="1"/>
  <c r="B51" i="28" s="1"/>
  <c r="B51" i="27" s="1"/>
  <c r="B51" i="29" s="1"/>
  <c r="B51" i="30" s="1"/>
  <c r="B51" i="31" s="1"/>
  <c r="AM6" i="40" s="1"/>
  <c r="B52" i="20"/>
  <c r="B52" i="22" s="1"/>
  <c r="B52" i="23" s="1"/>
  <c r="B52" i="24" s="1"/>
  <c r="B52" i="25" s="1"/>
  <c r="B52" i="26" s="1"/>
  <c r="B52" i="28" s="1"/>
  <c r="B52" i="27" s="1"/>
  <c r="B52" i="29" s="1"/>
  <c r="B52" i="30" s="1"/>
  <c r="B52" i="31" s="1"/>
  <c r="AM7" i="40" s="1"/>
  <c r="B53" i="20"/>
  <c r="B53" i="22" s="1"/>
  <c r="B53" i="23" s="1"/>
  <c r="B53" i="24" s="1"/>
  <c r="B53" i="25" s="1"/>
  <c r="B53" i="26" s="1"/>
  <c r="B53" i="28" s="1"/>
  <c r="B53" i="27" s="1"/>
  <c r="B53" i="29" s="1"/>
  <c r="B53" i="30" s="1"/>
  <c r="B53" i="31" s="1"/>
  <c r="AM8" i="40" s="1"/>
  <c r="B54" i="20"/>
  <c r="B55" i="20"/>
  <c r="B55" i="22" s="1"/>
  <c r="B55" i="23" s="1"/>
  <c r="B55" i="24" s="1"/>
  <c r="B55" i="25" s="1"/>
  <c r="B55" i="26" s="1"/>
  <c r="B55" i="28" s="1"/>
  <c r="B55" i="27" s="1"/>
  <c r="B55" i="29" s="1"/>
  <c r="B55" i="30" s="1"/>
  <c r="B55" i="31" s="1"/>
  <c r="AM10" i="40" s="1"/>
  <c r="B56" i="20"/>
  <c r="B56" i="22" s="1"/>
  <c r="B56" i="23" s="1"/>
  <c r="B56" i="24" s="1"/>
  <c r="B56" i="25" s="1"/>
  <c r="B56" i="26" s="1"/>
  <c r="B56" i="28" s="1"/>
  <c r="B56" i="27" s="1"/>
  <c r="B56" i="29" s="1"/>
  <c r="B56" i="30" s="1"/>
  <c r="B56" i="31" s="1"/>
  <c r="AM11" i="40" s="1"/>
  <c r="B57" i="20"/>
  <c r="B57" i="22" s="1"/>
  <c r="B57" i="23" s="1"/>
  <c r="B57" i="24" s="1"/>
  <c r="B57" i="25" s="1"/>
  <c r="B57" i="26" s="1"/>
  <c r="B57" i="28" s="1"/>
  <c r="B57" i="27" s="1"/>
  <c r="B57" i="29" s="1"/>
  <c r="B57" i="30" s="1"/>
  <c r="B57" i="31" s="1"/>
  <c r="AM12" i="40" s="1"/>
  <c r="B58" i="20"/>
  <c r="B59" i="20"/>
  <c r="B59" i="22" s="1"/>
  <c r="B59" i="23" s="1"/>
  <c r="B59" i="24" s="1"/>
  <c r="B59" i="25" s="1"/>
  <c r="B59" i="26" s="1"/>
  <c r="B59" i="28" s="1"/>
  <c r="B59" i="27" s="1"/>
  <c r="B59" i="29" s="1"/>
  <c r="B59" i="30" s="1"/>
  <c r="B59" i="31" s="1"/>
  <c r="AM14" i="40" s="1"/>
  <c r="B60" i="20"/>
  <c r="B60" i="22" s="1"/>
  <c r="B60" i="23" s="1"/>
  <c r="B60" i="24" s="1"/>
  <c r="B60" i="25" s="1"/>
  <c r="B60" i="26" s="1"/>
  <c r="B60" i="28" s="1"/>
  <c r="B60" i="27" s="1"/>
  <c r="B60" i="29" s="1"/>
  <c r="B60" i="30" s="1"/>
  <c r="B60" i="31" s="1"/>
  <c r="AM15" i="40" s="1"/>
  <c r="B61" i="20"/>
  <c r="B61" i="22" s="1"/>
  <c r="B61" i="23" s="1"/>
  <c r="B61" i="24" s="1"/>
  <c r="B61" i="25" s="1"/>
  <c r="B61" i="26" s="1"/>
  <c r="B61" i="28" s="1"/>
  <c r="B61" i="27" s="1"/>
  <c r="B61" i="29" s="1"/>
  <c r="B61" i="30" s="1"/>
  <c r="B61" i="31" s="1"/>
  <c r="AM16" i="40" s="1"/>
  <c r="B62" i="20"/>
  <c r="B63" i="20"/>
  <c r="B63" i="22" s="1"/>
  <c r="B63" i="23" s="1"/>
  <c r="B63" i="24" s="1"/>
  <c r="B63" i="25" s="1"/>
  <c r="B63" i="26" s="1"/>
  <c r="B63" i="28" s="1"/>
  <c r="B63" i="27" s="1"/>
  <c r="B63" i="29" s="1"/>
  <c r="B63" i="30" s="1"/>
  <c r="B63" i="31" s="1"/>
  <c r="AM18" i="40" s="1"/>
  <c r="B64" i="20"/>
  <c r="B64" i="22" s="1"/>
  <c r="B64" i="23" s="1"/>
  <c r="B64" i="24" s="1"/>
  <c r="B64" i="25" s="1"/>
  <c r="B64" i="26" s="1"/>
  <c r="B64" i="28" s="1"/>
  <c r="B64" i="27" s="1"/>
  <c r="B64" i="29" s="1"/>
  <c r="B64" i="30" s="1"/>
  <c r="B64" i="31" s="1"/>
  <c r="AM19" i="40" s="1"/>
  <c r="B65" i="20"/>
  <c r="B65" i="22" s="1"/>
  <c r="B65" i="23" s="1"/>
  <c r="B65" i="24" s="1"/>
  <c r="B65" i="25" s="1"/>
  <c r="B65" i="26" s="1"/>
  <c r="B65" i="28" s="1"/>
  <c r="B65" i="27" s="1"/>
  <c r="B65" i="29" s="1"/>
  <c r="B65" i="30" s="1"/>
  <c r="B65" i="31" s="1"/>
  <c r="AM20" i="40" s="1"/>
  <c r="B66" i="20"/>
  <c r="B67" i="20"/>
  <c r="B67" i="22" s="1"/>
  <c r="B67" i="23" s="1"/>
  <c r="B67" i="24" s="1"/>
  <c r="B67" i="25" s="1"/>
  <c r="B67" i="26" s="1"/>
  <c r="B67" i="28" s="1"/>
  <c r="B67" i="27" s="1"/>
  <c r="B67" i="29" s="1"/>
  <c r="B67" i="30" s="1"/>
  <c r="B67" i="31" s="1"/>
  <c r="AM22" i="40" s="1"/>
  <c r="B68" i="20"/>
  <c r="B68" i="22" s="1"/>
  <c r="B68" i="23" s="1"/>
  <c r="B68" i="24" s="1"/>
  <c r="B68" i="25" s="1"/>
  <c r="B68" i="26" s="1"/>
  <c r="B68" i="28" s="1"/>
  <c r="B68" i="27" s="1"/>
  <c r="B68" i="29" s="1"/>
  <c r="B68" i="30" s="1"/>
  <c r="B68" i="31" s="1"/>
  <c r="AM23" i="40" s="1"/>
  <c r="B69" i="20"/>
  <c r="B69" i="22" s="1"/>
  <c r="B69" i="23" s="1"/>
  <c r="B69" i="24" s="1"/>
  <c r="B69" i="25" s="1"/>
  <c r="B69" i="26" s="1"/>
  <c r="B69" i="28" s="1"/>
  <c r="B69" i="27" s="1"/>
  <c r="B69" i="29" s="1"/>
  <c r="B69" i="30" s="1"/>
  <c r="B69" i="31" s="1"/>
  <c r="AM24" i="40" s="1"/>
  <c r="B70" i="20"/>
  <c r="B71" i="20"/>
  <c r="B71" i="22" s="1"/>
  <c r="B71" i="23" s="1"/>
  <c r="B71" i="24" s="1"/>
  <c r="B71" i="25" s="1"/>
  <c r="B71" i="26" s="1"/>
  <c r="B71" i="28" s="1"/>
  <c r="B71" i="27" s="1"/>
  <c r="B71" i="29" s="1"/>
  <c r="B71" i="30" s="1"/>
  <c r="B71" i="31" s="1"/>
  <c r="AM26" i="40" s="1"/>
  <c r="B72" i="20"/>
  <c r="B72" i="22" s="1"/>
  <c r="B72" i="23" s="1"/>
  <c r="B72" i="24" s="1"/>
  <c r="B72" i="25" s="1"/>
  <c r="B72" i="26" s="1"/>
  <c r="B72" i="28" s="1"/>
  <c r="B72" i="27" s="1"/>
  <c r="B72" i="29" s="1"/>
  <c r="B72" i="30" s="1"/>
  <c r="B72" i="31" s="1"/>
  <c r="AM27" i="40" s="1"/>
  <c r="B73" i="20"/>
  <c r="B73" i="22" s="1"/>
  <c r="B73" i="23" s="1"/>
  <c r="B73" i="24" s="1"/>
  <c r="B73" i="25" s="1"/>
  <c r="B73" i="26" s="1"/>
  <c r="B73" i="28" s="1"/>
  <c r="B73" i="27" s="1"/>
  <c r="B73" i="29" s="1"/>
  <c r="B73" i="30" s="1"/>
  <c r="B73" i="31" s="1"/>
  <c r="AM28" i="40" s="1"/>
  <c r="B74" i="20"/>
  <c r="B75" i="20"/>
  <c r="B75" i="22" s="1"/>
  <c r="B75" i="23" s="1"/>
  <c r="B75" i="24" s="1"/>
  <c r="B75" i="25" s="1"/>
  <c r="B75" i="26" s="1"/>
  <c r="B75" i="28" s="1"/>
  <c r="B75" i="27" s="1"/>
  <c r="B75" i="29" s="1"/>
  <c r="B75" i="30" s="1"/>
  <c r="B75" i="31" s="1"/>
  <c r="AM30" i="40" s="1"/>
  <c r="B76" i="20"/>
  <c r="B76" i="22" s="1"/>
  <c r="B76" i="23" s="1"/>
  <c r="B76" i="24" s="1"/>
  <c r="B76" i="25" s="1"/>
  <c r="B76" i="26" s="1"/>
  <c r="B76" i="28" s="1"/>
  <c r="B76" i="27" s="1"/>
  <c r="B76" i="29" s="1"/>
  <c r="B76" i="30" s="1"/>
  <c r="B76" i="31" s="1"/>
  <c r="AM31" i="40" s="1"/>
  <c r="B77" i="20"/>
  <c r="B77" i="22" s="1"/>
  <c r="B77" i="23" s="1"/>
  <c r="B77" i="24" s="1"/>
  <c r="B77" i="25" s="1"/>
  <c r="B77" i="26" s="1"/>
  <c r="B77" i="28" s="1"/>
  <c r="B77" i="27" s="1"/>
  <c r="B77" i="29" s="1"/>
  <c r="B77" i="30" s="1"/>
  <c r="B77" i="31" s="1"/>
  <c r="AM32" i="40" s="1"/>
  <c r="B78" i="20"/>
  <c r="B79" i="20"/>
  <c r="B79" i="22" s="1"/>
  <c r="B79" i="23" s="1"/>
  <c r="B79" i="24" s="1"/>
  <c r="B79" i="25" s="1"/>
  <c r="B79" i="26" s="1"/>
  <c r="B79" i="28" s="1"/>
  <c r="B79" i="27" s="1"/>
  <c r="B79" i="29" s="1"/>
  <c r="B79" i="30" s="1"/>
  <c r="B79" i="31" s="1"/>
  <c r="AM34" i="40" s="1"/>
  <c r="B80" i="20"/>
  <c r="B80" i="22" s="1"/>
  <c r="B80" i="23" s="1"/>
  <c r="B80" i="24" s="1"/>
  <c r="B80" i="25" s="1"/>
  <c r="B80" i="26" s="1"/>
  <c r="B80" i="28" s="1"/>
  <c r="B80" i="27" s="1"/>
  <c r="B80" i="29" s="1"/>
  <c r="B80" i="30" s="1"/>
  <c r="B80" i="31" s="1"/>
  <c r="AM35" i="40" s="1"/>
  <c r="B50" i="20"/>
  <c r="B50" i="22" s="1"/>
  <c r="B50" i="23" s="1"/>
  <c r="B50" i="24" s="1"/>
  <c r="B50" i="25" s="1"/>
  <c r="B50" i="26" s="1"/>
  <c r="B50" i="28" s="1"/>
  <c r="B50" i="27" s="1"/>
  <c r="B50" i="29" s="1"/>
  <c r="B50" i="30" s="1"/>
  <c r="B50" i="31" s="1"/>
  <c r="AM5" i="40" s="1"/>
  <c r="B34" i="40"/>
  <c r="C34" i="40"/>
  <c r="B35" i="40"/>
  <c r="C35" i="40"/>
  <c r="B36" i="40"/>
  <c r="C36" i="40"/>
  <c r="B37" i="40"/>
  <c r="C37" i="40"/>
  <c r="B9" i="20"/>
  <c r="B9" i="22" s="1"/>
  <c r="B9" i="23" s="1"/>
  <c r="B9" i="24" s="1"/>
  <c r="B9" i="25" s="1"/>
  <c r="B9" i="26" s="1"/>
  <c r="B9" i="28" s="1"/>
  <c r="B9" i="27" s="1"/>
  <c r="B9" i="29" s="1"/>
  <c r="B9" i="30" s="1"/>
  <c r="B9" i="31" s="1"/>
  <c r="B6" i="40" s="1"/>
  <c r="C9" i="20"/>
  <c r="C9" i="22" s="1"/>
  <c r="C9" i="23" s="1"/>
  <c r="C9" i="24" s="1"/>
  <c r="C9" i="25" s="1"/>
  <c r="C9" i="26" s="1"/>
  <c r="C9" i="28" s="1"/>
  <c r="C9" i="27" s="1"/>
  <c r="C9" i="29" s="1"/>
  <c r="C9" i="30" s="1"/>
  <c r="C9" i="31" s="1"/>
  <c r="C6" i="40" s="1"/>
  <c r="B10" i="20"/>
  <c r="B10" i="22" s="1"/>
  <c r="B10" i="23" s="1"/>
  <c r="B10" i="24" s="1"/>
  <c r="B10" i="25" s="1"/>
  <c r="B10" i="26" s="1"/>
  <c r="B10" i="28" s="1"/>
  <c r="B10" i="27" s="1"/>
  <c r="B10" i="29" s="1"/>
  <c r="B10" i="30" s="1"/>
  <c r="B10" i="31" s="1"/>
  <c r="B7" i="40" s="1"/>
  <c r="C10" i="20"/>
  <c r="C10" i="22" s="1"/>
  <c r="C10" i="23" s="1"/>
  <c r="C10" i="24" s="1"/>
  <c r="C10" i="25" s="1"/>
  <c r="C10" i="26" s="1"/>
  <c r="C10" i="28" s="1"/>
  <c r="C10" i="27" s="1"/>
  <c r="C10" i="29" s="1"/>
  <c r="C10" i="30" s="1"/>
  <c r="C10" i="31" s="1"/>
  <c r="C7" i="40" s="1"/>
  <c r="B11" i="20"/>
  <c r="B11" i="22" s="1"/>
  <c r="B11" i="23" s="1"/>
  <c r="B11" i="24" s="1"/>
  <c r="B11" i="25" s="1"/>
  <c r="B11" i="26" s="1"/>
  <c r="B11" i="28" s="1"/>
  <c r="B11" i="27" s="1"/>
  <c r="B11" i="29" s="1"/>
  <c r="B11" i="30" s="1"/>
  <c r="B11" i="31" s="1"/>
  <c r="B8" i="40" s="1"/>
  <c r="C11" i="20"/>
  <c r="C11" i="22" s="1"/>
  <c r="C11" i="23" s="1"/>
  <c r="C11" i="24" s="1"/>
  <c r="C11" i="25" s="1"/>
  <c r="C11" i="26" s="1"/>
  <c r="C11" i="28" s="1"/>
  <c r="C11" i="27" s="1"/>
  <c r="C11" i="29" s="1"/>
  <c r="C11" i="30" s="1"/>
  <c r="C11" i="31" s="1"/>
  <c r="C8" i="40" s="1"/>
  <c r="B12" i="20"/>
  <c r="B12" i="22" s="1"/>
  <c r="B12" i="23" s="1"/>
  <c r="B12" i="24" s="1"/>
  <c r="B12" i="25" s="1"/>
  <c r="B12" i="26" s="1"/>
  <c r="B12" i="28" s="1"/>
  <c r="B12" i="27" s="1"/>
  <c r="B12" i="29" s="1"/>
  <c r="B12" i="30" s="1"/>
  <c r="B12" i="31" s="1"/>
  <c r="B9" i="40" s="1"/>
  <c r="C12" i="20"/>
  <c r="C12" i="22" s="1"/>
  <c r="C12" i="23" s="1"/>
  <c r="C12" i="24" s="1"/>
  <c r="C12" i="25" s="1"/>
  <c r="C12" i="26" s="1"/>
  <c r="C12" i="28" s="1"/>
  <c r="C12" i="27" s="1"/>
  <c r="C12" i="29" s="1"/>
  <c r="C12" i="30" s="1"/>
  <c r="C12" i="31" s="1"/>
  <c r="C9" i="40" s="1"/>
  <c r="B13" i="20"/>
  <c r="B13" i="22" s="1"/>
  <c r="B13" i="23" s="1"/>
  <c r="B13" i="24" s="1"/>
  <c r="B13" i="25" s="1"/>
  <c r="B13" i="26" s="1"/>
  <c r="B13" i="28" s="1"/>
  <c r="B13" i="27" s="1"/>
  <c r="B13" i="29" s="1"/>
  <c r="B13" i="30" s="1"/>
  <c r="B13" i="31" s="1"/>
  <c r="B10" i="40" s="1"/>
  <c r="C13" i="20"/>
  <c r="C13" i="22" s="1"/>
  <c r="C13" i="23" s="1"/>
  <c r="C13" i="24" s="1"/>
  <c r="C13" i="25" s="1"/>
  <c r="C13" i="26" s="1"/>
  <c r="C13" i="28" s="1"/>
  <c r="C13" i="27" s="1"/>
  <c r="C13" i="29" s="1"/>
  <c r="C13" i="30" s="1"/>
  <c r="C13" i="31" s="1"/>
  <c r="C10" i="40" s="1"/>
  <c r="B14" i="20"/>
  <c r="B14" i="22" s="1"/>
  <c r="B14" i="23" s="1"/>
  <c r="B14" i="24" s="1"/>
  <c r="B14" i="25" s="1"/>
  <c r="B14" i="26" s="1"/>
  <c r="B14" i="28" s="1"/>
  <c r="B14" i="27" s="1"/>
  <c r="B14" i="29" s="1"/>
  <c r="B14" i="30" s="1"/>
  <c r="B14" i="31" s="1"/>
  <c r="B11" i="40" s="1"/>
  <c r="C14" i="20"/>
  <c r="C14" i="22" s="1"/>
  <c r="C14" i="23" s="1"/>
  <c r="C14" i="24" s="1"/>
  <c r="C14" i="25" s="1"/>
  <c r="C14" i="26" s="1"/>
  <c r="C14" i="28" s="1"/>
  <c r="C14" i="27" s="1"/>
  <c r="C14" i="29" s="1"/>
  <c r="C14" i="30" s="1"/>
  <c r="C14" i="31" s="1"/>
  <c r="C11" i="40" s="1"/>
  <c r="B15" i="20"/>
  <c r="B15" i="22" s="1"/>
  <c r="B15" i="23" s="1"/>
  <c r="B15" i="24" s="1"/>
  <c r="B15" i="25" s="1"/>
  <c r="B15" i="26" s="1"/>
  <c r="B15" i="28" s="1"/>
  <c r="B15" i="27" s="1"/>
  <c r="B15" i="29" s="1"/>
  <c r="B15" i="30" s="1"/>
  <c r="B15" i="31" s="1"/>
  <c r="B12" i="40" s="1"/>
  <c r="C15" i="20"/>
  <c r="C15" i="22" s="1"/>
  <c r="C15" i="23" s="1"/>
  <c r="C15" i="24" s="1"/>
  <c r="C15" i="25" s="1"/>
  <c r="C15" i="26" s="1"/>
  <c r="C15" i="28" s="1"/>
  <c r="C15" i="27" s="1"/>
  <c r="C15" i="29" s="1"/>
  <c r="C15" i="30" s="1"/>
  <c r="C15" i="31" s="1"/>
  <c r="C12" i="40" s="1"/>
  <c r="B16" i="20"/>
  <c r="B16" i="22" s="1"/>
  <c r="B16" i="23" s="1"/>
  <c r="B16" i="24" s="1"/>
  <c r="B16" i="25" s="1"/>
  <c r="B16" i="26" s="1"/>
  <c r="B16" i="28" s="1"/>
  <c r="B16" i="27" s="1"/>
  <c r="B16" i="29" s="1"/>
  <c r="B16" i="30" s="1"/>
  <c r="B16" i="31" s="1"/>
  <c r="B13" i="40" s="1"/>
  <c r="C16" i="20"/>
  <c r="C16" i="22" s="1"/>
  <c r="C16" i="23" s="1"/>
  <c r="C16" i="24" s="1"/>
  <c r="C16" i="25" s="1"/>
  <c r="C16" i="26" s="1"/>
  <c r="C16" i="28" s="1"/>
  <c r="C16" i="27" s="1"/>
  <c r="C16" i="29" s="1"/>
  <c r="C16" i="30" s="1"/>
  <c r="C16" i="31" s="1"/>
  <c r="C13" i="40" s="1"/>
  <c r="B17" i="20"/>
  <c r="B17" i="22" s="1"/>
  <c r="B17" i="23" s="1"/>
  <c r="B17" i="24" s="1"/>
  <c r="B17" i="25" s="1"/>
  <c r="B17" i="26" s="1"/>
  <c r="B17" i="28" s="1"/>
  <c r="B17" i="27" s="1"/>
  <c r="B17" i="29" s="1"/>
  <c r="B17" i="30" s="1"/>
  <c r="B17" i="31" s="1"/>
  <c r="B14" i="40" s="1"/>
  <c r="C17" i="20"/>
  <c r="C17" i="22" s="1"/>
  <c r="C17" i="23" s="1"/>
  <c r="C17" i="24" s="1"/>
  <c r="C17" i="25" s="1"/>
  <c r="C17" i="26" s="1"/>
  <c r="C17" i="28" s="1"/>
  <c r="C17" i="27" s="1"/>
  <c r="C17" i="29" s="1"/>
  <c r="C17" i="30" s="1"/>
  <c r="C17" i="31" s="1"/>
  <c r="C14" i="40" s="1"/>
  <c r="B18" i="20"/>
  <c r="B18" i="22" s="1"/>
  <c r="B18" i="23" s="1"/>
  <c r="B18" i="24" s="1"/>
  <c r="B18" i="25" s="1"/>
  <c r="B18" i="26" s="1"/>
  <c r="B18" i="28" s="1"/>
  <c r="B18" i="27" s="1"/>
  <c r="B18" i="29" s="1"/>
  <c r="B18" i="30" s="1"/>
  <c r="B18" i="31" s="1"/>
  <c r="B15" i="40" s="1"/>
  <c r="C18" i="20"/>
  <c r="C18" i="22" s="1"/>
  <c r="C18" i="23" s="1"/>
  <c r="C18" i="24" s="1"/>
  <c r="C18" i="25" s="1"/>
  <c r="C18" i="26" s="1"/>
  <c r="C18" i="28" s="1"/>
  <c r="C18" i="27" s="1"/>
  <c r="C18" i="29" s="1"/>
  <c r="C18" i="30" s="1"/>
  <c r="C18" i="31" s="1"/>
  <c r="C15" i="40" s="1"/>
  <c r="B19" i="20"/>
  <c r="B19" i="22" s="1"/>
  <c r="B19" i="23" s="1"/>
  <c r="B19" i="24" s="1"/>
  <c r="B19" i="25" s="1"/>
  <c r="B19" i="26" s="1"/>
  <c r="B19" i="28" s="1"/>
  <c r="B19" i="27" s="1"/>
  <c r="B19" i="29" s="1"/>
  <c r="B19" i="30" s="1"/>
  <c r="B19" i="31" s="1"/>
  <c r="B16" i="40" s="1"/>
  <c r="C19" i="20"/>
  <c r="C19" i="22" s="1"/>
  <c r="C19" i="23" s="1"/>
  <c r="C19" i="24" s="1"/>
  <c r="C19" i="25" s="1"/>
  <c r="C19" i="26" s="1"/>
  <c r="C19" i="28" s="1"/>
  <c r="C19" i="27" s="1"/>
  <c r="C19" i="29" s="1"/>
  <c r="C19" i="30" s="1"/>
  <c r="C19" i="31" s="1"/>
  <c r="C16" i="40" s="1"/>
  <c r="B20" i="20"/>
  <c r="B20" i="22" s="1"/>
  <c r="B20" i="23" s="1"/>
  <c r="B20" i="24" s="1"/>
  <c r="B20" i="25" s="1"/>
  <c r="B20" i="26" s="1"/>
  <c r="B20" i="28" s="1"/>
  <c r="B20" i="27" s="1"/>
  <c r="B20" i="29" s="1"/>
  <c r="B20" i="30" s="1"/>
  <c r="B20" i="31" s="1"/>
  <c r="B17" i="40" s="1"/>
  <c r="C20" i="20"/>
  <c r="C20" i="22" s="1"/>
  <c r="C20" i="23" s="1"/>
  <c r="C20" i="24" s="1"/>
  <c r="C20" i="25" s="1"/>
  <c r="C20" i="26" s="1"/>
  <c r="C20" i="28" s="1"/>
  <c r="C20" i="27" s="1"/>
  <c r="C20" i="29" s="1"/>
  <c r="C20" i="30" s="1"/>
  <c r="C20" i="31" s="1"/>
  <c r="C17" i="40" s="1"/>
  <c r="B21" i="20"/>
  <c r="B21" i="22" s="1"/>
  <c r="B21" i="23" s="1"/>
  <c r="B21" i="24" s="1"/>
  <c r="B21" i="25" s="1"/>
  <c r="B21" i="26" s="1"/>
  <c r="B21" i="28" s="1"/>
  <c r="B21" i="27" s="1"/>
  <c r="B21" i="29" s="1"/>
  <c r="B21" i="30" s="1"/>
  <c r="B21" i="31" s="1"/>
  <c r="B18" i="40" s="1"/>
  <c r="C21" i="20"/>
  <c r="C21" i="22" s="1"/>
  <c r="C21" i="23" s="1"/>
  <c r="C21" i="24" s="1"/>
  <c r="C21" i="25" s="1"/>
  <c r="C21" i="26" s="1"/>
  <c r="C21" i="28" s="1"/>
  <c r="C21" i="27" s="1"/>
  <c r="C21" i="29" s="1"/>
  <c r="C21" i="30" s="1"/>
  <c r="C21" i="31" s="1"/>
  <c r="C18" i="40" s="1"/>
  <c r="B22" i="20"/>
  <c r="B22" i="22" s="1"/>
  <c r="B22" i="23" s="1"/>
  <c r="B22" i="24" s="1"/>
  <c r="B22" i="25" s="1"/>
  <c r="B22" i="26" s="1"/>
  <c r="B22" i="28" s="1"/>
  <c r="B22" i="27" s="1"/>
  <c r="B22" i="29" s="1"/>
  <c r="B22" i="30" s="1"/>
  <c r="B22" i="31" s="1"/>
  <c r="B19" i="40" s="1"/>
  <c r="C22" i="20"/>
  <c r="C22" i="22" s="1"/>
  <c r="C22" i="23" s="1"/>
  <c r="C22" i="24" s="1"/>
  <c r="C22" i="25" s="1"/>
  <c r="C22" i="26" s="1"/>
  <c r="C22" i="28" s="1"/>
  <c r="C22" i="27" s="1"/>
  <c r="C22" i="29" s="1"/>
  <c r="C22" i="30" s="1"/>
  <c r="C22" i="31" s="1"/>
  <c r="C19" i="40" s="1"/>
  <c r="B23" i="20"/>
  <c r="B23" i="22" s="1"/>
  <c r="B23" i="23" s="1"/>
  <c r="B23" i="24" s="1"/>
  <c r="B23" i="25" s="1"/>
  <c r="B23" i="26" s="1"/>
  <c r="B23" i="28" s="1"/>
  <c r="B23" i="27" s="1"/>
  <c r="B23" i="29" s="1"/>
  <c r="B23" i="30" s="1"/>
  <c r="B23" i="31" s="1"/>
  <c r="B20" i="40" s="1"/>
  <c r="B66" i="16" s="1"/>
  <c r="C23" i="20"/>
  <c r="C23" i="22" s="1"/>
  <c r="C23" i="23" s="1"/>
  <c r="C23" i="24" s="1"/>
  <c r="C23" i="25" s="1"/>
  <c r="C23" i="26" s="1"/>
  <c r="C23" i="28" s="1"/>
  <c r="C23" i="27" s="1"/>
  <c r="C23" i="29" s="1"/>
  <c r="C23" i="30" s="1"/>
  <c r="C23" i="31" s="1"/>
  <c r="C20" i="40" s="1"/>
  <c r="B24" i="20"/>
  <c r="B24" i="22" s="1"/>
  <c r="B24" i="23" s="1"/>
  <c r="B24" i="24" s="1"/>
  <c r="B24" i="25" s="1"/>
  <c r="B24" i="26" s="1"/>
  <c r="B24" i="28" s="1"/>
  <c r="B24" i="27" s="1"/>
  <c r="B24" i="29" s="1"/>
  <c r="B24" i="30" s="1"/>
  <c r="B24" i="31" s="1"/>
  <c r="B21" i="40" s="1"/>
  <c r="C24" i="20"/>
  <c r="C24" i="22" s="1"/>
  <c r="C24" i="23" s="1"/>
  <c r="C24" i="24" s="1"/>
  <c r="C24" i="25" s="1"/>
  <c r="C24" i="26" s="1"/>
  <c r="C24" i="28" s="1"/>
  <c r="C24" i="27" s="1"/>
  <c r="C24" i="29" s="1"/>
  <c r="C24" i="30" s="1"/>
  <c r="C24" i="31" s="1"/>
  <c r="C21" i="40" s="1"/>
  <c r="B25" i="20"/>
  <c r="B25" i="22" s="1"/>
  <c r="B25" i="23" s="1"/>
  <c r="B25" i="24" s="1"/>
  <c r="B25" i="25" s="1"/>
  <c r="B25" i="26" s="1"/>
  <c r="B25" i="28" s="1"/>
  <c r="B25" i="27" s="1"/>
  <c r="B25" i="29" s="1"/>
  <c r="B25" i="30" s="1"/>
  <c r="B25" i="31" s="1"/>
  <c r="B22" i="40" s="1"/>
  <c r="B68" i="16" s="1"/>
  <c r="C25" i="20"/>
  <c r="C25" i="22" s="1"/>
  <c r="C25" i="23" s="1"/>
  <c r="C25" i="24" s="1"/>
  <c r="C25" i="25" s="1"/>
  <c r="C25" i="26" s="1"/>
  <c r="C25" i="28" s="1"/>
  <c r="C25" i="27" s="1"/>
  <c r="C25" i="29" s="1"/>
  <c r="C25" i="30" s="1"/>
  <c r="C25" i="31" s="1"/>
  <c r="C22" i="40" s="1"/>
  <c r="B26" i="20"/>
  <c r="B26" i="22" s="1"/>
  <c r="B26" i="23" s="1"/>
  <c r="B26" i="24" s="1"/>
  <c r="B26" i="25" s="1"/>
  <c r="B26" i="26" s="1"/>
  <c r="B26" i="28" s="1"/>
  <c r="B26" i="27" s="1"/>
  <c r="B26" i="29" s="1"/>
  <c r="B26" i="30" s="1"/>
  <c r="B26" i="31" s="1"/>
  <c r="B23" i="40" s="1"/>
  <c r="C26" i="20"/>
  <c r="C26" i="22" s="1"/>
  <c r="C26" i="23" s="1"/>
  <c r="C26" i="24" s="1"/>
  <c r="C26" i="25" s="1"/>
  <c r="C26" i="26" s="1"/>
  <c r="C26" i="28" s="1"/>
  <c r="C26" i="27" s="1"/>
  <c r="C26" i="29" s="1"/>
  <c r="C26" i="30" s="1"/>
  <c r="C26" i="31" s="1"/>
  <c r="C23" i="40" s="1"/>
  <c r="B27" i="20"/>
  <c r="B27" i="22" s="1"/>
  <c r="B27" i="23" s="1"/>
  <c r="B27" i="24" s="1"/>
  <c r="B27" i="25" s="1"/>
  <c r="B27" i="26" s="1"/>
  <c r="B27" i="28" s="1"/>
  <c r="B27" i="27" s="1"/>
  <c r="B27" i="29" s="1"/>
  <c r="B27" i="30" s="1"/>
  <c r="B27" i="31" s="1"/>
  <c r="B24" i="40" s="1"/>
  <c r="C27" i="20"/>
  <c r="C27" i="22" s="1"/>
  <c r="C27" i="23" s="1"/>
  <c r="C27" i="24" s="1"/>
  <c r="C27" i="25" s="1"/>
  <c r="C27" i="26" s="1"/>
  <c r="C27" i="28" s="1"/>
  <c r="C27" i="27" s="1"/>
  <c r="C27" i="29" s="1"/>
  <c r="C27" i="30" s="1"/>
  <c r="C27" i="31" s="1"/>
  <c r="C24" i="40" s="1"/>
  <c r="B28" i="20"/>
  <c r="B28" i="22" s="1"/>
  <c r="B28" i="23" s="1"/>
  <c r="B28" i="24" s="1"/>
  <c r="B28" i="25" s="1"/>
  <c r="B28" i="26" s="1"/>
  <c r="B28" i="28" s="1"/>
  <c r="B28" i="27" s="1"/>
  <c r="B28" i="29" s="1"/>
  <c r="B28" i="30" s="1"/>
  <c r="B28" i="31" s="1"/>
  <c r="B25" i="40" s="1"/>
  <c r="C28" i="20"/>
  <c r="C28" i="22" s="1"/>
  <c r="C28" i="23" s="1"/>
  <c r="C28" i="24" s="1"/>
  <c r="C28" i="25" s="1"/>
  <c r="C28" i="26" s="1"/>
  <c r="C28" i="28" s="1"/>
  <c r="C28" i="27" s="1"/>
  <c r="C28" i="29" s="1"/>
  <c r="C28" i="30" s="1"/>
  <c r="C28" i="31" s="1"/>
  <c r="C25" i="40" s="1"/>
  <c r="B29" i="20"/>
  <c r="B29" i="22" s="1"/>
  <c r="B29" i="23" s="1"/>
  <c r="B29" i="24" s="1"/>
  <c r="B29" i="25" s="1"/>
  <c r="B29" i="26" s="1"/>
  <c r="B29" i="28" s="1"/>
  <c r="B29" i="27" s="1"/>
  <c r="B29" i="29" s="1"/>
  <c r="B29" i="30" s="1"/>
  <c r="B29" i="31" s="1"/>
  <c r="B26" i="40" s="1"/>
  <c r="C29" i="20"/>
  <c r="C29" i="22" s="1"/>
  <c r="C29" i="23" s="1"/>
  <c r="C29" i="24" s="1"/>
  <c r="C29" i="25" s="1"/>
  <c r="C29" i="26" s="1"/>
  <c r="C29" i="28" s="1"/>
  <c r="C29" i="27" s="1"/>
  <c r="C29" i="29" s="1"/>
  <c r="C29" i="30" s="1"/>
  <c r="C29" i="31" s="1"/>
  <c r="C26" i="40" s="1"/>
  <c r="B30" i="20"/>
  <c r="B30" i="22" s="1"/>
  <c r="B30" i="23" s="1"/>
  <c r="B30" i="24" s="1"/>
  <c r="B30" i="25" s="1"/>
  <c r="B30" i="26" s="1"/>
  <c r="B30" i="28" s="1"/>
  <c r="B30" i="27" s="1"/>
  <c r="B30" i="29" s="1"/>
  <c r="B30" i="30" s="1"/>
  <c r="B30" i="31" s="1"/>
  <c r="B27" i="40" s="1"/>
  <c r="C30" i="20"/>
  <c r="C30" i="22" s="1"/>
  <c r="C30" i="23" s="1"/>
  <c r="C30" i="24" s="1"/>
  <c r="C30" i="25" s="1"/>
  <c r="C30" i="26" s="1"/>
  <c r="C30" i="28" s="1"/>
  <c r="C30" i="27" s="1"/>
  <c r="C30" i="29" s="1"/>
  <c r="C30" i="30" s="1"/>
  <c r="C30" i="31" s="1"/>
  <c r="C27" i="40" s="1"/>
  <c r="B31" i="20"/>
  <c r="B31" i="22" s="1"/>
  <c r="B31" i="23" s="1"/>
  <c r="B31" i="24" s="1"/>
  <c r="B31" i="25" s="1"/>
  <c r="B31" i="26" s="1"/>
  <c r="B31" i="28" s="1"/>
  <c r="B31" i="27" s="1"/>
  <c r="B31" i="29" s="1"/>
  <c r="B31" i="30" s="1"/>
  <c r="B31" i="31" s="1"/>
  <c r="B28" i="40" s="1"/>
  <c r="C31" i="20"/>
  <c r="C31" i="22" s="1"/>
  <c r="C31" i="23" s="1"/>
  <c r="C31" i="24" s="1"/>
  <c r="C31" i="25" s="1"/>
  <c r="C31" i="26" s="1"/>
  <c r="C31" i="28" s="1"/>
  <c r="C31" i="27" s="1"/>
  <c r="C31" i="29" s="1"/>
  <c r="C31" i="30" s="1"/>
  <c r="C31" i="31" s="1"/>
  <c r="C28" i="40" s="1"/>
  <c r="B32" i="20"/>
  <c r="B32" i="22" s="1"/>
  <c r="B32" i="23" s="1"/>
  <c r="B32" i="24" s="1"/>
  <c r="B32" i="25" s="1"/>
  <c r="B32" i="26" s="1"/>
  <c r="B32" i="28" s="1"/>
  <c r="B32" i="27" s="1"/>
  <c r="B32" i="29" s="1"/>
  <c r="B32" i="30" s="1"/>
  <c r="B32" i="31" s="1"/>
  <c r="B29" i="40" s="1"/>
  <c r="C32" i="20"/>
  <c r="C32" i="22" s="1"/>
  <c r="C32" i="23" s="1"/>
  <c r="C32" i="24" s="1"/>
  <c r="C32" i="25" s="1"/>
  <c r="C32" i="26" s="1"/>
  <c r="C32" i="28" s="1"/>
  <c r="C32" i="27" s="1"/>
  <c r="C32" i="29" s="1"/>
  <c r="C32" i="30" s="1"/>
  <c r="C32" i="31" s="1"/>
  <c r="C29" i="40" s="1"/>
  <c r="B33" i="20"/>
  <c r="B33" i="22" s="1"/>
  <c r="B33" i="23" s="1"/>
  <c r="B33" i="24" s="1"/>
  <c r="B33" i="25" s="1"/>
  <c r="B33" i="26" s="1"/>
  <c r="B33" i="28" s="1"/>
  <c r="B33" i="27" s="1"/>
  <c r="B33" i="29" s="1"/>
  <c r="B33" i="30" s="1"/>
  <c r="B33" i="31" s="1"/>
  <c r="B30" i="40" s="1"/>
  <c r="C33" i="20"/>
  <c r="C33" i="22" s="1"/>
  <c r="C33" i="23" s="1"/>
  <c r="C33" i="24" s="1"/>
  <c r="C33" i="25" s="1"/>
  <c r="C33" i="26" s="1"/>
  <c r="C33" i="28" s="1"/>
  <c r="C33" i="27" s="1"/>
  <c r="C33" i="29" s="1"/>
  <c r="C33" i="30" s="1"/>
  <c r="C33" i="31" s="1"/>
  <c r="C30" i="40" s="1"/>
  <c r="B34" i="20"/>
  <c r="B34" i="22" s="1"/>
  <c r="B34" i="23" s="1"/>
  <c r="B34" i="24" s="1"/>
  <c r="B34" i="25" s="1"/>
  <c r="B34" i="26" s="1"/>
  <c r="B34" i="28" s="1"/>
  <c r="B34" i="27" s="1"/>
  <c r="B34" i="29" s="1"/>
  <c r="B34" i="30" s="1"/>
  <c r="B34" i="31" s="1"/>
  <c r="B31" i="40" s="1"/>
  <c r="C34" i="20"/>
  <c r="C34" i="22" s="1"/>
  <c r="C34" i="23" s="1"/>
  <c r="C34" i="24" s="1"/>
  <c r="C34" i="25" s="1"/>
  <c r="C34" i="26" s="1"/>
  <c r="C34" i="28" s="1"/>
  <c r="C34" i="27" s="1"/>
  <c r="C34" i="29" s="1"/>
  <c r="C34" i="30" s="1"/>
  <c r="C34" i="31" s="1"/>
  <c r="C31" i="40" s="1"/>
  <c r="B35" i="20"/>
  <c r="B35" i="22" s="1"/>
  <c r="B35" i="23" s="1"/>
  <c r="B35" i="24" s="1"/>
  <c r="B35" i="25" s="1"/>
  <c r="B35" i="26" s="1"/>
  <c r="B35" i="28" s="1"/>
  <c r="B35" i="27" s="1"/>
  <c r="B35" i="29" s="1"/>
  <c r="B35" i="30" s="1"/>
  <c r="B35" i="31" s="1"/>
  <c r="B32" i="40" s="1"/>
  <c r="C35" i="20"/>
  <c r="C35" i="22" s="1"/>
  <c r="C35" i="23" s="1"/>
  <c r="C35" i="24" s="1"/>
  <c r="C35" i="25" s="1"/>
  <c r="C35" i="26" s="1"/>
  <c r="C35" i="28" s="1"/>
  <c r="C35" i="27" s="1"/>
  <c r="C35" i="29" s="1"/>
  <c r="C35" i="30" s="1"/>
  <c r="C35" i="31" s="1"/>
  <c r="C32" i="40" s="1"/>
  <c r="B36" i="20"/>
  <c r="B36" i="22" s="1"/>
  <c r="B36" i="23" s="1"/>
  <c r="B36" i="24" s="1"/>
  <c r="B36" i="25" s="1"/>
  <c r="B36" i="26" s="1"/>
  <c r="B36" i="28" s="1"/>
  <c r="B36" i="27" s="1"/>
  <c r="B36" i="29" s="1"/>
  <c r="B36" i="30" s="1"/>
  <c r="B36" i="31" s="1"/>
  <c r="B33" i="40" s="1"/>
  <c r="C36" i="20"/>
  <c r="C36" i="22" s="1"/>
  <c r="C36" i="23" s="1"/>
  <c r="C36" i="24" s="1"/>
  <c r="C36" i="25" s="1"/>
  <c r="C36" i="26" s="1"/>
  <c r="C36" i="28" s="1"/>
  <c r="C36" i="27" s="1"/>
  <c r="C36" i="29" s="1"/>
  <c r="C36" i="30" s="1"/>
  <c r="C36" i="31" s="1"/>
  <c r="C33" i="40" s="1"/>
  <c r="C8" i="20"/>
  <c r="C8" i="22" s="1"/>
  <c r="C8" i="23" s="1"/>
  <c r="C8" i="24" s="1"/>
  <c r="C8" i="25" s="1"/>
  <c r="C8" i="26" s="1"/>
  <c r="C8" i="28" s="1"/>
  <c r="C8" i="27" s="1"/>
  <c r="C8" i="29" s="1"/>
  <c r="C8" i="30" s="1"/>
  <c r="C8" i="31" s="1"/>
  <c r="C5" i="40" s="1"/>
  <c r="B8" i="20"/>
  <c r="B8" i="22" s="1"/>
  <c r="B8" i="23" s="1"/>
  <c r="B8" i="24" s="1"/>
  <c r="B8" i="25" s="1"/>
  <c r="B8" i="26" s="1"/>
  <c r="B8" i="28" s="1"/>
  <c r="B8" i="27" s="1"/>
  <c r="B8" i="29" s="1"/>
  <c r="B8" i="30" s="1"/>
  <c r="B8" i="31" s="1"/>
  <c r="B5" i="40" s="1"/>
  <c r="BV39" i="40"/>
  <c r="BU39" i="40"/>
  <c r="BV38" i="40"/>
  <c r="BU38" i="40"/>
  <c r="BV33" i="40"/>
  <c r="BU33" i="40"/>
  <c r="AK33" i="40"/>
  <c r="AJ33" i="40"/>
  <c r="BV32" i="40"/>
  <c r="BU32" i="40"/>
  <c r="AK32" i="40"/>
  <c r="AJ32" i="40"/>
  <c r="BV31" i="40"/>
  <c r="BU31" i="40"/>
  <c r="AK31" i="40"/>
  <c r="AJ31" i="40"/>
  <c r="BV30" i="40"/>
  <c r="BU30" i="40"/>
  <c r="AK30" i="40"/>
  <c r="AJ30" i="40"/>
  <c r="BV29" i="40"/>
  <c r="BU29" i="40"/>
  <c r="AK29" i="40"/>
  <c r="AJ29" i="40"/>
  <c r="BV28" i="40"/>
  <c r="BU28" i="40"/>
  <c r="AK28" i="40"/>
  <c r="AJ28" i="40"/>
  <c r="BV27" i="40"/>
  <c r="BU27" i="40"/>
  <c r="AK27" i="40"/>
  <c r="AJ27" i="40"/>
  <c r="BV26" i="40"/>
  <c r="BU26" i="40"/>
  <c r="AK26" i="40"/>
  <c r="AJ26" i="40"/>
  <c r="BV25" i="40"/>
  <c r="BU25" i="40"/>
  <c r="AK25" i="40"/>
  <c r="AJ25" i="40"/>
  <c r="BV24" i="40"/>
  <c r="BU24" i="40"/>
  <c r="AK24" i="40"/>
  <c r="AJ24" i="40"/>
  <c r="BV23" i="40"/>
  <c r="BU23" i="40"/>
  <c r="AK23" i="40"/>
  <c r="AJ23" i="40"/>
  <c r="BV22" i="40"/>
  <c r="BU22" i="40"/>
  <c r="AK22" i="40"/>
  <c r="AJ22" i="40"/>
  <c r="BV21" i="40"/>
  <c r="BU21" i="40"/>
  <c r="AK21" i="40"/>
  <c r="AJ21" i="40"/>
  <c r="BV20" i="40"/>
  <c r="BU20" i="40"/>
  <c r="AK20" i="40"/>
  <c r="AJ20" i="40"/>
  <c r="BV19" i="40"/>
  <c r="BU19" i="40"/>
  <c r="AK19" i="40"/>
  <c r="AJ19" i="40"/>
  <c r="BV18" i="40"/>
  <c r="BU18" i="40"/>
  <c r="AK18" i="40"/>
  <c r="AJ18" i="40"/>
  <c r="BV17" i="40"/>
  <c r="BU17" i="40"/>
  <c r="AK17" i="40"/>
  <c r="AJ17" i="40"/>
  <c r="BV16" i="40"/>
  <c r="BU16" i="40"/>
  <c r="AK16" i="40"/>
  <c r="AJ16" i="40"/>
  <c r="BV15" i="40"/>
  <c r="BU15" i="40"/>
  <c r="AK15" i="40"/>
  <c r="AJ15" i="40"/>
  <c r="BV14" i="40"/>
  <c r="BU14" i="40"/>
  <c r="AK14" i="40"/>
  <c r="AJ14" i="40"/>
  <c r="BV13" i="40"/>
  <c r="BU13" i="40"/>
  <c r="AK13" i="40"/>
  <c r="AJ13" i="40"/>
  <c r="BV12" i="40"/>
  <c r="BU12" i="40"/>
  <c r="AK12" i="40"/>
  <c r="AJ12" i="40"/>
  <c r="BV11" i="40"/>
  <c r="BU11" i="40"/>
  <c r="AK11" i="40"/>
  <c r="AJ11" i="40"/>
  <c r="BV10" i="40"/>
  <c r="BU10" i="40"/>
  <c r="AK10" i="40"/>
  <c r="AJ10" i="40"/>
  <c r="BV9" i="40"/>
  <c r="BU9" i="40"/>
  <c r="AK9" i="40"/>
  <c r="AJ9" i="40"/>
  <c r="BV8" i="40"/>
  <c r="BU8" i="40"/>
  <c r="AK8" i="40"/>
  <c r="AJ8" i="40"/>
  <c r="BV7" i="40"/>
  <c r="BU7" i="40"/>
  <c r="AK7" i="40"/>
  <c r="AJ7" i="40"/>
  <c r="BV6" i="40"/>
  <c r="BU6" i="40"/>
  <c r="AK6" i="40"/>
  <c r="AJ6" i="40"/>
  <c r="BV5" i="40"/>
  <c r="BU5" i="40"/>
  <c r="AK5" i="40"/>
  <c r="AJ5" i="40"/>
  <c r="AJ38" i="40" s="1"/>
  <c r="BW2" i="40"/>
  <c r="AM2" i="40"/>
  <c r="C2" i="40"/>
  <c r="BU40" i="40" l="1"/>
  <c r="BV40" i="40"/>
  <c r="AK38" i="40"/>
  <c r="BW2" i="39"/>
  <c r="AM2" i="39"/>
  <c r="C2" i="39"/>
  <c r="BW37" i="39"/>
  <c r="AL35" i="39"/>
  <c r="AL36" i="39"/>
  <c r="AL37" i="39"/>
  <c r="BV39" i="39"/>
  <c r="BU39" i="39"/>
  <c r="BV38" i="39"/>
  <c r="BU38" i="39"/>
  <c r="BV33" i="39"/>
  <c r="BU33" i="39"/>
  <c r="AK33" i="39"/>
  <c r="AJ33" i="39"/>
  <c r="BV32" i="39"/>
  <c r="BU32" i="39"/>
  <c r="AK32" i="39"/>
  <c r="AJ32" i="39"/>
  <c r="BV31" i="39"/>
  <c r="BU31" i="39"/>
  <c r="AK31" i="39"/>
  <c r="AJ31" i="39"/>
  <c r="BV30" i="39"/>
  <c r="BU30" i="39"/>
  <c r="AK30" i="39"/>
  <c r="AJ30" i="39"/>
  <c r="BV29" i="39"/>
  <c r="BU29" i="39"/>
  <c r="AK29" i="39"/>
  <c r="AJ29" i="39"/>
  <c r="BV28" i="39"/>
  <c r="BU28" i="39"/>
  <c r="AK28" i="39"/>
  <c r="AJ28" i="39"/>
  <c r="BV27" i="39"/>
  <c r="BU27" i="39"/>
  <c r="AK27" i="39"/>
  <c r="AJ27" i="39"/>
  <c r="BV26" i="39"/>
  <c r="BU26" i="39"/>
  <c r="AK26" i="39"/>
  <c r="AJ26" i="39"/>
  <c r="BV25" i="39"/>
  <c r="BU25" i="39"/>
  <c r="AK25" i="39"/>
  <c r="AJ25" i="39"/>
  <c r="BV24" i="39"/>
  <c r="BU24" i="39"/>
  <c r="AK24" i="39"/>
  <c r="AJ24" i="39"/>
  <c r="BV23" i="39"/>
  <c r="BU23" i="39"/>
  <c r="AK23" i="39"/>
  <c r="AJ23" i="39"/>
  <c r="BV22" i="39"/>
  <c r="BU22" i="39"/>
  <c r="AK22" i="39"/>
  <c r="AJ22" i="39"/>
  <c r="BV21" i="39"/>
  <c r="BU21" i="39"/>
  <c r="AK21" i="39"/>
  <c r="AJ21" i="39"/>
  <c r="BV20" i="39"/>
  <c r="BU20" i="39"/>
  <c r="AK20" i="39"/>
  <c r="AJ20" i="39"/>
  <c r="BV19" i="39"/>
  <c r="BU19" i="39"/>
  <c r="AK19" i="39"/>
  <c r="AJ19" i="39"/>
  <c r="BV18" i="39"/>
  <c r="BU18" i="39"/>
  <c r="AK18" i="39"/>
  <c r="AJ18" i="39"/>
  <c r="BV17" i="39"/>
  <c r="BU17" i="39"/>
  <c r="AK17" i="39"/>
  <c r="AJ17" i="39"/>
  <c r="BV16" i="39"/>
  <c r="BU16" i="39"/>
  <c r="AK16" i="39"/>
  <c r="AJ16" i="39"/>
  <c r="BV15" i="39"/>
  <c r="BU15" i="39"/>
  <c r="AK15" i="39"/>
  <c r="AJ15" i="39"/>
  <c r="BV14" i="39"/>
  <c r="BU14" i="39"/>
  <c r="AK14" i="39"/>
  <c r="AJ14" i="39"/>
  <c r="BV13" i="39"/>
  <c r="BU13" i="39"/>
  <c r="AK13" i="39"/>
  <c r="AJ13" i="39"/>
  <c r="BV12" i="39"/>
  <c r="BU12" i="39"/>
  <c r="AK12" i="39"/>
  <c r="AJ12" i="39"/>
  <c r="BV11" i="39"/>
  <c r="BU11" i="39"/>
  <c r="AK11" i="39"/>
  <c r="AJ11" i="39"/>
  <c r="BV10" i="39"/>
  <c r="BU10" i="39"/>
  <c r="AK10" i="39"/>
  <c r="AJ10" i="39"/>
  <c r="BV9" i="39"/>
  <c r="BU9" i="39"/>
  <c r="AK9" i="39"/>
  <c r="AJ9" i="39"/>
  <c r="BV8" i="39"/>
  <c r="BU8" i="39"/>
  <c r="AK8" i="39"/>
  <c r="AJ8" i="39"/>
  <c r="BV7" i="39"/>
  <c r="BU7" i="39"/>
  <c r="AK7" i="39"/>
  <c r="AJ7" i="39"/>
  <c r="BV6" i="39"/>
  <c r="BU6" i="39"/>
  <c r="AK6" i="39"/>
  <c r="AJ6" i="39"/>
  <c r="BV5" i="39"/>
  <c r="BU5" i="39"/>
  <c r="BU40" i="39" s="1"/>
  <c r="AK5" i="39"/>
  <c r="AK38" i="39" s="1"/>
  <c r="AJ5" i="39"/>
  <c r="AJ38" i="39" l="1"/>
  <c r="BV40" i="39"/>
  <c r="AK38" i="20"/>
  <c r="AK38" i="22" s="1"/>
  <c r="AK38" i="23" s="1"/>
  <c r="AK38" i="24" s="1"/>
  <c r="AK38" i="25" s="1"/>
  <c r="AK38" i="26" s="1"/>
  <c r="AK38" i="28" s="1"/>
  <c r="AK38" i="27" s="1"/>
  <c r="AK38" i="29" s="1"/>
  <c r="AK38" i="30" s="1"/>
  <c r="AK38" i="31" s="1"/>
  <c r="AK39" i="40" s="1"/>
  <c r="F71" i="17" l="1"/>
  <c r="C18" i="36"/>
  <c r="G14" i="36"/>
  <c r="E17" i="36"/>
  <c r="E18" i="36"/>
  <c r="G20" i="36"/>
  <c r="G19" i="36"/>
  <c r="G15" i="36"/>
  <c r="G13" i="36"/>
  <c r="E16" i="36"/>
  <c r="C16" i="36"/>
  <c r="G20" i="35"/>
  <c r="G19" i="35"/>
  <c r="G15" i="35"/>
  <c r="G14" i="35"/>
  <c r="G13" i="35"/>
  <c r="E16" i="35"/>
  <c r="C16" i="35"/>
  <c r="Q10" i="34"/>
  <c r="P10" i="34"/>
  <c r="M10" i="34"/>
  <c r="J10" i="34"/>
  <c r="B10" i="34"/>
  <c r="A10" i="34"/>
  <c r="Q9" i="34"/>
  <c r="P9" i="34"/>
  <c r="M9" i="34"/>
  <c r="J9" i="34"/>
  <c r="B9" i="34"/>
  <c r="A9" i="34"/>
  <c r="Q8" i="34"/>
  <c r="P8" i="34"/>
  <c r="M8" i="34"/>
  <c r="J8" i="34"/>
  <c r="B8" i="34"/>
  <c r="A8" i="34"/>
  <c r="Q7" i="34"/>
  <c r="P7" i="34"/>
  <c r="M7" i="34"/>
  <c r="B7" i="34"/>
  <c r="A7" i="34"/>
  <c r="K14" i="32"/>
  <c r="L14" i="32" s="1"/>
  <c r="R14" i="32" s="1"/>
  <c r="T14" i="32" s="1"/>
  <c r="X14" i="32" s="1"/>
  <c r="K13" i="32"/>
  <c r="K12" i="32"/>
  <c r="L11" i="32"/>
  <c r="L10" i="32"/>
  <c r="R10" i="32" s="1"/>
  <c r="R11" i="32" l="1"/>
  <c r="T11" i="32" s="1"/>
  <c r="X11" i="32" s="1"/>
  <c r="T10" i="32"/>
  <c r="X10" i="32" s="1"/>
  <c r="L12" i="32"/>
  <c r="N13" i="33" s="1"/>
  <c r="K13" i="33"/>
  <c r="L13" i="32"/>
  <c r="R13" i="32" s="1"/>
  <c r="T13" i="32" s="1"/>
  <c r="X13" i="32" s="1"/>
  <c r="T5" i="32"/>
  <c r="G9" i="34"/>
  <c r="R8" i="34"/>
  <c r="S8" i="34" s="1"/>
  <c r="G7" i="34"/>
  <c r="R7" i="34"/>
  <c r="S7" i="34" s="1"/>
  <c r="R9" i="34"/>
  <c r="S9" i="34" s="1"/>
  <c r="J7" i="34"/>
  <c r="C21" i="36"/>
  <c r="G16" i="36"/>
  <c r="G12" i="36"/>
  <c r="G18" i="36"/>
  <c r="G17" i="36"/>
  <c r="C21" i="35"/>
  <c r="G16" i="35"/>
  <c r="G12" i="35"/>
  <c r="G18" i="35"/>
  <c r="G17" i="35"/>
  <c r="G10" i="34"/>
  <c r="R10" i="34"/>
  <c r="S10" i="34" s="1"/>
  <c r="G8" i="34"/>
  <c r="AA47" i="31"/>
  <c r="J47" i="31"/>
  <c r="D47" i="31"/>
  <c r="AA47" i="30"/>
  <c r="J47" i="30"/>
  <c r="D47" i="30"/>
  <c r="AA47" i="29"/>
  <c r="J47" i="29"/>
  <c r="D47" i="29"/>
  <c r="AA47" i="27"/>
  <c r="J47" i="27"/>
  <c r="D47" i="27"/>
  <c r="AA47" i="28"/>
  <c r="J47" i="28"/>
  <c r="D47" i="28"/>
  <c r="AA47" i="26"/>
  <c r="J47" i="26"/>
  <c r="D47" i="26"/>
  <c r="AA47" i="25"/>
  <c r="J47" i="25"/>
  <c r="D47" i="25"/>
  <c r="AA47" i="24"/>
  <c r="J47" i="24"/>
  <c r="D47" i="24"/>
  <c r="AA47" i="23"/>
  <c r="J47" i="23"/>
  <c r="D47" i="23"/>
  <c r="AA47" i="22"/>
  <c r="J47" i="22"/>
  <c r="D47" i="22"/>
  <c r="AA47" i="20"/>
  <c r="J47" i="20"/>
  <c r="D47" i="20"/>
  <c r="AA47" i="19"/>
  <c r="J47" i="19"/>
  <c r="D47" i="19"/>
  <c r="AA47" i="14"/>
  <c r="J47" i="14"/>
  <c r="D47" i="14"/>
  <c r="AA47" i="13"/>
  <c r="J47" i="13"/>
  <c r="D47" i="13"/>
  <c r="AA47" i="12"/>
  <c r="J47" i="12"/>
  <c r="D47" i="12"/>
  <c r="AA47" i="11"/>
  <c r="J47" i="11"/>
  <c r="D47" i="11"/>
  <c r="AA47" i="10"/>
  <c r="J47" i="10"/>
  <c r="D47" i="10"/>
  <c r="AA47" i="7"/>
  <c r="J47" i="7"/>
  <c r="D47" i="7"/>
  <c r="AA47" i="6"/>
  <c r="J47" i="6"/>
  <c r="D47" i="6"/>
  <c r="AA47" i="5"/>
  <c r="J47" i="5"/>
  <c r="D47" i="5"/>
  <c r="AA47" i="4"/>
  <c r="J47" i="4"/>
  <c r="D47" i="4"/>
  <c r="AA47" i="3"/>
  <c r="J47" i="3"/>
  <c r="D47" i="3"/>
  <c r="AA47" i="2"/>
  <c r="J47" i="2"/>
  <c r="D47" i="2"/>
  <c r="AA5" i="31"/>
  <c r="J5" i="31"/>
  <c r="D5" i="31"/>
  <c r="AA5" i="30"/>
  <c r="J5" i="30"/>
  <c r="D5" i="30"/>
  <c r="AA5" i="29"/>
  <c r="J5" i="29"/>
  <c r="D5" i="29"/>
  <c r="AA5" i="27"/>
  <c r="J5" i="27"/>
  <c r="D5" i="27"/>
  <c r="AA5" i="28"/>
  <c r="J5" i="28"/>
  <c r="D5" i="28"/>
  <c r="AA5" i="26"/>
  <c r="J5" i="26"/>
  <c r="D5" i="26"/>
  <c r="AA5" i="25"/>
  <c r="J5" i="25"/>
  <c r="D5" i="25"/>
  <c r="AA5" i="24"/>
  <c r="J5" i="24"/>
  <c r="D5" i="24"/>
  <c r="AA5" i="23"/>
  <c r="J5" i="23"/>
  <c r="D5" i="23"/>
  <c r="AA5" i="22"/>
  <c r="J5" i="22"/>
  <c r="D5" i="22"/>
  <c r="AA5" i="20"/>
  <c r="J5" i="20"/>
  <c r="D5" i="20"/>
  <c r="AA5" i="19"/>
  <c r="J5" i="19"/>
  <c r="D5" i="19"/>
  <c r="AA5" i="14"/>
  <c r="J5" i="14"/>
  <c r="D5" i="14"/>
  <c r="AA5" i="13"/>
  <c r="J5" i="13"/>
  <c r="D5" i="13"/>
  <c r="AA5" i="12"/>
  <c r="J5" i="12"/>
  <c r="D5" i="12"/>
  <c r="AA5" i="11"/>
  <c r="J5" i="11"/>
  <c r="D5" i="11"/>
  <c r="AA5" i="10"/>
  <c r="J5" i="10"/>
  <c r="D5" i="10"/>
  <c r="AA5" i="7"/>
  <c r="J5" i="7"/>
  <c r="D5" i="7"/>
  <c r="AA5" i="6"/>
  <c r="J5" i="6"/>
  <c r="D5" i="6"/>
  <c r="AA5" i="5"/>
  <c r="J5" i="5"/>
  <c r="D5" i="5"/>
  <c r="AA5" i="4"/>
  <c r="J5" i="4"/>
  <c r="D5" i="4"/>
  <c r="AA5" i="3"/>
  <c r="J5" i="3"/>
  <c r="D5" i="3"/>
  <c r="AA5" i="2"/>
  <c r="J5" i="2"/>
  <c r="D5" i="2"/>
  <c r="Z47" i="1"/>
  <c r="I47" i="1"/>
  <c r="C47" i="1"/>
  <c r="Z5" i="1"/>
  <c r="I5" i="1"/>
  <c r="C5" i="1"/>
  <c r="AJ80" i="31"/>
  <c r="AJ79" i="31"/>
  <c r="AJ78" i="31"/>
  <c r="AJ77" i="31"/>
  <c r="AJ76" i="31"/>
  <c r="AJ75" i="31"/>
  <c r="AJ74" i="31"/>
  <c r="AJ73" i="31"/>
  <c r="AJ72" i="31"/>
  <c r="AJ71" i="31"/>
  <c r="AJ70" i="31"/>
  <c r="AJ69" i="31"/>
  <c r="AJ68" i="31"/>
  <c r="AJ67" i="31"/>
  <c r="AJ66" i="31"/>
  <c r="AJ65" i="31"/>
  <c r="AJ64" i="31"/>
  <c r="AJ63" i="31"/>
  <c r="AJ62" i="31"/>
  <c r="AJ61" i="31"/>
  <c r="AJ60" i="31"/>
  <c r="AJ59" i="31"/>
  <c r="AJ58" i="31"/>
  <c r="AJ57" i="31"/>
  <c r="AJ56" i="31"/>
  <c r="AJ55" i="31"/>
  <c r="AJ54" i="31"/>
  <c r="AJ53" i="31"/>
  <c r="AJ52" i="31"/>
  <c r="AJ51" i="31"/>
  <c r="AJ50" i="31"/>
  <c r="AJ36" i="31"/>
  <c r="AJ35" i="31"/>
  <c r="AJ34" i="31"/>
  <c r="AJ33" i="31"/>
  <c r="AJ32" i="31"/>
  <c r="AJ31" i="31"/>
  <c r="AJ30" i="31"/>
  <c r="AJ29" i="31"/>
  <c r="AJ28" i="31"/>
  <c r="AJ27" i="31"/>
  <c r="AJ26" i="31"/>
  <c r="AJ25" i="31"/>
  <c r="AJ24" i="31"/>
  <c r="AJ23" i="31"/>
  <c r="AJ22" i="31"/>
  <c r="AJ21" i="31"/>
  <c r="AJ20" i="31"/>
  <c r="AJ19" i="31"/>
  <c r="AJ18" i="31"/>
  <c r="AJ17" i="31"/>
  <c r="AJ16" i="31"/>
  <c r="AJ15" i="31"/>
  <c r="AJ14" i="31"/>
  <c r="AJ13" i="31"/>
  <c r="AJ12" i="31"/>
  <c r="AJ11" i="31"/>
  <c r="AJ10" i="31"/>
  <c r="AJ9" i="31"/>
  <c r="AJ8" i="31"/>
  <c r="AJ80" i="30"/>
  <c r="AJ79" i="30"/>
  <c r="AJ78" i="30"/>
  <c r="AJ77" i="30"/>
  <c r="AJ76" i="30"/>
  <c r="AJ75" i="30"/>
  <c r="AJ74" i="30"/>
  <c r="AJ73" i="30"/>
  <c r="AJ72" i="30"/>
  <c r="AJ71" i="30"/>
  <c r="AJ70" i="30"/>
  <c r="AJ69" i="30"/>
  <c r="AJ68" i="30"/>
  <c r="AJ67" i="30"/>
  <c r="AJ66" i="30"/>
  <c r="AJ65" i="30"/>
  <c r="AJ64" i="30"/>
  <c r="AJ63" i="30"/>
  <c r="AJ62" i="30"/>
  <c r="AJ61" i="30"/>
  <c r="AJ60" i="30"/>
  <c r="AJ59" i="30"/>
  <c r="AJ58" i="30"/>
  <c r="AJ57" i="30"/>
  <c r="AJ56" i="30"/>
  <c r="AJ55" i="30"/>
  <c r="AJ54" i="30"/>
  <c r="AJ53" i="30"/>
  <c r="AJ52" i="30"/>
  <c r="AJ51" i="30"/>
  <c r="AJ50" i="30"/>
  <c r="AJ36" i="30"/>
  <c r="AJ35" i="30"/>
  <c r="AJ34" i="30"/>
  <c r="AJ33" i="30"/>
  <c r="AJ32" i="30"/>
  <c r="AJ31" i="30"/>
  <c r="AJ30" i="30"/>
  <c r="AJ29" i="30"/>
  <c r="AJ28" i="30"/>
  <c r="AJ27" i="30"/>
  <c r="AJ26" i="30"/>
  <c r="AJ25" i="30"/>
  <c r="AJ24" i="30"/>
  <c r="AJ23" i="30"/>
  <c r="AJ22" i="30"/>
  <c r="AJ21" i="30"/>
  <c r="AJ20" i="30"/>
  <c r="AJ19" i="30"/>
  <c r="AJ18" i="30"/>
  <c r="AJ17" i="30"/>
  <c r="AJ16" i="30"/>
  <c r="AJ15" i="30"/>
  <c r="AJ14" i="30"/>
  <c r="AJ13" i="30"/>
  <c r="AJ12" i="30"/>
  <c r="AJ11" i="30"/>
  <c r="AJ10" i="30"/>
  <c r="AJ9" i="30"/>
  <c r="AJ8" i="30"/>
  <c r="AJ80" i="29"/>
  <c r="AJ79" i="29"/>
  <c r="AJ78" i="29"/>
  <c r="AJ77" i="29"/>
  <c r="AJ76" i="29"/>
  <c r="AJ75" i="29"/>
  <c r="AJ74" i="29"/>
  <c r="AJ73" i="29"/>
  <c r="AJ72" i="29"/>
  <c r="AJ71" i="29"/>
  <c r="AJ70" i="29"/>
  <c r="AJ69" i="29"/>
  <c r="AJ68" i="29"/>
  <c r="AJ67" i="29"/>
  <c r="AJ66" i="29"/>
  <c r="AJ65" i="29"/>
  <c r="AJ64" i="29"/>
  <c r="AJ63" i="29"/>
  <c r="AJ62" i="29"/>
  <c r="AJ61" i="29"/>
  <c r="AJ60" i="29"/>
  <c r="AJ59" i="29"/>
  <c r="AJ58" i="29"/>
  <c r="AJ57" i="29"/>
  <c r="AJ56" i="29"/>
  <c r="AJ55" i="29"/>
  <c r="AJ54" i="29"/>
  <c r="AJ53" i="29"/>
  <c r="AJ52" i="29"/>
  <c r="AJ51" i="29"/>
  <c r="AJ50" i="29"/>
  <c r="AJ36" i="29"/>
  <c r="AJ35" i="29"/>
  <c r="AJ34" i="29"/>
  <c r="AJ33" i="29"/>
  <c r="AJ32" i="29"/>
  <c r="AJ31" i="29"/>
  <c r="AJ30" i="29"/>
  <c r="AJ29" i="29"/>
  <c r="AJ28" i="29"/>
  <c r="AJ27" i="29"/>
  <c r="AJ26" i="29"/>
  <c r="AJ25" i="29"/>
  <c r="AJ24" i="29"/>
  <c r="AJ23" i="29"/>
  <c r="AJ22" i="29"/>
  <c r="AJ21" i="29"/>
  <c r="AJ20" i="29"/>
  <c r="AJ19" i="29"/>
  <c r="AJ18" i="29"/>
  <c r="AJ17" i="29"/>
  <c r="AJ16" i="29"/>
  <c r="AJ15" i="29"/>
  <c r="AJ14" i="29"/>
  <c r="AJ13" i="29"/>
  <c r="AJ12" i="29"/>
  <c r="AJ11" i="29"/>
  <c r="AJ10" i="29"/>
  <c r="AJ9" i="29"/>
  <c r="AJ8" i="29"/>
  <c r="AJ80" i="28"/>
  <c r="AJ79" i="28"/>
  <c r="AJ78" i="28"/>
  <c r="AJ77" i="28"/>
  <c r="AJ76" i="28"/>
  <c r="AJ75" i="28"/>
  <c r="AJ74" i="28"/>
  <c r="AJ73" i="28"/>
  <c r="AJ72" i="28"/>
  <c r="AJ71" i="28"/>
  <c r="AJ70" i="28"/>
  <c r="AJ69" i="28"/>
  <c r="AJ68" i="28"/>
  <c r="AJ67" i="28"/>
  <c r="AJ66" i="28"/>
  <c r="AJ65" i="28"/>
  <c r="AJ64" i="28"/>
  <c r="AJ63" i="28"/>
  <c r="AJ62" i="28"/>
  <c r="AJ61" i="28"/>
  <c r="AJ60" i="28"/>
  <c r="AJ59" i="28"/>
  <c r="AJ58" i="28"/>
  <c r="AJ57" i="28"/>
  <c r="AJ56" i="28"/>
  <c r="AJ55" i="28"/>
  <c r="AJ54" i="28"/>
  <c r="AJ53" i="28"/>
  <c r="AJ52" i="28"/>
  <c r="AJ51" i="28"/>
  <c r="AJ50" i="28"/>
  <c r="AJ36" i="28"/>
  <c r="AJ35" i="28"/>
  <c r="AJ34" i="28"/>
  <c r="AJ33" i="28"/>
  <c r="AJ32" i="28"/>
  <c r="AJ31" i="28"/>
  <c r="AJ30" i="28"/>
  <c r="AJ29" i="28"/>
  <c r="AJ28" i="28"/>
  <c r="AJ27" i="28"/>
  <c r="AJ26" i="28"/>
  <c r="AJ25" i="28"/>
  <c r="AJ24" i="28"/>
  <c r="AJ23" i="28"/>
  <c r="AJ22" i="28"/>
  <c r="AJ21" i="28"/>
  <c r="AJ20" i="28"/>
  <c r="AJ19" i="28"/>
  <c r="AJ18" i="28"/>
  <c r="AJ17" i="28"/>
  <c r="AJ16" i="28"/>
  <c r="AJ15" i="28"/>
  <c r="AJ14" i="28"/>
  <c r="AJ13" i="28"/>
  <c r="AJ12" i="28"/>
  <c r="AJ11" i="28"/>
  <c r="AJ10" i="28"/>
  <c r="AJ9" i="28"/>
  <c r="AJ8" i="28"/>
  <c r="AJ80" i="27"/>
  <c r="AJ79" i="27"/>
  <c r="AJ78" i="27"/>
  <c r="AJ77" i="27"/>
  <c r="AJ76" i="27"/>
  <c r="AJ75" i="27"/>
  <c r="AJ74" i="27"/>
  <c r="AJ73" i="27"/>
  <c r="AJ72" i="27"/>
  <c r="AJ71" i="27"/>
  <c r="AJ70" i="27"/>
  <c r="AJ69" i="27"/>
  <c r="AJ68" i="27"/>
  <c r="AJ67" i="27"/>
  <c r="AJ66" i="27"/>
  <c r="AJ65" i="27"/>
  <c r="AJ64" i="27"/>
  <c r="AJ63" i="27"/>
  <c r="AJ62" i="27"/>
  <c r="AJ61" i="27"/>
  <c r="AJ60" i="27"/>
  <c r="AJ59" i="27"/>
  <c r="AJ58" i="27"/>
  <c r="AJ57" i="27"/>
  <c r="AJ56" i="27"/>
  <c r="AJ55" i="27"/>
  <c r="AJ54" i="27"/>
  <c r="AJ53" i="27"/>
  <c r="AJ52" i="27"/>
  <c r="AJ51" i="27"/>
  <c r="AJ50" i="27"/>
  <c r="AJ36" i="27"/>
  <c r="AJ35" i="27"/>
  <c r="AJ34" i="27"/>
  <c r="AJ33" i="27"/>
  <c r="AJ32" i="27"/>
  <c r="AJ31" i="27"/>
  <c r="AJ30" i="27"/>
  <c r="AJ29" i="27"/>
  <c r="AJ28" i="27"/>
  <c r="AJ27" i="27"/>
  <c r="AJ26" i="27"/>
  <c r="AJ25" i="27"/>
  <c r="AJ24" i="27"/>
  <c r="AJ23" i="27"/>
  <c r="AJ22" i="27"/>
  <c r="AJ21" i="27"/>
  <c r="AJ20" i="27"/>
  <c r="AJ19" i="27"/>
  <c r="AJ18" i="27"/>
  <c r="AJ17" i="27"/>
  <c r="AJ16" i="27"/>
  <c r="AJ15" i="27"/>
  <c r="AJ14" i="27"/>
  <c r="AJ13" i="27"/>
  <c r="AJ12" i="27"/>
  <c r="AJ11" i="27"/>
  <c r="AJ10" i="27"/>
  <c r="AJ9" i="27"/>
  <c r="AJ8" i="27"/>
  <c r="AJ80" i="26"/>
  <c r="AJ79" i="26"/>
  <c r="AJ78" i="26"/>
  <c r="AJ77" i="26"/>
  <c r="AJ76" i="26"/>
  <c r="AJ75" i="26"/>
  <c r="AJ74" i="26"/>
  <c r="AJ73" i="26"/>
  <c r="AJ72" i="26"/>
  <c r="AJ71" i="26"/>
  <c r="AJ70" i="26"/>
  <c r="AJ69" i="26"/>
  <c r="AJ68" i="26"/>
  <c r="AJ67" i="26"/>
  <c r="AJ66" i="26"/>
  <c r="AJ65" i="26"/>
  <c r="AJ64" i="26"/>
  <c r="AJ63" i="26"/>
  <c r="AJ62" i="26"/>
  <c r="AJ61" i="26"/>
  <c r="AJ60" i="26"/>
  <c r="AJ59" i="26"/>
  <c r="AJ58" i="26"/>
  <c r="AJ57" i="26"/>
  <c r="AJ56" i="26"/>
  <c r="AJ55" i="26"/>
  <c r="AJ54" i="26"/>
  <c r="AJ53" i="26"/>
  <c r="AJ52" i="26"/>
  <c r="AJ51" i="26"/>
  <c r="AJ50" i="26"/>
  <c r="AJ36" i="26"/>
  <c r="AJ35" i="26"/>
  <c r="AJ34" i="26"/>
  <c r="AJ33" i="26"/>
  <c r="AJ32" i="26"/>
  <c r="AJ31" i="26"/>
  <c r="AJ30" i="26"/>
  <c r="AJ29" i="26"/>
  <c r="AJ28" i="26"/>
  <c r="AJ27" i="26"/>
  <c r="AJ26" i="26"/>
  <c r="AJ25" i="26"/>
  <c r="AJ24" i="26"/>
  <c r="AJ23" i="26"/>
  <c r="AJ22" i="26"/>
  <c r="AJ21" i="26"/>
  <c r="AJ20" i="26"/>
  <c r="AJ19" i="26"/>
  <c r="AJ18" i="26"/>
  <c r="AJ17" i="26"/>
  <c r="AJ16" i="26"/>
  <c r="AJ15" i="26"/>
  <c r="AJ14" i="26"/>
  <c r="AJ13" i="26"/>
  <c r="AJ12" i="26"/>
  <c r="AJ11" i="26"/>
  <c r="AJ10" i="26"/>
  <c r="AJ9" i="26"/>
  <c r="AJ8" i="26"/>
  <c r="AJ80" i="25"/>
  <c r="AJ79" i="25"/>
  <c r="AJ78" i="25"/>
  <c r="AJ77" i="25"/>
  <c r="AJ76" i="25"/>
  <c r="AJ75" i="25"/>
  <c r="AJ74" i="25"/>
  <c r="AJ73" i="25"/>
  <c r="AJ72" i="25"/>
  <c r="AJ71" i="25"/>
  <c r="AJ70" i="25"/>
  <c r="AJ69" i="25"/>
  <c r="AJ68" i="25"/>
  <c r="AJ67" i="25"/>
  <c r="AJ66" i="25"/>
  <c r="AJ65" i="25"/>
  <c r="AJ64" i="25"/>
  <c r="AJ63" i="25"/>
  <c r="AJ62" i="25"/>
  <c r="AJ61" i="25"/>
  <c r="AJ60" i="25"/>
  <c r="AJ59" i="25"/>
  <c r="AJ58" i="25"/>
  <c r="AJ57" i="25"/>
  <c r="AJ56" i="25"/>
  <c r="AJ55" i="25"/>
  <c r="AJ54" i="25"/>
  <c r="AJ53" i="25"/>
  <c r="AJ52" i="25"/>
  <c r="AJ51" i="25"/>
  <c r="AJ50" i="25"/>
  <c r="AJ36" i="25"/>
  <c r="AJ35" i="25"/>
  <c r="AJ34" i="25"/>
  <c r="AJ33" i="25"/>
  <c r="AJ32" i="25"/>
  <c r="AJ31" i="25"/>
  <c r="AJ30" i="25"/>
  <c r="AJ29" i="25"/>
  <c r="AJ28" i="25"/>
  <c r="AJ27" i="25"/>
  <c r="AJ26" i="25"/>
  <c r="AJ25" i="25"/>
  <c r="AJ24" i="25"/>
  <c r="AJ23" i="25"/>
  <c r="AJ22" i="25"/>
  <c r="AJ21" i="25"/>
  <c r="AJ20" i="25"/>
  <c r="AJ19" i="25"/>
  <c r="AJ18" i="25"/>
  <c r="AJ17" i="25"/>
  <c r="AJ16" i="25"/>
  <c r="AJ15" i="25"/>
  <c r="AJ14" i="25"/>
  <c r="AJ13" i="25"/>
  <c r="AJ12" i="25"/>
  <c r="AJ11" i="25"/>
  <c r="AJ10" i="25"/>
  <c r="AJ9" i="25"/>
  <c r="AJ8" i="25"/>
  <c r="AJ80" i="24"/>
  <c r="AJ79" i="24"/>
  <c r="AJ78" i="24"/>
  <c r="AJ77" i="24"/>
  <c r="AJ76" i="24"/>
  <c r="AJ75" i="24"/>
  <c r="AJ74" i="24"/>
  <c r="AJ73" i="24"/>
  <c r="AJ72" i="24"/>
  <c r="AJ71" i="24"/>
  <c r="AJ70" i="24"/>
  <c r="AJ69" i="24"/>
  <c r="AJ68" i="24"/>
  <c r="AJ67" i="24"/>
  <c r="AJ66" i="24"/>
  <c r="AJ65" i="24"/>
  <c r="AJ64" i="24"/>
  <c r="AJ63" i="24"/>
  <c r="AJ62" i="24"/>
  <c r="AJ61" i="24"/>
  <c r="AJ60" i="24"/>
  <c r="AJ59" i="24"/>
  <c r="AJ58" i="24"/>
  <c r="AJ57" i="24"/>
  <c r="AJ56" i="24"/>
  <c r="AJ55" i="24"/>
  <c r="AJ54" i="24"/>
  <c r="AJ53" i="24"/>
  <c r="AJ52" i="24"/>
  <c r="AJ51" i="24"/>
  <c r="AJ50" i="24"/>
  <c r="AJ36" i="24"/>
  <c r="AJ35" i="24"/>
  <c r="AJ34" i="24"/>
  <c r="AJ33" i="24"/>
  <c r="AJ32" i="24"/>
  <c r="AJ31" i="24"/>
  <c r="AJ30" i="24"/>
  <c r="AJ29" i="24"/>
  <c r="AJ28" i="24"/>
  <c r="AJ27" i="24"/>
  <c r="AJ26" i="24"/>
  <c r="AJ25" i="24"/>
  <c r="AJ24" i="24"/>
  <c r="AJ23" i="24"/>
  <c r="AJ22" i="24"/>
  <c r="AJ21" i="24"/>
  <c r="AJ20" i="24"/>
  <c r="AJ19" i="24"/>
  <c r="AJ18" i="24"/>
  <c r="AJ17" i="24"/>
  <c r="AJ16" i="24"/>
  <c r="AJ15" i="24"/>
  <c r="AJ14" i="24"/>
  <c r="AJ13" i="24"/>
  <c r="AJ12" i="24"/>
  <c r="AJ11" i="24"/>
  <c r="AJ10" i="24"/>
  <c r="AJ9" i="24"/>
  <c r="AJ8" i="24"/>
  <c r="AJ80" i="23"/>
  <c r="AJ79" i="23"/>
  <c r="AJ78" i="23"/>
  <c r="AJ77" i="23"/>
  <c r="AJ76" i="23"/>
  <c r="AJ75" i="23"/>
  <c r="AJ74" i="23"/>
  <c r="AJ73" i="23"/>
  <c r="AJ72" i="23"/>
  <c r="AJ71" i="23"/>
  <c r="AJ70" i="23"/>
  <c r="AJ69" i="23"/>
  <c r="AJ68" i="23"/>
  <c r="AJ67" i="23"/>
  <c r="AJ66" i="23"/>
  <c r="AJ65" i="23"/>
  <c r="AJ64" i="23"/>
  <c r="AJ63" i="23"/>
  <c r="AJ62" i="23"/>
  <c r="AJ61" i="23"/>
  <c r="AJ60" i="23"/>
  <c r="AJ59" i="23"/>
  <c r="AJ58" i="23"/>
  <c r="AJ57" i="23"/>
  <c r="AJ56" i="23"/>
  <c r="AJ55" i="23"/>
  <c r="AJ54" i="23"/>
  <c r="AJ53" i="23"/>
  <c r="AJ52" i="23"/>
  <c r="AJ51" i="23"/>
  <c r="AJ50" i="23"/>
  <c r="AJ36" i="23"/>
  <c r="AJ35" i="23"/>
  <c r="AJ34" i="23"/>
  <c r="AJ33" i="23"/>
  <c r="AJ32" i="23"/>
  <c r="AJ31" i="23"/>
  <c r="AJ30" i="23"/>
  <c r="AJ29" i="23"/>
  <c r="AJ28" i="23"/>
  <c r="AJ27" i="23"/>
  <c r="AJ26" i="23"/>
  <c r="AJ25" i="23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80" i="22"/>
  <c r="AJ79" i="22"/>
  <c r="AJ78" i="22"/>
  <c r="AJ77" i="22"/>
  <c r="AJ76" i="22"/>
  <c r="AJ75" i="22"/>
  <c r="AJ74" i="22"/>
  <c r="AJ73" i="22"/>
  <c r="AJ72" i="22"/>
  <c r="AJ71" i="22"/>
  <c r="AJ70" i="22"/>
  <c r="AJ69" i="22"/>
  <c r="AJ68" i="22"/>
  <c r="AJ67" i="22"/>
  <c r="AJ66" i="22"/>
  <c r="AJ65" i="22"/>
  <c r="AJ64" i="22"/>
  <c r="AJ63" i="22"/>
  <c r="AJ62" i="22"/>
  <c r="AJ61" i="22"/>
  <c r="AJ60" i="22"/>
  <c r="AJ59" i="22"/>
  <c r="AJ58" i="22"/>
  <c r="AJ57" i="22"/>
  <c r="AJ56" i="22"/>
  <c r="AJ55" i="22"/>
  <c r="AJ54" i="22"/>
  <c r="AJ53" i="22"/>
  <c r="AJ52" i="22"/>
  <c r="AJ51" i="22"/>
  <c r="AJ50" i="22"/>
  <c r="AJ36" i="22"/>
  <c r="AJ35" i="22"/>
  <c r="AJ34" i="22"/>
  <c r="AJ33" i="22"/>
  <c r="AJ32" i="22"/>
  <c r="AJ31" i="22"/>
  <c r="AJ30" i="22"/>
  <c r="AJ29" i="22"/>
  <c r="AJ28" i="22"/>
  <c r="AJ27" i="22"/>
  <c r="AJ26" i="22"/>
  <c r="AJ25" i="22"/>
  <c r="AJ24" i="22"/>
  <c r="AJ23" i="22"/>
  <c r="AJ22" i="22"/>
  <c r="AJ21" i="22"/>
  <c r="AJ20" i="22"/>
  <c r="AJ19" i="22"/>
  <c r="AJ18" i="22"/>
  <c r="AJ17" i="22"/>
  <c r="AJ16" i="22"/>
  <c r="AJ15" i="22"/>
  <c r="AJ14" i="22"/>
  <c r="AJ13" i="22"/>
  <c r="AJ12" i="22"/>
  <c r="AJ11" i="22"/>
  <c r="AJ10" i="22"/>
  <c r="AJ9" i="22"/>
  <c r="AJ8" i="22"/>
  <c r="AJ80" i="20"/>
  <c r="AJ79" i="20"/>
  <c r="AJ78" i="20"/>
  <c r="AJ77" i="20"/>
  <c r="AJ76" i="20"/>
  <c r="AJ75" i="20"/>
  <c r="AJ74" i="20"/>
  <c r="AJ73" i="20"/>
  <c r="AJ72" i="20"/>
  <c r="AJ71" i="20"/>
  <c r="AJ70" i="20"/>
  <c r="AJ69" i="20"/>
  <c r="AJ68" i="20"/>
  <c r="AJ67" i="20"/>
  <c r="AJ66" i="20"/>
  <c r="AJ65" i="20"/>
  <c r="AJ64" i="20"/>
  <c r="AJ63" i="20"/>
  <c r="AJ62" i="20"/>
  <c r="AJ61" i="20"/>
  <c r="AJ60" i="20"/>
  <c r="AJ59" i="20"/>
  <c r="AJ58" i="20"/>
  <c r="AJ57" i="20"/>
  <c r="AJ56" i="20"/>
  <c r="AJ55" i="20"/>
  <c r="AJ54" i="20"/>
  <c r="AJ53" i="20"/>
  <c r="AJ52" i="20"/>
  <c r="AJ51" i="20"/>
  <c r="AJ50" i="20"/>
  <c r="AJ36" i="20"/>
  <c r="AJ35" i="20"/>
  <c r="AJ34" i="20"/>
  <c r="AJ33" i="20"/>
  <c r="AJ32" i="20"/>
  <c r="AJ31" i="20"/>
  <c r="AJ30" i="20"/>
  <c r="AJ29" i="20"/>
  <c r="AJ28" i="20"/>
  <c r="AJ27" i="20"/>
  <c r="AJ26" i="20"/>
  <c r="AJ25" i="20"/>
  <c r="AJ24" i="20"/>
  <c r="AJ23" i="20"/>
  <c r="AJ22" i="20"/>
  <c r="AJ21" i="20"/>
  <c r="AJ20" i="20"/>
  <c r="AJ19" i="20"/>
  <c r="AJ18" i="20"/>
  <c r="AJ17" i="20"/>
  <c r="AJ16" i="20"/>
  <c r="AJ15" i="20"/>
  <c r="AJ14" i="20"/>
  <c r="AJ13" i="20"/>
  <c r="AJ12" i="20"/>
  <c r="AJ11" i="20"/>
  <c r="AJ10" i="20"/>
  <c r="AJ9" i="20"/>
  <c r="AJ8" i="20"/>
  <c r="AJ80" i="19"/>
  <c r="AJ79" i="19"/>
  <c r="AJ78" i="19"/>
  <c r="AJ77" i="19"/>
  <c r="AJ76" i="19"/>
  <c r="AJ75" i="19"/>
  <c r="AJ74" i="19"/>
  <c r="AJ73" i="19"/>
  <c r="AJ72" i="19"/>
  <c r="AJ71" i="19"/>
  <c r="AJ70" i="19"/>
  <c r="AJ69" i="19"/>
  <c r="AJ68" i="19"/>
  <c r="AJ67" i="19"/>
  <c r="AJ66" i="19"/>
  <c r="AJ65" i="19"/>
  <c r="AJ64" i="19"/>
  <c r="AJ63" i="19"/>
  <c r="AJ62" i="19"/>
  <c r="AJ61" i="19"/>
  <c r="AJ60" i="19"/>
  <c r="AJ59" i="19"/>
  <c r="AJ58" i="19"/>
  <c r="AJ57" i="19"/>
  <c r="AJ56" i="19"/>
  <c r="AJ55" i="19"/>
  <c r="AJ54" i="19"/>
  <c r="AJ53" i="19"/>
  <c r="AJ52" i="19"/>
  <c r="AJ51" i="19"/>
  <c r="AJ50" i="19"/>
  <c r="AJ36" i="19"/>
  <c r="AJ35" i="19"/>
  <c r="AJ34" i="19"/>
  <c r="AJ33" i="19"/>
  <c r="AJ32" i="19"/>
  <c r="AJ31" i="19"/>
  <c r="AJ30" i="19"/>
  <c r="AJ29" i="19"/>
  <c r="AJ28" i="19"/>
  <c r="AJ27" i="19"/>
  <c r="AJ26" i="19"/>
  <c r="AJ25" i="19"/>
  <c r="AJ24" i="19"/>
  <c r="AJ23" i="19"/>
  <c r="AJ22" i="19"/>
  <c r="AJ21" i="19"/>
  <c r="AJ20" i="19"/>
  <c r="AJ19" i="19"/>
  <c r="AJ18" i="19"/>
  <c r="AJ17" i="19"/>
  <c r="AJ16" i="19"/>
  <c r="AJ15" i="19"/>
  <c r="AJ14" i="19"/>
  <c r="AJ13" i="19"/>
  <c r="AJ12" i="19"/>
  <c r="AJ11" i="19"/>
  <c r="AJ10" i="19"/>
  <c r="AJ9" i="19"/>
  <c r="AJ8" i="19"/>
  <c r="AJ37" i="25" l="1"/>
  <c r="AJ37" i="26"/>
  <c r="M13" i="33"/>
  <c r="R12" i="32"/>
  <c r="T12" i="32" s="1"/>
  <c r="L13" i="33"/>
  <c r="AJ37" i="31"/>
  <c r="AL51" i="19"/>
  <c r="AK51" i="20" s="1"/>
  <c r="AL53" i="19"/>
  <c r="AK53" i="20" s="1"/>
  <c r="AL53" i="20" s="1"/>
  <c r="AK53" i="22" s="1"/>
  <c r="AL53" i="22" s="1"/>
  <c r="AK53" i="23" s="1"/>
  <c r="AL53" i="23" s="1"/>
  <c r="AK53" i="24" s="1"/>
  <c r="AL53" i="24" s="1"/>
  <c r="AK53" i="25" s="1"/>
  <c r="AL53" i="25" s="1"/>
  <c r="AK53" i="26" s="1"/>
  <c r="AL53" i="26" s="1"/>
  <c r="AK53" i="28" s="1"/>
  <c r="AL53" i="28" s="1"/>
  <c r="AK53" i="27" s="1"/>
  <c r="AL53" i="27" s="1"/>
  <c r="AK53" i="29" s="1"/>
  <c r="AL53" i="29" s="1"/>
  <c r="AK53" i="30" s="1"/>
  <c r="AL53" i="30" s="1"/>
  <c r="AK53" i="31" s="1"/>
  <c r="AL53" i="31" s="1"/>
  <c r="BW8" i="40" s="1"/>
  <c r="AL55" i="19"/>
  <c r="AK55" i="20" s="1"/>
  <c r="AL55" i="20" s="1"/>
  <c r="AK55" i="22" s="1"/>
  <c r="AL55" i="22" s="1"/>
  <c r="AK55" i="23" s="1"/>
  <c r="AL55" i="23" s="1"/>
  <c r="AK55" i="24" s="1"/>
  <c r="AL55" i="24" s="1"/>
  <c r="AK55" i="25" s="1"/>
  <c r="AL55" i="25" s="1"/>
  <c r="AK55" i="26" s="1"/>
  <c r="AL55" i="26" s="1"/>
  <c r="AK55" i="28" s="1"/>
  <c r="AL55" i="28" s="1"/>
  <c r="AK55" i="27" s="1"/>
  <c r="AL55" i="27" s="1"/>
  <c r="AK55" i="29" s="1"/>
  <c r="AL55" i="29" s="1"/>
  <c r="AK55" i="30" s="1"/>
  <c r="AL55" i="30" s="1"/>
  <c r="AK55" i="31" s="1"/>
  <c r="AL55" i="31" s="1"/>
  <c r="BW10" i="40" s="1"/>
  <c r="H16" i="16" s="1"/>
  <c r="AL57" i="19"/>
  <c r="AK57" i="20" s="1"/>
  <c r="AL57" i="20" s="1"/>
  <c r="AK57" i="22" s="1"/>
  <c r="AL57" i="22" s="1"/>
  <c r="AK57" i="23" s="1"/>
  <c r="AL57" i="23" s="1"/>
  <c r="AK57" i="24" s="1"/>
  <c r="AL57" i="24" s="1"/>
  <c r="AK57" i="25" s="1"/>
  <c r="AL57" i="25" s="1"/>
  <c r="AK57" i="26" s="1"/>
  <c r="AL57" i="26" s="1"/>
  <c r="AK57" i="28" s="1"/>
  <c r="AL57" i="28" s="1"/>
  <c r="AK57" i="27" s="1"/>
  <c r="AL57" i="27" s="1"/>
  <c r="AK57" i="29" s="1"/>
  <c r="AL57" i="29" s="1"/>
  <c r="AK57" i="30" s="1"/>
  <c r="AL57" i="30" s="1"/>
  <c r="AK57" i="31" s="1"/>
  <c r="AL57" i="31" s="1"/>
  <c r="BW12" i="40" s="1"/>
  <c r="AL59" i="19"/>
  <c r="AK59" i="20" s="1"/>
  <c r="AL59" i="20" s="1"/>
  <c r="AK59" i="22" s="1"/>
  <c r="AL59" i="22" s="1"/>
  <c r="AK59" i="23" s="1"/>
  <c r="AL59" i="23" s="1"/>
  <c r="AK59" i="24" s="1"/>
  <c r="AL59" i="24" s="1"/>
  <c r="AK59" i="25" s="1"/>
  <c r="AL59" i="25" s="1"/>
  <c r="AK59" i="26" s="1"/>
  <c r="AL59" i="26" s="1"/>
  <c r="AK59" i="28" s="1"/>
  <c r="AL59" i="28" s="1"/>
  <c r="AK59" i="27" s="1"/>
  <c r="AL59" i="27" s="1"/>
  <c r="AK59" i="29" s="1"/>
  <c r="AL59" i="29" s="1"/>
  <c r="AK59" i="30" s="1"/>
  <c r="AL59" i="30" s="1"/>
  <c r="AK59" i="31" s="1"/>
  <c r="AL59" i="31" s="1"/>
  <c r="BW14" i="40" s="1"/>
  <c r="H20" i="16" s="1"/>
  <c r="E65" i="17" s="1"/>
  <c r="AL61" i="19"/>
  <c r="AK61" i="20" s="1"/>
  <c r="AL63" i="19"/>
  <c r="AK63" i="20" s="1"/>
  <c r="AL63" i="20" s="1"/>
  <c r="AK63" i="22" s="1"/>
  <c r="AL63" i="22" s="1"/>
  <c r="AK63" i="23" s="1"/>
  <c r="AL63" i="23" s="1"/>
  <c r="AK63" i="24" s="1"/>
  <c r="AL63" i="24" s="1"/>
  <c r="AK63" i="25" s="1"/>
  <c r="AL63" i="25" s="1"/>
  <c r="AK63" i="26" s="1"/>
  <c r="AL63" i="26" s="1"/>
  <c r="AK63" i="28" s="1"/>
  <c r="AL63" i="28" s="1"/>
  <c r="AK63" i="27" s="1"/>
  <c r="AL63" i="27" s="1"/>
  <c r="AK63" i="29" s="1"/>
  <c r="AL63" i="29" s="1"/>
  <c r="AK63" i="30" s="1"/>
  <c r="AL63" i="30" s="1"/>
  <c r="AK63" i="31" s="1"/>
  <c r="AL63" i="31" s="1"/>
  <c r="BW18" i="40" s="1"/>
  <c r="AL65" i="19"/>
  <c r="AK65" i="20" s="1"/>
  <c r="AL65" i="20" s="1"/>
  <c r="AK65" i="22" s="1"/>
  <c r="AL65" i="22" s="1"/>
  <c r="AK65" i="23" s="1"/>
  <c r="AL65" i="23" s="1"/>
  <c r="AK65" i="24" s="1"/>
  <c r="AL65" i="24" s="1"/>
  <c r="AK65" i="25" s="1"/>
  <c r="AL65" i="25" s="1"/>
  <c r="AK65" i="26" s="1"/>
  <c r="AL65" i="26" s="1"/>
  <c r="AK65" i="28" s="1"/>
  <c r="AL65" i="28" s="1"/>
  <c r="AK65" i="27" s="1"/>
  <c r="AL65" i="27" s="1"/>
  <c r="AK65" i="29" s="1"/>
  <c r="AL65" i="29" s="1"/>
  <c r="AK65" i="30" s="1"/>
  <c r="AL65" i="30" s="1"/>
  <c r="AK65" i="31" s="1"/>
  <c r="AL65" i="31" s="1"/>
  <c r="BW20" i="40" s="1"/>
  <c r="H57" i="16" s="1"/>
  <c r="AL67" i="19"/>
  <c r="AK67" i="20" s="1"/>
  <c r="AL67" i="20" s="1"/>
  <c r="AK67" i="22" s="1"/>
  <c r="AL67" i="22" s="1"/>
  <c r="AK67" i="23" s="1"/>
  <c r="AL67" i="23" s="1"/>
  <c r="AK67" i="24" s="1"/>
  <c r="AL67" i="24" s="1"/>
  <c r="AK67" i="25" s="1"/>
  <c r="AL67" i="25" s="1"/>
  <c r="AK67" i="26" s="1"/>
  <c r="AL67" i="26" s="1"/>
  <c r="AK67" i="28" s="1"/>
  <c r="AL67" i="28" s="1"/>
  <c r="AK67" i="27" s="1"/>
  <c r="AL67" i="27" s="1"/>
  <c r="AK67" i="29" s="1"/>
  <c r="AL67" i="29" s="1"/>
  <c r="AK67" i="30" s="1"/>
  <c r="AL67" i="30" s="1"/>
  <c r="AK67" i="31" s="1"/>
  <c r="AL67" i="31" s="1"/>
  <c r="BW22" i="40" s="1"/>
  <c r="AL69" i="19"/>
  <c r="AK69" i="20" s="1"/>
  <c r="AL69" i="20" s="1"/>
  <c r="AK69" i="22" s="1"/>
  <c r="AL69" i="22" s="1"/>
  <c r="AK69" i="23" s="1"/>
  <c r="AL69" i="23" s="1"/>
  <c r="AK69" i="24" s="1"/>
  <c r="AL69" i="24" s="1"/>
  <c r="AK69" i="25" s="1"/>
  <c r="AL69" i="25" s="1"/>
  <c r="AK69" i="26" s="1"/>
  <c r="AL69" i="26" s="1"/>
  <c r="AK69" i="28" s="1"/>
  <c r="AL69" i="28" s="1"/>
  <c r="AK69" i="27" s="1"/>
  <c r="AL69" i="27" s="1"/>
  <c r="AK69" i="29" s="1"/>
  <c r="AL69" i="29" s="1"/>
  <c r="AK69" i="30" s="1"/>
  <c r="AL69" i="30" s="1"/>
  <c r="AK69" i="31" s="1"/>
  <c r="AL69" i="31" s="1"/>
  <c r="BW24" i="40" s="1"/>
  <c r="H108" i="16" s="1"/>
  <c r="J65" i="17" s="1"/>
  <c r="AL71" i="19"/>
  <c r="AK71" i="20" s="1"/>
  <c r="AL71" i="20" s="1"/>
  <c r="AK71" i="22" s="1"/>
  <c r="AL71" i="22" s="1"/>
  <c r="AK71" i="23" s="1"/>
  <c r="AL71" i="23" s="1"/>
  <c r="AK71" i="24" s="1"/>
  <c r="AL71" i="24" s="1"/>
  <c r="AK71" i="25" s="1"/>
  <c r="AL71" i="25" s="1"/>
  <c r="AK71" i="26" s="1"/>
  <c r="AL71" i="26" s="1"/>
  <c r="AK71" i="28" s="1"/>
  <c r="AL71" i="28" s="1"/>
  <c r="AK71" i="27" s="1"/>
  <c r="AL71" i="27" s="1"/>
  <c r="AK71" i="29" s="1"/>
  <c r="AL71" i="29" s="1"/>
  <c r="AK71" i="30" s="1"/>
  <c r="AL71" i="30" s="1"/>
  <c r="AK71" i="31" s="1"/>
  <c r="AL71" i="31" s="1"/>
  <c r="BW26" i="40" s="1"/>
  <c r="AL73" i="19"/>
  <c r="AK73" i="20" s="1"/>
  <c r="AL73" i="20" s="1"/>
  <c r="AK73" i="22" s="1"/>
  <c r="AL73" i="22" s="1"/>
  <c r="AK73" i="23" s="1"/>
  <c r="AL73" i="23" s="1"/>
  <c r="AK73" i="24" s="1"/>
  <c r="AL73" i="24" s="1"/>
  <c r="AK73" i="25" s="1"/>
  <c r="AL73" i="25" s="1"/>
  <c r="AK73" i="26" s="1"/>
  <c r="AL73" i="26" s="1"/>
  <c r="AK73" i="28" s="1"/>
  <c r="AL73" i="28" s="1"/>
  <c r="AK73" i="27" s="1"/>
  <c r="AL73" i="27" s="1"/>
  <c r="AK73" i="29" s="1"/>
  <c r="AL73" i="29" s="1"/>
  <c r="AK73" i="30" s="1"/>
  <c r="AL73" i="30" s="1"/>
  <c r="AK73" i="31" s="1"/>
  <c r="AL73" i="31" s="1"/>
  <c r="BW28" i="40" s="1"/>
  <c r="AL75" i="19"/>
  <c r="AK75" i="20" s="1"/>
  <c r="AL75" i="20" s="1"/>
  <c r="AK75" i="22" s="1"/>
  <c r="AL75" i="22" s="1"/>
  <c r="AK75" i="23" s="1"/>
  <c r="AL75" i="23" s="1"/>
  <c r="AK75" i="24" s="1"/>
  <c r="AL75" i="24" s="1"/>
  <c r="AK75" i="25" s="1"/>
  <c r="AL75" i="25" s="1"/>
  <c r="AK75" i="26" s="1"/>
  <c r="AL75" i="26" s="1"/>
  <c r="AK75" i="28" s="1"/>
  <c r="AL75" i="28" s="1"/>
  <c r="AK75" i="27" s="1"/>
  <c r="AL75" i="27" s="1"/>
  <c r="AK75" i="29" s="1"/>
  <c r="AL75" i="29" s="1"/>
  <c r="AK75" i="30" s="1"/>
  <c r="AL75" i="30" s="1"/>
  <c r="AK75" i="31" s="1"/>
  <c r="AL75" i="31" s="1"/>
  <c r="BW30" i="40" s="1"/>
  <c r="AL77" i="19"/>
  <c r="AK77" i="20" s="1"/>
  <c r="AL77" i="20" s="1"/>
  <c r="AK77" i="22" s="1"/>
  <c r="AL50" i="19"/>
  <c r="AK50" i="20" s="1"/>
  <c r="AL50" i="20" s="1"/>
  <c r="AK50" i="22" s="1"/>
  <c r="AL52" i="19"/>
  <c r="AK52" i="20" s="1"/>
  <c r="AL52" i="20" s="1"/>
  <c r="AK52" i="22" s="1"/>
  <c r="AL52" i="22" s="1"/>
  <c r="AK52" i="23" s="1"/>
  <c r="AL52" i="23" s="1"/>
  <c r="AK52" i="24" s="1"/>
  <c r="AL52" i="24" s="1"/>
  <c r="AK52" i="25" s="1"/>
  <c r="AL52" i="25" s="1"/>
  <c r="AK52" i="26" s="1"/>
  <c r="AL52" i="26" s="1"/>
  <c r="AK52" i="28" s="1"/>
  <c r="AL52" i="28" s="1"/>
  <c r="AK52" i="27" s="1"/>
  <c r="AL52" i="27" s="1"/>
  <c r="AK52" i="29" s="1"/>
  <c r="AL52" i="29" s="1"/>
  <c r="AK52" i="30" s="1"/>
  <c r="AL52" i="30" s="1"/>
  <c r="AK52" i="31" s="1"/>
  <c r="AL52" i="31" s="1"/>
  <c r="BW7" i="40" s="1"/>
  <c r="AL56" i="19"/>
  <c r="AK56" i="20" s="1"/>
  <c r="AL56" i="20" s="1"/>
  <c r="AK56" i="22" s="1"/>
  <c r="AL56" i="22" s="1"/>
  <c r="AK56" i="23" s="1"/>
  <c r="AL56" i="23" s="1"/>
  <c r="AK56" i="24" s="1"/>
  <c r="AL56" i="24" s="1"/>
  <c r="AK56" i="25" s="1"/>
  <c r="AL56" i="25" s="1"/>
  <c r="AK56" i="26" s="1"/>
  <c r="AL56" i="26" s="1"/>
  <c r="AK56" i="28" s="1"/>
  <c r="AL56" i="28" s="1"/>
  <c r="AK56" i="27" s="1"/>
  <c r="AL56" i="27" s="1"/>
  <c r="AK56" i="29" s="1"/>
  <c r="AL56" i="29" s="1"/>
  <c r="AK56" i="30" s="1"/>
  <c r="AL56" i="30" s="1"/>
  <c r="AK56" i="31" s="1"/>
  <c r="AL56" i="31" s="1"/>
  <c r="BW11" i="40" s="1"/>
  <c r="AL60" i="19"/>
  <c r="AK60" i="20" s="1"/>
  <c r="AL60" i="20" s="1"/>
  <c r="AK60" i="22" s="1"/>
  <c r="AL60" i="22" s="1"/>
  <c r="AK60" i="23" s="1"/>
  <c r="AL60" i="23" s="1"/>
  <c r="AK60" i="24" s="1"/>
  <c r="AL60" i="24" s="1"/>
  <c r="AK60" i="25" s="1"/>
  <c r="AL60" i="25" s="1"/>
  <c r="AK60" i="26" s="1"/>
  <c r="AL60" i="26" s="1"/>
  <c r="AK60" i="28" s="1"/>
  <c r="AL60" i="28" s="1"/>
  <c r="AK60" i="27" s="1"/>
  <c r="AL60" i="27" s="1"/>
  <c r="AK60" i="29" s="1"/>
  <c r="AL60" i="29" s="1"/>
  <c r="AK60" i="30" s="1"/>
  <c r="AL60" i="30" s="1"/>
  <c r="AK60" i="31" s="1"/>
  <c r="AL60" i="31" s="1"/>
  <c r="BW15" i="40" s="1"/>
  <c r="H21" i="16" s="1"/>
  <c r="AL64" i="19"/>
  <c r="AK64" i="20" s="1"/>
  <c r="AL64" i="20" s="1"/>
  <c r="AK64" i="22" s="1"/>
  <c r="AL64" i="22" s="1"/>
  <c r="AK64" i="23" s="1"/>
  <c r="AL64" i="23" s="1"/>
  <c r="AK64" i="24" s="1"/>
  <c r="AL64" i="24" s="1"/>
  <c r="AK64" i="25" s="1"/>
  <c r="AL64" i="25" s="1"/>
  <c r="AK64" i="26" s="1"/>
  <c r="AL64" i="26" s="1"/>
  <c r="AK64" i="28" s="1"/>
  <c r="AL64" i="28" s="1"/>
  <c r="AK64" i="27" s="1"/>
  <c r="AL64" i="27" s="1"/>
  <c r="AK64" i="29" s="1"/>
  <c r="AL64" i="29" s="1"/>
  <c r="AK64" i="30" s="1"/>
  <c r="AL64" i="30" s="1"/>
  <c r="AK64" i="31" s="1"/>
  <c r="AL64" i="31" s="1"/>
  <c r="BW19" i="40" s="1"/>
  <c r="AL66" i="19"/>
  <c r="AK66" i="20" s="1"/>
  <c r="AL66" i="20" s="1"/>
  <c r="AK66" i="22" s="1"/>
  <c r="AL66" i="22" s="1"/>
  <c r="AK66" i="23" s="1"/>
  <c r="AL66" i="23" s="1"/>
  <c r="AK66" i="24" s="1"/>
  <c r="AL66" i="24" s="1"/>
  <c r="AK66" i="25" s="1"/>
  <c r="AL66" i="25" s="1"/>
  <c r="AK66" i="26" s="1"/>
  <c r="AL66" i="26" s="1"/>
  <c r="AK66" i="28" s="1"/>
  <c r="AL66" i="28" s="1"/>
  <c r="AK66" i="27" s="1"/>
  <c r="AL66" i="27" s="1"/>
  <c r="AK66" i="29" s="1"/>
  <c r="AL66" i="29" s="1"/>
  <c r="AK66" i="30" s="1"/>
  <c r="AL66" i="30" s="1"/>
  <c r="AK66" i="31" s="1"/>
  <c r="AL66" i="31" s="1"/>
  <c r="BW21" i="40" s="1"/>
  <c r="AL68" i="19"/>
  <c r="AK68" i="20" s="1"/>
  <c r="AL68" i="20" s="1"/>
  <c r="AK68" i="22" s="1"/>
  <c r="AL68" i="22" s="1"/>
  <c r="AK68" i="23" s="1"/>
  <c r="AL68" i="23" s="1"/>
  <c r="AK68" i="24" s="1"/>
  <c r="AL68" i="24" s="1"/>
  <c r="AK68" i="25" s="1"/>
  <c r="AL68" i="25" s="1"/>
  <c r="AK68" i="26" s="1"/>
  <c r="AL68" i="26" s="1"/>
  <c r="AK68" i="28" s="1"/>
  <c r="AL68" i="28" s="1"/>
  <c r="AK68" i="27" s="1"/>
  <c r="AL68" i="27" s="1"/>
  <c r="AK68" i="29" s="1"/>
  <c r="AL68" i="29" s="1"/>
  <c r="AK68" i="30" s="1"/>
  <c r="AL68" i="30" s="1"/>
  <c r="AK68" i="31" s="1"/>
  <c r="AL68" i="31" s="1"/>
  <c r="BW23" i="40" s="1"/>
  <c r="H103" i="16" s="1"/>
  <c r="AL70" i="19"/>
  <c r="AK70" i="20" s="1"/>
  <c r="AL70" i="20" s="1"/>
  <c r="AK70" i="22" s="1"/>
  <c r="AL70" i="22" s="1"/>
  <c r="AK70" i="23" s="1"/>
  <c r="AL70" i="23" s="1"/>
  <c r="AK70" i="24" s="1"/>
  <c r="AL70" i="24" s="1"/>
  <c r="AK70" i="25" s="1"/>
  <c r="AL70" i="25" s="1"/>
  <c r="AK70" i="26" s="1"/>
  <c r="AL70" i="26" s="1"/>
  <c r="AK70" i="28" s="1"/>
  <c r="AL70" i="28" s="1"/>
  <c r="AK70" i="27" s="1"/>
  <c r="AL70" i="27" s="1"/>
  <c r="AK70" i="29" s="1"/>
  <c r="AL70" i="29" s="1"/>
  <c r="AK70" i="30" s="1"/>
  <c r="AL70" i="30" s="1"/>
  <c r="AK70" i="31" s="1"/>
  <c r="AL70" i="31" s="1"/>
  <c r="BW25" i="40" s="1"/>
  <c r="AL74" i="19"/>
  <c r="AK74" i="20" s="1"/>
  <c r="AL74" i="20" s="1"/>
  <c r="AK74" i="22" s="1"/>
  <c r="AL74" i="22" s="1"/>
  <c r="AK74" i="23" s="1"/>
  <c r="AL74" i="23" s="1"/>
  <c r="AK74" i="24" s="1"/>
  <c r="AL74" i="24" s="1"/>
  <c r="AK74" i="25" s="1"/>
  <c r="AL74" i="25" s="1"/>
  <c r="AK74" i="26" s="1"/>
  <c r="AL74" i="26" s="1"/>
  <c r="AK74" i="28" s="1"/>
  <c r="AL74" i="28" s="1"/>
  <c r="AK74" i="27" s="1"/>
  <c r="AL74" i="27" s="1"/>
  <c r="AK74" i="29" s="1"/>
  <c r="AL74" i="29" s="1"/>
  <c r="AK74" i="30" s="1"/>
  <c r="AL74" i="30" s="1"/>
  <c r="AK74" i="31" s="1"/>
  <c r="AL74" i="31" s="1"/>
  <c r="BW29" i="40" s="1"/>
  <c r="E21" i="36"/>
  <c r="G21" i="36" s="1"/>
  <c r="E21" i="35"/>
  <c r="G21" i="35" s="1"/>
  <c r="AJ37" i="22"/>
  <c r="AL16" i="19"/>
  <c r="AK16" i="20" s="1"/>
  <c r="AL16" i="20" s="1"/>
  <c r="AK16" i="22" s="1"/>
  <c r="AL16" i="22" s="1"/>
  <c r="AK16" i="23" s="1"/>
  <c r="AL16" i="23" s="1"/>
  <c r="AK16" i="24" s="1"/>
  <c r="AL16" i="24" s="1"/>
  <c r="AK16" i="25" s="1"/>
  <c r="AL16" i="25" s="1"/>
  <c r="AK16" i="26" s="1"/>
  <c r="AL16" i="26" s="1"/>
  <c r="AK16" i="28" s="1"/>
  <c r="AL16" i="28" s="1"/>
  <c r="AK16" i="27" s="1"/>
  <c r="AL16" i="27" s="1"/>
  <c r="AK16" i="29" s="1"/>
  <c r="AL16" i="29" s="1"/>
  <c r="AK16" i="30" s="1"/>
  <c r="AL16" i="30" s="1"/>
  <c r="AK16" i="31" s="1"/>
  <c r="AL16" i="31" s="1"/>
  <c r="AL13" i="40" s="1"/>
  <c r="AL20" i="19"/>
  <c r="AK20" i="20" s="1"/>
  <c r="AL20" i="20" s="1"/>
  <c r="AK20" i="22" s="1"/>
  <c r="AL20" i="22" s="1"/>
  <c r="AK20" i="23" s="1"/>
  <c r="AL20" i="23" s="1"/>
  <c r="AK20" i="24" s="1"/>
  <c r="AL20" i="24" s="1"/>
  <c r="AK20" i="25" s="1"/>
  <c r="AL20" i="25" s="1"/>
  <c r="AK20" i="26" s="1"/>
  <c r="AL20" i="26" s="1"/>
  <c r="AK20" i="28" s="1"/>
  <c r="AL20" i="28" s="1"/>
  <c r="AK20" i="27" s="1"/>
  <c r="AL20" i="27" s="1"/>
  <c r="AK20" i="29" s="1"/>
  <c r="AL20" i="29" s="1"/>
  <c r="AK20" i="30" s="1"/>
  <c r="AL20" i="30" s="1"/>
  <c r="AK20" i="31" s="1"/>
  <c r="AL20" i="31" s="1"/>
  <c r="AL17" i="40" s="1"/>
  <c r="AL32" i="19"/>
  <c r="AK32" i="20" s="1"/>
  <c r="AL32" i="20" s="1"/>
  <c r="AK32" i="22" s="1"/>
  <c r="AL32" i="22" s="1"/>
  <c r="AK32" i="23" s="1"/>
  <c r="AL32" i="23" s="1"/>
  <c r="AK32" i="24" s="1"/>
  <c r="AL32" i="24" s="1"/>
  <c r="AK32" i="25" s="1"/>
  <c r="AL32" i="25" s="1"/>
  <c r="AK32" i="26" s="1"/>
  <c r="AL32" i="26" s="1"/>
  <c r="AK32" i="28" s="1"/>
  <c r="AL32" i="28" s="1"/>
  <c r="AK32" i="27" s="1"/>
  <c r="AL32" i="27" s="1"/>
  <c r="AK32" i="29" s="1"/>
  <c r="AL32" i="29" s="1"/>
  <c r="AK32" i="30" s="1"/>
  <c r="AL32" i="30" s="1"/>
  <c r="AK32" i="31" s="1"/>
  <c r="AL32" i="31" s="1"/>
  <c r="AL29" i="40" s="1"/>
  <c r="AL36" i="19"/>
  <c r="AK36" i="20" s="1"/>
  <c r="AL15" i="19"/>
  <c r="AK15" i="20" s="1"/>
  <c r="AL21" i="19"/>
  <c r="AK21" i="20" s="1"/>
  <c r="AL21" i="20" s="1"/>
  <c r="AK21" i="22" s="1"/>
  <c r="AL21" i="22" s="1"/>
  <c r="AK21" i="23" s="1"/>
  <c r="AL21" i="23" s="1"/>
  <c r="AK21" i="24" s="1"/>
  <c r="AL21" i="24" s="1"/>
  <c r="AK21" i="25" s="1"/>
  <c r="AL21" i="25" s="1"/>
  <c r="AK21" i="26" s="1"/>
  <c r="AL21" i="26" s="1"/>
  <c r="AK21" i="28" s="1"/>
  <c r="AL21" i="28" s="1"/>
  <c r="AK21" i="27" s="1"/>
  <c r="AL21" i="27" s="1"/>
  <c r="AK21" i="29" s="1"/>
  <c r="AL21" i="29" s="1"/>
  <c r="AK21" i="30" s="1"/>
  <c r="AL21" i="30" s="1"/>
  <c r="AK21" i="31" s="1"/>
  <c r="AL21" i="31" s="1"/>
  <c r="AL18" i="40" s="1"/>
  <c r="AJ37" i="29"/>
  <c r="AJ37" i="27"/>
  <c r="AJ37" i="28"/>
  <c r="AJ37" i="24"/>
  <c r="AJ37" i="23"/>
  <c r="AJ37" i="20"/>
  <c r="AL15" i="20"/>
  <c r="AK15" i="22" s="1"/>
  <c r="AL26" i="19"/>
  <c r="AK26" i="20" s="1"/>
  <c r="AL26" i="20" s="1"/>
  <c r="AK26" i="22" s="1"/>
  <c r="AL26" i="22" s="1"/>
  <c r="AK26" i="23" s="1"/>
  <c r="AL26" i="23" s="1"/>
  <c r="AK26" i="24" s="1"/>
  <c r="AL26" i="24" s="1"/>
  <c r="AK26" i="25" s="1"/>
  <c r="AL26" i="25" s="1"/>
  <c r="AK26" i="26" s="1"/>
  <c r="AL26" i="26" s="1"/>
  <c r="AK26" i="28" s="1"/>
  <c r="AL26" i="28" s="1"/>
  <c r="AK26" i="27" s="1"/>
  <c r="AL26" i="27" s="1"/>
  <c r="AK26" i="29" s="1"/>
  <c r="AL26" i="29" s="1"/>
  <c r="AK26" i="30" s="1"/>
  <c r="AL26" i="30" s="1"/>
  <c r="AK26" i="31" s="1"/>
  <c r="AL26" i="31" s="1"/>
  <c r="AL23" i="40" s="1"/>
  <c r="AL27" i="19"/>
  <c r="AK27" i="20" s="1"/>
  <c r="AL27" i="20" s="1"/>
  <c r="AK27" i="22" s="1"/>
  <c r="AL27" i="22" s="1"/>
  <c r="AK27" i="23" s="1"/>
  <c r="AL27" i="23" s="1"/>
  <c r="AK27" i="24" s="1"/>
  <c r="AL27" i="24" s="1"/>
  <c r="AK27" i="25" s="1"/>
  <c r="AL27" i="25" s="1"/>
  <c r="AK27" i="26" s="1"/>
  <c r="AL27" i="26" s="1"/>
  <c r="AK27" i="28" s="1"/>
  <c r="AL27" i="28" s="1"/>
  <c r="AK27" i="27" s="1"/>
  <c r="AL27" i="27" s="1"/>
  <c r="AK27" i="29" s="1"/>
  <c r="AL27" i="29" s="1"/>
  <c r="AK27" i="30" s="1"/>
  <c r="AL27" i="30" s="1"/>
  <c r="AK27" i="31" s="1"/>
  <c r="AL27" i="31" s="1"/>
  <c r="AL24" i="40" s="1"/>
  <c r="AL29" i="19"/>
  <c r="AK29" i="20" s="1"/>
  <c r="AL29" i="20" s="1"/>
  <c r="AK29" i="22" s="1"/>
  <c r="AL29" i="22" s="1"/>
  <c r="AK29" i="23" s="1"/>
  <c r="AL29" i="23" s="1"/>
  <c r="AK29" i="24" s="1"/>
  <c r="AL29" i="24" s="1"/>
  <c r="AK29" i="25" s="1"/>
  <c r="AL29" i="25" s="1"/>
  <c r="AK29" i="26" s="1"/>
  <c r="AL29" i="26" s="1"/>
  <c r="AK29" i="28" s="1"/>
  <c r="AL29" i="28" s="1"/>
  <c r="AK29" i="27" s="1"/>
  <c r="AL29" i="27" s="1"/>
  <c r="AK29" i="29" s="1"/>
  <c r="AL29" i="29" s="1"/>
  <c r="AK29" i="30" s="1"/>
  <c r="AL29" i="30" s="1"/>
  <c r="AK29" i="31" s="1"/>
  <c r="AL29" i="31" s="1"/>
  <c r="AL26" i="40" s="1"/>
  <c r="AJ37" i="19"/>
  <c r="AL18" i="19"/>
  <c r="AK18" i="20" s="1"/>
  <c r="AL18" i="20" s="1"/>
  <c r="AK18" i="22" s="1"/>
  <c r="AL18" i="22" s="1"/>
  <c r="AK18" i="23" s="1"/>
  <c r="AL18" i="23" s="1"/>
  <c r="AK18" i="24" s="1"/>
  <c r="AL18" i="24" s="1"/>
  <c r="AK18" i="25" s="1"/>
  <c r="AL18" i="25" s="1"/>
  <c r="AK18" i="26" s="1"/>
  <c r="AL18" i="26" s="1"/>
  <c r="AK18" i="28" s="1"/>
  <c r="AL18" i="28" s="1"/>
  <c r="AK18" i="27" s="1"/>
  <c r="AL18" i="27" s="1"/>
  <c r="AK18" i="29" s="1"/>
  <c r="AL18" i="29" s="1"/>
  <c r="AK18" i="30" s="1"/>
  <c r="AL18" i="30" s="1"/>
  <c r="AK18" i="31" s="1"/>
  <c r="AL18" i="31" s="1"/>
  <c r="AL15" i="40" s="1"/>
  <c r="AL25" i="19"/>
  <c r="AK25" i="20" s="1"/>
  <c r="AL25" i="20" s="1"/>
  <c r="AK25" i="22" s="1"/>
  <c r="AL25" i="22" s="1"/>
  <c r="AK25" i="23" s="1"/>
  <c r="AL25" i="23" s="1"/>
  <c r="AK25" i="24" s="1"/>
  <c r="AL25" i="24" s="1"/>
  <c r="AK25" i="25" s="1"/>
  <c r="AL25" i="25" s="1"/>
  <c r="AK25" i="26" s="1"/>
  <c r="AL25" i="26" s="1"/>
  <c r="AK25" i="28" s="1"/>
  <c r="AL25" i="28" s="1"/>
  <c r="AK25" i="27" s="1"/>
  <c r="AL25" i="27" s="1"/>
  <c r="AK25" i="29" s="1"/>
  <c r="AL25" i="29" s="1"/>
  <c r="AK25" i="30" s="1"/>
  <c r="AL25" i="30" s="1"/>
  <c r="AK25" i="31" s="1"/>
  <c r="AL25" i="31" s="1"/>
  <c r="AL22" i="40" s="1"/>
  <c r="AL17" i="19"/>
  <c r="AK17" i="20" s="1"/>
  <c r="AL17" i="20" s="1"/>
  <c r="AK17" i="22" s="1"/>
  <c r="AL17" i="22" s="1"/>
  <c r="AK17" i="23" s="1"/>
  <c r="AL17" i="23" s="1"/>
  <c r="AK17" i="24" s="1"/>
  <c r="AL17" i="24" s="1"/>
  <c r="AK17" i="25" s="1"/>
  <c r="AL17" i="25" s="1"/>
  <c r="AK17" i="26" s="1"/>
  <c r="AL17" i="26" s="1"/>
  <c r="AK17" i="28" s="1"/>
  <c r="AL17" i="28" s="1"/>
  <c r="AK17" i="27" s="1"/>
  <c r="AL17" i="27" s="1"/>
  <c r="AK17" i="29" s="1"/>
  <c r="AL17" i="29" s="1"/>
  <c r="AK17" i="30" s="1"/>
  <c r="AL17" i="30" s="1"/>
  <c r="AK17" i="31" s="1"/>
  <c r="AL17" i="31" s="1"/>
  <c r="AL14" i="40" s="1"/>
  <c r="AL19" i="19"/>
  <c r="AK19" i="20" s="1"/>
  <c r="AL19" i="20" s="1"/>
  <c r="AK19" i="22" s="1"/>
  <c r="AL19" i="22" s="1"/>
  <c r="AK19" i="23" s="1"/>
  <c r="AL19" i="23" s="1"/>
  <c r="AK19" i="24" s="1"/>
  <c r="AL19" i="24" s="1"/>
  <c r="AK19" i="25" s="1"/>
  <c r="AL19" i="25" s="1"/>
  <c r="AK19" i="26" s="1"/>
  <c r="AL19" i="26" s="1"/>
  <c r="AK19" i="28" s="1"/>
  <c r="AL19" i="28" s="1"/>
  <c r="AK19" i="27" s="1"/>
  <c r="AL19" i="27" s="1"/>
  <c r="AK19" i="29" s="1"/>
  <c r="AL19" i="29" s="1"/>
  <c r="AK19" i="30" s="1"/>
  <c r="AL19" i="30" s="1"/>
  <c r="AK19" i="31" s="1"/>
  <c r="AL19" i="31" s="1"/>
  <c r="AL16" i="40" s="1"/>
  <c r="AL24" i="19"/>
  <c r="AK24" i="20" s="1"/>
  <c r="AL24" i="20" s="1"/>
  <c r="AK24" i="22" s="1"/>
  <c r="AL24" i="22" s="1"/>
  <c r="AK24" i="23" s="1"/>
  <c r="AL24" i="23" s="1"/>
  <c r="AK24" i="24" s="1"/>
  <c r="AL24" i="24" s="1"/>
  <c r="AK24" i="25" s="1"/>
  <c r="AL24" i="25" s="1"/>
  <c r="AK24" i="26" s="1"/>
  <c r="AL24" i="26" s="1"/>
  <c r="AK24" i="28" s="1"/>
  <c r="AL24" i="28" s="1"/>
  <c r="AK24" i="27" s="1"/>
  <c r="AL24" i="27" s="1"/>
  <c r="AK24" i="29" s="1"/>
  <c r="AL24" i="29" s="1"/>
  <c r="AK24" i="30" s="1"/>
  <c r="AL24" i="30" s="1"/>
  <c r="AK24" i="31" s="1"/>
  <c r="AL24" i="31" s="1"/>
  <c r="AL21" i="40" s="1"/>
  <c r="D49" i="16" s="1"/>
  <c r="AL28" i="19"/>
  <c r="AK28" i="20" s="1"/>
  <c r="AL28" i="20" s="1"/>
  <c r="AK28" i="22" s="1"/>
  <c r="AL28" i="22" s="1"/>
  <c r="AK28" i="23" s="1"/>
  <c r="AL28" i="23" s="1"/>
  <c r="AK28" i="24" s="1"/>
  <c r="AL28" i="24" s="1"/>
  <c r="AK28" i="25" s="1"/>
  <c r="AL28" i="25" s="1"/>
  <c r="AK28" i="26" s="1"/>
  <c r="AL28" i="26" s="1"/>
  <c r="AK28" i="28" s="1"/>
  <c r="AL28" i="28" s="1"/>
  <c r="AK28" i="27" s="1"/>
  <c r="AL28" i="27" s="1"/>
  <c r="AK28" i="29" s="1"/>
  <c r="AL28" i="29" s="1"/>
  <c r="AK28" i="30" s="1"/>
  <c r="AL28" i="30" s="1"/>
  <c r="AK28" i="31" s="1"/>
  <c r="AL28" i="31" s="1"/>
  <c r="AL25" i="40" s="1"/>
  <c r="AL76" i="19"/>
  <c r="AK76" i="20" s="1"/>
  <c r="AL76" i="20" s="1"/>
  <c r="AK76" i="22" s="1"/>
  <c r="AL76" i="22" s="1"/>
  <c r="AK76" i="23" s="1"/>
  <c r="AL76" i="23" s="1"/>
  <c r="AK76" i="24" s="1"/>
  <c r="AL76" i="24" s="1"/>
  <c r="AK76" i="25" s="1"/>
  <c r="AL76" i="25" s="1"/>
  <c r="AK76" i="26" s="1"/>
  <c r="AL76" i="26" s="1"/>
  <c r="AK76" i="28" s="1"/>
  <c r="AL76" i="28" s="1"/>
  <c r="AK76" i="27" s="1"/>
  <c r="AL76" i="27" s="1"/>
  <c r="AK76" i="29" s="1"/>
  <c r="AL76" i="29" s="1"/>
  <c r="AK76" i="30" s="1"/>
  <c r="AL76" i="30" s="1"/>
  <c r="AK76" i="31" s="1"/>
  <c r="AL76" i="31" s="1"/>
  <c r="BW31" i="40" s="1"/>
  <c r="AL9" i="19"/>
  <c r="AK9" i="20" s="1"/>
  <c r="AL9" i="20" s="1"/>
  <c r="AK9" i="22" s="1"/>
  <c r="AL9" i="22" s="1"/>
  <c r="AK9" i="23" s="1"/>
  <c r="AL9" i="23" s="1"/>
  <c r="AK9" i="24" s="1"/>
  <c r="AL9" i="24" s="1"/>
  <c r="AK9" i="25" s="1"/>
  <c r="AL9" i="25" s="1"/>
  <c r="AK9" i="26" s="1"/>
  <c r="AL9" i="26" s="1"/>
  <c r="AL11" i="19"/>
  <c r="AK11" i="20" s="1"/>
  <c r="AL11" i="20" s="1"/>
  <c r="AK11" i="22" s="1"/>
  <c r="AL11" i="22" s="1"/>
  <c r="AK11" i="23" s="1"/>
  <c r="AL11" i="23" s="1"/>
  <c r="AK11" i="24" s="1"/>
  <c r="AL11" i="24" s="1"/>
  <c r="AK11" i="25" s="1"/>
  <c r="AL11" i="25" s="1"/>
  <c r="AK11" i="26" s="1"/>
  <c r="AL11" i="26" s="1"/>
  <c r="AK11" i="28" s="1"/>
  <c r="AL11" i="28" s="1"/>
  <c r="AK11" i="27" s="1"/>
  <c r="AL11" i="27" s="1"/>
  <c r="AK11" i="29" s="1"/>
  <c r="AL11" i="29" s="1"/>
  <c r="AK11" i="30" s="1"/>
  <c r="AL11" i="30" s="1"/>
  <c r="AK11" i="31" s="1"/>
  <c r="AL11" i="31" s="1"/>
  <c r="AL8" i="40" s="1"/>
  <c r="A28" i="17" s="1"/>
  <c r="AL13" i="19"/>
  <c r="AK13" i="20" s="1"/>
  <c r="AL13" i="20" s="1"/>
  <c r="AK13" i="22" s="1"/>
  <c r="AL13" i="22" s="1"/>
  <c r="AK13" i="23" s="1"/>
  <c r="AL13" i="23" s="1"/>
  <c r="AK13" i="24" s="1"/>
  <c r="AL13" i="24" s="1"/>
  <c r="AK13" i="25" s="1"/>
  <c r="AL13" i="25" s="1"/>
  <c r="AK13" i="26" s="1"/>
  <c r="AL13" i="26" s="1"/>
  <c r="AK13" i="28" s="1"/>
  <c r="AL13" i="28" s="1"/>
  <c r="AK13" i="27" s="1"/>
  <c r="AL13" i="27" s="1"/>
  <c r="AK13" i="29" s="1"/>
  <c r="AL13" i="29" s="1"/>
  <c r="AK13" i="30" s="1"/>
  <c r="AL13" i="30" s="1"/>
  <c r="AK13" i="31" s="1"/>
  <c r="AL13" i="31" s="1"/>
  <c r="AL10" i="40" s="1"/>
  <c r="D61" i="16" s="1"/>
  <c r="AL10" i="19"/>
  <c r="AK10" i="20" s="1"/>
  <c r="AL10" i="20" s="1"/>
  <c r="AK10" i="22" s="1"/>
  <c r="AL10" i="22" s="1"/>
  <c r="AK10" i="23" s="1"/>
  <c r="AL10" i="23" s="1"/>
  <c r="AK10" i="24" s="1"/>
  <c r="AL10" i="24" s="1"/>
  <c r="AK10" i="25" s="1"/>
  <c r="AL10" i="25" s="1"/>
  <c r="AK10" i="26" s="1"/>
  <c r="AL10" i="26" s="1"/>
  <c r="AK10" i="28" s="1"/>
  <c r="AL10" i="28" s="1"/>
  <c r="AK10" i="27" s="1"/>
  <c r="AL10" i="27" s="1"/>
  <c r="AK10" i="29" s="1"/>
  <c r="AL10" i="29" s="1"/>
  <c r="AK10" i="30" s="1"/>
  <c r="AL10" i="30" s="1"/>
  <c r="AK10" i="31" s="1"/>
  <c r="AL10" i="31" s="1"/>
  <c r="AL7" i="40" s="1"/>
  <c r="AL12" i="19"/>
  <c r="AK12" i="20" s="1"/>
  <c r="AL12" i="20" s="1"/>
  <c r="AK12" i="22" s="1"/>
  <c r="AL12" i="22" s="1"/>
  <c r="AK12" i="23" s="1"/>
  <c r="AL12" i="23" s="1"/>
  <c r="AK12" i="24" s="1"/>
  <c r="AL12" i="24" s="1"/>
  <c r="AK12" i="25" s="1"/>
  <c r="AL14" i="19"/>
  <c r="AK14" i="20" s="1"/>
  <c r="AL14" i="20" s="1"/>
  <c r="AK14" i="22" s="1"/>
  <c r="AL14" i="22" s="1"/>
  <c r="AK14" i="23" s="1"/>
  <c r="AL14" i="23" s="1"/>
  <c r="AK14" i="24" s="1"/>
  <c r="AL14" i="24" s="1"/>
  <c r="AK14" i="25" s="1"/>
  <c r="AL14" i="25" s="1"/>
  <c r="AK14" i="26" s="1"/>
  <c r="AL14" i="26" s="1"/>
  <c r="AK14" i="28" s="1"/>
  <c r="AL14" i="28" s="1"/>
  <c r="AK14" i="27" s="1"/>
  <c r="AL14" i="27" s="1"/>
  <c r="AK14" i="29" s="1"/>
  <c r="AL14" i="29" s="1"/>
  <c r="AK14" i="30" s="1"/>
  <c r="AL14" i="30" s="1"/>
  <c r="AK14" i="31" s="1"/>
  <c r="AL14" i="31" s="1"/>
  <c r="AL11" i="40" s="1"/>
  <c r="AK37" i="19"/>
  <c r="AL23" i="19"/>
  <c r="AK23" i="20" s="1"/>
  <c r="AL23" i="20" s="1"/>
  <c r="AK23" i="22" s="1"/>
  <c r="AL23" i="22" s="1"/>
  <c r="AK23" i="23" s="1"/>
  <c r="AL23" i="23" s="1"/>
  <c r="AK23" i="24" s="1"/>
  <c r="AL23" i="24" s="1"/>
  <c r="AK23" i="25" s="1"/>
  <c r="AL23" i="25" s="1"/>
  <c r="AK23" i="26" s="1"/>
  <c r="AL23" i="26" s="1"/>
  <c r="AK23" i="28" s="1"/>
  <c r="AL23" i="28" s="1"/>
  <c r="AK23" i="27" s="1"/>
  <c r="AL23" i="27" s="1"/>
  <c r="AK23" i="29" s="1"/>
  <c r="AL23" i="29" s="1"/>
  <c r="AK23" i="30" s="1"/>
  <c r="AL23" i="30" s="1"/>
  <c r="AK23" i="31" s="1"/>
  <c r="AL23" i="31" s="1"/>
  <c r="AL20" i="40" s="1"/>
  <c r="D66" i="16" s="1"/>
  <c r="AL30" i="19"/>
  <c r="AK30" i="20" s="1"/>
  <c r="AL30" i="20" s="1"/>
  <c r="AK30" i="22" s="1"/>
  <c r="AL30" i="22" s="1"/>
  <c r="AK30" i="23" s="1"/>
  <c r="AL30" i="23" s="1"/>
  <c r="AK30" i="24" s="1"/>
  <c r="AL30" i="24" s="1"/>
  <c r="AK30" i="25" s="1"/>
  <c r="AL30" i="25" s="1"/>
  <c r="AK30" i="26" s="1"/>
  <c r="AL30" i="26" s="1"/>
  <c r="AK30" i="28" s="1"/>
  <c r="AL30" i="28" s="1"/>
  <c r="AK30" i="27" s="1"/>
  <c r="AL30" i="27" s="1"/>
  <c r="AK30" i="29" s="1"/>
  <c r="AL30" i="29" s="1"/>
  <c r="AK30" i="30" s="1"/>
  <c r="AL30" i="30" s="1"/>
  <c r="AK30" i="31" s="1"/>
  <c r="AL30" i="31" s="1"/>
  <c r="AL27" i="40" s="1"/>
  <c r="AL34" i="19"/>
  <c r="AK34" i="20" s="1"/>
  <c r="AL34" i="20" s="1"/>
  <c r="AK34" i="22" s="1"/>
  <c r="AL34" i="22" s="1"/>
  <c r="AK34" i="23" s="1"/>
  <c r="AL34" i="23" s="1"/>
  <c r="AK34" i="24" s="1"/>
  <c r="AL34" i="24" s="1"/>
  <c r="AK34" i="25" s="1"/>
  <c r="AL34" i="25" s="1"/>
  <c r="AK34" i="26" s="1"/>
  <c r="AL34" i="26" s="1"/>
  <c r="AK34" i="28" s="1"/>
  <c r="AL34" i="28" s="1"/>
  <c r="AK34" i="27" s="1"/>
  <c r="AL34" i="27" s="1"/>
  <c r="AK34" i="29" s="1"/>
  <c r="AL34" i="29" s="1"/>
  <c r="AK34" i="30" s="1"/>
  <c r="AL34" i="30" s="1"/>
  <c r="AK34" i="31" s="1"/>
  <c r="AL34" i="31" s="1"/>
  <c r="AL31" i="40" s="1"/>
  <c r="AK81" i="19"/>
  <c r="AL78" i="19"/>
  <c r="AK78" i="20" s="1"/>
  <c r="AL78" i="20" s="1"/>
  <c r="AK78" i="22" s="1"/>
  <c r="AL78" i="22" s="1"/>
  <c r="AK78" i="23" s="1"/>
  <c r="AL78" i="23" s="1"/>
  <c r="AK78" i="24" s="1"/>
  <c r="AL78" i="24" s="1"/>
  <c r="AK78" i="25" s="1"/>
  <c r="AL78" i="25" s="1"/>
  <c r="AK78" i="26" s="1"/>
  <c r="AL78" i="26" s="1"/>
  <c r="AK78" i="28" s="1"/>
  <c r="AL78" i="28" s="1"/>
  <c r="AK78" i="27" s="1"/>
  <c r="AL78" i="27" s="1"/>
  <c r="AK78" i="29" s="1"/>
  <c r="AL78" i="29" s="1"/>
  <c r="AK78" i="30" s="1"/>
  <c r="AL78" i="30" s="1"/>
  <c r="AK78" i="31" s="1"/>
  <c r="AL78" i="31" s="1"/>
  <c r="BW33" i="40" s="1"/>
  <c r="AL80" i="19"/>
  <c r="AK80" i="20" s="1"/>
  <c r="AL80" i="20" s="1"/>
  <c r="AK80" i="22" s="1"/>
  <c r="AL80" i="22" s="1"/>
  <c r="AK80" i="23" s="1"/>
  <c r="AL80" i="23" s="1"/>
  <c r="AK80" i="24" s="1"/>
  <c r="AL80" i="24" s="1"/>
  <c r="AK80" i="25" s="1"/>
  <c r="AL80" i="25" s="1"/>
  <c r="AK80" i="26" s="1"/>
  <c r="AL80" i="26" s="1"/>
  <c r="AK80" i="28" s="1"/>
  <c r="AL80" i="28" s="1"/>
  <c r="AK80" i="27" s="1"/>
  <c r="AL80" i="27" s="1"/>
  <c r="AK80" i="29" s="1"/>
  <c r="AL80" i="29" s="1"/>
  <c r="AK80" i="30" s="1"/>
  <c r="AL80" i="30" s="1"/>
  <c r="AK80" i="31" s="1"/>
  <c r="AL80" i="31" s="1"/>
  <c r="AL15" i="22"/>
  <c r="AK15" i="23" s="1"/>
  <c r="AL15" i="23" s="1"/>
  <c r="AK15" i="24" s="1"/>
  <c r="AL15" i="24" s="1"/>
  <c r="AK15" i="25" s="1"/>
  <c r="AL15" i="25" s="1"/>
  <c r="AK15" i="26" s="1"/>
  <c r="AL15" i="26" s="1"/>
  <c r="AK15" i="28" s="1"/>
  <c r="AL15" i="28" s="1"/>
  <c r="AK15" i="27" s="1"/>
  <c r="AL15" i="27" s="1"/>
  <c r="AK15" i="29" s="1"/>
  <c r="AL15" i="29" s="1"/>
  <c r="AK15" i="30" s="1"/>
  <c r="AL15" i="30" s="1"/>
  <c r="AK15" i="31" s="1"/>
  <c r="AL15" i="31" s="1"/>
  <c r="AL12" i="40" s="1"/>
  <c r="AL22" i="19"/>
  <c r="AK22" i="20" s="1"/>
  <c r="AL22" i="20" s="1"/>
  <c r="AK22" i="22" s="1"/>
  <c r="AL22" i="22" s="1"/>
  <c r="AK22" i="23" s="1"/>
  <c r="AL22" i="23" s="1"/>
  <c r="AK22" i="24" s="1"/>
  <c r="AL22" i="24" s="1"/>
  <c r="AK22" i="25" s="1"/>
  <c r="AL22" i="25" s="1"/>
  <c r="AK22" i="26" s="1"/>
  <c r="AL22" i="26" s="1"/>
  <c r="AK22" i="28" s="1"/>
  <c r="AL22" i="28" s="1"/>
  <c r="AK22" i="27" s="1"/>
  <c r="AL22" i="27" s="1"/>
  <c r="AK22" i="29" s="1"/>
  <c r="AL22" i="29" s="1"/>
  <c r="AK22" i="30" s="1"/>
  <c r="AL22" i="30" s="1"/>
  <c r="AK22" i="31" s="1"/>
  <c r="AL22" i="31" s="1"/>
  <c r="AL19" i="40" s="1"/>
  <c r="AL31" i="19"/>
  <c r="AK31" i="20" s="1"/>
  <c r="AL31" i="20" s="1"/>
  <c r="AK31" i="22" s="1"/>
  <c r="AL31" i="22" s="1"/>
  <c r="AK31" i="23" s="1"/>
  <c r="AL31" i="23" s="1"/>
  <c r="AK31" i="24" s="1"/>
  <c r="AL31" i="24" s="1"/>
  <c r="AK31" i="25" s="1"/>
  <c r="AL31" i="25" s="1"/>
  <c r="AK31" i="26" s="1"/>
  <c r="AL31" i="26" s="1"/>
  <c r="AK31" i="28" s="1"/>
  <c r="AL31" i="28" s="1"/>
  <c r="AK31" i="27" s="1"/>
  <c r="AL31" i="27" s="1"/>
  <c r="AK31" i="29" s="1"/>
  <c r="AL31" i="29" s="1"/>
  <c r="AK31" i="30" s="1"/>
  <c r="AL31" i="30" s="1"/>
  <c r="AK31" i="31" s="1"/>
  <c r="AL31" i="31" s="1"/>
  <c r="AL28" i="40" s="1"/>
  <c r="AL33" i="19"/>
  <c r="AK33" i="20" s="1"/>
  <c r="AL33" i="20" s="1"/>
  <c r="AK33" i="22" s="1"/>
  <c r="AL33" i="22" s="1"/>
  <c r="AK33" i="23" s="1"/>
  <c r="AL33" i="23" s="1"/>
  <c r="AK33" i="24" s="1"/>
  <c r="AL33" i="24" s="1"/>
  <c r="AK33" i="25" s="1"/>
  <c r="AL33" i="25" s="1"/>
  <c r="AK33" i="26" s="1"/>
  <c r="AL33" i="26" s="1"/>
  <c r="AK33" i="28" s="1"/>
  <c r="AL33" i="28" s="1"/>
  <c r="AK33" i="27" s="1"/>
  <c r="AL33" i="27" s="1"/>
  <c r="AK33" i="29" s="1"/>
  <c r="AL33" i="29" s="1"/>
  <c r="AK33" i="30" s="1"/>
  <c r="AL33" i="30" s="1"/>
  <c r="AK33" i="31" s="1"/>
  <c r="AL33" i="31" s="1"/>
  <c r="AL30" i="40" s="1"/>
  <c r="AL35" i="19"/>
  <c r="AK35" i="20" s="1"/>
  <c r="AL35" i="20" s="1"/>
  <c r="AK35" i="22" s="1"/>
  <c r="AL35" i="22" s="1"/>
  <c r="AK35" i="23" s="1"/>
  <c r="AL35" i="23" s="1"/>
  <c r="AK35" i="24" s="1"/>
  <c r="AL35" i="24" s="1"/>
  <c r="AK35" i="25" s="1"/>
  <c r="AL35" i="25" s="1"/>
  <c r="AK35" i="26" s="1"/>
  <c r="AL35" i="26" s="1"/>
  <c r="AK35" i="28" s="1"/>
  <c r="AL35" i="28" s="1"/>
  <c r="AK35" i="27" s="1"/>
  <c r="AL35" i="27" s="1"/>
  <c r="AK35" i="29" s="1"/>
  <c r="AL35" i="29" s="1"/>
  <c r="AK35" i="30" s="1"/>
  <c r="AL35" i="30" s="1"/>
  <c r="AK35" i="31" s="1"/>
  <c r="AL35" i="31" s="1"/>
  <c r="AL32" i="40" s="1"/>
  <c r="AL79" i="19"/>
  <c r="AK79" i="20" s="1"/>
  <c r="AL79" i="20" s="1"/>
  <c r="AK79" i="22" s="1"/>
  <c r="AL79" i="22" s="1"/>
  <c r="AK79" i="23" s="1"/>
  <c r="AL79" i="23" s="1"/>
  <c r="AK79" i="24" s="1"/>
  <c r="AL79" i="24" s="1"/>
  <c r="AK79" i="25" s="1"/>
  <c r="AL79" i="25" s="1"/>
  <c r="AK79" i="26" s="1"/>
  <c r="AL79" i="26" s="1"/>
  <c r="AK79" i="28" s="1"/>
  <c r="AL79" i="28" s="1"/>
  <c r="AK79" i="27" s="1"/>
  <c r="AL79" i="27" s="1"/>
  <c r="AK79" i="29" s="1"/>
  <c r="AL79" i="29" s="1"/>
  <c r="AK79" i="30" s="1"/>
  <c r="AL79" i="30" s="1"/>
  <c r="AK79" i="31" s="1"/>
  <c r="AL79" i="31" s="1"/>
  <c r="AL36" i="20"/>
  <c r="AK36" i="22" s="1"/>
  <c r="AL36" i="22" s="1"/>
  <c r="AK36" i="23" s="1"/>
  <c r="AL36" i="23" s="1"/>
  <c r="AK36" i="24" s="1"/>
  <c r="AL36" i="24" s="1"/>
  <c r="AK36" i="25" s="1"/>
  <c r="AL36" i="25" s="1"/>
  <c r="AK36" i="26" s="1"/>
  <c r="AL36" i="26" s="1"/>
  <c r="AK36" i="28" s="1"/>
  <c r="AL36" i="28" s="1"/>
  <c r="AK36" i="27" s="1"/>
  <c r="AL36" i="27" s="1"/>
  <c r="AK36" i="29" s="1"/>
  <c r="AL36" i="29" s="1"/>
  <c r="AK36" i="30" s="1"/>
  <c r="AL36" i="30" s="1"/>
  <c r="AK36" i="31" s="1"/>
  <c r="AL36" i="31" s="1"/>
  <c r="AL33" i="40" s="1"/>
  <c r="AL51" i="20"/>
  <c r="AK51" i="22" s="1"/>
  <c r="AL51" i="22" s="1"/>
  <c r="AK51" i="23" s="1"/>
  <c r="AL51" i="23" s="1"/>
  <c r="AK51" i="24" s="1"/>
  <c r="AL51" i="24" s="1"/>
  <c r="AK51" i="25" s="1"/>
  <c r="AL51" i="25" s="1"/>
  <c r="AK51" i="26" s="1"/>
  <c r="AL51" i="26" s="1"/>
  <c r="AK51" i="28" s="1"/>
  <c r="AL51" i="28" s="1"/>
  <c r="AK51" i="27" s="1"/>
  <c r="AL51" i="27" s="1"/>
  <c r="AK51" i="29" s="1"/>
  <c r="AL51" i="29" s="1"/>
  <c r="AK51" i="30" s="1"/>
  <c r="AL51" i="30" s="1"/>
  <c r="AK51" i="31" s="1"/>
  <c r="AL51" i="31" s="1"/>
  <c r="BW6" i="40" s="1"/>
  <c r="AL61" i="20"/>
  <c r="AK61" i="22" s="1"/>
  <c r="AL61" i="22" s="1"/>
  <c r="AK61" i="23" s="1"/>
  <c r="AL61" i="23" s="1"/>
  <c r="AK61" i="24" s="1"/>
  <c r="AL61" i="24" s="1"/>
  <c r="AK61" i="25" s="1"/>
  <c r="AL61" i="25" s="1"/>
  <c r="AK61" i="26" s="1"/>
  <c r="AL61" i="26" s="1"/>
  <c r="AK61" i="28" s="1"/>
  <c r="AL61" i="28" s="1"/>
  <c r="AK61" i="27" s="1"/>
  <c r="AL61" i="27" s="1"/>
  <c r="AK61" i="29" s="1"/>
  <c r="AL61" i="29" s="1"/>
  <c r="AK61" i="30" s="1"/>
  <c r="AL61" i="30" s="1"/>
  <c r="AK61" i="31" s="1"/>
  <c r="AL61" i="31" s="1"/>
  <c r="BW16" i="40" s="1"/>
  <c r="H22" i="16" s="1"/>
  <c r="H65" i="17" s="1"/>
  <c r="AL77" i="22"/>
  <c r="AK77" i="23" s="1"/>
  <c r="AL77" i="23" s="1"/>
  <c r="AK77" i="24" s="1"/>
  <c r="AL77" i="24" s="1"/>
  <c r="AK77" i="25" s="1"/>
  <c r="AL77" i="25" s="1"/>
  <c r="AK77" i="26" s="1"/>
  <c r="AL77" i="26" s="1"/>
  <c r="AK77" i="28" s="1"/>
  <c r="AL77" i="28" s="1"/>
  <c r="AK77" i="27" s="1"/>
  <c r="AL77" i="27" s="1"/>
  <c r="AK77" i="29" s="1"/>
  <c r="AL77" i="29" s="1"/>
  <c r="AK77" i="30" s="1"/>
  <c r="AL77" i="30" s="1"/>
  <c r="AK77" i="31" s="1"/>
  <c r="AL77" i="31" s="1"/>
  <c r="BW32" i="40" s="1"/>
  <c r="AJ37" i="30"/>
  <c r="AJ81" i="31"/>
  <c r="AJ81" i="20"/>
  <c r="AL54" i="19"/>
  <c r="AK54" i="20" s="1"/>
  <c r="AL58" i="19"/>
  <c r="AK58" i="20" s="1"/>
  <c r="AL58" i="20" s="1"/>
  <c r="AK58" i="22" s="1"/>
  <c r="AL58" i="22" s="1"/>
  <c r="AK58" i="23" s="1"/>
  <c r="AL58" i="23" s="1"/>
  <c r="AK58" i="24" s="1"/>
  <c r="AL58" i="24" s="1"/>
  <c r="AK58" i="25" s="1"/>
  <c r="AL58" i="25" s="1"/>
  <c r="AK58" i="26" s="1"/>
  <c r="AL58" i="26" s="1"/>
  <c r="AK58" i="28" s="1"/>
  <c r="AL58" i="28" s="1"/>
  <c r="AK58" i="27" s="1"/>
  <c r="AL58" i="27" s="1"/>
  <c r="AK58" i="29" s="1"/>
  <c r="AL58" i="29" s="1"/>
  <c r="AK58" i="30" s="1"/>
  <c r="AL58" i="30" s="1"/>
  <c r="AK58" i="31" s="1"/>
  <c r="AL58" i="31" s="1"/>
  <c r="BW13" i="40" s="1"/>
  <c r="H19" i="16" s="1"/>
  <c r="AL62" i="19"/>
  <c r="AK62" i="20" s="1"/>
  <c r="AL62" i="20" s="1"/>
  <c r="AK62" i="22" s="1"/>
  <c r="AL62" i="22" s="1"/>
  <c r="AK62" i="23" s="1"/>
  <c r="AL62" i="23" s="1"/>
  <c r="AK62" i="24" s="1"/>
  <c r="AL62" i="24" s="1"/>
  <c r="AK62" i="25" s="1"/>
  <c r="AL62" i="25" s="1"/>
  <c r="AK62" i="26" s="1"/>
  <c r="AL62" i="26" s="1"/>
  <c r="AK62" i="28" s="1"/>
  <c r="AL62" i="28" s="1"/>
  <c r="AK62" i="27" s="1"/>
  <c r="AL62" i="27" s="1"/>
  <c r="AK62" i="29" s="1"/>
  <c r="AL62" i="29" s="1"/>
  <c r="AK62" i="30" s="1"/>
  <c r="AL62" i="30" s="1"/>
  <c r="AK62" i="31" s="1"/>
  <c r="AL62" i="31" s="1"/>
  <c r="BW17" i="40" s="1"/>
  <c r="H25" i="16" s="1"/>
  <c r="G65" i="17" s="1"/>
  <c r="AL72" i="19"/>
  <c r="AK72" i="20" s="1"/>
  <c r="AL72" i="20" s="1"/>
  <c r="AK72" i="22" s="1"/>
  <c r="AL72" i="22" s="1"/>
  <c r="AK72" i="23" s="1"/>
  <c r="AL72" i="23" s="1"/>
  <c r="AK72" i="24" s="1"/>
  <c r="AL72" i="24" s="1"/>
  <c r="AK72" i="25" s="1"/>
  <c r="AL72" i="25" s="1"/>
  <c r="AK72" i="26" s="1"/>
  <c r="AL72" i="26" s="1"/>
  <c r="AK72" i="28" s="1"/>
  <c r="AL72" i="28" s="1"/>
  <c r="AK72" i="27" s="1"/>
  <c r="AL72" i="27" s="1"/>
  <c r="AK72" i="29" s="1"/>
  <c r="AL72" i="29" s="1"/>
  <c r="AK72" i="30" s="1"/>
  <c r="AL72" i="30" s="1"/>
  <c r="AK72" i="31" s="1"/>
  <c r="AL72" i="31" s="1"/>
  <c r="BW27" i="40" s="1"/>
  <c r="AJ81" i="30"/>
  <c r="AJ81" i="29"/>
  <c r="AJ81" i="28"/>
  <c r="AJ81" i="27"/>
  <c r="AJ81" i="26"/>
  <c r="AJ81" i="25"/>
  <c r="AJ81" i="24"/>
  <c r="AJ81" i="23"/>
  <c r="AJ81" i="22"/>
  <c r="AJ81" i="19"/>
  <c r="AL8" i="19"/>
  <c r="U13" i="33" l="1"/>
  <c r="V13" i="33"/>
  <c r="S13" i="33"/>
  <c r="H18" i="16"/>
  <c r="X12" i="32"/>
  <c r="R13" i="33"/>
  <c r="H28" i="17"/>
  <c r="D50" i="16"/>
  <c r="I28" i="17" s="1"/>
  <c r="D28" i="17"/>
  <c r="AL81" i="19"/>
  <c r="AK41" i="19" s="1"/>
  <c r="AL12" i="25"/>
  <c r="AK12" i="26" s="1"/>
  <c r="AL12" i="26" s="1"/>
  <c r="AK12" i="28" s="1"/>
  <c r="AL12" i="28" s="1"/>
  <c r="AK12" i="27" s="1"/>
  <c r="AL12" i="27" s="1"/>
  <c r="AK12" i="29" s="1"/>
  <c r="AL12" i="29" s="1"/>
  <c r="AK12" i="30" s="1"/>
  <c r="AL12" i="30" s="1"/>
  <c r="AK12" i="31" s="1"/>
  <c r="AL12" i="31" s="1"/>
  <c r="AL9" i="40" s="1"/>
  <c r="AK9" i="28"/>
  <c r="AL9" i="28" s="1"/>
  <c r="AK9" i="27" s="1"/>
  <c r="AL9" i="27" s="1"/>
  <c r="AL37" i="19"/>
  <c r="AK39" i="19" s="1"/>
  <c r="AK40" i="19" s="1"/>
  <c r="AK8" i="20"/>
  <c r="AL54" i="20"/>
  <c r="AK81" i="20"/>
  <c r="AL50" i="22"/>
  <c r="Z13" i="33" l="1"/>
  <c r="X13" i="33"/>
  <c r="T13" i="33"/>
  <c r="AK42" i="19"/>
  <c r="AK43" i="19" s="1"/>
  <c r="AK9" i="29"/>
  <c r="AL9" i="29" s="1"/>
  <c r="AK9" i="30" s="1"/>
  <c r="AL9" i="30" s="1"/>
  <c r="AK54" i="22"/>
  <c r="AL81" i="20"/>
  <c r="AK41" i="20" s="1"/>
  <c r="AK50" i="23"/>
  <c r="AK37" i="20"/>
  <c r="AL8" i="20"/>
  <c r="Y13" i="33" l="1"/>
  <c r="AK8" i="22"/>
  <c r="AL37" i="20"/>
  <c r="AK39" i="20" s="1"/>
  <c r="AK40" i="20" s="1"/>
  <c r="AK42" i="20" s="1"/>
  <c r="AK43" i="20" s="1"/>
  <c r="AL54" i="22"/>
  <c r="AK81" i="22"/>
  <c r="AK9" i="31"/>
  <c r="AL9" i="31" s="1"/>
  <c r="AL6" i="40" s="1"/>
  <c r="D36" i="16" s="1"/>
  <c r="F28" i="17" s="1"/>
  <c r="AL50" i="23"/>
  <c r="AK54" i="23" l="1"/>
  <c r="AL81" i="22"/>
  <c r="AK41" i="22" s="1"/>
  <c r="AK50" i="24"/>
  <c r="AK37" i="22"/>
  <c r="AL8" i="22"/>
  <c r="AL50" i="24" l="1"/>
  <c r="AK8" i="23"/>
  <c r="AL37" i="22"/>
  <c r="AK39" i="22" s="1"/>
  <c r="AK40" i="22" s="1"/>
  <c r="AK42" i="22" s="1"/>
  <c r="AK43" i="22" s="1"/>
  <c r="AL54" i="23"/>
  <c r="AK81" i="23"/>
  <c r="AK37" i="23" l="1"/>
  <c r="AL8" i="23"/>
  <c r="AK54" i="24"/>
  <c r="AL81" i="23"/>
  <c r="AK41" i="23" s="1"/>
  <c r="AK50" i="25"/>
  <c r="AL37" i="23" l="1"/>
  <c r="AK39" i="23" s="1"/>
  <c r="AK40" i="23" s="1"/>
  <c r="AK42" i="23" s="1"/>
  <c r="AK43" i="23" s="1"/>
  <c r="AK8" i="24"/>
  <c r="AL54" i="24"/>
  <c r="AK81" i="24"/>
  <c r="AL50" i="25"/>
  <c r="AK54" i="25" l="1"/>
  <c r="AL81" i="24"/>
  <c r="AK41" i="24" s="1"/>
  <c r="AK50" i="26"/>
  <c r="AK37" i="24"/>
  <c r="AL8" i="24"/>
  <c r="AL50" i="26" l="1"/>
  <c r="AK8" i="25"/>
  <c r="AL37" i="24"/>
  <c r="AK39" i="24" s="1"/>
  <c r="AK40" i="24" s="1"/>
  <c r="AK42" i="24" s="1"/>
  <c r="AK43" i="24" s="1"/>
  <c r="AL54" i="25"/>
  <c r="AK81" i="25"/>
  <c r="AL8" i="25" l="1"/>
  <c r="AK37" i="25"/>
  <c r="AK50" i="28"/>
  <c r="AK54" i="26"/>
  <c r="AL81" i="25"/>
  <c r="AK41" i="25" s="1"/>
  <c r="AL50" i="28" l="1"/>
  <c r="AL54" i="26"/>
  <c r="AK81" i="26"/>
  <c r="AL37" i="25"/>
  <c r="AK39" i="25" s="1"/>
  <c r="AK40" i="25" s="1"/>
  <c r="AK42" i="25" s="1"/>
  <c r="AK43" i="25" s="1"/>
  <c r="AK8" i="26"/>
  <c r="AK54" i="28" l="1"/>
  <c r="AL81" i="26"/>
  <c r="AK41" i="26" s="1"/>
  <c r="AL8" i="26"/>
  <c r="AK37" i="26"/>
  <c r="AK50" i="27"/>
  <c r="AK8" i="28" l="1"/>
  <c r="AL37" i="26"/>
  <c r="AK39" i="26" s="1"/>
  <c r="AK40" i="26" s="1"/>
  <c r="AK42" i="26" s="1"/>
  <c r="AK43" i="26" s="1"/>
  <c r="AL50" i="27"/>
  <c r="AL54" i="28"/>
  <c r="AK81" i="28"/>
  <c r="AK50" i="29" l="1"/>
  <c r="AK54" i="27"/>
  <c r="AL81" i="28"/>
  <c r="AK41" i="28" s="1"/>
  <c r="AK37" i="28"/>
  <c r="AL8" i="28"/>
  <c r="AL54" i="27" l="1"/>
  <c r="AK81" i="27"/>
  <c r="AK8" i="27"/>
  <c r="AL37" i="28"/>
  <c r="AK39" i="28" s="1"/>
  <c r="AK40" i="28" s="1"/>
  <c r="AK42" i="28" s="1"/>
  <c r="AK43" i="28" s="1"/>
  <c r="AL50" i="29"/>
  <c r="AL8" i="27" l="1"/>
  <c r="AK37" i="27"/>
  <c r="AK50" i="30"/>
  <c r="AK54" i="29"/>
  <c r="AL81" i="27"/>
  <c r="AK41" i="27" s="1"/>
  <c r="AL50" i="30" l="1"/>
  <c r="AL54" i="29"/>
  <c r="AK81" i="29"/>
  <c r="AK8" i="29"/>
  <c r="AL37" i="27"/>
  <c r="AK39" i="27" s="1"/>
  <c r="AK40" i="27" s="1"/>
  <c r="AK42" i="27" s="1"/>
  <c r="AK43" i="27" s="1"/>
  <c r="AK54" i="30" l="1"/>
  <c r="AL81" i="29"/>
  <c r="AK41" i="29" s="1"/>
  <c r="AL8" i="29"/>
  <c r="AK37" i="29"/>
  <c r="AK50" i="31"/>
  <c r="AK8" i="30" l="1"/>
  <c r="AL37" i="29"/>
  <c r="AK39" i="29" s="1"/>
  <c r="AK40" i="29" s="1"/>
  <c r="AK42" i="29" s="1"/>
  <c r="AK43" i="29" s="1"/>
  <c r="AL50" i="31"/>
  <c r="BW5" i="40" s="1"/>
  <c r="H17" i="16" s="1"/>
  <c r="B65" i="17" s="1"/>
  <c r="AL54" i="30"/>
  <c r="AK81" i="30"/>
  <c r="AK54" i="31" l="1"/>
  <c r="AL81" i="30"/>
  <c r="AK41" i="30" s="1"/>
  <c r="AK37" i="30"/>
  <c r="AL8" i="30"/>
  <c r="K156" i="17"/>
  <c r="O156" i="17" s="1"/>
  <c r="J156" i="17"/>
  <c r="L149" i="17"/>
  <c r="O144" i="17"/>
  <c r="G149" i="17" s="1"/>
  <c r="F133" i="17"/>
  <c r="M83" i="17"/>
  <c r="O59" i="17"/>
  <c r="Q54" i="17"/>
  <c r="H49" i="17"/>
  <c r="L13" i="17"/>
  <c r="I13" i="17"/>
  <c r="F13" i="17"/>
  <c r="I8" i="17"/>
  <c r="K8" i="17" s="1"/>
  <c r="N129" i="15"/>
  <c r="N136" i="15" s="1"/>
  <c r="M129" i="15"/>
  <c r="M136" i="15" s="1"/>
  <c r="L129" i="15"/>
  <c r="L136" i="15" s="1"/>
  <c r="K129" i="15"/>
  <c r="K136" i="15" s="1"/>
  <c r="G129" i="15"/>
  <c r="G136" i="15" s="1"/>
  <c r="F129" i="15"/>
  <c r="F136" i="15" s="1"/>
  <c r="E129" i="15"/>
  <c r="E136" i="15" s="1"/>
  <c r="N121" i="15"/>
  <c r="N135" i="15" s="1"/>
  <c r="M121" i="15"/>
  <c r="M135" i="15" s="1"/>
  <c r="L121" i="15"/>
  <c r="L135" i="15" s="1"/>
  <c r="K120" i="15"/>
  <c r="G120" i="15"/>
  <c r="G135" i="15" s="1"/>
  <c r="F120" i="15"/>
  <c r="F135" i="15" s="1"/>
  <c r="E120" i="15"/>
  <c r="E135" i="15" s="1"/>
  <c r="K119" i="15"/>
  <c r="D119" i="15"/>
  <c r="K118" i="15"/>
  <c r="D118" i="15"/>
  <c r="K117" i="15"/>
  <c r="D117" i="15"/>
  <c r="K116" i="15"/>
  <c r="D116" i="15"/>
  <c r="K115" i="15"/>
  <c r="D115" i="15"/>
  <c r="K114" i="15"/>
  <c r="D114" i="15"/>
  <c r="K113" i="15"/>
  <c r="D113" i="15"/>
  <c r="D112" i="15"/>
  <c r="N111" i="15"/>
  <c r="N134" i="15" s="1"/>
  <c r="M111" i="15"/>
  <c r="M134" i="15" s="1"/>
  <c r="L111" i="15"/>
  <c r="L134" i="15" s="1"/>
  <c r="K111" i="15"/>
  <c r="K134" i="15" s="1"/>
  <c r="D111" i="15"/>
  <c r="G109" i="15"/>
  <c r="G134" i="15" s="1"/>
  <c r="F109" i="15"/>
  <c r="F134" i="15" s="1"/>
  <c r="E109" i="15"/>
  <c r="E134" i="15" s="1"/>
  <c r="D109" i="15"/>
  <c r="D134" i="15" s="1"/>
  <c r="N101" i="15"/>
  <c r="N133" i="15" s="1"/>
  <c r="M101" i="15"/>
  <c r="M133" i="15" s="1"/>
  <c r="L101" i="15"/>
  <c r="L133" i="15" s="1"/>
  <c r="K100" i="15"/>
  <c r="K99" i="15"/>
  <c r="G99" i="15"/>
  <c r="G133" i="15" s="1"/>
  <c r="F99" i="15"/>
  <c r="F133" i="15" s="1"/>
  <c r="E99" i="15"/>
  <c r="E133" i="15" s="1"/>
  <c r="K98" i="15"/>
  <c r="D98" i="15"/>
  <c r="K97" i="15"/>
  <c r="D97" i="15"/>
  <c r="K96" i="15"/>
  <c r="K101" i="15" s="1"/>
  <c r="K133" i="15" s="1"/>
  <c r="D96" i="15"/>
  <c r="D95" i="15"/>
  <c r="N94" i="15"/>
  <c r="N132" i="15" s="1"/>
  <c r="M94" i="15"/>
  <c r="M132" i="15" s="1"/>
  <c r="L94" i="15"/>
  <c r="L132" i="15" s="1"/>
  <c r="K94" i="15"/>
  <c r="K132" i="15" s="1"/>
  <c r="D94" i="15"/>
  <c r="D99" i="15" s="1"/>
  <c r="D133" i="15" s="1"/>
  <c r="G91" i="15"/>
  <c r="F91" i="15"/>
  <c r="E91" i="15"/>
  <c r="D91" i="15"/>
  <c r="G83" i="15"/>
  <c r="F83" i="15"/>
  <c r="E83" i="15"/>
  <c r="D83" i="15"/>
  <c r="N70" i="15"/>
  <c r="N131" i="15" s="1"/>
  <c r="M70" i="15"/>
  <c r="M131" i="15" s="1"/>
  <c r="L70" i="15"/>
  <c r="L131" i="15" s="1"/>
  <c r="K70" i="15"/>
  <c r="K131" i="15" s="1"/>
  <c r="G69" i="15"/>
  <c r="F69" i="15"/>
  <c r="E69" i="15"/>
  <c r="D69" i="15"/>
  <c r="G52" i="15"/>
  <c r="F52" i="15"/>
  <c r="E52" i="15"/>
  <c r="D52" i="15"/>
  <c r="G29" i="15"/>
  <c r="G53" i="15" s="1"/>
  <c r="G70" i="15" s="1"/>
  <c r="G131" i="15" s="1"/>
  <c r="F29" i="15"/>
  <c r="F53" i="15" s="1"/>
  <c r="F70" i="15" s="1"/>
  <c r="F131" i="15" s="1"/>
  <c r="E29" i="15"/>
  <c r="E53" i="15" s="1"/>
  <c r="E70" i="15" s="1"/>
  <c r="E131" i="15" s="1"/>
  <c r="D29" i="15"/>
  <c r="D53" i="15" s="1"/>
  <c r="D70" i="15" l="1"/>
  <c r="D131" i="15" s="1"/>
  <c r="D92" i="15"/>
  <c r="D132" i="15" s="1"/>
  <c r="K121" i="15"/>
  <c r="K135" i="15" s="1"/>
  <c r="K137" i="15" s="1"/>
  <c r="E92" i="15"/>
  <c r="E132" i="15" s="1"/>
  <c r="E137" i="15" s="1"/>
  <c r="D120" i="15"/>
  <c r="D135" i="15" s="1"/>
  <c r="M137" i="15"/>
  <c r="F92" i="15"/>
  <c r="F132" i="15" s="1"/>
  <c r="F137" i="15" s="1"/>
  <c r="G92" i="15"/>
  <c r="G132" i="15" s="1"/>
  <c r="G137" i="15" s="1"/>
  <c r="N149" i="17"/>
  <c r="M13" i="17"/>
  <c r="P13" i="17" s="1"/>
  <c r="AL54" i="31"/>
  <c r="AK81" i="31"/>
  <c r="AK8" i="31"/>
  <c r="AL37" i="30"/>
  <c r="AK39" i="30" s="1"/>
  <c r="AK40" i="30" s="1"/>
  <c r="AK42" i="30" s="1"/>
  <c r="AK43" i="30" s="1"/>
  <c r="N137" i="15"/>
  <c r="L137" i="15"/>
  <c r="D129" i="15"/>
  <c r="D136" i="15" s="1"/>
  <c r="AK38" i="13"/>
  <c r="AK38" i="14" s="1"/>
  <c r="AK39" i="39" s="1"/>
  <c r="AK38" i="12"/>
  <c r="AK38" i="11"/>
  <c r="AK38" i="10"/>
  <c r="AK38" i="7"/>
  <c r="AK38" i="6"/>
  <c r="AK38" i="5"/>
  <c r="AK38" i="4"/>
  <c r="AK38" i="3"/>
  <c r="AK38" i="2"/>
  <c r="AJ80" i="14"/>
  <c r="AJ79" i="14"/>
  <c r="AJ78" i="14"/>
  <c r="AJ77" i="14"/>
  <c r="AJ76" i="14"/>
  <c r="AJ75" i="14"/>
  <c r="AJ74" i="14"/>
  <c r="AJ73" i="14"/>
  <c r="AJ72" i="14"/>
  <c r="AJ71" i="14"/>
  <c r="AJ70" i="14"/>
  <c r="AJ69" i="14"/>
  <c r="AJ68" i="14"/>
  <c r="AJ67" i="14"/>
  <c r="AJ66" i="14"/>
  <c r="AJ65" i="14"/>
  <c r="AJ64" i="14"/>
  <c r="AJ63" i="14"/>
  <c r="AJ62" i="14"/>
  <c r="AJ61" i="14"/>
  <c r="AJ60" i="14"/>
  <c r="AJ59" i="14"/>
  <c r="AJ58" i="14"/>
  <c r="AJ57" i="14"/>
  <c r="AJ56" i="14"/>
  <c r="AJ55" i="14"/>
  <c r="AJ54" i="14"/>
  <c r="AJ53" i="14"/>
  <c r="AJ52" i="14"/>
  <c r="AJ51" i="14"/>
  <c r="AJ50" i="14"/>
  <c r="AJ36" i="14"/>
  <c r="AJ35" i="14"/>
  <c r="AJ34" i="14"/>
  <c r="AJ33" i="14"/>
  <c r="AJ32" i="14"/>
  <c r="AJ31" i="14"/>
  <c r="AJ30" i="14"/>
  <c r="AJ29" i="14"/>
  <c r="AJ28" i="14"/>
  <c r="AJ27" i="14"/>
  <c r="AJ26" i="14"/>
  <c r="AJ25" i="14"/>
  <c r="AJ24" i="14"/>
  <c r="AJ23" i="14"/>
  <c r="AJ22" i="14"/>
  <c r="AJ21" i="14"/>
  <c r="AJ20" i="14"/>
  <c r="AJ19" i="14"/>
  <c r="AJ18" i="14"/>
  <c r="AJ17" i="14"/>
  <c r="AJ16" i="14"/>
  <c r="AJ15" i="14"/>
  <c r="AJ14" i="14"/>
  <c r="AJ13" i="14"/>
  <c r="AJ12" i="14"/>
  <c r="AJ11" i="14"/>
  <c r="AJ10" i="14"/>
  <c r="AJ9" i="14"/>
  <c r="AJ8" i="14"/>
  <c r="AJ80" i="13"/>
  <c r="AJ79" i="13"/>
  <c r="AJ78" i="13"/>
  <c r="AJ77" i="13"/>
  <c r="AJ76" i="13"/>
  <c r="AJ75" i="13"/>
  <c r="AJ74" i="13"/>
  <c r="AJ73" i="13"/>
  <c r="AJ72" i="13"/>
  <c r="AJ71" i="13"/>
  <c r="AJ70" i="13"/>
  <c r="AJ69" i="13"/>
  <c r="AJ68" i="13"/>
  <c r="AJ67" i="13"/>
  <c r="AJ66" i="13"/>
  <c r="AJ65" i="13"/>
  <c r="AJ64" i="13"/>
  <c r="AJ63" i="13"/>
  <c r="AJ62" i="13"/>
  <c r="AJ61" i="13"/>
  <c r="AJ60" i="13"/>
  <c r="AJ59" i="13"/>
  <c r="AJ58" i="13"/>
  <c r="AJ57" i="13"/>
  <c r="AJ56" i="13"/>
  <c r="AJ55" i="13"/>
  <c r="AJ54" i="13"/>
  <c r="AJ53" i="13"/>
  <c r="AJ52" i="13"/>
  <c r="AJ51" i="13"/>
  <c r="AJ50" i="13"/>
  <c r="AJ36" i="13"/>
  <c r="AJ35" i="13"/>
  <c r="AJ34" i="13"/>
  <c r="AJ33" i="13"/>
  <c r="AJ32" i="13"/>
  <c r="AJ31" i="13"/>
  <c r="AJ30" i="13"/>
  <c r="AJ29" i="13"/>
  <c r="AJ28" i="13"/>
  <c r="AJ27" i="13"/>
  <c r="AJ26" i="13"/>
  <c r="AJ25" i="13"/>
  <c r="AJ24" i="13"/>
  <c r="AJ23" i="13"/>
  <c r="AJ22" i="13"/>
  <c r="AJ21" i="13"/>
  <c r="AJ20" i="13"/>
  <c r="AJ19" i="13"/>
  <c r="AJ18" i="13"/>
  <c r="AJ17" i="13"/>
  <c r="AJ16" i="13"/>
  <c r="AJ15" i="13"/>
  <c r="AJ14" i="13"/>
  <c r="AJ13" i="13"/>
  <c r="AJ12" i="13"/>
  <c r="AJ11" i="13"/>
  <c r="AJ10" i="13"/>
  <c r="AJ9" i="13"/>
  <c r="AJ8" i="13"/>
  <c r="AJ80" i="12"/>
  <c r="AJ79" i="12"/>
  <c r="AJ78" i="12"/>
  <c r="AJ77" i="12"/>
  <c r="AJ76" i="12"/>
  <c r="AJ75" i="12"/>
  <c r="AJ74" i="12"/>
  <c r="AJ73" i="12"/>
  <c r="AJ72" i="12"/>
  <c r="AJ71" i="12"/>
  <c r="AJ70" i="12"/>
  <c r="AJ69" i="12"/>
  <c r="AJ68" i="12"/>
  <c r="AJ67" i="12"/>
  <c r="AJ66" i="12"/>
  <c r="AJ65" i="12"/>
  <c r="AJ64" i="12"/>
  <c r="AJ63" i="12"/>
  <c r="AJ62" i="12"/>
  <c r="AJ61" i="12"/>
  <c r="AJ60" i="12"/>
  <c r="AJ59" i="12"/>
  <c r="AJ58" i="12"/>
  <c r="AJ57" i="12"/>
  <c r="AJ56" i="12"/>
  <c r="AJ55" i="12"/>
  <c r="AJ54" i="12"/>
  <c r="AJ53" i="12"/>
  <c r="AJ52" i="12"/>
  <c r="AJ51" i="12"/>
  <c r="AJ50" i="12"/>
  <c r="AJ36" i="12"/>
  <c r="AJ35" i="12"/>
  <c r="AJ34" i="12"/>
  <c r="AJ33" i="12"/>
  <c r="AJ32" i="12"/>
  <c r="AJ31" i="12"/>
  <c r="AJ30" i="12"/>
  <c r="AJ29" i="12"/>
  <c r="AJ28" i="12"/>
  <c r="AJ27" i="12"/>
  <c r="AJ26" i="12"/>
  <c r="AJ25" i="12"/>
  <c r="AJ24" i="12"/>
  <c r="AJ23" i="12"/>
  <c r="AJ22" i="12"/>
  <c r="AJ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J8" i="12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80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62" i="7"/>
  <c r="AJ61" i="7"/>
  <c r="AJ60" i="7"/>
  <c r="AJ59" i="7"/>
  <c r="AJ58" i="7"/>
  <c r="AJ57" i="7"/>
  <c r="AJ56" i="7"/>
  <c r="AJ55" i="7"/>
  <c r="AJ54" i="7"/>
  <c r="AJ53" i="7"/>
  <c r="AJ52" i="7"/>
  <c r="AJ51" i="7"/>
  <c r="AJ50" i="7"/>
  <c r="AJ36" i="7"/>
  <c r="AJ35" i="7"/>
  <c r="AJ34" i="7"/>
  <c r="AJ33" i="7"/>
  <c r="AJ32" i="7"/>
  <c r="AJ31" i="7"/>
  <c r="AJ30" i="7"/>
  <c r="AJ29" i="7"/>
  <c r="AJ28" i="7"/>
  <c r="AJ27" i="7"/>
  <c r="AJ26" i="7"/>
  <c r="AJ25" i="7"/>
  <c r="AJ24" i="7"/>
  <c r="AJ23" i="7"/>
  <c r="AJ22" i="7"/>
  <c r="AJ21" i="7"/>
  <c r="AJ20" i="7"/>
  <c r="AJ19" i="7"/>
  <c r="AJ18" i="7"/>
  <c r="AJ17" i="7"/>
  <c r="AJ16" i="7"/>
  <c r="AJ15" i="7"/>
  <c r="AJ14" i="7"/>
  <c r="AJ13" i="7"/>
  <c r="AJ12" i="7"/>
  <c r="AJ11" i="7"/>
  <c r="AJ10" i="7"/>
  <c r="AJ9" i="7"/>
  <c r="AJ8" i="7"/>
  <c r="AJ80" i="6"/>
  <c r="AJ79" i="6"/>
  <c r="AJ78" i="6"/>
  <c r="AJ77" i="6"/>
  <c r="AJ76" i="6"/>
  <c r="AJ75" i="6"/>
  <c r="AJ74" i="6"/>
  <c r="AJ73" i="6"/>
  <c r="AJ72" i="6"/>
  <c r="AJ71" i="6"/>
  <c r="AJ70" i="6"/>
  <c r="AJ69" i="6"/>
  <c r="AJ68" i="6"/>
  <c r="AJ67" i="6"/>
  <c r="AJ66" i="6"/>
  <c r="AJ65" i="6"/>
  <c r="AJ64" i="6"/>
  <c r="AJ63" i="6"/>
  <c r="AJ62" i="6"/>
  <c r="AJ61" i="6"/>
  <c r="AJ60" i="6"/>
  <c r="AJ59" i="6"/>
  <c r="AJ58" i="6"/>
  <c r="AJ57" i="6"/>
  <c r="AJ56" i="6"/>
  <c r="AJ55" i="6"/>
  <c r="AJ54" i="6"/>
  <c r="AJ53" i="6"/>
  <c r="AJ52" i="6"/>
  <c r="AJ51" i="6"/>
  <c r="AJ50" i="6"/>
  <c r="AJ36" i="6"/>
  <c r="AJ35" i="6"/>
  <c r="AJ34" i="6"/>
  <c r="AJ33" i="6"/>
  <c r="AJ32" i="6"/>
  <c r="AJ31" i="6"/>
  <c r="AJ30" i="6"/>
  <c r="AJ29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81" i="1"/>
  <c r="AI76" i="1"/>
  <c r="AK76" i="1" s="1"/>
  <c r="AK76" i="2" s="1"/>
  <c r="AI77" i="1"/>
  <c r="AK77" i="1" s="1"/>
  <c r="AK77" i="2" s="1"/>
  <c r="AI78" i="1"/>
  <c r="AK78" i="1" s="1"/>
  <c r="AK78" i="2" s="1"/>
  <c r="AI79" i="1"/>
  <c r="AK79" i="1" s="1"/>
  <c r="AK79" i="2" s="1"/>
  <c r="AL79" i="2" s="1"/>
  <c r="AK79" i="3" s="1"/>
  <c r="AI80" i="1"/>
  <c r="AK80" i="1" s="1"/>
  <c r="AK80" i="2" s="1"/>
  <c r="AL80" i="2" s="1"/>
  <c r="AK80" i="3" s="1"/>
  <c r="AJ37" i="1"/>
  <c r="AI75" i="1"/>
  <c r="AK75" i="1" s="1"/>
  <c r="AK75" i="2" s="1"/>
  <c r="AI74" i="1"/>
  <c r="AK74" i="1" s="1"/>
  <c r="AK74" i="2" s="1"/>
  <c r="AI73" i="1"/>
  <c r="AK73" i="1" s="1"/>
  <c r="AK73" i="2" s="1"/>
  <c r="AI72" i="1"/>
  <c r="AK72" i="1" s="1"/>
  <c r="AK72" i="2" s="1"/>
  <c r="AI71" i="1"/>
  <c r="AK71" i="1" s="1"/>
  <c r="AK71" i="2" s="1"/>
  <c r="AI70" i="1"/>
  <c r="AK70" i="1" s="1"/>
  <c r="AK70" i="2" s="1"/>
  <c r="AI69" i="1"/>
  <c r="AK69" i="1" s="1"/>
  <c r="AK69" i="2" s="1"/>
  <c r="AI68" i="1"/>
  <c r="AK68" i="1" s="1"/>
  <c r="AK68" i="2" s="1"/>
  <c r="AI67" i="1"/>
  <c r="AK67" i="1" s="1"/>
  <c r="AK67" i="2" s="1"/>
  <c r="AI66" i="1"/>
  <c r="AK66" i="1" s="1"/>
  <c r="AK66" i="2" s="1"/>
  <c r="AI65" i="1"/>
  <c r="AK65" i="1" s="1"/>
  <c r="AK65" i="2" s="1"/>
  <c r="AI64" i="1"/>
  <c r="AK64" i="1" s="1"/>
  <c r="AK64" i="2" s="1"/>
  <c r="AI63" i="1"/>
  <c r="AK63" i="1" s="1"/>
  <c r="AK63" i="2" s="1"/>
  <c r="AI62" i="1"/>
  <c r="AK62" i="1" s="1"/>
  <c r="AK62" i="2" s="1"/>
  <c r="AI61" i="1"/>
  <c r="AK61" i="1" s="1"/>
  <c r="AK61" i="2" s="1"/>
  <c r="AI60" i="1"/>
  <c r="AK60" i="1" s="1"/>
  <c r="AK60" i="2" s="1"/>
  <c r="AI59" i="1"/>
  <c r="AK59" i="1" s="1"/>
  <c r="AK59" i="2" s="1"/>
  <c r="AI58" i="1"/>
  <c r="AK58" i="1" s="1"/>
  <c r="AK58" i="2" s="1"/>
  <c r="AI57" i="1"/>
  <c r="AK57" i="1" s="1"/>
  <c r="AK57" i="2" s="1"/>
  <c r="AI56" i="1"/>
  <c r="AK56" i="1" s="1"/>
  <c r="AK56" i="2" s="1"/>
  <c r="AI55" i="1"/>
  <c r="AK55" i="1" s="1"/>
  <c r="AK55" i="2" s="1"/>
  <c r="AI54" i="1"/>
  <c r="AK54" i="1" s="1"/>
  <c r="AK54" i="2" s="1"/>
  <c r="AI53" i="1"/>
  <c r="AK53" i="1" s="1"/>
  <c r="AK53" i="2" s="1"/>
  <c r="AI52" i="1"/>
  <c r="AK52" i="1" s="1"/>
  <c r="AK52" i="2" s="1"/>
  <c r="AI51" i="1"/>
  <c r="AK51" i="1" s="1"/>
  <c r="AK51" i="2" s="1"/>
  <c r="AI50" i="1"/>
  <c r="AK50" i="1" s="1"/>
  <c r="AK50" i="2" s="1"/>
  <c r="AI9" i="1"/>
  <c r="AK9" i="1" s="1"/>
  <c r="AK9" i="2" s="1"/>
  <c r="AI10" i="1"/>
  <c r="AK10" i="1" s="1"/>
  <c r="AK10" i="2" s="1"/>
  <c r="AI11" i="1"/>
  <c r="AK11" i="1" s="1"/>
  <c r="AK11" i="2" s="1"/>
  <c r="AI12" i="1"/>
  <c r="AK12" i="1" s="1"/>
  <c r="AK12" i="2" s="1"/>
  <c r="AI13" i="1"/>
  <c r="AK13" i="1" s="1"/>
  <c r="AK13" i="2" s="1"/>
  <c r="AI14" i="1"/>
  <c r="AK14" i="1" s="1"/>
  <c r="AK14" i="2" s="1"/>
  <c r="AI15" i="1"/>
  <c r="AK15" i="1" s="1"/>
  <c r="AK15" i="2" s="1"/>
  <c r="AI16" i="1"/>
  <c r="AK16" i="1" s="1"/>
  <c r="AK16" i="2" s="1"/>
  <c r="AI17" i="1"/>
  <c r="AK17" i="1" s="1"/>
  <c r="AK17" i="2" s="1"/>
  <c r="AI18" i="1"/>
  <c r="AK18" i="1" s="1"/>
  <c r="AK18" i="2" s="1"/>
  <c r="AI19" i="1"/>
  <c r="AK19" i="1" s="1"/>
  <c r="AK19" i="2" s="1"/>
  <c r="AI20" i="1"/>
  <c r="AK20" i="1" s="1"/>
  <c r="AK20" i="2" s="1"/>
  <c r="AI21" i="1"/>
  <c r="AK21" i="1" s="1"/>
  <c r="AK21" i="2" s="1"/>
  <c r="AI22" i="1"/>
  <c r="AK22" i="1" s="1"/>
  <c r="AK22" i="2" s="1"/>
  <c r="AI23" i="1"/>
  <c r="AK23" i="1" s="1"/>
  <c r="AK23" i="2" s="1"/>
  <c r="AI24" i="1"/>
  <c r="AK24" i="1" s="1"/>
  <c r="AK24" i="2" s="1"/>
  <c r="AI25" i="1"/>
  <c r="AK25" i="1" s="1"/>
  <c r="AK25" i="2" s="1"/>
  <c r="AI26" i="1"/>
  <c r="AK26" i="1" s="1"/>
  <c r="AK26" i="2" s="1"/>
  <c r="AI27" i="1"/>
  <c r="AK27" i="1" s="1"/>
  <c r="AK27" i="2" s="1"/>
  <c r="AI28" i="1"/>
  <c r="AK28" i="1" s="1"/>
  <c r="AK28" i="2" s="1"/>
  <c r="AI29" i="1"/>
  <c r="AK29" i="1" s="1"/>
  <c r="AK29" i="2" s="1"/>
  <c r="AI30" i="1"/>
  <c r="AK30" i="1" s="1"/>
  <c r="AK30" i="2" s="1"/>
  <c r="AI31" i="1"/>
  <c r="AK31" i="1" s="1"/>
  <c r="AK31" i="2" s="1"/>
  <c r="AI32" i="1"/>
  <c r="AK32" i="1" s="1"/>
  <c r="AK32" i="2" s="1"/>
  <c r="AI33" i="1"/>
  <c r="AK33" i="1" s="1"/>
  <c r="AK33" i="2" s="1"/>
  <c r="AI34" i="1"/>
  <c r="AK34" i="1" s="1"/>
  <c r="AK34" i="2" s="1"/>
  <c r="AI35" i="1"/>
  <c r="AK35" i="1" s="1"/>
  <c r="AK35" i="2" s="1"/>
  <c r="AI36" i="1"/>
  <c r="AK36" i="1" s="1"/>
  <c r="AK36" i="2" s="1"/>
  <c r="AI8" i="1"/>
  <c r="AK8" i="1" s="1"/>
  <c r="AK8" i="2" s="1"/>
  <c r="D137" i="15" l="1"/>
  <c r="N141" i="15"/>
  <c r="M141" i="15"/>
  <c r="I144" i="15"/>
  <c r="AL78" i="2"/>
  <c r="AK78" i="3" s="1"/>
  <c r="AL81" i="31"/>
  <c r="AK41" i="31" s="1"/>
  <c r="BW9" i="40"/>
  <c r="H15" i="16" s="1"/>
  <c r="C65" i="17" s="1"/>
  <c r="K65" i="17" s="1"/>
  <c r="AK37" i="31"/>
  <c r="AL8" i="31"/>
  <c r="AL5" i="40" s="1"/>
  <c r="D35" i="16" s="1"/>
  <c r="L141" i="15"/>
  <c r="AL59" i="2"/>
  <c r="AK59" i="3" s="1"/>
  <c r="AL59" i="3" s="1"/>
  <c r="AK59" i="4" s="1"/>
  <c r="AL59" i="4" s="1"/>
  <c r="AL63" i="2"/>
  <c r="AK63" i="3" s="1"/>
  <c r="AL63" i="3" s="1"/>
  <c r="AK63" i="4" s="1"/>
  <c r="AL63" i="4" s="1"/>
  <c r="AL67" i="2"/>
  <c r="AK67" i="3" s="1"/>
  <c r="AL67" i="3" s="1"/>
  <c r="AK67" i="4" s="1"/>
  <c r="AL67" i="4" s="1"/>
  <c r="AL71" i="2"/>
  <c r="AK71" i="3" s="1"/>
  <c r="AL71" i="3" s="1"/>
  <c r="AK71" i="4" s="1"/>
  <c r="AL71" i="4" s="1"/>
  <c r="AL75" i="2"/>
  <c r="AK75" i="3" s="1"/>
  <c r="AL75" i="3" s="1"/>
  <c r="AK75" i="4" s="1"/>
  <c r="AL75" i="4" s="1"/>
  <c r="AL51" i="2"/>
  <c r="AK51" i="3" s="1"/>
  <c r="AL51" i="3" s="1"/>
  <c r="AK51" i="4" s="1"/>
  <c r="AL51" i="4" s="1"/>
  <c r="AL52" i="2"/>
  <c r="AK52" i="3" s="1"/>
  <c r="AL56" i="2"/>
  <c r="AK56" i="3" s="1"/>
  <c r="AL56" i="3" s="1"/>
  <c r="AK56" i="4" s="1"/>
  <c r="AL56" i="4" s="1"/>
  <c r="AL60" i="2"/>
  <c r="AK60" i="3" s="1"/>
  <c r="AL60" i="3" s="1"/>
  <c r="AK60" i="4" s="1"/>
  <c r="AL60" i="4" s="1"/>
  <c r="AL68" i="2"/>
  <c r="AK68" i="3" s="1"/>
  <c r="AL68" i="3" s="1"/>
  <c r="AK68" i="4" s="1"/>
  <c r="AL68" i="4" s="1"/>
  <c r="AL72" i="2"/>
  <c r="AK72" i="3" s="1"/>
  <c r="AL72" i="3" s="1"/>
  <c r="AK72" i="4" s="1"/>
  <c r="AL72" i="4" s="1"/>
  <c r="AL35" i="2"/>
  <c r="AK35" i="3" s="1"/>
  <c r="AL35" i="3" s="1"/>
  <c r="AK35" i="4" s="1"/>
  <c r="AL35" i="4" s="1"/>
  <c r="AK35" i="5" s="1"/>
  <c r="AL35" i="5" s="1"/>
  <c r="AK35" i="6" s="1"/>
  <c r="AL35" i="6" s="1"/>
  <c r="AK35" i="7" s="1"/>
  <c r="AL35" i="7" s="1"/>
  <c r="AK35" i="10" s="1"/>
  <c r="AL35" i="10" s="1"/>
  <c r="AK35" i="11" s="1"/>
  <c r="AL35" i="11" s="1"/>
  <c r="AK35" i="12" s="1"/>
  <c r="AL35" i="12" s="1"/>
  <c r="AK35" i="13" s="1"/>
  <c r="AL35" i="13" s="1"/>
  <c r="AK35" i="14" s="1"/>
  <c r="AL35" i="14" s="1"/>
  <c r="AL32" i="39" s="1"/>
  <c r="AL31" i="2"/>
  <c r="AK31" i="3" s="1"/>
  <c r="AL31" i="3" s="1"/>
  <c r="AK31" i="4" s="1"/>
  <c r="AL31" i="4" s="1"/>
  <c r="AK31" i="5" s="1"/>
  <c r="AL31" i="5" s="1"/>
  <c r="AK31" i="6" s="1"/>
  <c r="AL31" i="6" s="1"/>
  <c r="AK31" i="7" s="1"/>
  <c r="AL31" i="7" s="1"/>
  <c r="AK31" i="10" s="1"/>
  <c r="AL31" i="10" s="1"/>
  <c r="AK31" i="11" s="1"/>
  <c r="AL31" i="11" s="1"/>
  <c r="AK31" i="12" s="1"/>
  <c r="AL31" i="12" s="1"/>
  <c r="AK31" i="13" s="1"/>
  <c r="AL31" i="13" s="1"/>
  <c r="AK31" i="14" s="1"/>
  <c r="AL31" i="14" s="1"/>
  <c r="AL28" i="39" s="1"/>
  <c r="AL19" i="2"/>
  <c r="AK19" i="3" s="1"/>
  <c r="AL19" i="3" s="1"/>
  <c r="AK19" i="4" s="1"/>
  <c r="AL19" i="4" s="1"/>
  <c r="AK19" i="5" s="1"/>
  <c r="AL19" i="5" s="1"/>
  <c r="AK19" i="6" s="1"/>
  <c r="AL19" i="6" s="1"/>
  <c r="AK19" i="7" s="1"/>
  <c r="AL19" i="7" s="1"/>
  <c r="AK19" i="10" s="1"/>
  <c r="AL19" i="10" s="1"/>
  <c r="AK19" i="11" s="1"/>
  <c r="AL19" i="11" s="1"/>
  <c r="AK19" i="12" s="1"/>
  <c r="AL19" i="12" s="1"/>
  <c r="AK19" i="13" s="1"/>
  <c r="AL19" i="13" s="1"/>
  <c r="AK19" i="14" s="1"/>
  <c r="AL19" i="14" s="1"/>
  <c r="AL16" i="39" s="1"/>
  <c r="D42" i="16" s="1"/>
  <c r="AL20" i="2"/>
  <c r="AK20" i="3" s="1"/>
  <c r="AL20" i="3" s="1"/>
  <c r="AK20" i="4" s="1"/>
  <c r="AL20" i="4" s="1"/>
  <c r="AK20" i="5" s="1"/>
  <c r="AL20" i="5" s="1"/>
  <c r="AK20" i="6" s="1"/>
  <c r="AL20" i="6" s="1"/>
  <c r="AK20" i="7" s="1"/>
  <c r="AL20" i="7" s="1"/>
  <c r="AK20" i="10" s="1"/>
  <c r="AL20" i="10" s="1"/>
  <c r="AK20" i="11" s="1"/>
  <c r="AL20" i="11" s="1"/>
  <c r="AK20" i="12" s="1"/>
  <c r="AL20" i="12" s="1"/>
  <c r="AK20" i="13" s="1"/>
  <c r="AL20" i="13" s="1"/>
  <c r="AK20" i="14" s="1"/>
  <c r="AL20" i="14" s="1"/>
  <c r="AL17" i="39" s="1"/>
  <c r="D44" i="16" s="1"/>
  <c r="AL36" i="2"/>
  <c r="AK36" i="3" s="1"/>
  <c r="AL36" i="3" s="1"/>
  <c r="AK36" i="4" s="1"/>
  <c r="AL36" i="4" s="1"/>
  <c r="AK36" i="5" s="1"/>
  <c r="AL36" i="5" s="1"/>
  <c r="AK36" i="6" s="1"/>
  <c r="AL36" i="6" s="1"/>
  <c r="AK36" i="7" s="1"/>
  <c r="AL36" i="7" s="1"/>
  <c r="AK36" i="10" s="1"/>
  <c r="AL36" i="10" s="1"/>
  <c r="AK36" i="11" s="1"/>
  <c r="AL36" i="11" s="1"/>
  <c r="AL77" i="2"/>
  <c r="AK77" i="3" s="1"/>
  <c r="AL77" i="3" s="1"/>
  <c r="AK77" i="4" s="1"/>
  <c r="AL77" i="4" s="1"/>
  <c r="AJ37" i="4"/>
  <c r="AL62" i="2"/>
  <c r="AK62" i="3" s="1"/>
  <c r="AL62" i="3" s="1"/>
  <c r="AK62" i="4" s="1"/>
  <c r="AL62" i="4" s="1"/>
  <c r="AL33" i="2"/>
  <c r="AK33" i="3" s="1"/>
  <c r="AL33" i="3" s="1"/>
  <c r="AK33" i="4" s="1"/>
  <c r="AL33" i="4" s="1"/>
  <c r="AK33" i="5" s="1"/>
  <c r="AL33" i="5" s="1"/>
  <c r="AK33" i="6" s="1"/>
  <c r="AL33" i="6" s="1"/>
  <c r="AK33" i="7" s="1"/>
  <c r="AL33" i="7" s="1"/>
  <c r="AK33" i="10" s="1"/>
  <c r="AL33" i="10" s="1"/>
  <c r="AK33" i="11" s="1"/>
  <c r="AL33" i="11" s="1"/>
  <c r="AK33" i="12" s="1"/>
  <c r="AL33" i="12" s="1"/>
  <c r="AK33" i="13" s="1"/>
  <c r="AL33" i="13" s="1"/>
  <c r="AK33" i="14" s="1"/>
  <c r="AL33" i="14" s="1"/>
  <c r="AL30" i="39" s="1"/>
  <c r="AL25" i="2"/>
  <c r="AK25" i="3" s="1"/>
  <c r="AL25" i="3" s="1"/>
  <c r="AK25" i="4" s="1"/>
  <c r="AL25" i="4" s="1"/>
  <c r="AK25" i="5" s="1"/>
  <c r="AL25" i="5" s="1"/>
  <c r="AK25" i="6" s="1"/>
  <c r="AL25" i="6" s="1"/>
  <c r="AK25" i="7" s="1"/>
  <c r="AL25" i="7" s="1"/>
  <c r="AK25" i="10" s="1"/>
  <c r="AL25" i="10" s="1"/>
  <c r="AK25" i="11" s="1"/>
  <c r="AL25" i="11" s="1"/>
  <c r="AK25" i="12" s="1"/>
  <c r="AL25" i="12" s="1"/>
  <c r="AK25" i="13" s="1"/>
  <c r="AL25" i="13" s="1"/>
  <c r="AK25" i="14" s="1"/>
  <c r="AL25" i="14" s="1"/>
  <c r="AL22" i="39" s="1"/>
  <c r="D55" i="16" s="1"/>
  <c r="AL21" i="2"/>
  <c r="AK21" i="3" s="1"/>
  <c r="AL21" i="3" s="1"/>
  <c r="AK21" i="4" s="1"/>
  <c r="AL21" i="4" s="1"/>
  <c r="AK21" i="5" s="1"/>
  <c r="AL21" i="5" s="1"/>
  <c r="AK21" i="6" s="1"/>
  <c r="AL21" i="6" s="1"/>
  <c r="AK21" i="7" s="1"/>
  <c r="AL21" i="7" s="1"/>
  <c r="AK21" i="10" s="1"/>
  <c r="AL21" i="10" s="1"/>
  <c r="AK21" i="11" s="1"/>
  <c r="AL21" i="11" s="1"/>
  <c r="AK21" i="12" s="1"/>
  <c r="AL21" i="12" s="1"/>
  <c r="AK21" i="13" s="1"/>
  <c r="AL21" i="13" s="1"/>
  <c r="AK21" i="14" s="1"/>
  <c r="AL21" i="14" s="1"/>
  <c r="AL18" i="39" s="1"/>
  <c r="AL17" i="2"/>
  <c r="AK17" i="3" s="1"/>
  <c r="AL53" i="2"/>
  <c r="AK53" i="3" s="1"/>
  <c r="AL53" i="3" s="1"/>
  <c r="AK53" i="4" s="1"/>
  <c r="AL53" i="4" s="1"/>
  <c r="AL61" i="2"/>
  <c r="AK61" i="3" s="1"/>
  <c r="AL61" i="3" s="1"/>
  <c r="AK61" i="4" s="1"/>
  <c r="AL61" i="4" s="1"/>
  <c r="AL65" i="2"/>
  <c r="AK65" i="3" s="1"/>
  <c r="AL65" i="3" s="1"/>
  <c r="AK65" i="4" s="1"/>
  <c r="AL65" i="4" s="1"/>
  <c r="AL69" i="2"/>
  <c r="AK69" i="3" s="1"/>
  <c r="AL73" i="2"/>
  <c r="AK73" i="3" s="1"/>
  <c r="AL73" i="3" s="1"/>
  <c r="AK73" i="4" s="1"/>
  <c r="AL73" i="4" s="1"/>
  <c r="AJ37" i="10"/>
  <c r="AJ37" i="11"/>
  <c r="AJ37" i="12"/>
  <c r="AJ37" i="13"/>
  <c r="AJ37" i="14"/>
  <c r="AL54" i="2"/>
  <c r="AK54" i="3" s="1"/>
  <c r="AL54" i="3" s="1"/>
  <c r="AK54" i="4" s="1"/>
  <c r="AL54" i="4" s="1"/>
  <c r="AL58" i="2"/>
  <c r="AK58" i="3" s="1"/>
  <c r="AL58" i="3" s="1"/>
  <c r="AK58" i="4" s="1"/>
  <c r="AL58" i="4" s="1"/>
  <c r="AL66" i="2"/>
  <c r="AK66" i="3" s="1"/>
  <c r="AL66" i="3" s="1"/>
  <c r="AK66" i="4" s="1"/>
  <c r="AL66" i="4" s="1"/>
  <c r="AL70" i="2"/>
  <c r="AK70" i="3" s="1"/>
  <c r="AL70" i="3" s="1"/>
  <c r="AK70" i="4" s="1"/>
  <c r="AL70" i="4" s="1"/>
  <c r="AL74" i="2"/>
  <c r="AK74" i="3" s="1"/>
  <c r="AL74" i="3" s="1"/>
  <c r="AK74" i="4" s="1"/>
  <c r="AL74" i="4" s="1"/>
  <c r="AJ37" i="5"/>
  <c r="AL64" i="2"/>
  <c r="AK64" i="3" s="1"/>
  <c r="AL64" i="3" s="1"/>
  <c r="AK64" i="4" s="1"/>
  <c r="AL64" i="4" s="1"/>
  <c r="AL57" i="2"/>
  <c r="AK57" i="3" s="1"/>
  <c r="AL57" i="3" s="1"/>
  <c r="AK57" i="4" s="1"/>
  <c r="AL57" i="4" s="1"/>
  <c r="AL55" i="2"/>
  <c r="AK55" i="3" s="1"/>
  <c r="AL55" i="3" s="1"/>
  <c r="AK55" i="4" s="1"/>
  <c r="AL55" i="4" s="1"/>
  <c r="AL23" i="2"/>
  <c r="AK23" i="3" s="1"/>
  <c r="AL23" i="3" s="1"/>
  <c r="AK23" i="4" s="1"/>
  <c r="AL23" i="4" s="1"/>
  <c r="AK23" i="5" s="1"/>
  <c r="AL23" i="5" s="1"/>
  <c r="AK23" i="6" s="1"/>
  <c r="AL23" i="6" s="1"/>
  <c r="AK23" i="7" s="1"/>
  <c r="AL23" i="7" s="1"/>
  <c r="AK23" i="10" s="1"/>
  <c r="AL23" i="10" s="1"/>
  <c r="AK23" i="11" s="1"/>
  <c r="AL23" i="11" s="1"/>
  <c r="AK23" i="12" s="1"/>
  <c r="AL23" i="12" s="1"/>
  <c r="AK23" i="13" s="1"/>
  <c r="AL23" i="13" s="1"/>
  <c r="AK23" i="14" s="1"/>
  <c r="AL23" i="14" s="1"/>
  <c r="AL20" i="39" s="1"/>
  <c r="D47" i="16" s="1"/>
  <c r="AL29" i="2"/>
  <c r="AK29" i="3" s="1"/>
  <c r="AL29" i="3" s="1"/>
  <c r="AK29" i="4" s="1"/>
  <c r="AL29" i="4" s="1"/>
  <c r="AK29" i="5" s="1"/>
  <c r="AL29" i="5" s="1"/>
  <c r="AK29" i="6" s="1"/>
  <c r="AL29" i="6" s="1"/>
  <c r="AK29" i="7" s="1"/>
  <c r="AL29" i="7" s="1"/>
  <c r="AK29" i="10" s="1"/>
  <c r="AL29" i="10" s="1"/>
  <c r="AK29" i="11" s="1"/>
  <c r="AL29" i="11" s="1"/>
  <c r="AK29" i="12" s="1"/>
  <c r="AL29" i="12" s="1"/>
  <c r="AK29" i="13" s="1"/>
  <c r="AL29" i="13" s="1"/>
  <c r="AK29" i="14" s="1"/>
  <c r="AL29" i="14" s="1"/>
  <c r="AL26" i="39" s="1"/>
  <c r="D59" i="16" s="1"/>
  <c r="AL27" i="2"/>
  <c r="AK27" i="3" s="1"/>
  <c r="AL27" i="3" s="1"/>
  <c r="AK27" i="4" s="1"/>
  <c r="AL27" i="4" s="1"/>
  <c r="AK27" i="5" s="1"/>
  <c r="AL27" i="5" s="1"/>
  <c r="AK27" i="6" s="1"/>
  <c r="AL27" i="6" s="1"/>
  <c r="AK27" i="7" s="1"/>
  <c r="AL27" i="7" s="1"/>
  <c r="AK27" i="10" s="1"/>
  <c r="AL27" i="10" s="1"/>
  <c r="AK27" i="11" s="1"/>
  <c r="AL27" i="11" s="1"/>
  <c r="AK27" i="12" s="1"/>
  <c r="AL27" i="12" s="1"/>
  <c r="AK27" i="13" s="1"/>
  <c r="AL27" i="13" s="1"/>
  <c r="AK27" i="14" s="1"/>
  <c r="AL27" i="14" s="1"/>
  <c r="AL24" i="39" s="1"/>
  <c r="D57" i="16" s="1"/>
  <c r="AJ37" i="2"/>
  <c r="AJ37" i="3"/>
  <c r="AL50" i="2"/>
  <c r="AK50" i="3" s="1"/>
  <c r="AL50" i="3" s="1"/>
  <c r="AK50" i="4" s="1"/>
  <c r="AJ81" i="14"/>
  <c r="AJ81" i="11"/>
  <c r="AJ81" i="6"/>
  <c r="AJ81" i="4"/>
  <c r="AL12" i="2"/>
  <c r="AK12" i="3" s="1"/>
  <c r="AL12" i="3" s="1"/>
  <c r="AK12" i="4" s="1"/>
  <c r="AL12" i="4" s="1"/>
  <c r="AK12" i="5" s="1"/>
  <c r="AL12" i="5" s="1"/>
  <c r="AK12" i="6" s="1"/>
  <c r="AL12" i="6" s="1"/>
  <c r="AK12" i="7" s="1"/>
  <c r="AL12" i="7" s="1"/>
  <c r="AK12" i="10" s="1"/>
  <c r="AL12" i="10" s="1"/>
  <c r="AK12" i="11" s="1"/>
  <c r="AL12" i="11" s="1"/>
  <c r="AK12" i="12" s="1"/>
  <c r="AL12" i="12" s="1"/>
  <c r="AK12" i="13" s="1"/>
  <c r="AL12" i="13" s="1"/>
  <c r="AK12" i="14" s="1"/>
  <c r="AL12" i="14" s="1"/>
  <c r="AL9" i="39" s="1"/>
  <c r="D12" i="16" s="1"/>
  <c r="AL16" i="2"/>
  <c r="AK16" i="3" s="1"/>
  <c r="AL16" i="3" s="1"/>
  <c r="AK16" i="4" s="1"/>
  <c r="AL16" i="4" s="1"/>
  <c r="AK16" i="5" s="1"/>
  <c r="AL16" i="5" s="1"/>
  <c r="AK16" i="6" s="1"/>
  <c r="AL16" i="6" s="1"/>
  <c r="AK16" i="7" s="1"/>
  <c r="AL16" i="7" s="1"/>
  <c r="AK16" i="10" s="1"/>
  <c r="AL16" i="10" s="1"/>
  <c r="AK16" i="11" s="1"/>
  <c r="AL16" i="11" s="1"/>
  <c r="AK16" i="12" s="1"/>
  <c r="AL16" i="12" s="1"/>
  <c r="AK16" i="13" s="1"/>
  <c r="AL16" i="13" s="1"/>
  <c r="AK16" i="14" s="1"/>
  <c r="AL16" i="14" s="1"/>
  <c r="AL13" i="39" s="1"/>
  <c r="D31" i="16" s="1"/>
  <c r="AL26" i="2"/>
  <c r="AK26" i="3" s="1"/>
  <c r="AL26" i="3" s="1"/>
  <c r="AK26" i="4" s="1"/>
  <c r="AL26" i="4" s="1"/>
  <c r="AK26" i="5" s="1"/>
  <c r="AL26" i="5" s="1"/>
  <c r="AK26" i="6" s="1"/>
  <c r="AL26" i="6" s="1"/>
  <c r="AK26" i="7" s="1"/>
  <c r="AL26" i="7" s="1"/>
  <c r="AK26" i="10" s="1"/>
  <c r="AL26" i="10" s="1"/>
  <c r="AK26" i="11" s="1"/>
  <c r="AL26" i="11" s="1"/>
  <c r="AK26" i="12" s="1"/>
  <c r="AL26" i="12" s="1"/>
  <c r="AK26" i="13" s="1"/>
  <c r="AL26" i="13" s="1"/>
  <c r="AK26" i="14" s="1"/>
  <c r="AL26" i="14" s="1"/>
  <c r="AL23" i="39" s="1"/>
  <c r="D56" i="16" s="1"/>
  <c r="AL32" i="2"/>
  <c r="AK32" i="3" s="1"/>
  <c r="AL32" i="3" s="1"/>
  <c r="AK32" i="4" s="1"/>
  <c r="AL32" i="4" s="1"/>
  <c r="AK32" i="5" s="1"/>
  <c r="AL32" i="5" s="1"/>
  <c r="AK32" i="6" s="1"/>
  <c r="AL32" i="6" s="1"/>
  <c r="AK32" i="7" s="1"/>
  <c r="AL32" i="7" s="1"/>
  <c r="AK32" i="10" s="1"/>
  <c r="AL32" i="10" s="1"/>
  <c r="AK32" i="11" s="1"/>
  <c r="AL32" i="11" s="1"/>
  <c r="AK32" i="12" s="1"/>
  <c r="AL32" i="12" s="1"/>
  <c r="AK32" i="13" s="1"/>
  <c r="AL32" i="13" s="1"/>
  <c r="AK32" i="14" s="1"/>
  <c r="AL32" i="14" s="1"/>
  <c r="AL29" i="39" s="1"/>
  <c r="AL11" i="2"/>
  <c r="AK11" i="3" s="1"/>
  <c r="AL11" i="3" s="1"/>
  <c r="AK11" i="4" s="1"/>
  <c r="AL11" i="4" s="1"/>
  <c r="AK11" i="5" s="1"/>
  <c r="AL11" i="5" s="1"/>
  <c r="AK11" i="6" s="1"/>
  <c r="AL11" i="6" s="1"/>
  <c r="AK11" i="7" s="1"/>
  <c r="AL11" i="7" s="1"/>
  <c r="AK11" i="10" s="1"/>
  <c r="AL11" i="10" s="1"/>
  <c r="AK11" i="11" s="1"/>
  <c r="AL11" i="11" s="1"/>
  <c r="AK11" i="12" s="1"/>
  <c r="AL11" i="12" s="1"/>
  <c r="AK11" i="13" s="1"/>
  <c r="AL11" i="13" s="1"/>
  <c r="AK11" i="14" s="1"/>
  <c r="AL11" i="14" s="1"/>
  <c r="AL8" i="39" s="1"/>
  <c r="D11" i="16" s="1"/>
  <c r="AL15" i="2"/>
  <c r="AK15" i="3" s="1"/>
  <c r="AL15" i="3" s="1"/>
  <c r="AK15" i="4" s="1"/>
  <c r="AL15" i="4" s="1"/>
  <c r="AK15" i="5" s="1"/>
  <c r="AL15" i="5" s="1"/>
  <c r="AK15" i="6" s="1"/>
  <c r="AL15" i="6" s="1"/>
  <c r="AK15" i="7" s="1"/>
  <c r="AL15" i="7" s="1"/>
  <c r="AK15" i="10" s="1"/>
  <c r="AL15" i="10" s="1"/>
  <c r="AK15" i="11" s="1"/>
  <c r="AL15" i="11" s="1"/>
  <c r="AK15" i="12" s="1"/>
  <c r="AL15" i="12" s="1"/>
  <c r="AK15" i="13" s="1"/>
  <c r="AL15" i="13" s="1"/>
  <c r="AK15" i="14" s="1"/>
  <c r="AL15" i="14" s="1"/>
  <c r="AL12" i="39" s="1"/>
  <c r="D24" i="16" s="1"/>
  <c r="AL28" i="2"/>
  <c r="AK28" i="3" s="1"/>
  <c r="AL28" i="3" s="1"/>
  <c r="AK28" i="4" s="1"/>
  <c r="AL28" i="4" s="1"/>
  <c r="AK28" i="5" s="1"/>
  <c r="AL28" i="5" s="1"/>
  <c r="AK28" i="6" s="1"/>
  <c r="AL28" i="6" s="1"/>
  <c r="AK28" i="7" s="1"/>
  <c r="AL28" i="7" s="1"/>
  <c r="AK28" i="10" s="1"/>
  <c r="AL28" i="10" s="1"/>
  <c r="AK28" i="11" s="1"/>
  <c r="AL28" i="11" s="1"/>
  <c r="AK28" i="12" s="1"/>
  <c r="AL28" i="12" s="1"/>
  <c r="AK28" i="13" s="1"/>
  <c r="AL28" i="13" s="1"/>
  <c r="AK28" i="14" s="1"/>
  <c r="AL28" i="14" s="1"/>
  <c r="AL25" i="39" s="1"/>
  <c r="D58" i="16" s="1"/>
  <c r="AK37" i="2"/>
  <c r="AL10" i="2"/>
  <c r="AK10" i="3" s="1"/>
  <c r="AL10" i="3" s="1"/>
  <c r="AK10" i="4" s="1"/>
  <c r="AL10" i="4" s="1"/>
  <c r="AK10" i="5" s="1"/>
  <c r="AL10" i="5" s="1"/>
  <c r="AK10" i="6" s="1"/>
  <c r="AL10" i="6" s="1"/>
  <c r="AK10" i="7" s="1"/>
  <c r="AL10" i="7" s="1"/>
  <c r="AK10" i="10" s="1"/>
  <c r="AL10" i="10" s="1"/>
  <c r="AK10" i="11" s="1"/>
  <c r="AL10" i="11" s="1"/>
  <c r="AK10" i="12" s="1"/>
  <c r="AL10" i="12" s="1"/>
  <c r="AK10" i="13" s="1"/>
  <c r="AL10" i="13" s="1"/>
  <c r="AK10" i="14" s="1"/>
  <c r="AL10" i="14" s="1"/>
  <c r="AL7" i="39" s="1"/>
  <c r="D10" i="16" s="1"/>
  <c r="AL14" i="2"/>
  <c r="AK14" i="3" s="1"/>
  <c r="AL14" i="3" s="1"/>
  <c r="AK14" i="4" s="1"/>
  <c r="AL14" i="4" s="1"/>
  <c r="AK14" i="5" s="1"/>
  <c r="AL14" i="5" s="1"/>
  <c r="AK14" i="6" s="1"/>
  <c r="AL14" i="6" s="1"/>
  <c r="AK14" i="7" s="1"/>
  <c r="AL14" i="7" s="1"/>
  <c r="AK14" i="10" s="1"/>
  <c r="AL14" i="10" s="1"/>
  <c r="AK14" i="11" s="1"/>
  <c r="AL14" i="11" s="1"/>
  <c r="AK14" i="12" s="1"/>
  <c r="AL14" i="12" s="1"/>
  <c r="AK14" i="13" s="1"/>
  <c r="AL14" i="13" s="1"/>
  <c r="AK14" i="14" s="1"/>
  <c r="AL14" i="14" s="1"/>
  <c r="AL11" i="39" s="1"/>
  <c r="D15" i="16" s="1"/>
  <c r="AL18" i="2"/>
  <c r="AK18" i="3" s="1"/>
  <c r="AL18" i="3" s="1"/>
  <c r="AK18" i="4" s="1"/>
  <c r="AL18" i="4" s="1"/>
  <c r="AK18" i="5" s="1"/>
  <c r="AL18" i="5" s="1"/>
  <c r="AK18" i="6" s="1"/>
  <c r="AL18" i="6" s="1"/>
  <c r="AK18" i="7" s="1"/>
  <c r="AL18" i="7" s="1"/>
  <c r="AK18" i="10" s="1"/>
  <c r="AL18" i="10" s="1"/>
  <c r="AK18" i="11" s="1"/>
  <c r="AL18" i="11" s="1"/>
  <c r="AK18" i="12" s="1"/>
  <c r="AL18" i="12" s="1"/>
  <c r="AK18" i="13" s="1"/>
  <c r="AL18" i="13" s="1"/>
  <c r="AK18" i="14" s="1"/>
  <c r="AL18" i="14" s="1"/>
  <c r="AL15" i="39" s="1"/>
  <c r="D41" i="16" s="1"/>
  <c r="AL24" i="2"/>
  <c r="AK24" i="3" s="1"/>
  <c r="AL24" i="3" s="1"/>
  <c r="AK24" i="4" s="1"/>
  <c r="AL24" i="4" s="1"/>
  <c r="AK24" i="5" s="1"/>
  <c r="AL24" i="5" s="1"/>
  <c r="AK24" i="6" s="1"/>
  <c r="AL24" i="6" s="1"/>
  <c r="AK24" i="7" s="1"/>
  <c r="AL24" i="7" s="1"/>
  <c r="AK24" i="10" s="1"/>
  <c r="AL24" i="10" s="1"/>
  <c r="AK24" i="11" s="1"/>
  <c r="AL24" i="11" s="1"/>
  <c r="AK24" i="12" s="1"/>
  <c r="AL24" i="12" s="1"/>
  <c r="AK24" i="13" s="1"/>
  <c r="AL24" i="13" s="1"/>
  <c r="AK24" i="14" s="1"/>
  <c r="AL24" i="14" s="1"/>
  <c r="AL21" i="39" s="1"/>
  <c r="D48" i="16" s="1"/>
  <c r="AL34" i="2"/>
  <c r="AK34" i="3" s="1"/>
  <c r="AL34" i="3" s="1"/>
  <c r="AK34" i="4" s="1"/>
  <c r="AL34" i="4" s="1"/>
  <c r="AK34" i="5" s="1"/>
  <c r="AL34" i="5" s="1"/>
  <c r="AK34" i="6" s="1"/>
  <c r="AL34" i="6" s="1"/>
  <c r="AK34" i="7" s="1"/>
  <c r="AL34" i="7" s="1"/>
  <c r="AK34" i="10" s="1"/>
  <c r="AL34" i="10" s="1"/>
  <c r="AK34" i="11" s="1"/>
  <c r="AL34" i="11" s="1"/>
  <c r="AK34" i="12" s="1"/>
  <c r="AL34" i="12" s="1"/>
  <c r="AK34" i="13" s="1"/>
  <c r="AL34" i="13" s="1"/>
  <c r="AK34" i="14" s="1"/>
  <c r="AL34" i="14" s="1"/>
  <c r="AL31" i="39" s="1"/>
  <c r="AL80" i="3"/>
  <c r="AK80" i="4" s="1"/>
  <c r="AL80" i="4" s="1"/>
  <c r="AL79" i="3"/>
  <c r="AK79" i="4" s="1"/>
  <c r="AL79" i="4" s="1"/>
  <c r="AL76" i="2"/>
  <c r="AK76" i="3" s="1"/>
  <c r="AL78" i="3"/>
  <c r="AK78" i="4" s="1"/>
  <c r="AL78" i="4" s="1"/>
  <c r="AL52" i="3"/>
  <c r="AK52" i="4" s="1"/>
  <c r="AL52" i="4" s="1"/>
  <c r="AJ37" i="7"/>
  <c r="AJ81" i="7"/>
  <c r="AJ81" i="10"/>
  <c r="AJ81" i="13"/>
  <c r="AJ81" i="12"/>
  <c r="AJ37" i="6"/>
  <c r="AL69" i="3"/>
  <c r="AK69" i="4" s="1"/>
  <c r="AL69" i="4" s="1"/>
  <c r="AJ81" i="2"/>
  <c r="AL17" i="3"/>
  <c r="AK17" i="4" s="1"/>
  <c r="AL17" i="4" s="1"/>
  <c r="AK17" i="5" s="1"/>
  <c r="AL17" i="5" s="1"/>
  <c r="AK17" i="6" s="1"/>
  <c r="AL17" i="6" s="1"/>
  <c r="AK17" i="7" s="1"/>
  <c r="AL17" i="7" s="1"/>
  <c r="AK17" i="10" s="1"/>
  <c r="AL17" i="10" s="1"/>
  <c r="AK17" i="11" s="1"/>
  <c r="AL17" i="11" s="1"/>
  <c r="AK17" i="12" s="1"/>
  <c r="AL17" i="12" s="1"/>
  <c r="AK17" i="13" s="1"/>
  <c r="AL17" i="13" s="1"/>
  <c r="AK17" i="14" s="1"/>
  <c r="AL17" i="14" s="1"/>
  <c r="AL14" i="39" s="1"/>
  <c r="D40" i="16" s="1"/>
  <c r="AK81" i="2"/>
  <c r="AL9" i="2"/>
  <c r="AK9" i="3" s="1"/>
  <c r="AL9" i="3" s="1"/>
  <c r="AK9" i="4" s="1"/>
  <c r="AL9" i="4" s="1"/>
  <c r="AK9" i="5" s="1"/>
  <c r="AL9" i="5" s="1"/>
  <c r="AK9" i="6" s="1"/>
  <c r="AL9" i="6" s="1"/>
  <c r="AK9" i="7" s="1"/>
  <c r="AL9" i="7" s="1"/>
  <c r="AK9" i="10" s="1"/>
  <c r="AL9" i="10" s="1"/>
  <c r="AL13" i="2"/>
  <c r="AK13" i="3" s="1"/>
  <c r="AL13" i="3" s="1"/>
  <c r="AK13" i="4" s="1"/>
  <c r="AL13" i="4" s="1"/>
  <c r="AK13" i="5" s="1"/>
  <c r="AL13" i="5" s="1"/>
  <c r="AK13" i="6" s="1"/>
  <c r="AL13" i="6" s="1"/>
  <c r="AK13" i="7" s="1"/>
  <c r="AL13" i="7" s="1"/>
  <c r="AK13" i="10" s="1"/>
  <c r="AL13" i="10" s="1"/>
  <c r="AK13" i="11" s="1"/>
  <c r="AL13" i="11" s="1"/>
  <c r="AK13" i="12" s="1"/>
  <c r="AL13" i="12" s="1"/>
  <c r="AK13" i="13" s="1"/>
  <c r="AL13" i="13" s="1"/>
  <c r="AK13" i="14" s="1"/>
  <c r="AL13" i="14" s="1"/>
  <c r="AL10" i="39" s="1"/>
  <c r="D13" i="16" s="1"/>
  <c r="AL22" i="2"/>
  <c r="AK22" i="3" s="1"/>
  <c r="AL22" i="3" s="1"/>
  <c r="AK22" i="4" s="1"/>
  <c r="AL22" i="4" s="1"/>
  <c r="AK22" i="5" s="1"/>
  <c r="AL22" i="5" s="1"/>
  <c r="AK22" i="6" s="1"/>
  <c r="AL22" i="6" s="1"/>
  <c r="AK22" i="7" s="1"/>
  <c r="AL22" i="7" s="1"/>
  <c r="AK22" i="10" s="1"/>
  <c r="AL22" i="10" s="1"/>
  <c r="AK22" i="11" s="1"/>
  <c r="AL22" i="11" s="1"/>
  <c r="AK22" i="12" s="1"/>
  <c r="AL22" i="12" s="1"/>
  <c r="AK22" i="13" s="1"/>
  <c r="AL22" i="13" s="1"/>
  <c r="AK22" i="14" s="1"/>
  <c r="AL22" i="14" s="1"/>
  <c r="AL19" i="39" s="1"/>
  <c r="D46" i="16" s="1"/>
  <c r="AL30" i="2"/>
  <c r="AK30" i="3" s="1"/>
  <c r="AL30" i="3" s="1"/>
  <c r="AK30" i="4" s="1"/>
  <c r="AL30" i="4" s="1"/>
  <c r="AK30" i="5" s="1"/>
  <c r="AL30" i="5" s="1"/>
  <c r="AK30" i="6" s="1"/>
  <c r="AL30" i="6" s="1"/>
  <c r="AK30" i="7" s="1"/>
  <c r="AL30" i="7" s="1"/>
  <c r="AK30" i="10" s="1"/>
  <c r="AL30" i="10" s="1"/>
  <c r="AK30" i="11" s="1"/>
  <c r="AL30" i="11" s="1"/>
  <c r="AK30" i="12" s="1"/>
  <c r="AL30" i="12" s="1"/>
  <c r="AK30" i="13" s="1"/>
  <c r="AL30" i="13" s="1"/>
  <c r="AK30" i="14" s="1"/>
  <c r="AL30" i="14" s="1"/>
  <c r="AL27" i="39" s="1"/>
  <c r="D65" i="16" s="1"/>
  <c r="AJ81" i="5"/>
  <c r="AJ81" i="3"/>
  <c r="AL8" i="2"/>
  <c r="AK8" i="3" s="1"/>
  <c r="AK81" i="1"/>
  <c r="AJ41" i="1" s="1"/>
  <c r="AI81" i="1"/>
  <c r="AK37" i="1"/>
  <c r="AJ39" i="1" s="1"/>
  <c r="AJ40" i="1" s="1"/>
  <c r="AI37" i="1"/>
  <c r="D67" i="16" l="1"/>
  <c r="I19" i="17" s="1"/>
  <c r="D77" i="16"/>
  <c r="M19" i="17" s="1"/>
  <c r="Q19" i="17"/>
  <c r="F23" i="17"/>
  <c r="G23" i="17"/>
  <c r="L23" i="17"/>
  <c r="B23" i="17"/>
  <c r="D19" i="17"/>
  <c r="F19" i="17"/>
  <c r="G19" i="17"/>
  <c r="H23" i="17"/>
  <c r="E19" i="17"/>
  <c r="J19" i="17"/>
  <c r="E28" i="17"/>
  <c r="G28" i="17" s="1"/>
  <c r="K28" i="17" s="1"/>
  <c r="P19" i="17"/>
  <c r="D52" i="16"/>
  <c r="AL38" i="40"/>
  <c r="AK40" i="40" s="1"/>
  <c r="AK41" i="40" s="1"/>
  <c r="D69" i="16"/>
  <c r="BW38" i="40"/>
  <c r="AL37" i="31"/>
  <c r="AK36" i="12"/>
  <c r="AL36" i="12" s="1"/>
  <c r="AK36" i="13" s="1"/>
  <c r="AL36" i="13" s="1"/>
  <c r="AK36" i="14" s="1"/>
  <c r="AL36" i="14" s="1"/>
  <c r="AL33" i="39" s="1"/>
  <c r="AJ42" i="1"/>
  <c r="AJ43" i="1" s="1"/>
  <c r="AK81" i="3"/>
  <c r="AK37" i="3"/>
  <c r="AK68" i="5"/>
  <c r="AL68" i="5" s="1"/>
  <c r="AK68" i="6" s="1"/>
  <c r="AL68" i="6" s="1"/>
  <c r="AK68" i="7" s="1"/>
  <c r="AL68" i="7" s="1"/>
  <c r="AK68" i="10" s="1"/>
  <c r="AL68" i="10" s="1"/>
  <c r="AK68" i="11" s="1"/>
  <c r="AL68" i="11" s="1"/>
  <c r="AK68" i="12" s="1"/>
  <c r="AL68" i="12" s="1"/>
  <c r="AK68" i="13" s="1"/>
  <c r="AL68" i="13" s="1"/>
  <c r="AK68" i="14" s="1"/>
  <c r="AL68" i="14" s="1"/>
  <c r="BW23" i="39" s="1"/>
  <c r="H38" i="16" s="1"/>
  <c r="E39" i="17" s="1"/>
  <c r="AK75" i="5"/>
  <c r="AL75" i="5" s="1"/>
  <c r="AK75" i="6" s="1"/>
  <c r="AL75" i="6" s="1"/>
  <c r="AK75" i="7" s="1"/>
  <c r="AL75" i="7" s="1"/>
  <c r="AK75" i="10" s="1"/>
  <c r="AL75" i="10" s="1"/>
  <c r="AK75" i="11" s="1"/>
  <c r="AL75" i="11" s="1"/>
  <c r="AK75" i="12" s="1"/>
  <c r="AL75" i="12" s="1"/>
  <c r="AK75" i="13" s="1"/>
  <c r="AL75" i="13" s="1"/>
  <c r="AK75" i="14" s="1"/>
  <c r="AL75" i="14" s="1"/>
  <c r="BW30" i="39" s="1"/>
  <c r="H62" i="16" s="1"/>
  <c r="AK73" i="5"/>
  <c r="AL73" i="5" s="1"/>
  <c r="AK73" i="6" s="1"/>
  <c r="AL73" i="6" s="1"/>
  <c r="AK73" i="7" s="1"/>
  <c r="AL73" i="7" s="1"/>
  <c r="AK73" i="10" s="1"/>
  <c r="AL73" i="10" s="1"/>
  <c r="AK73" i="11" s="1"/>
  <c r="AL73" i="11" s="1"/>
  <c r="AK73" i="12" s="1"/>
  <c r="AL73" i="12" s="1"/>
  <c r="AK73" i="13" s="1"/>
  <c r="AL73" i="13" s="1"/>
  <c r="AK73" i="14" s="1"/>
  <c r="AL73" i="14" s="1"/>
  <c r="BW28" i="39" s="1"/>
  <c r="H52" i="16" s="1"/>
  <c r="AK74" i="5"/>
  <c r="AL74" i="5" s="1"/>
  <c r="AK74" i="6" s="1"/>
  <c r="AL74" i="6" s="1"/>
  <c r="AK74" i="7" s="1"/>
  <c r="AL74" i="7" s="1"/>
  <c r="AK74" i="10" s="1"/>
  <c r="AL74" i="10" s="1"/>
  <c r="AK74" i="11" s="1"/>
  <c r="AL74" i="11" s="1"/>
  <c r="AK74" i="12" s="1"/>
  <c r="AL74" i="12" s="1"/>
  <c r="AK74" i="13" s="1"/>
  <c r="AL74" i="13" s="1"/>
  <c r="AK74" i="14" s="1"/>
  <c r="AL74" i="14" s="1"/>
  <c r="BW29" i="39" s="1"/>
  <c r="H60" i="16" s="1"/>
  <c r="E54" i="17" s="1"/>
  <c r="AK79" i="5"/>
  <c r="AL79" i="5" s="1"/>
  <c r="AK79" i="6" s="1"/>
  <c r="AL79" i="6" s="1"/>
  <c r="AK79" i="7" s="1"/>
  <c r="AL79" i="7" s="1"/>
  <c r="AK79" i="10" s="1"/>
  <c r="AL79" i="10" s="1"/>
  <c r="AK79" i="11" s="1"/>
  <c r="AL79" i="11" s="1"/>
  <c r="AK79" i="12" s="1"/>
  <c r="AL79" i="12" s="1"/>
  <c r="AK79" i="13" s="1"/>
  <c r="AL79" i="13" s="1"/>
  <c r="AK79" i="14" s="1"/>
  <c r="AL79" i="14" s="1"/>
  <c r="BW34" i="39" s="1"/>
  <c r="H64" i="16" s="1"/>
  <c r="AK64" i="5"/>
  <c r="AL64" i="5" s="1"/>
  <c r="AK64" i="6" s="1"/>
  <c r="AL64" i="6" s="1"/>
  <c r="AK64" i="7" s="1"/>
  <c r="AL64" i="7" s="1"/>
  <c r="AK64" i="10" s="1"/>
  <c r="AL64" i="10" s="1"/>
  <c r="AK64" i="11" s="1"/>
  <c r="AL64" i="11" s="1"/>
  <c r="AK64" i="12" s="1"/>
  <c r="AL64" i="12" s="1"/>
  <c r="AK64" i="13" s="1"/>
  <c r="AL64" i="13" s="1"/>
  <c r="AK64" i="14" s="1"/>
  <c r="AL64" i="14" s="1"/>
  <c r="BW19" i="39" s="1"/>
  <c r="H33" i="16" s="1"/>
  <c r="AK65" i="5"/>
  <c r="AL65" i="5" s="1"/>
  <c r="AK65" i="6" s="1"/>
  <c r="AL65" i="6" s="1"/>
  <c r="AK65" i="7" s="1"/>
  <c r="AL65" i="7" s="1"/>
  <c r="AK65" i="10" s="1"/>
  <c r="AL65" i="10" s="1"/>
  <c r="AK65" i="11" s="1"/>
  <c r="AL65" i="11" s="1"/>
  <c r="AK65" i="12" s="1"/>
  <c r="AL65" i="12" s="1"/>
  <c r="AK65" i="13" s="1"/>
  <c r="AL65" i="13" s="1"/>
  <c r="AK65" i="14" s="1"/>
  <c r="AL65" i="14" s="1"/>
  <c r="BW20" i="39" s="1"/>
  <c r="H34" i="16" s="1"/>
  <c r="AK69" i="5"/>
  <c r="AL69" i="5" s="1"/>
  <c r="AK69" i="6" s="1"/>
  <c r="AL69" i="6" s="1"/>
  <c r="AK69" i="7" s="1"/>
  <c r="AL69" i="7" s="1"/>
  <c r="AK69" i="10" s="1"/>
  <c r="AL69" i="10" s="1"/>
  <c r="AK69" i="11" s="1"/>
  <c r="AL69" i="11" s="1"/>
  <c r="AK69" i="12" s="1"/>
  <c r="AL69" i="12" s="1"/>
  <c r="AK69" i="13" s="1"/>
  <c r="AL69" i="13" s="1"/>
  <c r="AK69" i="14" s="1"/>
  <c r="AL69" i="14" s="1"/>
  <c r="BW24" i="39" s="1"/>
  <c r="H39" i="16" s="1"/>
  <c r="F34" i="17" s="1"/>
  <c r="AK70" i="5"/>
  <c r="AL70" i="5" s="1"/>
  <c r="AK70" i="6" s="1"/>
  <c r="AL70" i="6" s="1"/>
  <c r="AK70" i="7" s="1"/>
  <c r="AL70" i="7" s="1"/>
  <c r="AK70" i="10" s="1"/>
  <c r="AL70" i="10" s="1"/>
  <c r="AK70" i="11" s="1"/>
  <c r="AL70" i="11" s="1"/>
  <c r="AK70" i="12" s="1"/>
  <c r="AL70" i="12" s="1"/>
  <c r="AK70" i="13" s="1"/>
  <c r="AL70" i="13" s="1"/>
  <c r="AK70" i="14" s="1"/>
  <c r="AL70" i="14" s="1"/>
  <c r="BW25" i="39" s="1"/>
  <c r="H47" i="16" s="1"/>
  <c r="N44" i="17" s="1"/>
  <c r="J161" i="17" s="1"/>
  <c r="M161" i="17" s="1"/>
  <c r="AK77" i="5"/>
  <c r="AL77" i="5" s="1"/>
  <c r="AK77" i="6" s="1"/>
  <c r="AL77" i="6" s="1"/>
  <c r="AK77" i="7" s="1"/>
  <c r="AL77" i="7" s="1"/>
  <c r="AK77" i="10" s="1"/>
  <c r="AL77" i="10" s="1"/>
  <c r="AK77" i="11" s="1"/>
  <c r="AL77" i="11" s="1"/>
  <c r="AK77" i="12" s="1"/>
  <c r="AL77" i="12" s="1"/>
  <c r="AK77" i="13" s="1"/>
  <c r="AL77" i="13" s="1"/>
  <c r="AK77" i="14" s="1"/>
  <c r="AL77" i="14" s="1"/>
  <c r="BW32" i="39" s="1"/>
  <c r="AK61" i="5"/>
  <c r="AL61" i="5" s="1"/>
  <c r="AK61" i="6" s="1"/>
  <c r="AL61" i="6" s="1"/>
  <c r="AK61" i="7" s="1"/>
  <c r="AL61" i="7" s="1"/>
  <c r="AK61" i="10" s="1"/>
  <c r="AL61" i="10" s="1"/>
  <c r="AK61" i="11" s="1"/>
  <c r="AL61" i="11" s="1"/>
  <c r="AK61" i="12" s="1"/>
  <c r="AL61" i="12" s="1"/>
  <c r="AK61" i="13" s="1"/>
  <c r="AL61" i="13" s="1"/>
  <c r="AK61" i="14" s="1"/>
  <c r="AL61" i="14" s="1"/>
  <c r="BW16" i="39" s="1"/>
  <c r="H29" i="16" s="1"/>
  <c r="AK62" i="5"/>
  <c r="AL62" i="5" s="1"/>
  <c r="AK62" i="6" s="1"/>
  <c r="AL62" i="6" s="1"/>
  <c r="AK62" i="7" s="1"/>
  <c r="AL62" i="7" s="1"/>
  <c r="AK62" i="10" s="1"/>
  <c r="AL62" i="10" s="1"/>
  <c r="AK62" i="11" s="1"/>
  <c r="AL62" i="11" s="1"/>
  <c r="AK62" i="12" s="1"/>
  <c r="AL62" i="12" s="1"/>
  <c r="AK62" i="13" s="1"/>
  <c r="AL62" i="13" s="1"/>
  <c r="AK62" i="14" s="1"/>
  <c r="AL62" i="14" s="1"/>
  <c r="BW17" i="39" s="1"/>
  <c r="H30" i="16" s="1"/>
  <c r="H44" i="17" s="1"/>
  <c r="AK72" i="5"/>
  <c r="AL72" i="5" s="1"/>
  <c r="AK72" i="6" s="1"/>
  <c r="AL72" i="6" s="1"/>
  <c r="AK72" i="7" s="1"/>
  <c r="AL72" i="7" s="1"/>
  <c r="AK72" i="10" s="1"/>
  <c r="AL72" i="10" s="1"/>
  <c r="AK72" i="11" s="1"/>
  <c r="AL72" i="11" s="1"/>
  <c r="AK72" i="12" s="1"/>
  <c r="AL72" i="12" s="1"/>
  <c r="AK72" i="13" s="1"/>
  <c r="AL72" i="13" s="1"/>
  <c r="AK72" i="14" s="1"/>
  <c r="AL72" i="14" s="1"/>
  <c r="BW27" i="39" s="1"/>
  <c r="H49" i="16" s="1"/>
  <c r="O44" i="17" s="1"/>
  <c r="K171" i="17" s="1"/>
  <c r="L171" i="17" s="1"/>
  <c r="AK78" i="5"/>
  <c r="AL78" i="5" s="1"/>
  <c r="AK78" i="6" s="1"/>
  <c r="AL78" i="6" s="1"/>
  <c r="AK78" i="7" s="1"/>
  <c r="AL78" i="7" s="1"/>
  <c r="AK78" i="10" s="1"/>
  <c r="AL78" i="10" s="1"/>
  <c r="AK78" i="11" s="1"/>
  <c r="AL78" i="11" s="1"/>
  <c r="AK78" i="12" s="1"/>
  <c r="AL78" i="12" s="1"/>
  <c r="AK78" i="13" s="1"/>
  <c r="AL78" i="13" s="1"/>
  <c r="AK78" i="14" s="1"/>
  <c r="AL78" i="14" s="1"/>
  <c r="BW33" i="39" s="1"/>
  <c r="H87" i="16" s="1"/>
  <c r="AK71" i="5"/>
  <c r="AL71" i="5" s="1"/>
  <c r="AK71" i="6" s="1"/>
  <c r="AL71" i="6" s="1"/>
  <c r="AK71" i="7" s="1"/>
  <c r="AL71" i="7" s="1"/>
  <c r="AK71" i="10" s="1"/>
  <c r="AL71" i="10" s="1"/>
  <c r="AK71" i="11" s="1"/>
  <c r="AL71" i="11" s="1"/>
  <c r="AK71" i="12" s="1"/>
  <c r="AL71" i="12" s="1"/>
  <c r="AK71" i="13" s="1"/>
  <c r="AL71" i="13" s="1"/>
  <c r="AK71" i="14" s="1"/>
  <c r="AL71" i="14" s="1"/>
  <c r="BW26" i="39" s="1"/>
  <c r="H102" i="16" s="1"/>
  <c r="AK80" i="5"/>
  <c r="AL80" i="5" s="1"/>
  <c r="AK80" i="6" s="1"/>
  <c r="AL80" i="6" s="1"/>
  <c r="AK80" i="7" s="1"/>
  <c r="AL80" i="7" s="1"/>
  <c r="AK80" i="10" s="1"/>
  <c r="AL80" i="10" s="1"/>
  <c r="AK80" i="11" s="1"/>
  <c r="AL80" i="11" s="1"/>
  <c r="AK80" i="12" s="1"/>
  <c r="AL80" i="12" s="1"/>
  <c r="AK80" i="13" s="1"/>
  <c r="AL80" i="13" s="1"/>
  <c r="AK80" i="14" s="1"/>
  <c r="AL80" i="14" s="1"/>
  <c r="BW35" i="39" s="1"/>
  <c r="H107" i="16" s="1"/>
  <c r="AK67" i="5"/>
  <c r="AL67" i="5" s="1"/>
  <c r="AK67" i="6" s="1"/>
  <c r="AL67" i="6" s="1"/>
  <c r="AK67" i="7" s="1"/>
  <c r="AL67" i="7" s="1"/>
  <c r="AK67" i="10" s="1"/>
  <c r="AL67" i="10" s="1"/>
  <c r="AK67" i="11" s="1"/>
  <c r="AL67" i="11" s="1"/>
  <c r="AK67" i="12" s="1"/>
  <c r="AL67" i="12" s="1"/>
  <c r="AK67" i="13" s="1"/>
  <c r="AL67" i="13" s="1"/>
  <c r="AK67" i="14" s="1"/>
  <c r="AL67" i="14" s="1"/>
  <c r="BW22" i="39" s="1"/>
  <c r="H36" i="16" s="1"/>
  <c r="AL76" i="3"/>
  <c r="AK76" i="4" s="1"/>
  <c r="AL76" i="4" s="1"/>
  <c r="AK66" i="5"/>
  <c r="AL66" i="5" s="1"/>
  <c r="AK66" i="6" s="1"/>
  <c r="AL66" i="6" s="1"/>
  <c r="AK66" i="7" s="1"/>
  <c r="AL66" i="7" s="1"/>
  <c r="AK66" i="10" s="1"/>
  <c r="AL66" i="10" s="1"/>
  <c r="AK66" i="11" s="1"/>
  <c r="AL66" i="11" s="1"/>
  <c r="AK66" i="12" s="1"/>
  <c r="AL66" i="12" s="1"/>
  <c r="AK66" i="13" s="1"/>
  <c r="AL66" i="13" s="1"/>
  <c r="AK66" i="14" s="1"/>
  <c r="AL66" i="14" s="1"/>
  <c r="BW21" i="39" s="1"/>
  <c r="H35" i="16" s="1"/>
  <c r="AK63" i="5"/>
  <c r="AL63" i="5" s="1"/>
  <c r="AK63" i="6" s="1"/>
  <c r="AL63" i="6" s="1"/>
  <c r="AK63" i="7" s="1"/>
  <c r="AL63" i="7" s="1"/>
  <c r="AK63" i="10" s="1"/>
  <c r="AL63" i="10" s="1"/>
  <c r="AK63" i="11" s="1"/>
  <c r="AL63" i="11" s="1"/>
  <c r="AK63" i="12" s="1"/>
  <c r="AL63" i="12" s="1"/>
  <c r="AK63" i="13" s="1"/>
  <c r="AL63" i="13" s="1"/>
  <c r="AK63" i="14" s="1"/>
  <c r="AL63" i="14" s="1"/>
  <c r="BW18" i="39" s="1"/>
  <c r="H31" i="16" s="1"/>
  <c r="AL81" i="2"/>
  <c r="AK41" i="2" s="1"/>
  <c r="AK60" i="5"/>
  <c r="AL60" i="5" s="1"/>
  <c r="AK60" i="6" s="1"/>
  <c r="AL60" i="6" s="1"/>
  <c r="AK60" i="7" s="1"/>
  <c r="AL60" i="7" s="1"/>
  <c r="AK60" i="10" s="1"/>
  <c r="AL60" i="10" s="1"/>
  <c r="AK60" i="11" s="1"/>
  <c r="AL60" i="11" s="1"/>
  <c r="AK60" i="12" s="1"/>
  <c r="AL60" i="12" s="1"/>
  <c r="AK60" i="13" s="1"/>
  <c r="AL60" i="13" s="1"/>
  <c r="AK60" i="14" s="1"/>
  <c r="AL60" i="14" s="1"/>
  <c r="BW15" i="39" s="1"/>
  <c r="H28" i="16" s="1"/>
  <c r="AK59" i="5"/>
  <c r="AL59" i="5" s="1"/>
  <c r="AK59" i="6" s="1"/>
  <c r="AL59" i="6" s="1"/>
  <c r="AK59" i="7" s="1"/>
  <c r="AL59" i="7" s="1"/>
  <c r="AK59" i="10" s="1"/>
  <c r="AL59" i="10" s="1"/>
  <c r="AK59" i="11" s="1"/>
  <c r="AL59" i="11" s="1"/>
  <c r="AK59" i="12" s="1"/>
  <c r="AL59" i="12" s="1"/>
  <c r="AK59" i="13" s="1"/>
  <c r="AL59" i="13" s="1"/>
  <c r="AK59" i="14" s="1"/>
  <c r="AL59" i="14" s="1"/>
  <c r="BW14" i="39" s="1"/>
  <c r="H27" i="16" s="1"/>
  <c r="AK58" i="5"/>
  <c r="AL58" i="5" s="1"/>
  <c r="AK58" i="6" s="1"/>
  <c r="AL58" i="6" s="1"/>
  <c r="AK58" i="7" s="1"/>
  <c r="AL58" i="7" s="1"/>
  <c r="AK58" i="10" s="1"/>
  <c r="AL58" i="10" s="1"/>
  <c r="AK58" i="11" s="1"/>
  <c r="AL58" i="11" s="1"/>
  <c r="AK58" i="12" s="1"/>
  <c r="AL58" i="12" s="1"/>
  <c r="AK58" i="13" s="1"/>
  <c r="AL58" i="13" s="1"/>
  <c r="AK58" i="14" s="1"/>
  <c r="AL58" i="14" s="1"/>
  <c r="BW13" i="39" s="1"/>
  <c r="H26" i="16" s="1"/>
  <c r="AK57" i="5"/>
  <c r="AL57" i="5" s="1"/>
  <c r="AK57" i="6" s="1"/>
  <c r="AL57" i="6" s="1"/>
  <c r="AK57" i="7" s="1"/>
  <c r="AL57" i="7" s="1"/>
  <c r="AK57" i="10" s="1"/>
  <c r="AL57" i="10" s="1"/>
  <c r="AK57" i="11" s="1"/>
  <c r="AL57" i="11" s="1"/>
  <c r="AK57" i="12" s="1"/>
  <c r="AL57" i="12" s="1"/>
  <c r="AK57" i="13" s="1"/>
  <c r="AL57" i="13" s="1"/>
  <c r="AK57" i="14" s="1"/>
  <c r="AL57" i="14" s="1"/>
  <c r="BW12" i="39" s="1"/>
  <c r="H13" i="16" s="1"/>
  <c r="AK56" i="5"/>
  <c r="AL56" i="5" s="1"/>
  <c r="AK56" i="6" s="1"/>
  <c r="AL56" i="6" s="1"/>
  <c r="AK56" i="7" s="1"/>
  <c r="AL56" i="7" s="1"/>
  <c r="AK56" i="10" s="1"/>
  <c r="AL56" i="10" s="1"/>
  <c r="AK56" i="11" s="1"/>
  <c r="AL56" i="11" s="1"/>
  <c r="AK56" i="12" s="1"/>
  <c r="AL56" i="12" s="1"/>
  <c r="AK56" i="13" s="1"/>
  <c r="AL56" i="13" s="1"/>
  <c r="AK56" i="14" s="1"/>
  <c r="AL56" i="14" s="1"/>
  <c r="BW11" i="39" s="1"/>
  <c r="H12" i="16" s="1"/>
  <c r="AK55" i="5"/>
  <c r="AL55" i="5" s="1"/>
  <c r="AK55" i="6" s="1"/>
  <c r="AL55" i="6" s="1"/>
  <c r="AK55" i="7" s="1"/>
  <c r="AL55" i="7" s="1"/>
  <c r="AK55" i="10" s="1"/>
  <c r="AL55" i="10" s="1"/>
  <c r="AK55" i="11" s="1"/>
  <c r="AL55" i="11" s="1"/>
  <c r="AK55" i="12" s="1"/>
  <c r="AL55" i="12" s="1"/>
  <c r="AK55" i="13" s="1"/>
  <c r="AL55" i="13" s="1"/>
  <c r="AK55" i="14" s="1"/>
  <c r="AL55" i="14" s="1"/>
  <c r="BW10" i="39" s="1"/>
  <c r="AK54" i="5"/>
  <c r="AL54" i="5" s="1"/>
  <c r="AK54" i="6" s="1"/>
  <c r="AL54" i="6" s="1"/>
  <c r="AK54" i="7" s="1"/>
  <c r="AL54" i="7" s="1"/>
  <c r="AK54" i="10" s="1"/>
  <c r="AL54" i="10" s="1"/>
  <c r="AK54" i="11" s="1"/>
  <c r="AL54" i="11" s="1"/>
  <c r="AK54" i="12" s="1"/>
  <c r="AL54" i="12" s="1"/>
  <c r="AK54" i="13" s="1"/>
  <c r="AL54" i="13" s="1"/>
  <c r="AK54" i="14" s="1"/>
  <c r="AL54" i="14" s="1"/>
  <c r="BW9" i="39" s="1"/>
  <c r="AK53" i="5"/>
  <c r="AL53" i="5" s="1"/>
  <c r="AK53" i="6" s="1"/>
  <c r="AL53" i="6" s="1"/>
  <c r="AK53" i="7" s="1"/>
  <c r="AL53" i="7" s="1"/>
  <c r="AK53" i="10" s="1"/>
  <c r="AL53" i="10" s="1"/>
  <c r="AK53" i="11" s="1"/>
  <c r="AL53" i="11" s="1"/>
  <c r="AK53" i="12" s="1"/>
  <c r="AL53" i="12" s="1"/>
  <c r="AK53" i="13" s="1"/>
  <c r="AL53" i="13" s="1"/>
  <c r="AK53" i="14" s="1"/>
  <c r="AL53" i="14" s="1"/>
  <c r="BW8" i="39" s="1"/>
  <c r="H9" i="16" s="1"/>
  <c r="AK52" i="5"/>
  <c r="AL52" i="5" s="1"/>
  <c r="AK52" i="6" s="1"/>
  <c r="AL52" i="6" s="1"/>
  <c r="AK52" i="7" s="1"/>
  <c r="AL52" i="7" s="1"/>
  <c r="AK52" i="10" s="1"/>
  <c r="AL52" i="10" s="1"/>
  <c r="AK52" i="11" s="1"/>
  <c r="AL52" i="11" s="1"/>
  <c r="AK52" i="12" s="1"/>
  <c r="AL52" i="12" s="1"/>
  <c r="AK52" i="13" s="1"/>
  <c r="AL52" i="13" s="1"/>
  <c r="AK52" i="14" s="1"/>
  <c r="AL52" i="14" s="1"/>
  <c r="BW7" i="39" s="1"/>
  <c r="H8" i="16" s="1"/>
  <c r="AK51" i="5"/>
  <c r="AL51" i="5" s="1"/>
  <c r="AK51" i="6" s="1"/>
  <c r="AL51" i="6" s="1"/>
  <c r="AK51" i="7" s="1"/>
  <c r="AL51" i="7" s="1"/>
  <c r="AK51" i="10" s="1"/>
  <c r="AL51" i="10" s="1"/>
  <c r="AK51" i="11" s="1"/>
  <c r="AL51" i="11" s="1"/>
  <c r="AK51" i="12" s="1"/>
  <c r="AL51" i="12" s="1"/>
  <c r="AK51" i="13" s="1"/>
  <c r="AL51" i="13" s="1"/>
  <c r="AK51" i="14" s="1"/>
  <c r="AL51" i="14" s="1"/>
  <c r="BW6" i="39" s="1"/>
  <c r="H7" i="16" s="1"/>
  <c r="AL50" i="4"/>
  <c r="AL8" i="3"/>
  <c r="AK8" i="4" s="1"/>
  <c r="AK9" i="11"/>
  <c r="AL37" i="2"/>
  <c r="AK39" i="2" s="1"/>
  <c r="AK40" i="2" s="1"/>
  <c r="F39" i="17" l="1"/>
  <c r="N34" i="17"/>
  <c r="O34" i="17" s="1"/>
  <c r="Q44" i="17"/>
  <c r="H11" i="16"/>
  <c r="M49" i="17" s="1"/>
  <c r="H10" i="16"/>
  <c r="H110" i="16"/>
  <c r="H134" i="16" s="1"/>
  <c r="M54" i="17"/>
  <c r="N54" i="17" s="1"/>
  <c r="D39" i="17"/>
  <c r="I49" i="17"/>
  <c r="O23" i="17"/>
  <c r="R23" i="17" s="1"/>
  <c r="N19" i="17"/>
  <c r="H19" i="17"/>
  <c r="F44" i="17"/>
  <c r="H86" i="16"/>
  <c r="AK81" i="4"/>
  <c r="AL81" i="3"/>
  <c r="AK41" i="3" s="1"/>
  <c r="AK39" i="31"/>
  <c r="AK40" i="31" s="1"/>
  <c r="AK42" i="31" s="1"/>
  <c r="AK42" i="2"/>
  <c r="AK43" i="2" s="1"/>
  <c r="AK76" i="5"/>
  <c r="AL76" i="5" s="1"/>
  <c r="AK76" i="6" s="1"/>
  <c r="AL76" i="6" s="1"/>
  <c r="AK76" i="7" s="1"/>
  <c r="AL76" i="7" s="1"/>
  <c r="AK76" i="10" s="1"/>
  <c r="AL76" i="10" s="1"/>
  <c r="AK76" i="11" s="1"/>
  <c r="AL76" i="11" s="1"/>
  <c r="AK76" i="12" s="1"/>
  <c r="AL76" i="12" s="1"/>
  <c r="AK76" i="13" s="1"/>
  <c r="AL76" i="13" s="1"/>
  <c r="AK76" i="14" s="1"/>
  <c r="AL76" i="14" s="1"/>
  <c r="BW31" i="39" s="1"/>
  <c r="H77" i="16" s="1"/>
  <c r="AL81" i="4"/>
  <c r="AK41" i="4" s="1"/>
  <c r="AK50" i="5"/>
  <c r="AL37" i="3"/>
  <c r="AK39" i="3" s="1"/>
  <c r="AK40" i="3" s="1"/>
  <c r="AK37" i="4"/>
  <c r="AL8" i="4"/>
  <c r="AL9" i="11"/>
  <c r="H93" i="16" l="1"/>
  <c r="H132" i="16" s="1"/>
  <c r="G44" i="17"/>
  <c r="AK42" i="3"/>
  <c r="AK43" i="3" s="1"/>
  <c r="AK43" i="31"/>
  <c r="BW39" i="40"/>
  <c r="H124" i="16" s="1"/>
  <c r="AL50" i="5"/>
  <c r="AK81" i="5"/>
  <c r="AK8" i="5"/>
  <c r="AL37" i="4"/>
  <c r="AK39" i="4" s="1"/>
  <c r="AK40" i="4" s="1"/>
  <c r="AK42" i="4" s="1"/>
  <c r="AK43" i="4" s="1"/>
  <c r="AK9" i="12"/>
  <c r="BW41" i="40" l="1"/>
  <c r="BW40" i="40"/>
  <c r="AK42" i="40" s="1"/>
  <c r="AK43" i="40" s="1"/>
  <c r="AK44" i="40" s="1"/>
  <c r="AK50" i="6"/>
  <c r="AL81" i="5"/>
  <c r="AK41" i="5" s="1"/>
  <c r="AL8" i="5"/>
  <c r="AK37" i="5"/>
  <c r="AL9" i="12"/>
  <c r="AK9" i="13" s="1"/>
  <c r="AL9" i="13" s="1"/>
  <c r="AK9" i="14" s="1"/>
  <c r="AL9" i="14" s="1"/>
  <c r="AL6" i="39" l="1"/>
  <c r="D9" i="16" s="1"/>
  <c r="AK81" i="6"/>
  <c r="AL50" i="6"/>
  <c r="AK8" i="6"/>
  <c r="AL37" i="5"/>
  <c r="AK39" i="5" s="1"/>
  <c r="AK40" i="5" s="1"/>
  <c r="AK42" i="5" s="1"/>
  <c r="AK43" i="5" s="1"/>
  <c r="AK50" i="7" l="1"/>
  <c r="AL81" i="6"/>
  <c r="AK41" i="6" s="1"/>
  <c r="AL8" i="6"/>
  <c r="AK37" i="6"/>
  <c r="AK81" i="7" l="1"/>
  <c r="AL50" i="7"/>
  <c r="AK8" i="7"/>
  <c r="AL37" i="6"/>
  <c r="AK39" i="6" s="1"/>
  <c r="AK40" i="6" s="1"/>
  <c r="AK42" i="6" s="1"/>
  <c r="AK43" i="6" s="1"/>
  <c r="AK50" i="10" l="1"/>
  <c r="AL81" i="7"/>
  <c r="AK41" i="7" s="1"/>
  <c r="AL8" i="7"/>
  <c r="AK37" i="7"/>
  <c r="AL50" i="10" l="1"/>
  <c r="AK81" i="10"/>
  <c r="AK8" i="10"/>
  <c r="AL37" i="7"/>
  <c r="AK39" i="7" s="1"/>
  <c r="AK40" i="7" s="1"/>
  <c r="AK42" i="7" s="1"/>
  <c r="AK43" i="7" s="1"/>
  <c r="AK50" i="11" l="1"/>
  <c r="AL81" i="10"/>
  <c r="AK41" i="10" s="1"/>
  <c r="AL8" i="10"/>
  <c r="AK37" i="10"/>
  <c r="AL50" i="11" l="1"/>
  <c r="AK81" i="11"/>
  <c r="AK8" i="11"/>
  <c r="AL37" i="10"/>
  <c r="AK39" i="10" s="1"/>
  <c r="AK40" i="10" s="1"/>
  <c r="AK42" i="10" s="1"/>
  <c r="AK43" i="10" s="1"/>
  <c r="AK50" i="12" l="1"/>
  <c r="AL81" i="11"/>
  <c r="AK41" i="11" s="1"/>
  <c r="AL8" i="11"/>
  <c r="AK37" i="11"/>
  <c r="AL50" i="12" l="1"/>
  <c r="AK81" i="12"/>
  <c r="AK8" i="12"/>
  <c r="AL37" i="11"/>
  <c r="AK39" i="11" s="1"/>
  <c r="AK40" i="11" s="1"/>
  <c r="AK42" i="11" s="1"/>
  <c r="AK43" i="11" s="1"/>
  <c r="AL81" i="12" l="1"/>
  <c r="AK41" i="12" s="1"/>
  <c r="AK50" i="13"/>
  <c r="AL8" i="12"/>
  <c r="AK37" i="12"/>
  <c r="AK81" i="13" l="1"/>
  <c r="AL50" i="13"/>
  <c r="AK8" i="13"/>
  <c r="AL37" i="12"/>
  <c r="AK39" i="12" s="1"/>
  <c r="AK40" i="12" s="1"/>
  <c r="AK42" i="12" s="1"/>
  <c r="AK43" i="12" s="1"/>
  <c r="AK50" i="14" l="1"/>
  <c r="AL81" i="13"/>
  <c r="AK41" i="13" s="1"/>
  <c r="AL8" i="13"/>
  <c r="AK37" i="13"/>
  <c r="AK81" i="14" l="1"/>
  <c r="AL50" i="14"/>
  <c r="AK8" i="14"/>
  <c r="AL37" i="13"/>
  <c r="AK39" i="13" s="1"/>
  <c r="AK40" i="13" s="1"/>
  <c r="AK42" i="13" s="1"/>
  <c r="AK43" i="13" s="1"/>
  <c r="AL81" i="14" l="1"/>
  <c r="AK41" i="14" s="1"/>
  <c r="BW5" i="39"/>
  <c r="H6" i="16" s="1"/>
  <c r="AK37" i="14"/>
  <c r="AL8" i="14"/>
  <c r="O49" i="17" l="1"/>
  <c r="P49" i="17" s="1"/>
  <c r="Q59" i="17" s="1"/>
  <c r="L65" i="17" s="1"/>
  <c r="L71" i="17" s="1"/>
  <c r="H70" i="16"/>
  <c r="H131" i="16" s="1"/>
  <c r="AL37" i="14"/>
  <c r="AK39" i="14" s="1"/>
  <c r="AK40" i="14" s="1"/>
  <c r="AK42" i="14" s="1"/>
  <c r="AK43" i="14" s="1"/>
  <c r="AL5" i="39"/>
  <c r="D8" i="16" s="1"/>
  <c r="BW38" i="39"/>
  <c r="O19" i="17" l="1"/>
  <c r="R19" i="17" s="1"/>
  <c r="P23" i="17" s="1"/>
  <c r="AL34" i="39"/>
  <c r="D29" i="16"/>
  <c r="D53" i="16" s="1"/>
  <c r="D70" i="16" s="1"/>
  <c r="AL38" i="39"/>
  <c r="AK40" i="39" s="1"/>
  <c r="AK41" i="39" s="1"/>
  <c r="BW39" i="39"/>
  <c r="H125" i="16" s="1"/>
  <c r="H129" i="16" s="1"/>
  <c r="H136" i="16" s="1"/>
  <c r="H137" i="16" s="1"/>
  <c r="BW40" i="39" l="1"/>
  <c r="BW41" i="39"/>
  <c r="T27" i="17" l="1"/>
  <c r="AK42" i="39"/>
  <c r="AK43" i="39" s="1"/>
  <c r="AK44" i="39" s="1"/>
  <c r="F142" i="16" l="1"/>
  <c r="S65" i="17"/>
  <c r="S66" i="17" s="1"/>
  <c r="L28" i="17" l="1"/>
  <c r="H71" i="17" l="1"/>
  <c r="J71" i="17" s="1"/>
  <c r="N71" i="17" s="1"/>
  <c r="T28" i="17"/>
  <c r="T29" i="48"/>
  <c r="K21" i="48" s="1"/>
</calcChain>
</file>

<file path=xl/sharedStrings.xml><?xml version="1.0" encoding="utf-8"?>
<sst xmlns="http://schemas.openxmlformats.org/spreadsheetml/2006/main" count="9694" uniqueCount="2231">
  <si>
    <t xml:space="preserve">निवासी इमारतीवरील कर </t>
  </si>
  <si>
    <t xml:space="preserve">००३५-१०१ </t>
  </si>
  <si>
    <t xml:space="preserve">अनिवासी इमारती, खुल्या ( अकृषक ) जागेवरील कर </t>
  </si>
  <si>
    <t xml:space="preserve">००३५-१०२ </t>
  </si>
  <si>
    <t xml:space="preserve">दिवाबत्ती </t>
  </si>
  <si>
    <t xml:space="preserve">००४४-१०१ </t>
  </si>
  <si>
    <t xml:space="preserve">स्वच्छता कर </t>
  </si>
  <si>
    <t xml:space="preserve">०२१५-१०३ </t>
  </si>
  <si>
    <t xml:space="preserve">दुकाने, लघु उद्योग व हॉटेल चालविणे यावरील कर </t>
  </si>
  <si>
    <t xml:space="preserve">००२८-१०२ </t>
  </si>
  <si>
    <t xml:space="preserve">यात्रा कर </t>
  </si>
  <si>
    <t xml:space="preserve">००४२-१०३ </t>
  </si>
  <si>
    <t xml:space="preserve">जत्रा व उत्सव कर </t>
  </si>
  <si>
    <t xml:space="preserve">०२०६-१०२ </t>
  </si>
  <si>
    <t xml:space="preserve">इतर ( वर्गणी ) </t>
  </si>
  <si>
    <t xml:space="preserve">बाजार फी </t>
  </si>
  <si>
    <t xml:space="preserve">०२०६-१०१ </t>
  </si>
  <si>
    <t xml:space="preserve">जमीन भाडेपट्टी </t>
  </si>
  <si>
    <t xml:space="preserve">०५१५-४२ </t>
  </si>
  <si>
    <t xml:space="preserve">व्याज जमा </t>
  </si>
  <si>
    <t xml:space="preserve">००४९-१०१ </t>
  </si>
  <si>
    <t xml:space="preserve">जागा भाडे </t>
  </si>
  <si>
    <t>०५१५-८००</t>
  </si>
  <si>
    <t xml:space="preserve">देणगी </t>
  </si>
  <si>
    <t xml:space="preserve">०५१५-८०० </t>
  </si>
  <si>
    <t xml:space="preserve">इतर जमा </t>
  </si>
  <si>
    <t>लिलाव ( धूळ, घाण, शेण, केरकचरा, जनावरांची प्रेत व इतर)</t>
  </si>
  <si>
    <t xml:space="preserve">इमारत भाडे ( टावर भाडे ) </t>
  </si>
  <si>
    <t>००५९-१०१</t>
  </si>
  <si>
    <t xml:space="preserve">दाखले फी </t>
  </si>
  <si>
    <t xml:space="preserve">०५१५-४६ </t>
  </si>
  <si>
    <t xml:space="preserve">मुद्रांक शुल्क </t>
  </si>
  <si>
    <t xml:space="preserve">००३०-९०१ </t>
  </si>
  <si>
    <t xml:space="preserve">उपकर </t>
  </si>
  <si>
    <t xml:space="preserve">००२९-१०२ </t>
  </si>
  <si>
    <t xml:space="preserve">जमीन महसूल </t>
  </si>
  <si>
    <t xml:space="preserve">००२९-१०१ </t>
  </si>
  <si>
    <t xml:space="preserve">जमीन समानीकरण </t>
  </si>
  <si>
    <t xml:space="preserve">००२९-९०१ </t>
  </si>
  <si>
    <t xml:space="preserve">गौण खनिज </t>
  </si>
  <si>
    <t xml:space="preserve">०५१५-९०१ </t>
  </si>
  <si>
    <t>१६०१-१०२</t>
  </si>
  <si>
    <t>इतर अनुदान ( शिपाई पगार मानधन )</t>
  </si>
  <si>
    <t>४०००-८००</t>
  </si>
  <si>
    <t xml:space="preserve">मानधन, किमान वेतन व बैठक भत्ता </t>
  </si>
  <si>
    <t>१६०१-१०२-२०५३-२०४२-३१</t>
  </si>
  <si>
    <t xml:space="preserve">आरोग्य </t>
  </si>
  <si>
    <t xml:space="preserve">इतर </t>
  </si>
  <si>
    <t xml:space="preserve">आमदार निधी </t>
  </si>
  <si>
    <t xml:space="preserve">खासदार निधी </t>
  </si>
  <si>
    <t>४५१५-२५५३-१०१-२५</t>
  </si>
  <si>
    <t xml:space="preserve">अनामत / प्रतीभुती </t>
  </si>
  <si>
    <t>८४४३-१०२-५५</t>
  </si>
  <si>
    <t xml:space="preserve">ठेवी </t>
  </si>
  <si>
    <t>८४४३-१०३-५५</t>
  </si>
  <si>
    <t xml:space="preserve">लेखशीर्ष ( अर्थ संकल्पात निर्दिष्ट केल्याप्रमाणे / बाब ) </t>
  </si>
  <si>
    <t xml:space="preserve">अर्थ संकल्पीय तरतूद </t>
  </si>
  <si>
    <t xml:space="preserve">महिन्यातील एकूण रक्कम </t>
  </si>
  <si>
    <t xml:space="preserve">आधीच्या महिना अखेर पर्यंतची एकूण रक्कम </t>
  </si>
  <si>
    <t xml:space="preserve">चढती बेरीज </t>
  </si>
  <si>
    <t xml:space="preserve"> </t>
  </si>
  <si>
    <t xml:space="preserve">नमूना नं. ०६ </t>
  </si>
  <si>
    <t xml:space="preserve">माहे </t>
  </si>
  <si>
    <t xml:space="preserve">महिन्याबद्दल जमा रक्कमांची वर्गीकृत नोंदवही </t>
  </si>
  <si>
    <t xml:space="preserve">पान क्रं. </t>
  </si>
  <si>
    <t xml:space="preserve">ग्राम पंचायत  </t>
  </si>
  <si>
    <t xml:space="preserve">ता. </t>
  </si>
  <si>
    <t xml:space="preserve">जि. </t>
  </si>
  <si>
    <t xml:space="preserve">तारखा </t>
  </si>
  <si>
    <t xml:space="preserve">एकूण </t>
  </si>
  <si>
    <t xml:space="preserve">वर्षारंभीची शिल्लक </t>
  </si>
  <si>
    <t xml:space="preserve">महिन्यातील जमा </t>
  </si>
  <si>
    <t xml:space="preserve">एकूण एकंदर </t>
  </si>
  <si>
    <t xml:space="preserve">महिन्यातील खर्च </t>
  </si>
  <si>
    <t xml:space="preserve">अखेरची शिल्लक </t>
  </si>
  <si>
    <t xml:space="preserve">सरपंच मानधन </t>
  </si>
  <si>
    <t>२५१५-१०३-०५</t>
  </si>
  <si>
    <t xml:space="preserve">सदस्य बैठक भत्ता </t>
  </si>
  <si>
    <t>१६०१-१०२-२०५३-१०४२-३१</t>
  </si>
  <si>
    <t xml:space="preserve">सदस्य / सरपंच प्रवास भत्ता </t>
  </si>
  <si>
    <t>२५१५-१०३-११</t>
  </si>
  <si>
    <t xml:space="preserve">कर्मचारी वेतन </t>
  </si>
  <si>
    <t>२५१५-१०३-०१</t>
  </si>
  <si>
    <t xml:space="preserve">कर्मचारी प्रवास भत्ता </t>
  </si>
  <si>
    <t>२५१५-१०३-A११</t>
  </si>
  <si>
    <t xml:space="preserve">कार्यालयीन खर्च </t>
  </si>
  <si>
    <t>२५१५-१०३-१३</t>
  </si>
  <si>
    <t xml:space="preserve">दुरुस्ती व देखभाल </t>
  </si>
  <si>
    <t>२०५९-१०१-२७</t>
  </si>
  <si>
    <t xml:space="preserve">स्वच्छता </t>
  </si>
  <si>
    <t xml:space="preserve">( ब ) रस्त्यावरील दिवाबत्ती </t>
  </si>
  <si>
    <t>१६०१-१०२-३६०४-०३२५-५०</t>
  </si>
  <si>
    <t xml:space="preserve">( क ) कार्यालय </t>
  </si>
  <si>
    <t>२८०१-१०१-२१</t>
  </si>
  <si>
    <t xml:space="preserve">पथ दिवाबत्ती, साहित्य व इतर </t>
  </si>
  <si>
    <t>२८०१-१०३-२१</t>
  </si>
  <si>
    <t xml:space="preserve">दिवाबत्ती मजुरी </t>
  </si>
  <si>
    <t>२८०१-१०३-०२</t>
  </si>
  <si>
    <t xml:space="preserve">शिक्षण </t>
  </si>
  <si>
    <t xml:space="preserve">रस्ते देखभाल दुरुस्ती </t>
  </si>
  <si>
    <t>३०५४-१०१-२७</t>
  </si>
  <si>
    <t xml:space="preserve">रस्ते नवीन </t>
  </si>
  <si>
    <t>५०५४-१०१-५३</t>
  </si>
  <si>
    <t xml:space="preserve">गटार देखभाल दुरुस्ती </t>
  </si>
  <si>
    <t xml:space="preserve">गटार नवीन </t>
  </si>
  <si>
    <t>५०५४-१०२-५३</t>
  </si>
  <si>
    <t xml:space="preserve">मुतारी दुरुस्ती </t>
  </si>
  <si>
    <t xml:space="preserve">स्मशानभूमी दुरुस्ती </t>
  </si>
  <si>
    <t xml:space="preserve">समाजकल्याण ( २०%) ( आदिवासी व मागास वर्ग ) </t>
  </si>
  <si>
    <t>२२३५-१०१-३२</t>
  </si>
  <si>
    <t xml:space="preserve">डी.व्ही.डी.एफ. वर्गणी </t>
  </si>
  <si>
    <t>२५१५-१०३-३२</t>
  </si>
  <si>
    <t xml:space="preserve">महिला व बाल कल्याण ( १० % ) </t>
  </si>
  <si>
    <t>२२११-१०१-३२</t>
  </si>
  <si>
    <t xml:space="preserve">साहित्य खरेदी </t>
  </si>
  <si>
    <t>२५१५-१०३-२१</t>
  </si>
  <si>
    <t xml:space="preserve">अपंग कल्याण </t>
  </si>
  <si>
    <t>२२३५-१०२-६२</t>
  </si>
  <si>
    <t xml:space="preserve">कर्म. भविष्य निर्वाह निधी </t>
  </si>
  <si>
    <t>८००९-१०२-५६</t>
  </si>
  <si>
    <t xml:space="preserve">मानधन, किमान वेतन व बैठक भत्ता व अल्पोपहार </t>
  </si>
  <si>
    <t xml:space="preserve">अग्रिम / अनामत </t>
  </si>
  <si>
    <t>८४४३-१०२-५६</t>
  </si>
  <si>
    <t>८४४३-१०३-५६</t>
  </si>
  <si>
    <t xml:space="preserve">एप्रिल </t>
  </si>
  <si>
    <t xml:space="preserve">मार्च </t>
  </si>
  <si>
    <t>मे</t>
  </si>
  <si>
    <t xml:space="preserve">जून </t>
  </si>
  <si>
    <t>जुलै</t>
  </si>
  <si>
    <t xml:space="preserve">अगस्त </t>
  </si>
  <si>
    <t xml:space="preserve">सप्टेंबर </t>
  </si>
  <si>
    <t xml:space="preserve">नोव्हेंबर </t>
  </si>
  <si>
    <t xml:space="preserve">डिसेंबर </t>
  </si>
  <si>
    <t xml:space="preserve">जानेवारी </t>
  </si>
  <si>
    <t xml:space="preserve">फेब्रुवारी </t>
  </si>
  <si>
    <t xml:space="preserve">ऑक्टोबर </t>
  </si>
  <si>
    <t xml:space="preserve">ऑगस्त </t>
  </si>
  <si>
    <t xml:space="preserve">महिन्याबद्दल खर्च  रक्कमांची वर्गीकृत नोंदवही </t>
  </si>
  <si>
    <t xml:space="preserve">जमा </t>
  </si>
  <si>
    <t xml:space="preserve">खर्च </t>
  </si>
  <si>
    <t xml:space="preserve">जमा लेखा शिर्ष </t>
  </si>
  <si>
    <t xml:space="preserve">२०२०/२०२१या वर्षासाठी पंचायतीची अंदाजित प्राप्ती </t>
  </si>
  <si>
    <t xml:space="preserve">२०१९/२०२० चालु वर्षासाठी मंजूर केलेली अंदाजित प्राप्ती </t>
  </si>
  <si>
    <t xml:space="preserve">२०१८/ २०१९ मागील वर्षी मिळालेली प्रत्यक्ष रक्कम </t>
  </si>
  <si>
    <t xml:space="preserve">२०१७/ २०१८गतपूर्व वर्षात वर्षात मिळालेली प्रत्यक्ष रक्कम </t>
  </si>
  <si>
    <t xml:space="preserve">खर्च लेखा शिर्ष </t>
  </si>
  <si>
    <t xml:space="preserve">२०२०/२०२१ या वर्षासाठी पंचायतीची अंदाजित खर्च </t>
  </si>
  <si>
    <t xml:space="preserve">२०१९/२०२० चालु वर्षासाठी मंजूर केलेली खर्चाची अंदाजित रक्कम </t>
  </si>
  <si>
    <t xml:space="preserve">२०१८/२०१९ मागील वर्षी मिळालेली प्रत्यक्ष खर्च </t>
  </si>
  <si>
    <t xml:space="preserve">२०१७/२०१८   गत पूर्व  वर्षी मिळालेली प्रत्यक्ष खर्च </t>
  </si>
  <si>
    <t xml:space="preserve">( एक ) </t>
  </si>
  <si>
    <t xml:space="preserve">ग्रामनिधी जमा </t>
  </si>
  <si>
    <t xml:space="preserve">ग्रामनिधीतून खर्च </t>
  </si>
  <si>
    <t xml:space="preserve">( अ ) कर </t>
  </si>
  <si>
    <t xml:space="preserve">मालमत्ता कर, जमिनी व इमारती यावरील कर </t>
  </si>
  <si>
    <t xml:space="preserve">जत्रा, उत्सव व इतर मनोरंजन कर </t>
  </si>
  <si>
    <t xml:space="preserve">पाणी पुरवठा </t>
  </si>
  <si>
    <t xml:space="preserve">पाईप लाईन दुरुस्ती </t>
  </si>
  <si>
    <t>२२१५-१०१-०२</t>
  </si>
  <si>
    <t xml:space="preserve">मनरंजन कर </t>
  </si>
  <si>
    <t xml:space="preserve">००४५-१०१ </t>
  </si>
  <si>
    <t xml:space="preserve">पाणी पुरवठा नवीन कामे </t>
  </si>
  <si>
    <t>४२१५-१०२-५३</t>
  </si>
  <si>
    <t xml:space="preserve">सायकल व इतर वाहनावरील कर </t>
  </si>
  <si>
    <t xml:space="preserve">००४१-८०० </t>
  </si>
  <si>
    <t xml:space="preserve">पाणी पुरवठा कर्मचारी वेतन </t>
  </si>
  <si>
    <t>२२१५-१०३-०१</t>
  </si>
  <si>
    <t xml:space="preserve">टोल tax </t>
  </si>
  <si>
    <t xml:space="preserve">००४२-९०१ </t>
  </si>
  <si>
    <t xml:space="preserve">पाणी मीटर / साहित्य खरेदी </t>
  </si>
  <si>
    <t>२२१५-१०१-२१</t>
  </si>
  <si>
    <t xml:space="preserve">उतारू व मालावरील कर </t>
  </si>
  <si>
    <t xml:space="preserve">००४२-१०२ </t>
  </si>
  <si>
    <t xml:space="preserve">नळमार्गाचे परीक्षण व दुरुस्ती </t>
  </si>
  <si>
    <t>२२१५-१०१-२७</t>
  </si>
  <si>
    <t xml:space="preserve">वनविकास कर </t>
  </si>
  <si>
    <t xml:space="preserve">०४०६-४२ </t>
  </si>
  <si>
    <t>शासकीय पाणीपट्टीचा भरणा करणे</t>
  </si>
  <si>
    <t>२२१५-१०१-१४</t>
  </si>
  <si>
    <t xml:space="preserve">सेवा कर </t>
  </si>
  <si>
    <t xml:space="preserve">००४४-९०१ </t>
  </si>
  <si>
    <t xml:space="preserve">नलिका विहिरीची देखभाल व दुरुस्ती </t>
  </si>
  <si>
    <t>२२१५-१०२-२७</t>
  </si>
  <si>
    <t xml:space="preserve">व्यापारी किंवा अजीविका यावरील कर ( शेतीव्यतिरिक्त ) </t>
  </si>
  <si>
    <t xml:space="preserve">हात पंप / वीज पंप वर्गणी </t>
  </si>
  <si>
    <t>२२१५-१०२-३२</t>
  </si>
  <si>
    <t xml:space="preserve">गुरांच्या बाजारावरील दलालीचा व्यवसाय व अजीविकेवरील कर </t>
  </si>
  <si>
    <t xml:space="preserve">००४५-८०० </t>
  </si>
  <si>
    <t xml:space="preserve">निर्मल भारत अभियान </t>
  </si>
  <si>
    <t>२२१५-१०३-५०</t>
  </si>
  <si>
    <t xml:space="preserve">वीज देयक </t>
  </si>
  <si>
    <t xml:space="preserve">( अ ) पाणी पुरवठा </t>
  </si>
  <si>
    <t>२२१५-१०१-१३</t>
  </si>
  <si>
    <t xml:space="preserve">एकूण ( एक ) ( अ ) कर </t>
  </si>
  <si>
    <t xml:space="preserve">( ब ) करेत्तर उत्पन्न </t>
  </si>
  <si>
    <t xml:space="preserve">टांगा थांबा फी </t>
  </si>
  <si>
    <t xml:space="preserve">रस्ते व गटार </t>
  </si>
  <si>
    <t xml:space="preserve">कार थांबा फी </t>
  </si>
  <si>
    <t xml:space="preserve">पाणी पट्टी </t>
  </si>
  <si>
    <t xml:space="preserve">जनरल पाणीपट्टी </t>
  </si>
  <si>
    <t xml:space="preserve">०२१५-८०० </t>
  </si>
  <si>
    <t xml:space="preserve">स्पेशल पाणीपट्टी </t>
  </si>
  <si>
    <t xml:space="preserve">०२१५-१०१ </t>
  </si>
  <si>
    <t xml:space="preserve">स्वच्छता फी </t>
  </si>
  <si>
    <t xml:space="preserve">अन्य बांधकाम </t>
  </si>
  <si>
    <t xml:space="preserve">गाय चरण फी </t>
  </si>
  <si>
    <t xml:space="preserve">०४०३-१०४ </t>
  </si>
  <si>
    <t xml:space="preserve">डीव्हीडीएफ व्याज २.५ % </t>
  </si>
  <si>
    <t xml:space="preserve">००४९-८०० </t>
  </si>
  <si>
    <t xml:space="preserve">वाचनालय </t>
  </si>
  <si>
    <t xml:space="preserve">कोंडवाडा जमा </t>
  </si>
  <si>
    <t xml:space="preserve">वाचनालय बांधकाम </t>
  </si>
  <si>
    <t>४२०५-१०१-५३</t>
  </si>
  <si>
    <t xml:space="preserve">वाचनालय अनुदान </t>
  </si>
  <si>
    <t>१६०१-१०२-२२०५-२५६८-३३</t>
  </si>
  <si>
    <t xml:space="preserve">जलशुद्धीकरण / टी. सी. एल </t>
  </si>
  <si>
    <t>२२१५-१०३-२१</t>
  </si>
  <si>
    <t xml:space="preserve">बाग व मैदान </t>
  </si>
  <si>
    <t>४५१५-१०३-c५३</t>
  </si>
  <si>
    <t xml:space="preserve">इमारत भाडे </t>
  </si>
  <si>
    <t xml:space="preserve">सामाजिक व सांस्कृतिक कार्यक्रम </t>
  </si>
  <si>
    <t>२२०५-१०१</t>
  </si>
  <si>
    <t xml:space="preserve">कोंडवाडा </t>
  </si>
  <si>
    <t xml:space="preserve">एकूण ( एक ) ( ब ) </t>
  </si>
  <si>
    <t xml:space="preserve">एकूण ( एक ) करेत्तर उत्पन्न जमा ( अ + ब ) </t>
  </si>
  <si>
    <t xml:space="preserve">शेती </t>
  </si>
  <si>
    <t xml:space="preserve">( क ) अभिहास्तांकित रकमा </t>
  </si>
  <si>
    <t xml:space="preserve">कोर्ट वकील फी </t>
  </si>
  <si>
    <t>२५१५-१०३-२८</t>
  </si>
  <si>
    <t xml:space="preserve">जाहिरात व प्रसिद्धी वरील खर्च </t>
  </si>
  <si>
    <t>२५१५-१०३-२६</t>
  </si>
  <si>
    <t xml:space="preserve">पेट्रोल तेल व वंगण </t>
  </si>
  <si>
    <t>२५१५-१०३-२४</t>
  </si>
  <si>
    <t xml:space="preserve">वनीकरण </t>
  </si>
  <si>
    <t>२४०६-१०१-४२</t>
  </si>
  <si>
    <t xml:space="preserve">वाहन दुरुस्ती </t>
  </si>
  <si>
    <t>२०५९-१०४-५१</t>
  </si>
  <si>
    <t xml:space="preserve">पथ दिवाबत्ती देयकाचा भरणा करण्यासाठी अनुदान </t>
  </si>
  <si>
    <t xml:space="preserve">नळ पाणी पुरवठ्यातील देयकासाठी ५०% अनुदान </t>
  </si>
  <si>
    <t xml:space="preserve">वैद्यकीय सहाय्य </t>
  </si>
  <si>
    <t>२२१०-१०१-३३</t>
  </si>
  <si>
    <t xml:space="preserve">मागास व आदिवासी क्षेत्रासाठी सहाय्य </t>
  </si>
  <si>
    <t>१६०१-१०२-२५१५-००४४-३१</t>
  </si>
  <si>
    <t xml:space="preserve">यात्राकरा ऐवजी अनुदान </t>
  </si>
  <si>
    <t>००४२-९०१</t>
  </si>
  <si>
    <t xml:space="preserve">जकात नुकसान भरपाई अनुदान </t>
  </si>
  <si>
    <t xml:space="preserve">वृक्ष तोडणे </t>
  </si>
  <si>
    <t xml:space="preserve">इतर अनुदान </t>
  </si>
  <si>
    <t xml:space="preserve">वृक्ष लागवड </t>
  </si>
  <si>
    <t xml:space="preserve">एकूण ( एक ) क </t>
  </si>
  <si>
    <t>एकूण ( एक ) ग्रामनिधी जमा ( अ+ब+क )</t>
  </si>
  <si>
    <t xml:space="preserve">एकूण ( एक ) ग्रामनिधी खर्च </t>
  </si>
  <si>
    <t xml:space="preserve">( दोन ) </t>
  </si>
  <si>
    <t xml:space="preserve">( अ ) राज्य शासन सहाय्यक अनुदान जमा </t>
  </si>
  <si>
    <t xml:space="preserve">राज्य शासन सहय्यक अनुदान खर्च </t>
  </si>
  <si>
    <t xml:space="preserve">शौचालय </t>
  </si>
  <si>
    <t>४५१५-२५१५-००६२-५३</t>
  </si>
  <si>
    <t xml:space="preserve">दलित वस्ती सुधार </t>
  </si>
  <si>
    <t>४५१५-२२२५-३०५५-५३</t>
  </si>
  <si>
    <t xml:space="preserve">पाणी पुरवठा / टी. सी. एल </t>
  </si>
  <si>
    <t xml:space="preserve">बांधकाम </t>
  </si>
  <si>
    <t>१६०१-१०२-५३</t>
  </si>
  <si>
    <t xml:space="preserve">शिक्षण शाळा </t>
  </si>
  <si>
    <t xml:space="preserve">ड्रेस </t>
  </si>
  <si>
    <t xml:space="preserve">एकूण ( दोन ) ( अ ) </t>
  </si>
  <si>
    <t>( ब ) आमदार, खासदार, डोंगरी विकास कार्यक्रमांतर्गत जि. ग्रा. वि. यंत्रणे कडून आलेला निधी इ.</t>
  </si>
  <si>
    <t xml:space="preserve">डोंगरी विकास कार्यक्रमांतर्गत आलेला निधी </t>
  </si>
  <si>
    <t>४५१५-००११-५३</t>
  </si>
  <si>
    <t xml:space="preserve">जि. ग्रा. वि. यंत्रणे कडून आलेला निधी </t>
  </si>
  <si>
    <t xml:space="preserve">जि.ग्रा.वि. यंत्रणा कडून आलेला निधी </t>
  </si>
  <si>
    <t xml:space="preserve">एकूण ( दोन ) ( ब ) </t>
  </si>
  <si>
    <t xml:space="preserve">एकूण ( दोन ) शासकीय अनुदाने जमा ( अ + ब ) </t>
  </si>
  <si>
    <t xml:space="preserve">( तीन ) </t>
  </si>
  <si>
    <t xml:space="preserve">केंद्र शासन अनुदाने जमा </t>
  </si>
  <si>
    <t xml:space="preserve">स्वर्ण जयंती ग्राम स्वरोजगार योजना </t>
  </si>
  <si>
    <t xml:space="preserve">एकूण ( दोन ) शासकीय अनुदान खर्च </t>
  </si>
  <si>
    <t xml:space="preserve">जवाहर ग्राम समृद्धी योजना </t>
  </si>
  <si>
    <t xml:space="preserve">केंद्र शासन अनुदाने व खर्च </t>
  </si>
  <si>
    <t xml:space="preserve">स्वर्णजयंती ग्राम स्वरोजगार योजना </t>
  </si>
  <si>
    <t xml:space="preserve">एकूण ( तीन ) केंद्र शासन अनुदाने जमा </t>
  </si>
  <si>
    <t xml:space="preserve">( चार ) </t>
  </si>
  <si>
    <t xml:space="preserve">संकीर्ण जमा </t>
  </si>
  <si>
    <t xml:space="preserve">एकूण ( तीन ) केंद्र शासन अनुदाने खर्च </t>
  </si>
  <si>
    <t xml:space="preserve">संकीर्ण खर्च </t>
  </si>
  <si>
    <t xml:space="preserve">कर्ज </t>
  </si>
  <si>
    <t xml:space="preserve">राज्य शासन कर्ज </t>
  </si>
  <si>
    <t>६००३-१०१-५५</t>
  </si>
  <si>
    <t xml:space="preserve">केंद्र शासन कर्ज </t>
  </si>
  <si>
    <t>६००४-१०१-५५</t>
  </si>
  <si>
    <t xml:space="preserve">कर्जे, हफ्ता व व्याज प्रदाने </t>
  </si>
  <si>
    <t>८४४३-१०३-c५५</t>
  </si>
  <si>
    <t xml:space="preserve">राज्य शासन कर्जे, हफ्ता व व्याज प्रदाने </t>
  </si>
  <si>
    <t>६००३-१०१-५६</t>
  </si>
  <si>
    <t xml:space="preserve">केंद्र शासन कर्जे, हफ्ता व व्याज प्रदाने </t>
  </si>
  <si>
    <t>६००४-१०१-५६</t>
  </si>
  <si>
    <t>८४४३-१०३-c ५६</t>
  </si>
  <si>
    <t xml:space="preserve">एकूण ( चार ) संकीर्ण जमा </t>
  </si>
  <si>
    <t xml:space="preserve">( पाच ) </t>
  </si>
  <si>
    <t xml:space="preserve">प्रारंभीची शिल्लक </t>
  </si>
  <si>
    <t xml:space="preserve">एकूण ( चार ) संकीर्ण खर्च </t>
  </si>
  <si>
    <t xml:space="preserve">एकूण ( पाच ) प्रारंभीची शिल्लक </t>
  </si>
  <si>
    <t xml:space="preserve">( सहा ) </t>
  </si>
  <si>
    <t xml:space="preserve">एकूण ( पाच ) अखेरची शिल्लक </t>
  </si>
  <si>
    <t xml:space="preserve">ग्राम पाणी पुरवठा निधी खाते </t>
  </si>
  <si>
    <t xml:space="preserve">ग्राम पंचायत निधी खाते </t>
  </si>
  <si>
    <t xml:space="preserve">एकूण ( सहा ) प्रारंभीची शिल्लक </t>
  </si>
  <si>
    <t xml:space="preserve">एकूण ( सहा ) अखेरची शिल्लक  </t>
  </si>
  <si>
    <t xml:space="preserve">एकूण ( एक ) ग्राम निधी जमा </t>
  </si>
  <si>
    <t xml:space="preserve">एकूण ( एक ) ग्राम निधी खर्च </t>
  </si>
  <si>
    <t xml:space="preserve">एकूण ( दोन ) शासकीय अनुदाने जमा </t>
  </si>
  <si>
    <t xml:space="preserve">एकूण ( दोन ) शासकीय अनुदाने खर्च  </t>
  </si>
  <si>
    <t xml:space="preserve">एकूण ( तीन ) केंद्र शासन अनुदाने खर्च  </t>
  </si>
  <si>
    <t xml:space="preserve">एकूण ( सहा ) अखेरची शिल्लक </t>
  </si>
  <si>
    <t xml:space="preserve">एकूण ( एक ) + ( दोन ) + ( तीन ) + ( चार ) + ( पाच ) + ( सहा ) </t>
  </si>
  <si>
    <t xml:space="preserve">रक्कम </t>
  </si>
  <si>
    <t>प्रकरण  15</t>
  </si>
  <si>
    <t>विवरण पत्र - अ</t>
  </si>
  <si>
    <t>अ.क्र.</t>
  </si>
  <si>
    <t>पंचायत समितीचे नांव</t>
  </si>
  <si>
    <t>एकूण ग्राम पंचायतींची संख्या</t>
  </si>
  <si>
    <t>सन 2011 ची खाने सुमारी</t>
  </si>
  <si>
    <t>सर्व साधारण जागा</t>
  </si>
  <si>
    <t>ग्रामपंचायतीच्या राखुन ठेवलेल्या जागा</t>
  </si>
  <si>
    <t>सहकारी सदस्यांची संख्या</t>
  </si>
  <si>
    <t>एकूण सदस्य ५+९+१०</t>
  </si>
  <si>
    <t>निवडणूक झालेल्या एकूण ग्रा.पं. संख्या</t>
  </si>
  <si>
    <t>पोट निवडणूक झालेल्या ग्रामपंचायती</t>
  </si>
  <si>
    <t>नेमलेल्या किंवा निवडून 
सर्वसाधारण</t>
  </si>
  <si>
    <t>एकूण सभासद (१४+१५)</t>
  </si>
  <si>
    <t>स्त्रिया</t>
  </si>
  <si>
    <t>अनुसूचित जाती</t>
  </si>
  <si>
    <t>अनुसूचित जमाती</t>
  </si>
  <si>
    <t>एकूण राखीव जागा (६+७+८)</t>
  </si>
  <si>
    <t>सभासदांची संख्या  निवडून आलेले सभासद</t>
  </si>
  <si>
    <t>राखीव नसलेल्या जिल्हा परिषदेच्या जागा स्थायी समितीने नेमलेले</t>
  </si>
  <si>
    <t>स्त्रिया निवडून आलेले सभासद</t>
  </si>
  <si>
    <t>राखीव जागा जिल्हा परिषद स्थायी समितीने नेमलेले सभासद</t>
  </si>
  <si>
    <t>एकूण सभासद (१७+१८)</t>
  </si>
  <si>
    <t>राखीव अनुसूचित जाती</t>
  </si>
  <si>
    <t>एकूण निवडून आलेले सभासद</t>
  </si>
  <si>
    <t>एकूण नेमलेले</t>
  </si>
  <si>
    <t>एकूण सहयोगी सभासद</t>
  </si>
  <si>
    <t>निवडून आलेले व नेमलेले सहयोगी सभासदांची संख्या (२६+२७+२८)</t>
  </si>
  <si>
    <t>सभासदांची संख्या अनुसूचित जाती निवडून आलेले सभासद</t>
  </si>
  <si>
    <t>जिल्हा परिषद स्थायी समितीने नेमलेले</t>
  </si>
  <si>
    <t>एकूण सभासद संख्या</t>
  </si>
  <si>
    <t>निवडून आलेले सभासद</t>
  </si>
  <si>
    <t>एकूण सभासद (२३+२४)</t>
  </si>
  <si>
    <t xml:space="preserve">विवरण  क व ड     </t>
  </si>
  <si>
    <t>सन 2019-2020 ग्राम पंचायतींना सरकारकडून मिळालेले अनुदाने</t>
  </si>
  <si>
    <t>अ.क्र</t>
  </si>
  <si>
    <t>एकूण ग्रामपंचायत संख्या</t>
  </si>
  <si>
    <t>जमीन महसूल अनुदान</t>
  </si>
  <si>
    <t>समानीकरण अनुदान</t>
  </si>
  <si>
    <t>ग्राम पंचायत कायदा कलम १२७ प्रमाणे स्थानिक उपकर</t>
  </si>
  <si>
    <t>विकास कामासाठी अनुदान</t>
  </si>
  <si>
    <t>एकूण ४ ते 5 ची बेरीज</t>
  </si>
  <si>
    <t>देणग्‍या</t>
  </si>
  <si>
    <t>बक्षिस</t>
  </si>
  <si>
    <t>नियमाचा भंग केल्याबद्दल</t>
  </si>
  <si>
    <t>इतर निर्दिष्ट न केलेल्या बाबी</t>
  </si>
  <si>
    <t>देणगी अनुदान वर्गणीची बेरीज ९ ते १३</t>
  </si>
  <si>
    <t>इमारतीवरील व जमिनीवरील कर</t>
  </si>
  <si>
    <t>दिवाबत्ती कर</t>
  </si>
  <si>
    <t>जत्रा कर</t>
  </si>
  <si>
    <t>चुंगी कर</t>
  </si>
  <si>
    <t>दुकानावरील हॉटेलवरील कर</t>
  </si>
  <si>
    <t>सायकल व वाहने इत्यादीवरील कर</t>
  </si>
  <si>
    <t>शेतीखेरीज बाष्प, तेल, विद्युतशक्तीच्या सहाय्याने केला जाणारा धंदा किंवा व्यवसायावरील कर</t>
  </si>
  <si>
    <t>गुरांच्या बाजारातील दलालीच्या धंदयावरील कर</t>
  </si>
  <si>
    <t>यात्रा, उत्सव यांचे करमणुकी वरील कर</t>
  </si>
  <si>
    <t>बाजार व आठवडा बाजारावरील कर</t>
  </si>
  <si>
    <t>15अ</t>
  </si>
  <si>
    <t>कोणतीही सार्वजनिक जागा किंवा ठिकाणे या वरील तात्पुरते इमले उभारणे व किंवा कोणतेही भाग पुढे आणणे किंवा त्याचा भोगवटा करणे यावरील कर</t>
  </si>
  <si>
    <t>बैलगाडयांच्या अडयावरील कर</t>
  </si>
  <si>
    <t>कारखान्यां कडून  मिळालेली ठोक वर्गणी</t>
  </si>
  <si>
    <t>विहीर व तळी पासून पाण्याचा पुरवठा करण्याबाबत कर</t>
  </si>
  <si>
    <t>सर्वसाधारण विशेष साफ सफाई पट्टी</t>
  </si>
  <si>
    <t>वाहने व जनावरे या वरील जकात</t>
  </si>
  <si>
    <t>गुरे चरण्याबद्दल फी</t>
  </si>
  <si>
    <t>इतर कर फी</t>
  </si>
  <si>
    <t>एकूण बेरीज १५ ते ३२</t>
  </si>
  <si>
    <t>एकूण मिळालेल्या उत्पन्नाची बेरीज ८+१४+३३</t>
  </si>
  <si>
    <t xml:space="preserve">दर माणसी कराचा तक्‍ता </t>
  </si>
  <si>
    <t>दर माणसी कराचा बोजा</t>
  </si>
  <si>
    <t>मागील वर्षातील एकूण उत्पन्न</t>
  </si>
  <si>
    <t>मागील वर्षातील प्रमाण वाढ व घट</t>
  </si>
  <si>
    <t>वाढ व घट झाल्याची कारणे</t>
  </si>
  <si>
    <t>ग्रामपंचायतीचे नांव</t>
  </si>
  <si>
    <t>एकूण ग्रामपंचायतींची संख्या</t>
  </si>
  <si>
    <t>स्वच्छता आरोग्य यावरील खर्च</t>
  </si>
  <si>
    <t>दफणभुमी व दहनभुमी याची व्यवस्था</t>
  </si>
  <si>
    <t>क्रिडांगणे व सार्वजनिक उद्याने</t>
  </si>
  <si>
    <t>बेवारशी प्रेते व गुरे ढोरे यांची विल्हेवाट लावणे</t>
  </si>
  <si>
    <t>साथीचे रोग आणि गुरांचे संगोपन</t>
  </si>
  <si>
    <t>प्रसुती व महिला बालकल्याण</t>
  </si>
  <si>
    <t>वैद्यकीय मदत</t>
  </si>
  <si>
    <t>माणसांना व गुरांना लस टोचने</t>
  </si>
  <si>
    <t>स्वच्छता विषयक व आरोग्य विषयक उपाययोजना</t>
  </si>
  <si>
    <t>स्तंभ ४ ते १३ यांची बेरीज</t>
  </si>
  <si>
    <t>अतिक्रमणे</t>
  </si>
  <si>
    <t>पाणी पुरवठा</t>
  </si>
  <si>
    <t>सार्वजनिक रस्ते गटारे विहीरी साफ करणे व उपद्गव कमी करणे</t>
  </si>
  <si>
    <t>१०अ</t>
  </si>
  <si>
    <t>रस्ते बांधणी, गटार बांधणी व ती व्यवस्थित ठेवणे व दुरुस्त करणे</t>
  </si>
  <si>
    <t>सार्वजनिक इमारती व विहीरी</t>
  </si>
  <si>
    <t>रस्त्यावरील दिवाबत्ती</t>
  </si>
  <si>
    <t>जत्रा बाजार व बैलगाडी अड्डा</t>
  </si>
  <si>
    <t>कत्‍तल खाना</t>
  </si>
  <si>
    <t>झाडे लावणे व निगा राखणे</t>
  </si>
  <si>
    <t>धर्मशाळा</t>
  </si>
  <si>
    <t>स्नान करणेसाठी व कपडे धुण्यासाठी बांधलेले घाट</t>
  </si>
  <si>
    <t>बाजार/शौचालय अनुदान</t>
  </si>
  <si>
    <t>साफसफाई नोकर वर्गासाठी</t>
  </si>
  <si>
    <t>शिबीरासाठी उपयोगी पडणारे मैदान करणे व खळी</t>
  </si>
  <si>
    <t>गुरांचे कोंडवाडे</t>
  </si>
  <si>
    <t>दुष्काळी कामे</t>
  </si>
  <si>
    <t>गावठणाच्या क्षेत्राचा विस्तार</t>
  </si>
  <si>
    <t>वखारी</t>
  </si>
  <si>
    <t>सार्वजनिक बांधकामाच्या इतर कोणत्याही बाबी विकास काम</t>
  </si>
  <si>
    <t>स्तंभ १५ ते ३१ ची बेरीज</t>
  </si>
  <si>
    <t>शिक्षण व सांस्कृतिक कार्य यावरील खर्च</t>
  </si>
  <si>
    <t>ग्रंथालय विषयक वाचनालय</t>
  </si>
  <si>
    <t>सामाजिक व नैतिक कल्याण प्रगती वरील खर्च</t>
  </si>
  <si>
    <t>स्तंभ ३३ ते ४१ ची बेरीज</t>
  </si>
  <si>
    <t>शिक्षण</t>
  </si>
  <si>
    <t>आखाडे व क्लब करमणूक</t>
  </si>
  <si>
    <t>कला व संस्कृति विकासा करीता नाटयगृह</t>
  </si>
  <si>
    <t>दारुबंदी</t>
  </si>
  <si>
    <t>मागासवर्गीय स्थिती सुधारणा</t>
  </si>
  <si>
    <t>१०टक्‍के म.बा.क. खर्च</t>
  </si>
  <si>
    <t>इतर कोणतीही बाब</t>
  </si>
  <si>
    <t>ग्रामसंरक्षण व आत्मसंरक्षण यावरील खर्च</t>
  </si>
  <si>
    <t>कारभार विषयक / प्रशासनावरील खर्च</t>
  </si>
  <si>
    <t>गस्त व पहारा</t>
  </si>
  <si>
    <t>धोक्याचे उद्योगधंदे व कामे यावर नियंत्रण ठेवणे</t>
  </si>
  <si>
    <t>आगीपासून संरक्षण</t>
  </si>
  <si>
    <t>इतर कोणतीही बाब निदीष्ट करणे</t>
  </si>
  <si>
    <t>स्तंभ ४३ ते ४६ ची बेरीज</t>
  </si>
  <si>
    <t>नोकर वर्ग</t>
  </si>
  <si>
    <t>जागांना क्रमांक देणे</t>
  </si>
  <si>
    <t>मोजमापणी</t>
  </si>
  <si>
    <t>जत्रा,उत्सव व धार्मिक यात्रा यांचे नियंत्रण करणे</t>
  </si>
  <si>
    <t>पंचायतीचे दप्तर ठेवणे</t>
  </si>
  <si>
    <t>जन्म / मृत्यू व लग्न इ. रजिस्टर ठेवणे बाबत</t>
  </si>
  <si>
    <t>इतर कोणतीही बाब निदिष्ट करणॅे</t>
  </si>
  <si>
    <t>स्तंभ ४८ ते ५३ ची बेरीज</t>
  </si>
  <si>
    <t>५३अ</t>
  </si>
  <si>
    <t>53 ²Ö</t>
  </si>
  <si>
    <t>जमिन सुधारणा योजना</t>
  </si>
  <si>
    <t>नैसर्गीक आपत्तीच्या प्रसंगी मदत करणे</t>
  </si>
  <si>
    <t>बिगरशेतीच्या कामासाठी मदत व जमिन व इतर साधने सहकारी पध्दतीने व्यवस्था करणे</t>
  </si>
  <si>
    <t>शेतीवर कर्जदेणाया बहु उद्‌देशिय सहकारी संस्थेचे संघटन करणे</t>
  </si>
  <si>
    <t>पडीत जमिन लागवड करणे</t>
  </si>
  <si>
    <t>श्रमदान संघटना घडवून आणणे</t>
  </si>
  <si>
    <t>वाजवी किमतीत माल विकणारी दुकाने</t>
  </si>
  <si>
    <t xml:space="preserve">इतर कोणतीही बाब निदीष्ट करणे   </t>
  </si>
  <si>
    <t>स्तंभ ५५ ते ६३ ची बेरीज</t>
  </si>
  <si>
    <t>६७ते६४ यांची बेरीज</t>
  </si>
  <si>
    <t>0.२५ टक्‍क्‍े.</t>
  </si>
  <si>
    <t>ओसाड व पडीत जमिन लागवडीखाली आणणे</t>
  </si>
  <si>
    <t>शेतीचे उत्पादन वाढविणे</t>
  </si>
  <si>
    <t>खत तयार करणे</t>
  </si>
  <si>
    <t>शेती व वन संरक्षण व पशु संरक्षण यावरील खर्च</t>
  </si>
  <si>
    <t>शेती व वन संरक्षण कार्यावरील खर्च</t>
  </si>
  <si>
    <t>स्तंभ ६५ ते ७६ ची बेरीज</t>
  </si>
  <si>
    <t>ग्रामद्योग व कुटीरद्योग यांची सुधारणा व त्याला उत्तेजन देणे</t>
  </si>
  <si>
    <t>अहवालाच्या वर्षातील एकूण खर्च कॉलम १४,३२,४२,४७,५४,६४,७७,७८ ची बेरीज</t>
  </si>
  <si>
    <t>मागील वर्षाचा खर्च</t>
  </si>
  <si>
    <t>वाढ किंवा घट</t>
  </si>
  <si>
    <t>सुधारलेली बी बीयाणे  सर्वधनगृह व अवजारे सामान</t>
  </si>
  <si>
    <t>सुधारलेल्या बी बीयाणे उत्पादन वापर</t>
  </si>
  <si>
    <t>सहकारी व सामुहीक शेतीचा वापर</t>
  </si>
  <si>
    <t>पिका संबंधी प्रयोग व पिकांचे संरंक्षण</t>
  </si>
  <si>
    <t>लघु पाट बंधारे</t>
  </si>
  <si>
    <t>गावातील जंगलांचे जतन करणे व त्यांची सुधारणा करणे</t>
  </si>
  <si>
    <t>गुरांची सुधारणा व काळजी</t>
  </si>
  <si>
    <t>निदिष्ट करावयाच्या इतर कोणतीही बाब</t>
  </si>
  <si>
    <t>विवरण  फ</t>
  </si>
  <si>
    <t>पंचायत समितीचे नाव</t>
  </si>
  <si>
    <t>ग्राम पंचायतींची संख्या</t>
  </si>
  <si>
    <t>सुरुवातीची शिल्लक</t>
  </si>
  <si>
    <t>प्रारंभी शिल्‍लक वगळून प्रपत्र सी +१स्‍तंभ सुची उत्‍पन्‍न</t>
  </si>
  <si>
    <t>प्रारंभी शिल्‍लक धरून उत्‍पन्‍न स्‍तंभ ४+५</t>
  </si>
  <si>
    <t>एकूण खर्च तपशिल   ( इ चा कॉलम ७९ )</t>
  </si>
  <si>
    <t>अखेरची शिल्लक ६-७</t>
  </si>
  <si>
    <t>शेरा</t>
  </si>
  <si>
    <t>विवरण  ग</t>
  </si>
  <si>
    <t>पंचायत समितीचे  नाव</t>
  </si>
  <si>
    <t>ग्रामपंचायतीची संख्या</t>
  </si>
  <si>
    <t>एकूण वसूली करावयाची रक्कम</t>
  </si>
  <si>
    <t>वसूली केलेली रक्कम तपशिल (क व ड कॉलम ३२ )</t>
  </si>
  <si>
    <t>बुडीत    खाती टाकलेली रक्कम</t>
  </si>
  <si>
    <t>मागील थकबाकी</t>
  </si>
  <si>
    <t>चालु मागणीतील थकबाकी</t>
  </si>
  <si>
    <t>एकुण थकबाकी</t>
  </si>
  <si>
    <t>वसुलीशी शेकडा प्रमाण</t>
  </si>
  <si>
    <t>विवरणपत्र  ह</t>
  </si>
  <si>
    <t>अ.  क्र.</t>
  </si>
  <si>
    <t>मंजुर केलेल्या कर्जाची रक्कम</t>
  </si>
  <si>
    <t>सरकार</t>
  </si>
  <si>
    <t>जिल्हा परिषद व पंचायत समिती</t>
  </si>
  <si>
    <t>जिल्हा ग्रामिण विकास निधी</t>
  </si>
  <si>
    <t>खुल्या बाजारातुन किंवा इतर मिळालेले</t>
  </si>
  <si>
    <t>वर्षाच्या आरंभि असलेली परत करावयाची</t>
  </si>
  <si>
    <t>वर्षात परत केलेली रक्कम</t>
  </si>
  <si>
    <t>वर्षाच्या अखेरीस  कर्जाची शिल्लक असणारी रक्कम</t>
  </si>
  <si>
    <t>विवरणपत्र  आय</t>
  </si>
  <si>
    <t>एकूण कामावर नेमलेल्या झाडूवाल्यांची संख्या</t>
  </si>
  <si>
    <t>पुरुष</t>
  </si>
  <si>
    <t>कायम नोकरांची संख्या</t>
  </si>
  <si>
    <t>तात्पुरता नोकरांची संख्या</t>
  </si>
  <si>
    <t>पुर्ण वेळ काम करणाया नोकरांची संख्या</t>
  </si>
  <si>
    <t>अर्धवळ काम करणाया नोकरांची संख्या</t>
  </si>
  <si>
    <t>ज्यांना घरे राहण्यास दिली अशा नोकरांची संख्या</t>
  </si>
  <si>
    <t>संडांसाची संख्या</t>
  </si>
  <si>
    <t>विहिरींची संख्या</t>
  </si>
  <si>
    <t>तलावाची संख्या</t>
  </si>
  <si>
    <t>क्रिडांगण व सार्वजनिक जागा वर्षाच्या प्रारंभित अस्तित्वात असलेल्या</t>
  </si>
  <si>
    <t>सार्वजनिक संडासाची संख्या</t>
  </si>
  <si>
    <t>प्रसुतीगृहाची संख्या</t>
  </si>
  <si>
    <t>बालकल्याण केंदाची संख्या</t>
  </si>
  <si>
    <t>वर्षाच्या प्रारंभित अस्तित्वात असलेल्या</t>
  </si>
  <si>
    <t>वर्षात नवीन बांधलेल्या</t>
  </si>
  <si>
    <t>वर्षात दुरुस्त केलेल्या</t>
  </si>
  <si>
    <t>वर्षाच्या सरुवातीला अस्तिात्वात असलेल्या</t>
  </si>
  <si>
    <t>वर्षाच्या सरुवातील  असलेल्या खाटांची संख्या</t>
  </si>
  <si>
    <t>वर्षात जादा तरतुद केलेल्या खाटांची संख्या</t>
  </si>
  <si>
    <t>वर्षात तरतुद केलेली नवीन केंद्ग</t>
  </si>
  <si>
    <t>रस्त्याची लांबी</t>
  </si>
  <si>
    <t>बांधांची व्यवस्था</t>
  </si>
  <si>
    <t>गटारांची व्यवस्था</t>
  </si>
  <si>
    <t>दवाखान्यांची संख्या</t>
  </si>
  <si>
    <t>केलेली इतर कामे नमुद करावी</t>
  </si>
  <si>
    <t>वर्षाच्या सरुवातीस असलेले रस्ते</t>
  </si>
  <si>
    <t>वर्षात दुरुस्त केलेले रस्ते कि.मी.</t>
  </si>
  <si>
    <t>वर्षाच्या सरुवातीस बांधेलेले बांध</t>
  </si>
  <si>
    <t>वर्षात नवीन बांधालेले बांध</t>
  </si>
  <si>
    <t>वर्षात दुरुस्त केलेले बांध</t>
  </si>
  <si>
    <t>वर्षाच्या सरुवातीस असलेले गटारे संख्या</t>
  </si>
  <si>
    <t>वर्षाच्या सरुवातीस असलेले गटारे मि.</t>
  </si>
  <si>
    <t>वर्षात नवीन बांधलेले संख्या</t>
  </si>
  <si>
    <t>वर्षात नवीन बांधलेले गटोर मि.</t>
  </si>
  <si>
    <t>वर्षात दुरुस्त केलेले गटारे संख्या</t>
  </si>
  <si>
    <t>वर्षात दुरुस्त केलेले गटारे मि.</t>
  </si>
  <si>
    <t>वर्षाच्या सरुवातीला असलेले</t>
  </si>
  <si>
    <t>वर्षात तरतुद केलेले नवीन दवाखाने</t>
  </si>
  <si>
    <t>रस्त्यावरील दिवाबत्ती खांबांची संख्या</t>
  </si>
  <si>
    <t>झाडांची संख्या</t>
  </si>
  <si>
    <t>धर्मशाळांची संख्या</t>
  </si>
  <si>
    <t>स्‍नान व घराची संख्‍या</t>
  </si>
  <si>
    <t>वर्षाच्या सरुवातीला असलेली अतिक्रमणे</t>
  </si>
  <si>
    <t>वर्षामध्ये दृष्टिपथात आलेली अतिक्रमणे</t>
  </si>
  <si>
    <t>वर्षामध्ये काढुन टाकलेली अतिक्रमणे</t>
  </si>
  <si>
    <t>वर्षात नविन बांधलेले पुल</t>
  </si>
  <si>
    <t>वर्षतः दुरुस्त केलेले पुल</t>
  </si>
  <si>
    <t>वर्षाच्या सरुवातीला असलेले खांब</t>
  </si>
  <si>
    <t>वर्षात बसविलेले जादा खांब</t>
  </si>
  <si>
    <t>वर्षाच्या सरुवातीस असलेली झाडे</t>
  </si>
  <si>
    <t>वर्षात लावलेली व जोपासलेली झाडे</t>
  </si>
  <si>
    <t>वर्षाच्या सरुवातील असलेली धर्मशाळा</t>
  </si>
  <si>
    <t>वर्षात बांधलेल्या धर्मशाळा</t>
  </si>
  <si>
    <t>वर्षात दुरुस्त केलेल्या धर्मशाळा</t>
  </si>
  <si>
    <t>वर्षाच्या सरुवातील असलेली घाट</t>
  </si>
  <si>
    <t>वर्षात बांधलेल्या घाट</t>
  </si>
  <si>
    <t>वर्षात दुरुस्त केलेल्या घाट</t>
  </si>
  <si>
    <t xml:space="preserve">सफाई कामगारांची घरांची संख्‍या </t>
  </si>
  <si>
    <t>सफाईची जागा</t>
  </si>
  <si>
    <t xml:space="preserve">धोबीघाटाची संख्‍या </t>
  </si>
  <si>
    <t>वखारींची संख्या</t>
  </si>
  <si>
    <t xml:space="preserve">इतर सार्वजनिक बांधकाम इतर प्रपत्र् सोडून </t>
  </si>
  <si>
    <t xml:space="preserve">प्राथमिक शाळांची संख्‍या </t>
  </si>
  <si>
    <t>प्राथमिक शाळेत जाणाया विद्यार्थ्यींची संख्या</t>
  </si>
  <si>
    <t>वर्षाच्या सरुवातील असलेली घरे</t>
  </si>
  <si>
    <t>वर्षात बांधलेल्या घरे</t>
  </si>
  <si>
    <t>वर्षात दुरुस्त केलेल्या घरे</t>
  </si>
  <si>
    <t>वर्षासाठी राखुन ठेवलेली मैदाने</t>
  </si>
  <si>
    <t>वर्षाच्या सरुवातीस असलेले कुरणे</t>
  </si>
  <si>
    <t>वर्षासाठी राखुन ठेवलेली कुरणे</t>
  </si>
  <si>
    <t>वर्षाच्या सरुवातीस असलेले</t>
  </si>
  <si>
    <t>वर्षात नवीन झालेले</t>
  </si>
  <si>
    <t>वर्षाच्या सरुवातीस असलेले वखारी</t>
  </si>
  <si>
    <t>वर्षासाठी राखुन ठेवलेली वखारी</t>
  </si>
  <si>
    <t>वर्षाच्या सरुवातीला असलेली कामे</t>
  </si>
  <si>
    <t>वर्षात जादा असलेली कामे</t>
  </si>
  <si>
    <t>वर्षाच्या सरुवातीला असलेल्या शाळा</t>
  </si>
  <si>
    <t>वर्षात स्थापण केलेल्या शाळा</t>
  </si>
  <si>
    <t>स्तंभ ५८ अ व ब मधील विद्यार्थ्यींची हजर संख्या टक्केवारी</t>
  </si>
  <si>
    <t>वर्गांच्या खोल्यांची संख्या</t>
  </si>
  <si>
    <t>माध्यमिक शाळेत जांणाया मुंलाची संख्या</t>
  </si>
  <si>
    <t>कॉलम ६१ मधील विद्यार्थ्यींचा टक्केंवारी</t>
  </si>
  <si>
    <t>गतवर्षापेंक्षा वाढ किंवा घट</t>
  </si>
  <si>
    <t>आखाडयाची संख्या</t>
  </si>
  <si>
    <t>क्लबची संख्या</t>
  </si>
  <si>
    <t>नाटयगृहांची संख्या</t>
  </si>
  <si>
    <t>ग्रंथालये व  वाचनालये</t>
  </si>
  <si>
    <t>वर्षाच्या सरुवातीस खोल्यांची संख्या</t>
  </si>
  <si>
    <t>वर्षात बांधलेल्या खोल्यांची संख्या</t>
  </si>
  <si>
    <t>वर्षाच्या सरुवातीस असलेले आखाडे</t>
  </si>
  <si>
    <t>वर्षात बांधलेले आखाडे</t>
  </si>
  <si>
    <t>वर्षाच्या सरुवातीस असलेले क्लब</t>
  </si>
  <si>
    <t>वर्षात बांधलेले क्लब</t>
  </si>
  <si>
    <t>वर्षाच्या सरुवातीस असलेले नाटयगृहे</t>
  </si>
  <si>
    <t>वर्षात बांधलेले नाटयगृहे</t>
  </si>
  <si>
    <t>वर्षाच्या सरुवातीस असलेली</t>
  </si>
  <si>
    <t>वर्षात स्थापन केलेले</t>
  </si>
  <si>
    <t>नोकरांची संख्या</t>
  </si>
  <si>
    <t>सहकारी संस्थांची कर्मचारी संख्या सुरुवातीली असलेली</t>
  </si>
  <si>
    <t>वर्षात स्थापन केलेली</t>
  </si>
  <si>
    <t>सहकारी सेस्थातील लोकसंख्या प्रमाण</t>
  </si>
  <si>
    <t>संस्थांना दिलेली एकूण अनुदाने</t>
  </si>
  <si>
    <t>धान्य वाटप कोठारे वर्षाच्या सरुवातीस असलेली</t>
  </si>
  <si>
    <t>कारकून</t>
  </si>
  <si>
    <t>निरीक्षक</t>
  </si>
  <si>
    <t>झाडुवाले</t>
  </si>
  <si>
    <t>पट्टेवाले/शिपाई</t>
  </si>
  <si>
    <t>मुकादम</t>
  </si>
  <si>
    <t>गस्त/पहारा करणारे</t>
  </si>
  <si>
    <t>इतर</t>
  </si>
  <si>
    <t>वाजवी किमतीत धान्य विकणारी दुकान वर्षाच्या सरुवातीस असलेली</t>
  </si>
  <si>
    <t>वर्षात उघडलेली</t>
  </si>
  <si>
    <t>वर्षाच्या सरुवातीस असलेली कोठारे</t>
  </si>
  <si>
    <t>वर्षात स्थापन झालेली कोठारे</t>
  </si>
  <si>
    <t>शेंतकी,जंगल,पशुसंवंर्धन रोपे वाढविणाया जागा</t>
  </si>
  <si>
    <t>पाटबंधारे कामे</t>
  </si>
  <si>
    <t>केलेले खताचे परिमाण टन</t>
  </si>
  <si>
    <t>बी बीयाने वाटले क्वींटल</t>
  </si>
  <si>
    <t>किती खते दिली टन</t>
  </si>
  <si>
    <t>किती जमिन लागवडीखाली आणली</t>
  </si>
  <si>
    <t>सहकारी संस्था व इतर व्दारे दिलेली मदत रु.</t>
  </si>
  <si>
    <t>कुटीरद्योग वर्षाच्या सरुवातीस असलेली</t>
  </si>
  <si>
    <t>वर्षात सरु केलेले</t>
  </si>
  <si>
    <t>वर्षाच्या सरुवातीस असलेलेी</t>
  </si>
  <si>
    <t>वर्षात स्थापन झालेली</t>
  </si>
  <si>
    <t>वषाच्या सरुवातीस असलेली</t>
  </si>
  <si>
    <t>अ.  क्र</t>
  </si>
  <si>
    <t>गांवाची संख्या 2011  चे जनगणने नुसार</t>
  </si>
  <si>
    <t>वर्षात स्थापन झालेल्या एकूण ग्रामपंचायती</t>
  </si>
  <si>
    <t>रकाना ४ व ५ ची बेरीज</t>
  </si>
  <si>
    <t>वर्षात बंद झालेल्या ग्रामपंचायतींची संख्या</t>
  </si>
  <si>
    <t>वर्षात बंरखास्त झालेल्या ग्रामंचायतींची संख्या</t>
  </si>
  <si>
    <t>वर्षाच्या अखेर कार्यरत असलेल्या ग्रामपंचायती</t>
  </si>
  <si>
    <t>एकूण</t>
  </si>
  <si>
    <t>गट ग्राम पंचायतींची संख्या</t>
  </si>
  <si>
    <t>गट गावांमध्ये समाविष्ट झालेल्या</t>
  </si>
  <si>
    <t>स्वतंत्र ग्रामपंचायत संख्या</t>
  </si>
  <si>
    <t>समाविष्ट गावांची संख्या</t>
  </si>
  <si>
    <t>समाविष्ट असलेल्या 2011 च्या जनगनणेनुसार लोकसंख्या</t>
  </si>
  <si>
    <t>ग्रामपंचायत स्थापन करणेसाठी जाहीर झालेल्या ठिकाणी ग्रामपंचायत स्थापन झालेल्या गावांची संख्या</t>
  </si>
  <si>
    <t>ग्रामपंचायत स्थापण करण्यासाठी पात्र झालेल्या गावांची संख्या</t>
  </si>
  <si>
    <t>ग्रामपंचायत मध्ये समाविष्ट असलेल्या गावांची लोकसंख्या १६ ते १७</t>
  </si>
  <si>
    <t>समाविष्ट झालेल्या गावांची संख्या
प्रमाण टक्के</t>
  </si>
  <si>
    <t>गट ग्रामपंचायत स्थापन करण्यासाठी</t>
  </si>
  <si>
    <t>स्वतंत्र ग्रामपंचायत स्थापन करण्यासाठी</t>
  </si>
  <si>
    <t>ग्रामपंचायतींची संख्या</t>
  </si>
  <si>
    <t>जिल्हा ग्राम विकास निधीकडे वर्गणी दिलेल्या ग्रा.पं.ची संख्या</t>
  </si>
  <si>
    <t>वर्षाच्या सुरुवातीस असलेला निधी</t>
  </si>
  <si>
    <t>ग्रामपंचायतींनी वर्षात एकूण दिलेली वर्गणी</t>
  </si>
  <si>
    <t>कर्जाची परतफेड मुद्दल</t>
  </si>
  <si>
    <t>व्याज</t>
  </si>
  <si>
    <t>गुंतविलेल्या रकमेवरील व्याज व लाभांश</t>
  </si>
  <si>
    <t>मिळकत  ५+६ब+७ब+८+९</t>
  </si>
  <si>
    <t>देणे रक्कम</t>
  </si>
  <si>
    <t>दिलेली रक्कम</t>
  </si>
  <si>
    <t>सरकारी कर्ज रोखे</t>
  </si>
  <si>
    <t>खाजगी कर्ज रोखे</t>
  </si>
  <si>
    <t>१ अ</t>
  </si>
  <si>
    <t>६अ</t>
  </si>
  <si>
    <t>६ब</t>
  </si>
  <si>
    <t>७ अ</t>
  </si>
  <si>
    <t>७ ब</t>
  </si>
  <si>
    <t>सुरुवातीच्या शिल्लकेसह एकूण मिळकत कॉ. ४+१०</t>
  </si>
  <si>
    <t>वर्षात ग्रामपंचायतींना दिलेली कर्जाची रक्कम</t>
  </si>
  <si>
    <t>रकमेची गुंतवणूक</t>
  </si>
  <si>
    <t>इतर  बाबीवर खर्च</t>
  </si>
  <si>
    <t>एकूण खर्च   कॉ.१२ ते १५</t>
  </si>
  <si>
    <t>वर्षाच्या अखेरीस कर्जाच्या थकबाकी रक्कम</t>
  </si>
  <si>
    <t>वर्षाच्या अखेरीस जिल्हा निधीत  शिल्लक रक्कम ( कॉ.नं. ११  १६ )</t>
  </si>
  <si>
    <t>इतर कर्ज रोखे</t>
  </si>
  <si>
    <t>पत्रक नं.१२</t>
  </si>
  <si>
    <t>योजना सुरु असलेल्या ग्रामपंचायतींची संख्या</t>
  </si>
  <si>
    <t>वर्षात भरणा केलेली रक्कम</t>
  </si>
  <si>
    <t>वर्षातील एकूण आवक ५+६</t>
  </si>
  <si>
    <t>प्रारंभिक शिल्लक धरुन एकूण प्राप्ती ४+७</t>
  </si>
  <si>
    <t>वर्षात रोजगार दिलेल्या इसमांची संख्या</t>
  </si>
  <si>
    <t>वर्षात पुरविलेल्या कामाची संख्या मनुष्य व दिनाची संख्या</t>
  </si>
  <si>
    <t>वर्षात खर्च केलेली रक्कम</t>
  </si>
  <si>
    <t>वर्षाचे शेवटी शिल्लक रक्कम ८११</t>
  </si>
  <si>
    <t>भूराजस्व अनुदानाची</t>
  </si>
  <si>
    <t>शासकिय अनुदाना व्यतिरिक्त प्राप्ती</t>
  </si>
  <si>
    <t>ग्रामपंचायत नांव</t>
  </si>
  <si>
    <t>वर्षाच्या सुरुवातीस मागासवर्गीयांवरील शिल्लक</t>
  </si>
  <si>
    <t>एकूण सर्व बाजूनी मिळालेले उत्पन्न १२४,१२५, १२७,१२९, १३१प्रमाणे</t>
  </si>
  <si>
    <t>वर्षात उत्पन्नाचे १५% इतका खर्च करणेची रक्कम</t>
  </si>
  <si>
    <t>एकूण रक्कम सुरुवातीचे जमेसह ३+५</t>
  </si>
  <si>
    <t>वर्षात मागासवर्गीयांवर खर्च केलेली रक्कम</t>
  </si>
  <si>
    <t>कोणत्या कारणांसाठी</t>
  </si>
  <si>
    <t>खर्च न करणेचे कारण</t>
  </si>
  <si>
    <t>वर्ष अखेरीस शिल्लक</t>
  </si>
  <si>
    <t>एकूण सर्व मार्गानी मिळालेले उत्पन्न</t>
  </si>
  <si>
    <t>विकास कामांसाठी मिळालेले अनुदान</t>
  </si>
  <si>
    <t>विकास कामाचे अनुदान वजा जाता त्यावर ०.२५% अंशदान भरणा करावयाची ती रक्कम (३४)</t>
  </si>
  <si>
    <t>०.२५% अंशदानाची रक्कम</t>
  </si>
  <si>
    <t>रक्कम भरणा केल्याची तारीख</t>
  </si>
  <si>
    <t xml:space="preserve">अ. क्र. </t>
  </si>
  <si>
    <t>ग्रा.प.चे नाव</t>
  </si>
  <si>
    <t xml:space="preserve">मागील थकित१०%खर्च करावयाची रक्‍कम </t>
  </si>
  <si>
    <t>एकूण खर्चकरावयाची रक्‍कम</t>
  </si>
  <si>
    <t>प्रत्‍यक्षात केलेला खर्च</t>
  </si>
  <si>
    <t>शिल्‍लक रक्‍कम</t>
  </si>
  <si>
    <t xml:space="preserve">महिन्याबद्दल खर्च रक्कमांची वर्गीकृत नोंदवही </t>
  </si>
  <si>
    <t>( अ ) पाणी पुरवठा वीज देयक</t>
  </si>
  <si>
    <r>
      <rPr>
        <b/>
        <sz val="12"/>
        <color theme="1"/>
        <rFont val="Kokila"/>
        <family val="2"/>
      </rPr>
      <t>सन २०१९/२०</t>
    </r>
    <r>
      <rPr>
        <sz val="12"/>
        <color theme="1"/>
        <rFont val="Kokila"/>
        <family val="2"/>
      </rPr>
      <t xml:space="preserve">              [ नियम १९(७), २५(१), (२) व (३), ३२(५), व (६), ३३ (२) (३) व (४) (च), ३५, ३६,(२), ३८(१), ४२(४), (ध), ६३ (२) आणि (४) पाहा ]</t>
    </r>
  </si>
  <si>
    <t xml:space="preserve">धुळे </t>
  </si>
  <si>
    <t xml:space="preserve">शिंदखेडा </t>
  </si>
  <si>
    <t>नमुना नंबर. ८</t>
  </si>
  <si>
    <t>नियम ३२ (१)</t>
  </si>
  <si>
    <t>अ.नं.</t>
  </si>
  <si>
    <t xml:space="preserve">रस्त्याचे
नाव </t>
  </si>
  <si>
    <t xml:space="preserve">सिटी
सर्व्हे नं </t>
  </si>
  <si>
    <t>मालमत्ता
क्रमांक</t>
  </si>
  <si>
    <t>मालकाचे नाव.</t>
  </si>
  <si>
    <t xml:space="preserve">भोगवटदाराचे नाव </t>
  </si>
  <si>
    <t xml:space="preserve">मालमत्तेचे वर्णन </t>
  </si>
  <si>
    <t xml:space="preserve">मिळकत
बांधकामाचे
 वर्ष </t>
  </si>
  <si>
    <t>लांबी
(फुट)</t>
  </si>
  <si>
    <t>रुंदी
(फुट)</t>
  </si>
  <si>
    <t>क्षेत्रफळ
चौ.फुट</t>
  </si>
  <si>
    <t>क्षेत्रफळ
चौ.मी.</t>
  </si>
  <si>
    <t>रेडीरेकनर दर प्रती चौ मी.
(रुपये)</t>
  </si>
  <si>
    <t xml:space="preserve">घसारा
दर </t>
  </si>
  <si>
    <t>ईमारतीच्या
वापरानुसार
भारांक</t>
  </si>
  <si>
    <t>भांडवली
 मुल्य
(रुपये)</t>
  </si>
  <si>
    <t>कराचा दर
(पैसे)</t>
  </si>
  <si>
    <t>कराची रक्कम</t>
  </si>
  <si>
    <t xml:space="preserve">अपिलाचे निकाल व 
त्यानंतर केलेले फेरफार </t>
  </si>
  <si>
    <t>नंतर वाढ किवा घट झालेल्या बाबतीत
आदेशाच्या संदर्भात शेरा.</t>
  </si>
  <si>
    <t xml:space="preserve">जमीन </t>
  </si>
  <si>
    <t>ईमारत</t>
  </si>
  <si>
    <t>बांधकाम</t>
  </si>
  <si>
    <t>घरपट्टी</t>
  </si>
  <si>
    <t>आरोग्य</t>
  </si>
  <si>
    <t xml:space="preserve">पाणीपट्टी </t>
  </si>
  <si>
    <t>एकुण</t>
  </si>
  <si>
    <t>विटा, मातीचे बांधकाम,
मंगलोरी कौलारु घर.</t>
  </si>
  <si>
    <t>मालकाचे नाव.*</t>
  </si>
  <si>
    <t xml:space="preserve">मिळकत 
बांधकामाचे वर्ष </t>
  </si>
  <si>
    <t>क्षेत्रफळ
चौ.मी.**</t>
  </si>
  <si>
    <t>नंतर वाढ किवा
घट झालेल्या बाबतीत
आदेशाच्या संदर्भात शेरा.</t>
  </si>
  <si>
    <t xml:space="preserve">दिनांक. </t>
  </si>
  <si>
    <t>ग्रामसेवक</t>
  </si>
  <si>
    <t>टीप :</t>
  </si>
  <si>
    <t>* सदर मालमत्ता आकारणी नक्कल केवळ ग्रामपंचायत कर आकारणी बाबत असून ईतर कोणत्याही हक्काबाबत हा दस्त कायदेशीर पुरावा सांगत नाही.</t>
  </si>
  <si>
    <t>** नमूद मोजमापे तांत्रिकदृष्ट्या प्रमाणित तथा प्रमाणबद्ध केलेली नाहीत.</t>
  </si>
  <si>
    <t>सन 2019-20  या वर्षासाठी आकारणी केलेले मागणी नोंदवही</t>
  </si>
  <si>
    <t>अ. क्र.</t>
  </si>
  <si>
    <t>घर
नंबर</t>
  </si>
  <si>
    <t xml:space="preserve">ज्याच्याकडून कर येणे आहे त्याचे नाव </t>
  </si>
  <si>
    <t>करांच्या मागणीच्या रकमा सन 2019-20</t>
  </si>
  <si>
    <t xml:space="preserve">घरपट्टी </t>
  </si>
  <si>
    <t xml:space="preserve">सफाईपट्टी </t>
  </si>
  <si>
    <t>मालकाचे नाव</t>
  </si>
  <si>
    <t>भोगवटदाराचे नाव</t>
  </si>
  <si>
    <t xml:space="preserve">मागील </t>
  </si>
  <si>
    <t xml:space="preserve">चालू </t>
  </si>
  <si>
    <t>ग्रामपंचायत कायदा १९५८ अधिनियम ३ चे कलम १२९ (१) अन्वये</t>
  </si>
  <si>
    <t>कर मागणी बील</t>
  </si>
  <si>
    <t>बील क्रमांक.</t>
  </si>
  <si>
    <t>श्री/सौ.</t>
  </si>
  <si>
    <t>घर नं.</t>
  </si>
  <si>
    <t xml:space="preserve">चे मालक अगर वहीवाटदार यांस तुम्हास कडूण </t>
  </si>
  <si>
    <t>ग्रामपंचायतीस येने असलेल्या कर अगर पट्टीच्या रकमा सन  २०१९-२०.</t>
  </si>
  <si>
    <t>सालाकरीता खालीलप्रमाणे आहेत.</t>
  </si>
  <si>
    <t>करांची नांवे</t>
  </si>
  <si>
    <t>मागील बाकी</t>
  </si>
  <si>
    <t>चालू कर</t>
  </si>
  <si>
    <t>एकूण रक्कम</t>
  </si>
  <si>
    <t>रुपये</t>
  </si>
  <si>
    <t>पैसे</t>
  </si>
  <si>
    <t>१) घरपट्टी कर</t>
  </si>
  <si>
    <t>२) ज. सफ़ाई कर</t>
  </si>
  <si>
    <t>३) पाणीपट्टी कर</t>
  </si>
  <si>
    <t>४) दिवाबत्ती कर</t>
  </si>
  <si>
    <t>५) ५% सूट</t>
  </si>
  <si>
    <t>६) ५% लेट फी</t>
  </si>
  <si>
    <t>७) नोटीस फी</t>
  </si>
  <si>
    <t>८) ईतर</t>
  </si>
  <si>
    <t>वरीलप्रमाणे तुम्हाकडुन येने असलेले रुपये तुम्हा कडूण हे बिल</t>
  </si>
  <si>
    <t xml:space="preserve">पोहचले तारखेपासून ७ दिवसाचे आंत भरण्यात न येईल तर ग्रामपंचायत </t>
  </si>
  <si>
    <t xml:space="preserve">कायदा कलम १२९ (२) नुसार नोटीस  बजावण्यात येईल. </t>
  </si>
  <si>
    <t>तारीख.</t>
  </si>
  <si>
    <t xml:space="preserve">ग्रामपंचायत </t>
  </si>
  <si>
    <t xml:space="preserve">ता.                    जि.  </t>
  </si>
  <si>
    <t xml:space="preserve">ग्राम पंचायत </t>
  </si>
  <si>
    <t>जि.</t>
  </si>
  <si>
    <t>ता.</t>
  </si>
  <si>
    <t>विटा,सिमेंट,वाळुचे बंधकाम
सिमेंट पत्र्याचे सौचालयासह
पक्के घर</t>
  </si>
  <si>
    <t>विटा, मातीचे बांधकाम,
 कौलारु  घर.</t>
  </si>
  <si>
    <t xml:space="preserve">बखळ किंवा पडसर जागा </t>
  </si>
  <si>
    <t xml:space="preserve">झोपडी किंवा मातीचे घर </t>
  </si>
  <si>
    <t xml:space="preserve">दगड विटांचे मातीचे घर </t>
  </si>
  <si>
    <t xml:space="preserve">दगड विटांचे चुना किंवा सिमेंटचे पक्के घर </t>
  </si>
  <si>
    <t xml:space="preserve">नवीन आर सी सी पद्धतीचे घर </t>
  </si>
  <si>
    <t xml:space="preserve">किमान </t>
  </si>
  <si>
    <t>कमाल</t>
  </si>
  <si>
    <t xml:space="preserve">० ते २ वर्ष </t>
  </si>
  <si>
    <t xml:space="preserve">६० वर्षापेक्षा जास्त </t>
  </si>
  <si>
    <t>२ पेक्षा जास्त व  ५ वर्ष पर्यंत</t>
  </si>
  <si>
    <t xml:space="preserve">५ पेक्षा जास्त व  १० वर्ष पर्यंत </t>
  </si>
  <si>
    <t xml:space="preserve">१० पेक्षा जास्त व  २० वर्ष पर्यंत </t>
  </si>
  <si>
    <t xml:space="preserve">२० पेक्षा जास्त व  ३० वर्ष पर्यंत </t>
  </si>
  <si>
    <t xml:space="preserve">३० पेक्षा जास्त व  ४० वर्ष पर्यंत </t>
  </si>
  <si>
    <t xml:space="preserve">४० पेक्षा जास्त व  ५० वर्ष पर्यंत </t>
  </si>
  <si>
    <t xml:space="preserve">५० पेक्षा जास्त व  ६० वर्ष पर्यंत </t>
  </si>
  <si>
    <t>GST / TDS</t>
  </si>
  <si>
    <t>GST/ TDS</t>
  </si>
  <si>
    <t xml:space="preserve">बँक चार्जेस </t>
  </si>
  <si>
    <r>
      <rPr>
        <b/>
        <sz val="18"/>
        <color theme="1"/>
        <rFont val="Arial Unicode MS"/>
        <family val="2"/>
      </rPr>
      <t>सन २०१९/२०</t>
    </r>
    <r>
      <rPr>
        <sz val="18"/>
        <color theme="1"/>
        <rFont val="Arial Unicode MS"/>
        <family val="2"/>
      </rPr>
      <t xml:space="preserve">              [ नियम १९(७), २५(१), (२) व (३), ३२(५), व (६), ३३ (२) (३) व (४) (च), ३५, ३६,(२), ३८(१), ४२(४), (ध), ६३ (२) आणि (४) पाहा ]</t>
    </r>
  </si>
  <si>
    <r>
      <rPr>
        <b/>
        <sz val="18"/>
        <color theme="1"/>
        <rFont val="Arial Unicode MS"/>
        <family val="2"/>
      </rPr>
      <t xml:space="preserve">सन २०१७/२०१८  </t>
    </r>
    <r>
      <rPr>
        <sz val="18"/>
        <color theme="1"/>
        <rFont val="Arial Unicode MS"/>
        <family val="2"/>
      </rPr>
      <t xml:space="preserve">               [ नियम १९(७), २५(१), (२) व (३), ३२(५), व (६), ३३ (२) (३) व (४) (च), ३५, ३६,(२), ३८(१), ४२(४), (ध), ६३ (२) आणि (४) पाहा ]</t>
    </r>
  </si>
  <si>
    <r>
      <rPr>
        <b/>
        <sz val="18"/>
        <color theme="1"/>
        <rFont val="Arial Unicode MS"/>
        <family val="2"/>
      </rPr>
      <t>सन २०२०/२१</t>
    </r>
    <r>
      <rPr>
        <sz val="18"/>
        <color theme="1"/>
        <rFont val="Arial Unicode MS"/>
        <family val="2"/>
      </rPr>
      <t xml:space="preserve">           [ नियम १९(७), २५(१), (२) व (३), ३२(५), व (६), ३३ (२) (३) व (४) (च), ३५, ३६,(२), ३८(१), ४२(४), (ध), ६३ (२) आणि (४) पाहा ]</t>
    </r>
  </si>
  <si>
    <r>
      <rPr>
        <b/>
        <sz val="16"/>
        <color theme="1"/>
        <rFont val="Arial Unicode MS"/>
        <family val="2"/>
      </rPr>
      <t>सन २०२०/२१</t>
    </r>
    <r>
      <rPr>
        <sz val="16"/>
        <color theme="1"/>
        <rFont val="Arial Unicode MS"/>
        <family val="2"/>
      </rPr>
      <t xml:space="preserve">              [ नियम १९(७), २५(१), (२) व (३), ३२(५), व (६), ३३ (२) (३) व (४) (च), ३५, ३६,(२), ३८(१), ४२(४), (ध), ६३ (२) आणि (४) पाहा ]</t>
    </r>
  </si>
  <si>
    <r>
      <rPr>
        <b/>
        <sz val="18"/>
        <color theme="1"/>
        <rFont val="Arial Unicode MS"/>
        <family val="2"/>
      </rPr>
      <t>सन २०२०/२१</t>
    </r>
    <r>
      <rPr>
        <sz val="18"/>
        <color theme="1"/>
        <rFont val="Arial Unicode MS"/>
        <family val="2"/>
      </rPr>
      <t xml:space="preserve">              [ नियम १९(७), २५(१), (२) व (३), ३२(५), व (६), ३३ (२) (३) व (४) (च), ३५, ३६,(२), ३८(१), ४२(४), (ध), ६३ (२) आणि (४) पाहा ]</t>
    </r>
  </si>
  <si>
    <r>
      <rPr>
        <b/>
        <sz val="16"/>
        <color theme="1"/>
        <rFont val="Arial Unicode MS"/>
        <family val="2"/>
      </rPr>
      <t>सन २०२०/२१</t>
    </r>
    <r>
      <rPr>
        <sz val="16"/>
        <color theme="1"/>
        <rFont val="Arial Unicode MS"/>
        <family val="2"/>
      </rPr>
      <t xml:space="preserve">             [ नियम १९(७), २५(१), (२) व (३), ३२(५), व (६), ३३ (२) (३) व (४) (च), ३५, ३६,(२), ३८(१), ४२(४), (ध), ६३ (२) आणि (४) पाहा ]</t>
    </r>
  </si>
  <si>
    <t>जून</t>
  </si>
  <si>
    <t>[ नियम १९(७), २५(१), (२) व (३), ३२(५), व (६), ३३ (२) (३) व (४) (च), ३५, ३६,(२), ३८(१), ४२(४), (ध), ६३ (२) आणि (४) पाहा ]</t>
  </si>
  <si>
    <t>ग्रामनिधी</t>
  </si>
  <si>
    <t>सन</t>
  </si>
  <si>
    <t>२०१९/२०</t>
  </si>
  <si>
    <t>Gramnidhi_Jama</t>
  </si>
  <si>
    <t>Gramnidhi_kharch</t>
  </si>
  <si>
    <t>Panipatti_jama</t>
  </si>
  <si>
    <t>Panipatti_kharch</t>
  </si>
  <si>
    <t xml:space="preserve">वर्ग रकमा </t>
  </si>
  <si>
    <t>२५१५ स्थानिक विकास निधी</t>
  </si>
  <si>
    <t xml:space="preserve">सिमेंट रस्ता तयार करणे </t>
  </si>
  <si>
    <t xml:space="preserve">अमरधाम बांधकाम करणे </t>
  </si>
  <si>
    <t xml:space="preserve">पेव्हर ब्लॉक बसविणे </t>
  </si>
  <si>
    <t xml:space="preserve">जमा बाजू </t>
  </si>
  <si>
    <t xml:space="preserve">एकूण जमा </t>
  </si>
  <si>
    <t xml:space="preserve">खर्च बाजू </t>
  </si>
  <si>
    <t xml:space="preserve">एकूण खर्च </t>
  </si>
  <si>
    <t xml:space="preserve">इतर बँक चार्जेस </t>
  </si>
  <si>
    <t>सुरवातीची शिल्लक</t>
  </si>
  <si>
    <t>अखेरची शिल्लक</t>
  </si>
  <si>
    <r>
      <rPr>
        <b/>
        <sz val="14"/>
        <color theme="1"/>
        <rFont val="Kokila"/>
        <family val="2"/>
      </rPr>
      <t xml:space="preserve">सन २०१७/२०१८ </t>
    </r>
    <r>
      <rPr>
        <sz val="12"/>
        <color theme="1"/>
        <rFont val="Kokila"/>
        <family val="2"/>
      </rPr>
      <t xml:space="preserve">                [ नियम १९(७), २५(१), (२) व (३), ३२(५), व (६), ३३ (२) (३) व (४) (च), ३५, ३६,(२), ३८(१), ४२(४), (ध), ६३ (२) आणि (४) पाहा ]</t>
    </r>
  </si>
  <si>
    <t xml:space="preserve">भडणे </t>
  </si>
  <si>
    <t xml:space="preserve">ग्रामनिधी नमुना न. ३/४ </t>
  </si>
  <si>
    <t xml:space="preserve">सन  </t>
  </si>
  <si>
    <t xml:space="preserve">पाणी पुरवठा नमुना न. ३/४ </t>
  </si>
  <si>
    <t>अपंग कल्याण ५ %</t>
  </si>
  <si>
    <t>इतर ( बँक चार्जेस )</t>
  </si>
  <si>
    <t>लिलाव (पाणी पुरवठा साहित्य )</t>
  </si>
  <si>
    <t>इतर अनुदान ( कर्मचारी वेतन अनुदान )</t>
  </si>
  <si>
    <t>पाणी पुरवठा वर्गणी</t>
  </si>
  <si>
    <t>ग्राम निधीमधील वर्ग रकमा हेड टाकणे बाकी</t>
  </si>
  <si>
    <t xml:space="preserve">पाणी पुरवठा दुरुस्ती निधी </t>
  </si>
  <si>
    <t>पाणी पुरवठा नवीन योजना</t>
  </si>
  <si>
    <t xml:space="preserve">गट विकास अधिकारी अनुदान </t>
  </si>
  <si>
    <t xml:space="preserve">नमुना नं. १२ </t>
  </si>
  <si>
    <t>( नियम २४ ( ग ) ( ४ ), ( ५ ) व ( ६ ), ४४ ( १ ) व ( ४ ) ( आ ) पहा )</t>
  </si>
  <si>
    <t xml:space="preserve">आकस्मित खर्चाचे प्रमाणक </t>
  </si>
  <si>
    <t xml:space="preserve">ग्राम पंचायतीचे नाव </t>
  </si>
  <si>
    <t xml:space="preserve">देयक क्रमांक </t>
  </si>
  <si>
    <t xml:space="preserve">नाव </t>
  </si>
  <si>
    <t xml:space="preserve">वस्तूची नावे </t>
  </si>
  <si>
    <t xml:space="preserve">नग किंवा वजन </t>
  </si>
  <si>
    <t xml:space="preserve">दर </t>
  </si>
  <si>
    <t xml:space="preserve">युनिट </t>
  </si>
  <si>
    <t xml:space="preserve">रुपये </t>
  </si>
  <si>
    <t xml:space="preserve">पैसे </t>
  </si>
  <si>
    <t xml:space="preserve">१ ) वाटणीची रक्कम </t>
  </si>
  <si>
    <t xml:space="preserve">असे प्रमाणित करण्यात येते कि, या देयकात दर्शविलेले दर व राशी योग्य आहेत आणि या वस्तू मी स्वीकारल्या आहेत. </t>
  </si>
  <si>
    <t xml:space="preserve">२ ) पूर्वीची खर्च </t>
  </si>
  <si>
    <t xml:space="preserve">३ ) देयकात दर्शविलेला खर्च </t>
  </si>
  <si>
    <t xml:space="preserve">एकूण बेरीज २ + ३ </t>
  </si>
  <si>
    <t xml:space="preserve">उपलब्ध शिल्लक </t>
  </si>
  <si>
    <t xml:space="preserve">तारीख </t>
  </si>
  <si>
    <t xml:space="preserve">सन </t>
  </si>
  <si>
    <t xml:space="preserve">वस्तू घेणाऱ्याची सही </t>
  </si>
  <si>
    <t xml:space="preserve">मंजुरीसाठी ग्रामपंचायत सादर. मी मागणीची चौकशी केली असून ती सर्व योग्य असल्याचे मला आढळून आले आहे. </t>
  </si>
  <si>
    <t xml:space="preserve">ठराव क्रमांक </t>
  </si>
  <si>
    <t xml:space="preserve">ग्रामसेवक / ग्रा. वि. अ. </t>
  </si>
  <si>
    <t>देयकात दर्शविलेली रक्कम रु.</t>
  </si>
  <si>
    <t xml:space="preserve">मंजूर करण्यात येत आहे. </t>
  </si>
  <si>
    <t xml:space="preserve">सरपंच </t>
  </si>
  <si>
    <t xml:space="preserve">मागणी पुर्तीची पूर्ण रु </t>
  </si>
  <si>
    <t xml:space="preserve">अक्षरी रुपये </t>
  </si>
  <si>
    <t xml:space="preserve">रक्कम मिळाली </t>
  </si>
  <si>
    <t xml:space="preserve">रक्कम स्वीकारणाऱ्याची सही </t>
  </si>
  <si>
    <t xml:space="preserve">माझ्या समोर रक्कम दिली </t>
  </si>
  <si>
    <t xml:space="preserve">प्रमाणक क्रमांक </t>
  </si>
  <si>
    <t xml:space="preserve">रोजकीर्दीत पृष्ठ क्रमांक </t>
  </si>
  <si>
    <t xml:space="preserve">वर नोंद केली आहे </t>
  </si>
  <si>
    <t xml:space="preserve">कश्याकरिता दिले </t>
  </si>
  <si>
    <t xml:space="preserve">अक्षरी रक्कम </t>
  </si>
  <si>
    <t>नाव</t>
  </si>
  <si>
    <t xml:space="preserve">राहुल मोरे </t>
  </si>
  <si>
    <t xml:space="preserve">प्रमोद शिंदे </t>
  </si>
  <si>
    <t xml:space="preserve">खर्च बाजु खालील तक्त्या मध्ये भरा </t>
  </si>
  <si>
    <t>वार</t>
  </si>
  <si>
    <t>व्हौचर</t>
  </si>
  <si>
    <t>दिनांक</t>
  </si>
  <si>
    <t>सूचना : दिनांक या रकान्यापासून लिहिण्यास सुरुवात करावी.</t>
  </si>
  <si>
    <t xml:space="preserve">&lt; या रंगाच्या रकान्यात काही लिहू नये. </t>
  </si>
  <si>
    <t xml:space="preserve">विजय मोरे </t>
  </si>
  <si>
    <t>इंटर बटन दाबा</t>
  </si>
  <si>
    <t>सन २०१८-१९ ते २०२२-२३ या वर्षासाठी आकारणी नोंदवही चा उतारा</t>
  </si>
  <si>
    <t>जमिनीचे दर</t>
  </si>
  <si>
    <t>बांधकाम दर</t>
  </si>
  <si>
    <t>Column1</t>
  </si>
  <si>
    <t>Column2</t>
  </si>
  <si>
    <t>Column3</t>
  </si>
  <si>
    <t>Column4</t>
  </si>
  <si>
    <t xml:space="preserve">सुचना </t>
  </si>
  <si>
    <t xml:space="preserve">बांधकाम प्रकार </t>
  </si>
  <si>
    <t xml:space="preserve">१ ) बांधकाम प्रकार मधील किमान दर यामध्ये सोयीनुसार दर टाकणे </t>
  </si>
  <si>
    <t xml:space="preserve">२) जमिनीचे दर यामध्ये सर्व प्रकाराकरिता स्थानिक एकच दर असतो तो टाकावा </t>
  </si>
  <si>
    <t xml:space="preserve">३ ) बांधकामाचे दर यामध्ये स्थानिक विभाग नुसार दर टाकावे </t>
  </si>
  <si>
    <t xml:space="preserve">५ ) खाली घसारा दर मध्ये कोणताही बदल करू नये </t>
  </si>
  <si>
    <t xml:space="preserve">४) बखळ किंवा पडसर जागेसाठी बांधकाम दर हा ० राहू द्यावा </t>
  </si>
  <si>
    <t xml:space="preserve">सफाई </t>
  </si>
  <si>
    <t xml:space="preserve">रस्ता </t>
  </si>
  <si>
    <t xml:space="preserve">दिनेश सरक </t>
  </si>
  <si>
    <t xml:space="preserve">पाईप लाईन </t>
  </si>
  <si>
    <t xml:space="preserve">दिपक </t>
  </si>
  <si>
    <t xml:space="preserve">रस्ता दुरुस्ती </t>
  </si>
  <si>
    <t xml:space="preserve">जयेश </t>
  </si>
  <si>
    <t xml:space="preserve">वोल </t>
  </si>
  <si>
    <t xml:space="preserve">हर्शल </t>
  </si>
  <si>
    <t xml:space="preserve">बियाणे </t>
  </si>
  <si>
    <t xml:space="preserve">साक्री </t>
  </si>
  <si>
    <t>संत गाडगे बाबा , तंटा मुक्ती पुरस्कार रक्कम</t>
  </si>
  <si>
    <t>१३/०२/२०२१</t>
  </si>
  <si>
    <t xml:space="preserve">जी ती अहिरे </t>
  </si>
  <si>
    <t xml:space="preserve">अपंग निराधार आजारी लोकांना मदत करणे ५ % </t>
  </si>
  <si>
    <t xml:space="preserve">सार्वजनिक  व वैयक्तिक शौचालय </t>
  </si>
  <si>
    <t xml:space="preserve">अस्पुश्यता निवारण वइतर कामे </t>
  </si>
  <si>
    <t xml:space="preserve">पाणी पुरवठा निधीतील खर्च </t>
  </si>
  <si>
    <t xml:space="preserve">नोकरांचा पगार खर्च </t>
  </si>
  <si>
    <t xml:space="preserve">नळ पाणी पुरवठा योजना देखभाल दुरुस्ती खर्च </t>
  </si>
  <si>
    <t xml:space="preserve">नळ पाणी पुरवठा टी. सी. एल. पावडर खर्च </t>
  </si>
  <si>
    <t xml:space="preserve">२०% भरणा वर्गणी </t>
  </si>
  <si>
    <t xml:space="preserve">८० % भरणा वर्गणी </t>
  </si>
  <si>
    <t xml:space="preserve">वीज बिल व हातपंप / विद्युत पंप वाशीक वर्गणीचा खर्च </t>
  </si>
  <si>
    <t xml:space="preserve">२०% भरणा वर्गणी ८० % भरणा वर्गणी  </t>
  </si>
  <si>
    <t xml:space="preserve">वीज बिल </t>
  </si>
  <si>
    <t xml:space="preserve">हात पंप </t>
  </si>
  <si>
    <t xml:space="preserve">विद्युत पंप </t>
  </si>
  <si>
    <t xml:space="preserve">पाणी पुरवठा निधीतून इतर फंडाकडे वर्ग रक्कम </t>
  </si>
  <si>
    <t xml:space="preserve">एकूण खर्च ( स्तंभ ८४ ते ९२ ) </t>
  </si>
  <si>
    <t xml:space="preserve">अहवाल वर्षातील खर्चाची एकूण बेरीज ( स्तंभ ८३ + ९३ ) </t>
  </si>
  <si>
    <t xml:space="preserve">नोकर वर्गावरील शेकडा प्रमाण स्तंभ ९४ मधील एकूण खर्चाचे प्रमाणात स्तंभ ४७ + ८४ मधील झालेला खर्च </t>
  </si>
  <si>
    <t xml:space="preserve">शेरा </t>
  </si>
  <si>
    <t>इतर ( पाणी पुरवठा कडे वर्ग रकमा )</t>
  </si>
  <si>
    <t>इतर ( ग्राम निधी कडे वर्ग रकमा )</t>
  </si>
  <si>
    <t xml:space="preserve">सरपंच मानधन व बैठक भत्ता </t>
  </si>
  <si>
    <t xml:space="preserve">अंशदान ( सरपंच मानधन, सदस्य बैठक भत्ता कर्मचारी वेतन ) इ </t>
  </si>
  <si>
    <t xml:space="preserve">पा. पु. निधीकडे जि. प. ग्रामीण पा. पु. निधीतील रकमेपोटी मिळालेले अनुदान </t>
  </si>
  <si>
    <t xml:space="preserve">पं. स./ जि. प. सेस फंडातील मिळालेले अनुदान </t>
  </si>
  <si>
    <t xml:space="preserve">वीज बिलाचे ५०% अनुदान जमा </t>
  </si>
  <si>
    <t xml:space="preserve">सर्वसाधारण पाणी पट्टी </t>
  </si>
  <si>
    <t xml:space="preserve">विशेष पाणी पट्टी </t>
  </si>
  <si>
    <t xml:space="preserve">वर्षात नळ धारकाकडून अनामत व नल जोडणी फी. </t>
  </si>
  <si>
    <t xml:space="preserve">पाणी पुरवठा साधनापोटी अन्य मार्गाने जमा </t>
  </si>
  <si>
    <t xml:space="preserve">जमीन महसूल अनुदानाच्या ३५ % जमा </t>
  </si>
  <si>
    <t>एकूण जमा</t>
  </si>
  <si>
    <t>इतर ( ग्राम निधी कडून पा. पु कडे वर्ग रकमा )</t>
  </si>
  <si>
    <t>शौचालय ( निर्मल भारत अभियान )</t>
  </si>
  <si>
    <t xml:space="preserve">ग्रामपंचायतींची सन </t>
  </si>
  <si>
    <t xml:space="preserve"> ची वार्षिक माहिती दर्शविणारे पत्रक</t>
  </si>
  <si>
    <t xml:space="preserve">०.२५% अंशदान / जिल्हा ग्राम विकास निधीचे गणना पत्रक सन </t>
  </si>
  <si>
    <t xml:space="preserve">         10 % महिला बाल कल्‍याण खर्च पत्रक सन</t>
  </si>
  <si>
    <t xml:space="preserve">पाणी पुरवठा वर्गणी </t>
  </si>
  <si>
    <t>सुरुवातीची येणे बाकी</t>
  </si>
  <si>
    <t>ग्रामपंचायतींना मंजुर केलेल्या कर्जाबाबत माहिती दर्शविणारे पत्रक सन</t>
  </si>
  <si>
    <t xml:space="preserve">विवरणपत्र जे चालु  </t>
  </si>
  <si>
    <t xml:space="preserve">जिल्हा ग्रामविकास निधी     </t>
  </si>
  <si>
    <t xml:space="preserve">ग्राम पाणी पुरवठा योजना - सन </t>
  </si>
  <si>
    <t>मागासवर्गीयावर १५% खर्चाबाबत  सन</t>
  </si>
  <si>
    <t xml:space="preserve"> वार्षिक प्रशासन अहवाल</t>
  </si>
  <si>
    <t xml:space="preserve">विभागातील ग्रा.पं. कारभारावर आधारित सन </t>
  </si>
  <si>
    <t>२०२०/२१</t>
  </si>
  <si>
    <t xml:space="preserve">विवरणपत्र  इ     - सन </t>
  </si>
  <si>
    <t>या वर्षात खर्च करावयाची रक्‍कम</t>
  </si>
  <si>
    <t>वर्षाच्या सुरुवातीस ग्राम निधीतील शिल्लक</t>
  </si>
  <si>
    <t xml:space="preserve">आरंभीची शिल्लक </t>
  </si>
  <si>
    <t xml:space="preserve">आजचा खर्च </t>
  </si>
  <si>
    <t>हाती शिल्लक</t>
  </si>
  <si>
    <t>सामान्य कॅशबुक नमुना नं. ५</t>
  </si>
  <si>
    <t xml:space="preserve">दिनांक </t>
  </si>
  <si>
    <t xml:space="preserve">पावती नंबर </t>
  </si>
  <si>
    <t xml:space="preserve">जमेचा तपशील </t>
  </si>
  <si>
    <t xml:space="preserve">कोणाकडून मिळाले </t>
  </si>
  <si>
    <t xml:space="preserve">कोणत्या खात्यावर </t>
  </si>
  <si>
    <t xml:space="preserve">लेखाशीर्ष </t>
  </si>
  <si>
    <t xml:space="preserve">जमा रक्कम </t>
  </si>
  <si>
    <t xml:space="preserve">सुरवातीच्या शिल्लक सहित रोजची एकूण जमा </t>
  </si>
  <si>
    <t xml:space="preserve">अदा केल्याची तारिख </t>
  </si>
  <si>
    <t xml:space="preserve">चेक क्र. </t>
  </si>
  <si>
    <t xml:space="preserve">व्हौचर क्र. </t>
  </si>
  <si>
    <t xml:space="preserve">अदा केल्याचा तपशील </t>
  </si>
  <si>
    <t xml:space="preserve">कोणास अदा केले </t>
  </si>
  <si>
    <t xml:space="preserve">खर्च रक्कम </t>
  </si>
  <si>
    <t xml:space="preserve">अखेरच्या शिल्लक सहित रोजची एकूण रु . </t>
  </si>
  <si>
    <t>२०२१/२२</t>
  </si>
  <si>
    <t>खर्च बाजू</t>
  </si>
  <si>
    <t xml:space="preserve">पावती क्र. </t>
  </si>
  <si>
    <t xml:space="preserve">जनरल पाणी पट्टी </t>
  </si>
  <si>
    <t>स्पेशल पाणी पट्टी</t>
  </si>
  <si>
    <t xml:space="preserve">आरोग्य कर </t>
  </si>
  <si>
    <t>अक्षरी रक्कम रु.</t>
  </si>
  <si>
    <t>DDCC बँक</t>
  </si>
  <si>
    <t>इतर बँक</t>
  </si>
  <si>
    <t xml:space="preserve">DDCबँकेत </t>
  </si>
  <si>
    <t>बँक</t>
  </si>
  <si>
    <t xml:space="preserve"> DDC बँकेत </t>
  </si>
  <si>
    <t xml:space="preserve">DDC बँकेत </t>
  </si>
  <si>
    <t xml:space="preserve">कर वसुली या कामाबाबत झालेल्या प्रगती माहिती दर्शविणारा तक्ता </t>
  </si>
  <si>
    <t xml:space="preserve">घर पट्टी वसुलीचा अहवाल </t>
  </si>
  <si>
    <t>ग्राम पंचायत :</t>
  </si>
  <si>
    <t>तालुका :</t>
  </si>
  <si>
    <t xml:space="preserve">जिल्हा : </t>
  </si>
  <si>
    <t>माहे :-</t>
  </si>
  <si>
    <t xml:space="preserve">कराचा </t>
  </si>
  <si>
    <t xml:space="preserve">वर्षातील एकूण मागणी </t>
  </si>
  <si>
    <t xml:space="preserve">मागील महिना अखेर वसूल </t>
  </si>
  <si>
    <t xml:space="preserve">चालू महिन्यातील वसुली </t>
  </si>
  <si>
    <t xml:space="preserve"> एकूण वसुली</t>
  </si>
  <si>
    <t>वसुलीची टक्केवारी</t>
  </si>
  <si>
    <t>प्रकार</t>
  </si>
  <si>
    <t xml:space="preserve">घरपट्टी कर </t>
  </si>
  <si>
    <t xml:space="preserve">दिवाबत्ती कर </t>
  </si>
  <si>
    <t xml:space="preserve">म. गट विकास अधिकार साहेब पंचायत समिती शिंदखेडा यांचेकडे माहितीसाठी सादर </t>
  </si>
  <si>
    <t xml:space="preserve">/      </t>
  </si>
  <si>
    <t xml:space="preserve">ग्राम सेवक </t>
  </si>
  <si>
    <t xml:space="preserve">ग्राम पंचायत दराणे </t>
  </si>
  <si>
    <t xml:space="preserve">ता. शिंदखेडा जि. धुळे </t>
  </si>
  <si>
    <t xml:space="preserve">पाणी पट्टी वसुलीचा अहवाल </t>
  </si>
  <si>
    <t xml:space="preserve">दराणे </t>
  </si>
  <si>
    <t>जनरल पाणीपट्टी</t>
  </si>
  <si>
    <t xml:space="preserve">मागासवर्गीय समाज उन्नतीसाठी २० टक्के खर्च अहवाल </t>
  </si>
  <si>
    <t xml:space="preserve">ग्रामपंचायतीचे नाव </t>
  </si>
  <si>
    <t xml:space="preserve">सन २०१६/१७ मंजूर अंदाज पत्रकाची रक्कम </t>
  </si>
  <si>
    <t>२० % प्रमाणे अंदाज पत्रकातील तरतुदीची रक्कम</t>
  </si>
  <si>
    <t xml:space="preserve">मागील महिन्यात झालेला खर्च </t>
  </si>
  <si>
    <t xml:space="preserve">चालू महिन्यात केलेला खर्च </t>
  </si>
  <si>
    <t xml:space="preserve">शिल्लक रक्कम </t>
  </si>
  <si>
    <t xml:space="preserve">खर्च न करण्याचे कारण </t>
  </si>
  <si>
    <t>ग्राम पंचायत दराणे</t>
  </si>
  <si>
    <t xml:space="preserve">महिला व बाल कल्याण १० टक्के खर्च अहवाल </t>
  </si>
  <si>
    <t>१० % प्रमाणे अंदाज पत्रकातील तरतुदीची रक्कम</t>
  </si>
  <si>
    <t>* वरील घर पट्टी व पाणी पट्टीच्या तक्त्यामध्ये फक्त मागील व चालू आकारणी तसेच टक्के वारी च्या रकान्यात अंक टाकावे.</t>
  </si>
  <si>
    <t>* १० % व २० * च्या तक्त्या मध्ये फक्त अंदाजपत्रकीय रक्कम टाकावी .</t>
  </si>
  <si>
    <t>* त्याव्यतिरिक्त कुठेही अंक भरू नये.</t>
  </si>
  <si>
    <t>/२०१६</t>
  </si>
  <si>
    <t>ग्राम पंचायत ...........</t>
  </si>
  <si>
    <t>या रंगाच्या रकान्यामध्ये अंक भरू नये.</t>
  </si>
  <si>
    <t xml:space="preserve">....... </t>
  </si>
  <si>
    <t>.......</t>
  </si>
  <si>
    <t xml:space="preserve">म. गट विकास अधिकार साहेब पंचायत समिती ....... यांचेकडे माहितीसाठी सादर </t>
  </si>
  <si>
    <t>ता. ....... जि. .......</t>
  </si>
  <si>
    <t>इतर ( पाणी पुरवठा कडून ग्राम निधी कडे वर्ग रकमा )</t>
  </si>
  <si>
    <t>इतर ( वर्ग रकमा )</t>
  </si>
  <si>
    <t>इतर ( ग्रामनिधी कडे वर्ग रकमा )</t>
  </si>
  <si>
    <t xml:space="preserve">धर्मा पोलाद पवार </t>
  </si>
  <si>
    <t>/      /२०२१</t>
  </si>
  <si>
    <t xml:space="preserve">विजय ताराचंद वंजारी </t>
  </si>
  <si>
    <t xml:space="preserve">आशाबाई पदम राठोड </t>
  </si>
  <si>
    <t xml:space="preserve">गुलीबाई महारु वंजारी </t>
  </si>
  <si>
    <t xml:space="preserve">जगन महारु वंजारी </t>
  </si>
  <si>
    <t xml:space="preserve">भिवू नारायण वंजारी </t>
  </si>
  <si>
    <t xml:space="preserve">चत्रू गोबरू वंजारी </t>
  </si>
  <si>
    <t xml:space="preserve">रमेश चंद्रभान वंजारी </t>
  </si>
  <si>
    <t xml:space="preserve">प्रेमचंद उत्तम वंजारी </t>
  </si>
  <si>
    <t xml:space="preserve">जयसिंग नारायण वंजारी </t>
  </si>
  <si>
    <t xml:space="preserve">गरमक महारु वंजारी </t>
  </si>
  <si>
    <t xml:space="preserve">पंडित मेहेरचंद वंजारी </t>
  </si>
  <si>
    <t xml:space="preserve">हिरा प्रताप पवार </t>
  </si>
  <si>
    <t xml:space="preserve">शिवदास मांगरू वंजारी </t>
  </si>
  <si>
    <t xml:space="preserve">अनिताबाई गोकुळ वंजारी </t>
  </si>
  <si>
    <t xml:space="preserve">शिवदास थाणु वंजारी </t>
  </si>
  <si>
    <t xml:space="preserve">महादू काळू राठोड </t>
  </si>
  <si>
    <t xml:space="preserve">चंदू काळू वंजारी </t>
  </si>
  <si>
    <t xml:space="preserve">काशिबाई खिरू वंजारी </t>
  </si>
  <si>
    <t xml:space="preserve">अकुबाई नारायण वंजारी </t>
  </si>
  <si>
    <t xml:space="preserve">सावित्रीबाई भाईदास पवार </t>
  </si>
  <si>
    <t xml:space="preserve">साहेबराव छगन वंजारी </t>
  </si>
  <si>
    <t xml:space="preserve">छगन मंगा वंजारी </t>
  </si>
  <si>
    <t xml:space="preserve">संजय मदन वंजारी </t>
  </si>
  <si>
    <t xml:space="preserve">लिलाबाई देवा खांडेकर </t>
  </si>
  <si>
    <t xml:space="preserve">गुलाब मंगा वंजारी </t>
  </si>
  <si>
    <t xml:space="preserve">वसंत गुलाब वंजारी </t>
  </si>
  <si>
    <t xml:space="preserve">प्रमिला चुडामण राठोड </t>
  </si>
  <si>
    <t xml:space="preserve">भाईदास मक्राम चव्हाण </t>
  </si>
  <si>
    <t xml:space="preserve">दादाभाई मक्राम चव्हाण </t>
  </si>
  <si>
    <t xml:space="preserve">जगन मुन्ना वंजारी </t>
  </si>
  <si>
    <t xml:space="preserve">छगन मंगा वानाज्री </t>
  </si>
  <si>
    <t xml:space="preserve">मंगीबाई भागुवंजारी </t>
  </si>
  <si>
    <t xml:space="preserve">उत्तम झामू वंजारी </t>
  </si>
  <si>
    <t xml:space="preserve">बक्षु गणेश वंजारी </t>
  </si>
  <si>
    <t xml:space="preserve">पुंडलिक बक्षु वंजारी </t>
  </si>
  <si>
    <t xml:space="preserve">मंडाबाई थाणु वंजारी </t>
  </si>
  <si>
    <t xml:space="preserve">सुहास महादू राठोड </t>
  </si>
  <si>
    <t xml:space="preserve">पदम गोबण वंजारी </t>
  </si>
  <si>
    <t xml:space="preserve">ममराज गोबण  वंजारी </t>
  </si>
  <si>
    <t xml:space="preserve">धनराज गोबण वंजारी </t>
  </si>
  <si>
    <t xml:space="preserve">ईश्वर पदम वंजारी </t>
  </si>
  <si>
    <t xml:space="preserve">रमेश  शिवदास चव्हाण </t>
  </si>
  <si>
    <t xml:space="preserve">सुरमल भामला वंजारी </t>
  </si>
  <si>
    <t xml:space="preserve">लिलाबाई शेंडू वंजारी </t>
  </si>
  <si>
    <t xml:space="preserve">अमरसिंग बंधू वंजारी </t>
  </si>
  <si>
    <t xml:space="preserve">उत्तम बंधू वंजारी </t>
  </si>
  <si>
    <t xml:space="preserve">रामचंद भिला वंजारी </t>
  </si>
  <si>
    <t xml:space="preserve">ताईबाई मक्राम वंजारी </t>
  </si>
  <si>
    <t xml:space="preserve">देशमुख अमरसिंग वंजारी </t>
  </si>
  <si>
    <t xml:space="preserve">आशाबाई भास्कर पवार </t>
  </si>
  <si>
    <t xml:space="preserve">इंदल मेघा वंजारी </t>
  </si>
  <si>
    <t xml:space="preserve">हिरामण भावडू पवार </t>
  </si>
  <si>
    <t xml:space="preserve">दिनेश हरी पवार </t>
  </si>
  <si>
    <t xml:space="preserve">कौशल्याबाई पदम वंजारी </t>
  </si>
  <si>
    <t xml:space="preserve">राजू ताराचंद वंजारी </t>
  </si>
  <si>
    <t xml:space="preserve">हेमा फकीरा वंजारी </t>
  </si>
  <si>
    <t xml:space="preserve">न्यालीबाई गेमा वंजारी </t>
  </si>
  <si>
    <t xml:space="preserve">पदम पेलाद वंजारी </t>
  </si>
  <si>
    <t xml:space="preserve">हरी पेलाद वंजारी </t>
  </si>
  <si>
    <t xml:space="preserve">सार्वजनिक सेवालाल महाराज मंदिर </t>
  </si>
  <si>
    <t xml:space="preserve">सार्वजनिक इमारत </t>
  </si>
  <si>
    <t xml:space="preserve">गोरखबाई सदीचंद चव्हाण </t>
  </si>
  <si>
    <t xml:space="preserve">सदीचंद धनराज मांगू वंजारी </t>
  </si>
  <si>
    <t xml:space="preserve">गुलाब आनंदा वंजारी </t>
  </si>
  <si>
    <t xml:space="preserve">छगन आनंदा वंजारी </t>
  </si>
  <si>
    <t xml:space="preserve">रतिलाल महादू राठोड </t>
  </si>
  <si>
    <t xml:space="preserve">गरदाल नंदू वंजारी </t>
  </si>
  <si>
    <t xml:space="preserve">संतोष चैत्राम वंजारी </t>
  </si>
  <si>
    <t xml:space="preserve">निर्मलाबाई योगेश पवार </t>
  </si>
  <si>
    <t xml:space="preserve">देशमुख रतन पवार </t>
  </si>
  <si>
    <t xml:space="preserve">भीमा सोनू वंजारी </t>
  </si>
  <si>
    <t xml:space="preserve">खिमा सोनू वंजारी </t>
  </si>
  <si>
    <t xml:space="preserve">युवराज हंसराज वंजारी </t>
  </si>
  <si>
    <t xml:space="preserve">उत्तम महादू वंजारी व भरत उत्तम वंजारी </t>
  </si>
  <si>
    <t xml:space="preserve">रघुनाथ बुधा सुतार </t>
  </si>
  <si>
    <t xml:space="preserve">लक्ष्मण हंसराज वंजारी </t>
  </si>
  <si>
    <t xml:space="preserve">बत्तीबाई काळू राठोड </t>
  </si>
  <si>
    <t xml:space="preserve">पिर साहेब मंदिर </t>
  </si>
  <si>
    <t xml:space="preserve">प्रेमदास प्रताप पवार </t>
  </si>
  <si>
    <t xml:space="preserve">गीता खिमा पवार </t>
  </si>
  <si>
    <t xml:space="preserve">मा. शि. प्र. स </t>
  </si>
  <si>
    <t xml:space="preserve">झिपा तोताराम वंजारी </t>
  </si>
  <si>
    <t xml:space="preserve">योगेश जगन चव्हाण </t>
  </si>
  <si>
    <t xml:space="preserve">प्रकाश राजाराम पाटील </t>
  </si>
  <si>
    <t xml:space="preserve">अशोक दगा पारधी </t>
  </si>
  <si>
    <t xml:space="preserve">गंगुबाई अशोक चव्हाण </t>
  </si>
  <si>
    <t xml:space="preserve">सुखदेव गणपत माळी </t>
  </si>
  <si>
    <t xml:space="preserve">कमलबाई चिंतामण सोनवणे </t>
  </si>
  <si>
    <t xml:space="preserve">गोकुळ श्यामराव माळी </t>
  </si>
  <si>
    <t xml:space="preserve">वंदना मगन देवरे </t>
  </si>
  <si>
    <t xml:space="preserve">सोनिया शशिकांत शेलार </t>
  </si>
  <si>
    <t xml:space="preserve">शशिकांत दासभाऊ शेलार </t>
  </si>
  <si>
    <t xml:space="preserve">योगेश उत्तम खांडेकर </t>
  </si>
  <si>
    <t xml:space="preserve">सुरकन बाई तुकाराम पाटील </t>
  </si>
  <si>
    <t xml:space="preserve">दगुबाई खंडू पदमर </t>
  </si>
  <si>
    <t xml:space="preserve">संजय कन्हैयालाल बागुल </t>
  </si>
  <si>
    <t xml:space="preserve">उत्तम सुखदेव पाटील </t>
  </si>
  <si>
    <t xml:space="preserve">पंडित पांडू पाटील </t>
  </si>
  <si>
    <t xml:space="preserve">भटाबाई चिंधा भदाणे </t>
  </si>
  <si>
    <t xml:space="preserve">आनंदा महादू भदाणे </t>
  </si>
  <si>
    <t xml:space="preserve">राजेंद्र महादू भदाणे </t>
  </si>
  <si>
    <t xml:space="preserve">बारकू गेंदा भदाणे </t>
  </si>
  <si>
    <t xml:space="preserve">समाज मंदिर </t>
  </si>
  <si>
    <t xml:space="preserve">उत्तम सुखदेव पाटील समाज मंदिर साठी दान </t>
  </si>
  <si>
    <t xml:space="preserve">भुराजी अर्जुन भिल </t>
  </si>
  <si>
    <t xml:space="preserve">इंदुबाई अर्जुन भिल </t>
  </si>
  <si>
    <t xml:space="preserve">दगडू धना भिल सोनाबाई दगडू भिल </t>
  </si>
  <si>
    <t xml:space="preserve">उत्तम धना भिल </t>
  </si>
  <si>
    <t xml:space="preserve">शोभाबाई पंडित भिल </t>
  </si>
  <si>
    <t xml:space="preserve">सखुबाई नारायण भिल </t>
  </si>
  <si>
    <t xml:space="preserve">हिरामण भुरा भिल </t>
  </si>
  <si>
    <t xml:space="preserve">पंडित तुकाराम पिंपळे </t>
  </si>
  <si>
    <t xml:space="preserve">पंडित तुकाराम पिंपळे पार्वताबाई तुकाराम पिंपळे </t>
  </si>
  <si>
    <t xml:space="preserve">किसन रघुनाथ वाघ </t>
  </si>
  <si>
    <t xml:space="preserve">दगा तुकाराम हरिजन </t>
  </si>
  <si>
    <t xml:space="preserve">दिगंबर दगा हरिजन द्वारकाबाई दिगंबर हरिजन </t>
  </si>
  <si>
    <t xml:space="preserve">चुकीची नोंद </t>
  </si>
  <si>
    <t xml:space="preserve">सुशीला राजेंद्र वाघ </t>
  </si>
  <si>
    <t xml:space="preserve">नानाभाऊ ओंकार पिंपळे </t>
  </si>
  <si>
    <t xml:space="preserve">अक्षय राजेंद्र वाघ </t>
  </si>
  <si>
    <t xml:space="preserve">अरुण ओंकार पिंपळे  रंजनाबाई ऑन पिंपळे </t>
  </si>
  <si>
    <t xml:space="preserve">रामदास रघुनाथ वाघ </t>
  </si>
  <si>
    <t xml:space="preserve">अर्जुन बापू शिरसाठ जसोदाबाई अर्जुन शिरसाठ </t>
  </si>
  <si>
    <t xml:space="preserve">सुरेश झामा पिंपळे </t>
  </si>
  <si>
    <t xml:space="preserve">विनोद अंबर पिंपळे </t>
  </si>
  <si>
    <t xml:space="preserve">झामा चंद्रा भिल </t>
  </si>
  <si>
    <t xml:space="preserve">गवळीबाई चंद्रा भिल </t>
  </si>
  <si>
    <t xml:space="preserve">धनराज शेंपडू भिल </t>
  </si>
  <si>
    <t xml:space="preserve">वत्सलाबाई दारासिंग पवार </t>
  </si>
  <si>
    <t xml:space="preserve">सुरेश गुलाब ठाकरे </t>
  </si>
  <si>
    <t xml:space="preserve">जामसिंग रायसिंग भिल </t>
  </si>
  <si>
    <t xml:space="preserve">संजय लखा माळी </t>
  </si>
  <si>
    <t xml:space="preserve">धनराज लखा माळी </t>
  </si>
  <si>
    <t xml:space="preserve">भिमराव लखा माळी </t>
  </si>
  <si>
    <t xml:space="preserve">कारभारी गुलचंद भिल </t>
  </si>
  <si>
    <t xml:space="preserve">बारकू गुलचंद पवार </t>
  </si>
  <si>
    <t xml:space="preserve">लालजी कथ्थू भिल </t>
  </si>
  <si>
    <t xml:space="preserve">धुडकू तानाजी भिल </t>
  </si>
  <si>
    <t xml:space="preserve">श्यायसिंग तानाजी भिल </t>
  </si>
  <si>
    <t xml:space="preserve">हुसन रामजी भिल </t>
  </si>
  <si>
    <t xml:space="preserve">मिराबाई रतन जगताप </t>
  </si>
  <si>
    <t xml:space="preserve">भिवसन रामजी भिल </t>
  </si>
  <si>
    <t xml:space="preserve">मुलसिंग बुधा भिल </t>
  </si>
  <si>
    <t xml:space="preserve">सुभाष भटू भिल </t>
  </si>
  <si>
    <t xml:space="preserve">हसरथ दशरथ भिल </t>
  </si>
  <si>
    <t xml:space="preserve">नानाभाऊ रेवा भिल </t>
  </si>
  <si>
    <t xml:space="preserve">रघु उखा भिल </t>
  </si>
  <si>
    <t xml:space="preserve">ताराबाई दयाराम पारधी </t>
  </si>
  <si>
    <t xml:space="preserve">दयाराम दगा पारधी </t>
  </si>
  <si>
    <t xml:space="preserve">मुलकनबाई उत्तम भिल </t>
  </si>
  <si>
    <t xml:space="preserve">शांताबाई एकनाथ मालचे </t>
  </si>
  <si>
    <t xml:space="preserve">रवींद्र शंकर संदानशिव </t>
  </si>
  <si>
    <t xml:space="preserve">गुलाब शंकर संदानशिव </t>
  </si>
  <si>
    <t xml:space="preserve">सुनंदा राजेंद्र देवरे </t>
  </si>
  <si>
    <t xml:space="preserve">मनीषा योगेश पाटील </t>
  </si>
  <si>
    <t xml:space="preserve">सोज्याबाई तुकाराम देवरे </t>
  </si>
  <si>
    <t xml:space="preserve">बायजाबाई तुकराम खांडेकर </t>
  </si>
  <si>
    <t xml:space="preserve">आत्माराम भागा खांडेकर </t>
  </si>
  <si>
    <t xml:space="preserve">सखाराम भागा खांडेकर </t>
  </si>
  <si>
    <t xml:space="preserve">तुकाराम भागा खांडेकर </t>
  </si>
  <si>
    <t xml:space="preserve">विठ्ठल झिंगा देवरे </t>
  </si>
  <si>
    <t xml:space="preserve">मगन लखा देवरे </t>
  </si>
  <si>
    <t xml:space="preserve">यमुनाबाई हिरामण माळी </t>
  </si>
  <si>
    <t xml:space="preserve">विजय मगन देवरे </t>
  </si>
  <si>
    <t xml:space="preserve">किसन बळीराम पाटील </t>
  </si>
  <si>
    <t xml:space="preserve">दिलीप नामदेव वाघ </t>
  </si>
  <si>
    <t xml:space="preserve">श्यामराव वंजी माळी </t>
  </si>
  <si>
    <t xml:space="preserve">बायजाबाई जगन्नाथ माळी </t>
  </si>
  <si>
    <t xml:space="preserve">पांडुरंग जगन्नाथ माळी </t>
  </si>
  <si>
    <t xml:space="preserve">श्रीराम दगा पारधी </t>
  </si>
  <si>
    <t xml:space="preserve">भगवान गरबड साळवे </t>
  </si>
  <si>
    <t xml:space="preserve">विलास कन्हैयालाल पाटील </t>
  </si>
  <si>
    <t xml:space="preserve">लक्ष्मण राजाराम पाटील </t>
  </si>
  <si>
    <t xml:space="preserve">श्रावण दगा माळी </t>
  </si>
  <si>
    <t xml:space="preserve">मिनाबाई रावसाहेब देवरे </t>
  </si>
  <si>
    <t xml:space="preserve">दादाभाऊ रामभाऊ माळी </t>
  </si>
  <si>
    <t xml:space="preserve">विमलबाई सुभाष मिस्तरी </t>
  </si>
  <si>
    <t xml:space="preserve">चिंतामण राजाराम सोनवणे </t>
  </si>
  <si>
    <t xml:space="preserve">उल्हास चुनीलाल जैन </t>
  </si>
  <si>
    <t xml:space="preserve">हनुमान मंदिर </t>
  </si>
  <si>
    <t xml:space="preserve">सरकार व्यायाम शाळा </t>
  </si>
  <si>
    <t xml:space="preserve">जुनी बालवाडी सरकारी इमारत </t>
  </si>
  <si>
    <t xml:space="preserve">पिकअप शेड सरकारी </t>
  </si>
  <si>
    <t xml:space="preserve">कन्हैयालाल मोतीलाल मिस्तरी </t>
  </si>
  <si>
    <t xml:space="preserve">रामदास मोतीराम मिस्तरी </t>
  </si>
  <si>
    <t xml:space="preserve">विश्वास मोतीराम मिस्तरी </t>
  </si>
  <si>
    <t xml:space="preserve">उमेदसिंग काशिराम पवार </t>
  </si>
  <si>
    <t xml:space="preserve">नामदेव काशिराम पवार </t>
  </si>
  <si>
    <t xml:space="preserve">विठ्ठल वेडू पाटील </t>
  </si>
  <si>
    <t xml:space="preserve">उत्तम रघुनाथ माळी </t>
  </si>
  <si>
    <t xml:space="preserve">दुर्गाबाई बन्सीलाल माळी </t>
  </si>
  <si>
    <t xml:space="preserve">सुमनबाई नामदेव माळी </t>
  </si>
  <si>
    <t xml:space="preserve">रामभाऊ ढासळू माळी </t>
  </si>
  <si>
    <t xml:space="preserve">साहेबराव दगा माळी </t>
  </si>
  <si>
    <t xml:space="preserve">नथाबाई दिलबर महाले </t>
  </si>
  <si>
    <t xml:space="preserve">सखुबाई वसंत पाटील </t>
  </si>
  <si>
    <t xml:space="preserve">सरकारी बोळ </t>
  </si>
  <si>
    <t xml:space="preserve">दिलीप चुनीलाल जैन </t>
  </si>
  <si>
    <t xml:space="preserve">दीपक भिला माळी </t>
  </si>
  <si>
    <t xml:space="preserve">देवराम आनंदा माळी </t>
  </si>
  <si>
    <t xml:space="preserve">अर्चना मनोज पाटील </t>
  </si>
  <si>
    <t xml:space="preserve">सरूबाई भिका भदाणे </t>
  </si>
  <si>
    <t xml:space="preserve">निर्मलाबाई निंबा शेलार </t>
  </si>
  <si>
    <t xml:space="preserve">लताबाई दादाजी गांगुर्डे , उद्धव दादाजी गांगुर्डे </t>
  </si>
  <si>
    <t xml:space="preserve">आशाबाई संजय बागुल </t>
  </si>
  <si>
    <t xml:space="preserve">जगन लखा देवरे </t>
  </si>
  <si>
    <t xml:space="preserve">मधुकर झगा पाटील </t>
  </si>
  <si>
    <t xml:space="preserve">श्रीराम झगा पाटील </t>
  </si>
  <si>
    <t xml:space="preserve">केवलबाई गोपीचंद बागुल </t>
  </si>
  <si>
    <t xml:space="preserve">लक्ष्माबाई रामदास पाटील </t>
  </si>
  <si>
    <t xml:space="preserve">झिपा पांडू पाटील </t>
  </si>
  <si>
    <t xml:space="preserve">शांतीलाल राजधर पाटील </t>
  </si>
  <si>
    <t xml:space="preserve">दाजभाऊ बाबजी शेलार </t>
  </si>
  <si>
    <t xml:space="preserve">गौरव निंबा शेलार </t>
  </si>
  <si>
    <t xml:space="preserve">वैशाली उद्धव गांगुर्डे </t>
  </si>
  <si>
    <t xml:space="preserve">मारुती मंदिर </t>
  </si>
  <si>
    <t xml:space="preserve">पोपट पुंडलिक पाटील </t>
  </si>
  <si>
    <t xml:space="preserve">दगडू पुंडलिक भदाणे </t>
  </si>
  <si>
    <t xml:space="preserve">ठगुबाई शिवाजी भदाणे </t>
  </si>
  <si>
    <t>आशाबाई मणिलाल गवळे</t>
  </si>
  <si>
    <t xml:space="preserve">साहेबराव गेंदा भदाणे </t>
  </si>
  <si>
    <t xml:space="preserve">दाजभाऊ गेंदा भदाणे </t>
  </si>
  <si>
    <t xml:space="preserve">दौलत नामदेव भदाणे </t>
  </si>
  <si>
    <t xml:space="preserve">शंकर महादू पारधी </t>
  </si>
  <si>
    <t xml:space="preserve">दगा महादू पारधी </t>
  </si>
  <si>
    <t xml:space="preserve">नामदेव दगा पारधी </t>
  </si>
  <si>
    <t xml:space="preserve">कन्हैयालाल देवाजी पाटील </t>
  </si>
  <si>
    <t xml:space="preserve">कल्पना मच्छिंद्र माळी </t>
  </si>
  <si>
    <t xml:space="preserve">नथ्थू देवराम पाटील </t>
  </si>
  <si>
    <t xml:space="preserve">सोमनाथ कारभारी खांडेकर </t>
  </si>
  <si>
    <t xml:space="preserve">अलकाबाई बापू पाटील </t>
  </si>
  <si>
    <t xml:space="preserve">पोपट परशुराम पाटील </t>
  </si>
  <si>
    <t xml:space="preserve">संदीप सुरेश देवरे </t>
  </si>
  <si>
    <t xml:space="preserve">उज्वला राजेंद्र धनोरे </t>
  </si>
  <si>
    <t xml:space="preserve">मधुकर पंडित धनोरे </t>
  </si>
  <si>
    <t xml:space="preserve">सुभाष वेडू धनोरे </t>
  </si>
  <si>
    <t xml:space="preserve">श्रावण मुरलीधर पाटील </t>
  </si>
  <si>
    <t xml:space="preserve">काशिराम तुकाराम मिस्तरी </t>
  </si>
  <si>
    <t xml:space="preserve">प्रदीप रवींद्र पवार </t>
  </si>
  <si>
    <t xml:space="preserve">वत्सलाबाई नामदेव पवार </t>
  </si>
  <si>
    <t xml:space="preserve">हिम्मत श्यामराव माळी </t>
  </si>
  <si>
    <t xml:space="preserve">सदाशिव नामदेव माळी </t>
  </si>
  <si>
    <t xml:space="preserve">बायजाबाई दुला भिल </t>
  </si>
  <si>
    <t xml:space="preserve">जगन्नाथ वंजी माळी </t>
  </si>
  <si>
    <t xml:space="preserve">आशाबाई दगा पाटील </t>
  </si>
  <si>
    <t xml:space="preserve">मलकन मेघा वंजारी </t>
  </si>
  <si>
    <t xml:space="preserve">ईश्वर मलकन वंजारी </t>
  </si>
  <si>
    <t xml:space="preserve">कमाबाई मन्साराम भिल </t>
  </si>
  <si>
    <t xml:space="preserve">धुपाबाई सखाराम भिल </t>
  </si>
  <si>
    <t xml:space="preserve">दिलीप सखाराम भिल </t>
  </si>
  <si>
    <t xml:space="preserve">काशिराम तानाजी भिल </t>
  </si>
  <si>
    <t xml:space="preserve">हिरामण काशिराम मालचे </t>
  </si>
  <si>
    <t xml:space="preserve">सिताराम काशिराम मालचे </t>
  </si>
  <si>
    <t xml:space="preserve">चिंधा दोधा भिल </t>
  </si>
  <si>
    <t xml:space="preserve">रामदास चिंधा भिल </t>
  </si>
  <si>
    <t xml:space="preserve">धुपाबाई तानकू भिल </t>
  </si>
  <si>
    <t xml:space="preserve">नानाभाऊ गणपत भिल </t>
  </si>
  <si>
    <t xml:space="preserve">आण्णा गणपत भिल </t>
  </si>
  <si>
    <t xml:space="preserve">रोहिदास आण्णा भिल </t>
  </si>
  <si>
    <t xml:space="preserve">तानकू तुकडू भिल </t>
  </si>
  <si>
    <t xml:space="preserve">राजेंद्र तानकू भिल </t>
  </si>
  <si>
    <t xml:space="preserve">रामदास श्यामराव भिल </t>
  </si>
  <si>
    <t xml:space="preserve">दोधा काशिराम भिल </t>
  </si>
  <si>
    <t xml:space="preserve">संतोष काशिराम भिल </t>
  </si>
  <si>
    <t xml:space="preserve">मोहन गणपत भिल </t>
  </si>
  <si>
    <t xml:space="preserve">पंढरीनाथ झिंगा माळी </t>
  </si>
  <si>
    <t xml:space="preserve">अजय पंढरीनाथ माळी </t>
  </si>
  <si>
    <t xml:space="preserve">दिनेश गोकुळ जाधव </t>
  </si>
  <si>
    <t xml:space="preserve">अंताबाई धुडकू भिल </t>
  </si>
  <si>
    <t xml:space="preserve">कैलास मधुकर मासुळे </t>
  </si>
  <si>
    <t xml:space="preserve">वेडूबाई प्रताप भिल </t>
  </si>
  <si>
    <t xml:space="preserve">मच्छिंद्र हुसन भिल </t>
  </si>
  <si>
    <t xml:space="preserve">सखाराम भागा पाटील </t>
  </si>
  <si>
    <t xml:space="preserve">अभिमन हरचंद्र सोनवणे </t>
  </si>
  <si>
    <t xml:space="preserve">साराजाबाई पांडुरंग हरिजन </t>
  </si>
  <si>
    <t xml:space="preserve">गंगाबाई रामा हरिजन </t>
  </si>
  <si>
    <t xml:space="preserve">ताराबाई बाळू पिंपळे </t>
  </si>
  <si>
    <t xml:space="preserve">बाळू धुडकू पिंपळे </t>
  </si>
  <si>
    <t xml:space="preserve">राजेंद्र श्यायसिंग पिंपळे भूराबाई राजेंद्र पिंपळे </t>
  </si>
  <si>
    <t xml:space="preserve">प्रताप शायसिंग भिल </t>
  </si>
  <si>
    <t xml:space="preserve">दीपक प्रताप भिल </t>
  </si>
  <si>
    <t xml:space="preserve">अंकुश आणा भिल </t>
  </si>
  <si>
    <t xml:space="preserve">सुकलाल आणा पिंपळे </t>
  </si>
  <si>
    <t xml:space="preserve">वंजी श्यामराव भिल </t>
  </si>
  <si>
    <t xml:space="preserve">रामा आणा भिल </t>
  </si>
  <si>
    <t xml:space="preserve">रोहिदास तुकाराम पाटील </t>
  </si>
  <si>
    <t xml:space="preserve">प्रकाश शंकर संदानशिव </t>
  </si>
  <si>
    <t xml:space="preserve">अंबर चंद्रा भिल </t>
  </si>
  <si>
    <t>एलजी गुलचंद भिल</t>
  </si>
  <si>
    <t xml:space="preserve">जाण्या श्याना भिल </t>
  </si>
  <si>
    <t xml:space="preserve">दिनेश चिंतामण भिल </t>
  </si>
  <si>
    <t xml:space="preserve">संपत सावळूराम भिल </t>
  </si>
  <si>
    <t xml:space="preserve">सरकारी कोंडवाडा </t>
  </si>
  <si>
    <t xml:space="preserve">चुडामण हिरामण भिल </t>
  </si>
  <si>
    <t xml:space="preserve">नाटु चिंधा भिल </t>
  </si>
  <si>
    <t xml:space="preserve">रघु पाया भिल </t>
  </si>
  <si>
    <t xml:space="preserve">झेंडू भिवसन भिल </t>
  </si>
  <si>
    <t xml:space="preserve">मच्छिंद्र गणपत बिरारीस </t>
  </si>
  <si>
    <t xml:space="preserve">पुष्पाबाई गोरख बिरारीस </t>
  </si>
  <si>
    <t xml:space="preserve">हिरामण दगा माळी </t>
  </si>
  <si>
    <t xml:space="preserve">भगवान दगा माळी </t>
  </si>
  <si>
    <t xml:space="preserve">कैलास बंडू ठेलारी </t>
  </si>
  <si>
    <t xml:space="preserve">रामेश्वर तुकाराम पाटील </t>
  </si>
  <si>
    <t xml:space="preserve">सिताराम भागा पाटील </t>
  </si>
  <si>
    <t xml:space="preserve">गोकुळ तुकाराम पाटील </t>
  </si>
  <si>
    <t xml:space="preserve">सुमनबाई रामदास निकम </t>
  </si>
  <si>
    <t xml:space="preserve">रामदास दगा पाटील </t>
  </si>
  <si>
    <t xml:space="preserve">हिलाल शेनपडू फुलपगारे </t>
  </si>
  <si>
    <t xml:space="preserve">धनराज शेनपडू पगारे </t>
  </si>
  <si>
    <t xml:space="preserve">शिवदास जाण्या ठाकरे </t>
  </si>
  <si>
    <t xml:space="preserve">नारायण दामू पाटील </t>
  </si>
  <si>
    <t xml:space="preserve">मोतीराम झगा पाटील </t>
  </si>
  <si>
    <t xml:space="preserve">रुखमाबाई मोतीराम पाटील </t>
  </si>
  <si>
    <t xml:space="preserve">दिलीप दगा चव्हाण </t>
  </si>
  <si>
    <t xml:space="preserve">रतिलाल दयाराम पारधी </t>
  </si>
  <si>
    <t xml:space="preserve">भिमराव शिवदास ठाकरे </t>
  </si>
  <si>
    <t xml:space="preserve">रुखमाबाई देवमन भिल </t>
  </si>
  <si>
    <t xml:space="preserve">बुधा नाटु भिल </t>
  </si>
  <si>
    <t xml:space="preserve">रणजीत मालजी भिल </t>
  </si>
  <si>
    <t xml:space="preserve">कलाबाई शानू भिल </t>
  </si>
  <si>
    <t xml:space="preserve">कोशऱ्या दशरथ भिल </t>
  </si>
  <si>
    <t xml:space="preserve">तिरशिंग केशऱ्या जगताप </t>
  </si>
  <si>
    <t xml:space="preserve">आखडू दशरथ भिल </t>
  </si>
  <si>
    <t xml:space="preserve">सार्वजनिक रस्ता </t>
  </si>
  <si>
    <t xml:space="preserve">गंगा दशरथ भिल </t>
  </si>
  <si>
    <t xml:space="preserve">श्यामराव गिऱ्या भिल </t>
  </si>
  <si>
    <t xml:space="preserve">भटाबाई नाना मालचे </t>
  </si>
  <si>
    <t xml:space="preserve">शिवा भटू जगताप </t>
  </si>
  <si>
    <t xml:space="preserve">गिरधन शायसिंग भिल </t>
  </si>
  <si>
    <t xml:space="preserve">देवा पिरू भिल </t>
  </si>
  <si>
    <t>आनंदा शायसिंग भिल</t>
  </si>
  <si>
    <t xml:space="preserve">राजेंद्र शायसिंग भिल </t>
  </si>
  <si>
    <t xml:space="preserve">उमेश कन्हैयालाल बागुल </t>
  </si>
  <si>
    <t xml:space="preserve">गंगाबाई देविदास भिल </t>
  </si>
  <si>
    <t xml:space="preserve">नामदेव एलजी भिल </t>
  </si>
  <si>
    <t xml:space="preserve">सुखदेव एलजी भिल </t>
  </si>
  <si>
    <t xml:space="preserve">निंबा बापजी पाटील </t>
  </si>
  <si>
    <t xml:space="preserve">दाजभाऊ बापजी पाटील </t>
  </si>
  <si>
    <t xml:space="preserve">राजधर झामा शिंदे </t>
  </si>
  <si>
    <t xml:space="preserve">ताईबाई उमरसिंग राठोड </t>
  </si>
  <si>
    <t xml:space="preserve">राजेंद्र रघुनाथ सोनवणे </t>
  </si>
  <si>
    <t xml:space="preserve">संगीताबाई शिवाजी माळी </t>
  </si>
  <si>
    <t>सुमनबाई मोहन भिल</t>
  </si>
  <si>
    <t xml:space="preserve">ठगुबाई पंडित बागुल </t>
  </si>
  <si>
    <t xml:space="preserve">खटाबाई लक्ष्मण हाल्लोर </t>
  </si>
  <si>
    <t xml:space="preserve">जयदेव पंडित बागुल </t>
  </si>
  <si>
    <t xml:space="preserve">हरचंद झिपा बागुल </t>
  </si>
  <si>
    <t xml:space="preserve">गोपीचंद झिपा बागुल </t>
  </si>
  <si>
    <t xml:space="preserve">आण्णा भटू ठेलारी </t>
  </si>
  <si>
    <t xml:space="preserve">अहिल्याबाई तानाजी कन्होरे </t>
  </si>
  <si>
    <t xml:space="preserve">ज्ञानेश्वर विठ्ठल देवरे </t>
  </si>
  <si>
    <t xml:space="preserve">नारायण दामू महिरे </t>
  </si>
  <si>
    <t xml:space="preserve">श्रावण दामू महिरे </t>
  </si>
  <si>
    <t xml:space="preserve">विक्रम सुकराम सोनवणे </t>
  </si>
  <si>
    <t xml:space="preserve">साहेबराव वंजी भिल </t>
  </si>
  <si>
    <t xml:space="preserve">जामसिंग रामचंद्र भिल </t>
  </si>
  <si>
    <t xml:space="preserve">पार्वताबाई दयाराम भिल </t>
  </si>
  <si>
    <t xml:space="preserve">वंजी आत्माराम भिल </t>
  </si>
  <si>
    <t xml:space="preserve">अंगणवाडी इमारत </t>
  </si>
  <si>
    <t xml:space="preserve">शॉपिंग खोल्या </t>
  </si>
  <si>
    <t xml:space="preserve">सावता माळी सार्व. मंदिर </t>
  </si>
  <si>
    <t>जि. प. शाळा इमारत क्र. १ ( ३ खोल्या )</t>
  </si>
  <si>
    <t>जि. प. शाळा इमारत क्र. २ ( २ पत्रे खोल्या )</t>
  </si>
  <si>
    <t>जि. प. शाळा इमारत क्र. ३</t>
  </si>
  <si>
    <t xml:space="preserve">जि. प. शाळा इमारत क्र. ४ </t>
  </si>
  <si>
    <t>जि. प. शाळा इमारत ( किचन शेड )</t>
  </si>
  <si>
    <t xml:space="preserve">पा. पु. जलकुंभ </t>
  </si>
  <si>
    <t xml:space="preserve">महादेव मंदिर </t>
  </si>
  <si>
    <t xml:space="preserve">सार्वजनिक पा. पु. विहीर </t>
  </si>
  <si>
    <t xml:space="preserve">वैजंता लक्ष्मण बागुल </t>
  </si>
  <si>
    <t xml:space="preserve">शोभाबाई प्रकाश बागुल </t>
  </si>
  <si>
    <t xml:space="preserve">दादाभाई राजाराम बागुल </t>
  </si>
  <si>
    <t xml:space="preserve">चंद्रभागा राजाराम बागुल </t>
  </si>
  <si>
    <t xml:space="preserve">संतोष जगन्नाथ बागुल </t>
  </si>
  <si>
    <t xml:space="preserve">अनिल तुकाराम देवरे </t>
  </si>
  <si>
    <t xml:space="preserve">सुनील तुकाराम देवरे </t>
  </si>
  <si>
    <t xml:space="preserve">देविदास चत्रू वंजारी </t>
  </si>
  <si>
    <t xml:space="preserve">भालचंद्र चंद्रु वंजारी </t>
  </si>
  <si>
    <t xml:space="preserve">कौसाबाई गटा पाटील </t>
  </si>
  <si>
    <t xml:space="preserve">दाजभाऊ विठ्ठल पाटील </t>
  </si>
  <si>
    <t xml:space="preserve">फुलाबाई उत्तम पाटील </t>
  </si>
  <si>
    <t xml:space="preserve">सुरेखा रवींद्र पवार </t>
  </si>
  <si>
    <t xml:space="preserve">विलास कन्हैयालाल बागुल </t>
  </si>
  <si>
    <t xml:space="preserve">पा. पु. पंप गृह </t>
  </si>
  <si>
    <t xml:space="preserve">सुरेश भिका राठोड </t>
  </si>
  <si>
    <t xml:space="preserve">नानाभाऊ पौलाद ठाकरे </t>
  </si>
  <si>
    <t xml:space="preserve">दिलीप तानाजी कन्होर </t>
  </si>
  <si>
    <t xml:space="preserve">संजय रामदास सोनवणे </t>
  </si>
  <si>
    <t xml:space="preserve">देवमन हिरामण जगताप </t>
  </si>
  <si>
    <t xml:space="preserve">रोहिदास मकराम पवार </t>
  </si>
  <si>
    <t xml:space="preserve">सरपंच ग्रामपंचायत नागपूर ( व ) </t>
  </si>
  <si>
    <t xml:space="preserve">सरकार </t>
  </si>
  <si>
    <t xml:space="preserve">श्रीराम प्रगा मासुळे </t>
  </si>
  <si>
    <t xml:space="preserve">अंगणवाडी इमारत राखीव जागा </t>
  </si>
  <si>
    <t xml:space="preserve">इंदल हारजी वंजारी </t>
  </si>
  <si>
    <t xml:space="preserve">उत्तम बधू वंजारी </t>
  </si>
  <si>
    <t xml:space="preserve">छोतीराम चंदू वंजारी </t>
  </si>
  <si>
    <t xml:space="preserve">वेणूबाई विश्राम पानपाटील </t>
  </si>
  <si>
    <t xml:space="preserve">भिका श्रीपत मालचे </t>
  </si>
  <si>
    <t xml:space="preserve">राजू बापू ठेलारी </t>
  </si>
  <si>
    <t xml:space="preserve">रतिलाल देवमन भिल </t>
  </si>
  <si>
    <t xml:space="preserve">नबाबाई दामू महिरे </t>
  </si>
  <si>
    <t xml:space="preserve">किशोर नारायण भदाणे </t>
  </si>
  <si>
    <t xml:space="preserve">मंगलाबाई जगन्नाथ देवरे </t>
  </si>
  <si>
    <t xml:space="preserve">विठ्ठल दौपा मालचे </t>
  </si>
  <si>
    <t xml:space="preserve">मंगलाबाई भटू पिंपळे </t>
  </si>
  <si>
    <t xml:space="preserve">बापू नानाभाऊ जगताप </t>
  </si>
  <si>
    <t xml:space="preserve">भगवान रामदास खांडेकर </t>
  </si>
  <si>
    <t xml:space="preserve">सुदाम जगन्नाथ बागुल </t>
  </si>
  <si>
    <t xml:space="preserve">छगन सैल्या पिंपळे </t>
  </si>
  <si>
    <t xml:space="preserve">फुलसिंग नथ्थू पवार </t>
  </si>
  <si>
    <t xml:space="preserve">पंडित फुलसिंग पवार </t>
  </si>
  <si>
    <t xml:space="preserve">आधार वंजी मोरे </t>
  </si>
  <si>
    <t xml:space="preserve">पाण्याचा हाळ </t>
  </si>
  <si>
    <t xml:space="preserve">श्रीकांत मगन देवरे </t>
  </si>
  <si>
    <t xml:space="preserve">व्यायाम शाळा </t>
  </si>
  <si>
    <t xml:space="preserve">संतोष भिका भदाणे </t>
  </si>
  <si>
    <t xml:space="preserve">ज्ञानेश्वर भिका भदाणे </t>
  </si>
  <si>
    <t xml:space="preserve">सुमनबाई युवराज चव्हाण </t>
  </si>
  <si>
    <t xml:space="preserve">अभिषेक गोरख बिरारीस </t>
  </si>
  <si>
    <t xml:space="preserve">सोनाली अरुण पवार </t>
  </si>
  <si>
    <t xml:space="preserve">अमरधाम </t>
  </si>
  <si>
    <t xml:space="preserve">वसंताबाई मालजी पवार </t>
  </si>
  <si>
    <t xml:space="preserve">विठ्ठल गोजू ठेलारी </t>
  </si>
  <si>
    <t xml:space="preserve">सुरेश माणिक ठेलारी </t>
  </si>
  <si>
    <t xml:space="preserve">माणिक पुंजू ठेलारी </t>
  </si>
  <si>
    <t xml:space="preserve">बापू गोजू ठेलारी </t>
  </si>
  <si>
    <t xml:space="preserve">त्र्यंबक गोजू मारनर </t>
  </si>
  <si>
    <t xml:space="preserve">भटाबाई नाना मारनर </t>
  </si>
  <si>
    <t xml:space="preserve">अंजाबाई रामा ठेलारी </t>
  </si>
  <si>
    <t xml:space="preserve">बंडू रघु ठेलारी </t>
  </si>
  <si>
    <t xml:space="preserve">गुलाब अंबू ठेलारो </t>
  </si>
  <si>
    <t xml:space="preserve">पोपट भटू ठेलारी </t>
  </si>
  <si>
    <t xml:space="preserve">गोरख रघु ठेलारी </t>
  </si>
  <si>
    <t xml:space="preserve">आक्काबाई लहानू सरक </t>
  </si>
  <si>
    <t xml:space="preserve">भटू पिराजी पानपाटील </t>
  </si>
  <si>
    <t xml:space="preserve">मंडाबाई गोरख ठेलारी </t>
  </si>
  <si>
    <t xml:space="preserve">चित्राबाई तुकाराम सुसाडे </t>
  </si>
  <si>
    <t xml:space="preserve">गोरख गोजू ठेलारी </t>
  </si>
  <si>
    <t xml:space="preserve">सुक्राम भिकन ठेलारी </t>
  </si>
  <si>
    <t xml:space="preserve">नामदेव पांगरू ठेलारी </t>
  </si>
  <si>
    <t xml:space="preserve">झामरू भिका ठेलारी </t>
  </si>
  <si>
    <t xml:space="preserve">निलाबाई वामन पारखे </t>
  </si>
  <si>
    <t xml:space="preserve">लहानू आप्पा ठेलारी </t>
  </si>
  <si>
    <t xml:space="preserve">मोतीलाल आप्पा ठेलारी </t>
  </si>
  <si>
    <t xml:space="preserve">बाबूलाल आप्प्पा ठेलारी </t>
  </si>
  <si>
    <t xml:space="preserve">सायजाबाई बापू ठेलारी </t>
  </si>
  <si>
    <t xml:space="preserve">बापू भटू ठेलारी </t>
  </si>
  <si>
    <t xml:space="preserve">यांगाबाई शिवा ठेलारी </t>
  </si>
  <si>
    <t xml:space="preserve">रामदास काशिराम ठेलारी </t>
  </si>
  <si>
    <t xml:space="preserve">बायाबाई तहानु मारनर </t>
  </si>
  <si>
    <t xml:space="preserve">लहानू पुंजू मारनर </t>
  </si>
  <si>
    <t xml:space="preserve">जिजाबाई नंदू मारनर </t>
  </si>
  <si>
    <t xml:space="preserve">गयाबाई नाना मारनर </t>
  </si>
  <si>
    <t xml:space="preserve">सोनू गबा ठेलारी </t>
  </si>
  <si>
    <t xml:space="preserve">लहानू अंबर ठेलारी </t>
  </si>
  <si>
    <t xml:space="preserve">रामदास अंबर ठेलारी </t>
  </si>
  <si>
    <t xml:space="preserve">चांगाबाई भगवान ठेलारी </t>
  </si>
  <si>
    <t xml:space="preserve">भगवान लहानू ठेलारी </t>
  </si>
  <si>
    <t xml:space="preserve">इंदल सावळू ठेलारी </t>
  </si>
  <si>
    <t xml:space="preserve">भटू गारू ठेलारी </t>
  </si>
  <si>
    <t xml:space="preserve">बहिणाबाई सुक्राम ठेलारी </t>
  </si>
  <si>
    <t xml:space="preserve">चिंधा झामरू ठेलारी </t>
  </si>
  <si>
    <t xml:space="preserve">पंडित तुकाराम बाचकर </t>
  </si>
  <si>
    <t xml:space="preserve">सयाबाई भिला मारनर </t>
  </si>
  <si>
    <t xml:space="preserve">चंद्रकांत भिला मारनर </t>
  </si>
  <si>
    <t xml:space="preserve">इंदुबाई गोरन ठेलारी </t>
  </si>
  <si>
    <t xml:space="preserve">तुकाराम रघु सुसाडे </t>
  </si>
  <si>
    <t xml:space="preserve">संतोष विठ्ठल सुसाडे </t>
  </si>
  <si>
    <t xml:space="preserve">मानकू लहानू ठेलारी </t>
  </si>
  <si>
    <t xml:space="preserve">उत्तम गोरख ठेलारी </t>
  </si>
  <si>
    <t xml:space="preserve">दिपक धनजी ठेलारी </t>
  </si>
  <si>
    <t xml:space="preserve">दलपत काशिराम ठेलारी </t>
  </si>
  <si>
    <t xml:space="preserve">विठ्ठल भटू ठेलारी </t>
  </si>
  <si>
    <t xml:space="preserve">पंडित लहानू ठेलारी </t>
  </si>
  <si>
    <t xml:space="preserve">गजाबाई तुकाराम ठेलारी </t>
  </si>
  <si>
    <t xml:space="preserve">सोनू अंबर ठेलारी </t>
  </si>
  <si>
    <t xml:space="preserve">प्रकाश व सिताराम बापू ठेलारी </t>
  </si>
  <si>
    <t xml:space="preserve">सयाबाई त्र्यंबक ठेलारी </t>
  </si>
  <si>
    <t xml:space="preserve">दगडू त्र्यंबक ठेलारी </t>
  </si>
  <si>
    <t xml:space="preserve">बापू लहानू ठेलारी </t>
  </si>
  <si>
    <t xml:space="preserve">किशोर गोटन ठेलारी </t>
  </si>
  <si>
    <t xml:space="preserve">बनाबाई रावण ठेलारी </t>
  </si>
  <si>
    <t xml:space="preserve">ईश्वर शिवा ठेलारी </t>
  </si>
  <si>
    <t xml:space="preserve">निरंक </t>
  </si>
  <si>
    <t xml:space="preserve">कमाबाई लहानू थोरात </t>
  </si>
  <si>
    <t xml:space="preserve">नलाबाई काळू ठेलारी </t>
  </si>
  <si>
    <t xml:space="preserve">काळू मोतीराम थोरात </t>
  </si>
  <si>
    <t xml:space="preserve">विमल सखाराम वाघमोडे </t>
  </si>
  <si>
    <t xml:space="preserve">लहानू सोनू गोयकर </t>
  </si>
  <si>
    <t xml:space="preserve">जि. प. शाळा </t>
  </si>
  <si>
    <t xml:space="preserve">धनराज त्र्यंबक ठेलारी </t>
  </si>
  <si>
    <t xml:space="preserve">भटू गुलाब ठेलारी </t>
  </si>
  <si>
    <t xml:space="preserve">धनाबाई लहानू ठेलारी </t>
  </si>
  <si>
    <t xml:space="preserve">राणूबाई पिराजी पानपाटील </t>
  </si>
  <si>
    <t xml:space="preserve">घमा सोनू गोयकर </t>
  </si>
  <si>
    <t xml:space="preserve">सोमा सोनू गोयकर </t>
  </si>
  <si>
    <t xml:space="preserve">भटू गोविंदा कारंडे </t>
  </si>
  <si>
    <t xml:space="preserve">अंगणवाडी </t>
  </si>
  <si>
    <t xml:space="preserve">तातू भटू गोयकर </t>
  </si>
  <si>
    <t xml:space="preserve">तापाबाई नाथू गोयकर </t>
  </si>
  <si>
    <t xml:space="preserve">रमेश वामन पारखे </t>
  </si>
  <si>
    <t xml:space="preserve">बापू पोपट सरक </t>
  </si>
  <si>
    <t xml:space="preserve">काळू राजू गोयकर </t>
  </si>
  <si>
    <t xml:space="preserve">वामन भटू पारखे </t>
  </si>
  <si>
    <t xml:space="preserve">साहेबराव सुखदेव बाचकर </t>
  </si>
  <si>
    <t xml:space="preserve">रामा सोनू गोयकर </t>
  </si>
  <si>
    <t xml:space="preserve">दुर्गाबाई मोहन पवार </t>
  </si>
  <si>
    <t xml:space="preserve">भिला गबा ठेलारी </t>
  </si>
  <si>
    <t xml:space="preserve">बायाबाई चंद्रकांत मारनर </t>
  </si>
  <si>
    <t xml:space="preserve">पाराबाई भटू कारंडे </t>
  </si>
  <si>
    <t xml:space="preserve">बायाबाई विठ्ठल कारंडे </t>
  </si>
  <si>
    <t xml:space="preserve">पोपटराव भटू बाचकर </t>
  </si>
  <si>
    <t xml:space="preserve">दिलीप भगवान बोरकर </t>
  </si>
  <si>
    <t xml:space="preserve">वनाबाई पोपट मारनर </t>
  </si>
  <si>
    <t xml:space="preserve">रामेश्वर पोपट मारनर </t>
  </si>
  <si>
    <t xml:space="preserve">दगा दलपत सरक </t>
  </si>
  <si>
    <t xml:space="preserve">लहानाबाई दलपत सरक </t>
  </si>
  <si>
    <t xml:space="preserve">हरी विठ्ठल मारनर </t>
  </si>
  <si>
    <t xml:space="preserve">नारायण विठ्ठल मारनर </t>
  </si>
  <si>
    <t xml:space="preserve">तहानु विठ्ठल मारनर </t>
  </si>
  <si>
    <t xml:space="preserve">लोटन विठ्ठल मारनर </t>
  </si>
  <si>
    <t xml:space="preserve">पिंटू माणिक मारनर </t>
  </si>
  <si>
    <t xml:space="preserve">जयसिंग नारायण वंजारी / राजेंद्र चरणसिंग राठोड </t>
  </si>
  <si>
    <t xml:space="preserve">संजय रतन पवार </t>
  </si>
  <si>
    <t xml:space="preserve">जिभाऊ दगा चव्हाण </t>
  </si>
  <si>
    <t>दिवाबत्ती</t>
  </si>
  <si>
    <t>पाणीपट्टी</t>
  </si>
  <si>
    <t>बखळ गट नं. 59 लागून</t>
  </si>
  <si>
    <t>बखळ गट नं. 2/8-1</t>
  </si>
  <si>
    <t>बखळ गट नं. 2/4-1 मध्ये</t>
  </si>
  <si>
    <t>बखळ गट नं. 11/ब-2 मध्ये</t>
  </si>
  <si>
    <t>बखळ चौरस गट नं.2/1</t>
  </si>
  <si>
    <t>साक्री तालुका अंगणवाडी सह. पत. यांच्या नावे १,१०,००० रु बोजा दि. ०२/०६/२०२१ अन्वये</t>
  </si>
  <si>
    <t>भारतीय स्टेट बँक साक्री रु ९०,००० बोजा दि. ०७/०७/२०१० पत्रान्वे दि १४/०७/२०१०</t>
  </si>
  <si>
    <t>महिंद्रा रुरल हौस. सोसा. धुळे यांचा रु १,५०,००० बोजा २०१८</t>
  </si>
  <si>
    <t xml:space="preserve">सदर मिळकत विभागणी होऊन मालमत्ता क्र. २४३ व २४४ नोंद आहे. </t>
  </si>
  <si>
    <t>गट नं. ६४</t>
  </si>
  <si>
    <t>गट नं. 2/३/१</t>
  </si>
  <si>
    <t xml:space="preserve">आशापुरी पत. साक्री यांचा रु. १,५०,००० बोजा चढविला </t>
  </si>
  <si>
    <t>महिंद्रा रुरल हौस. सोसा. धुळे यांचा रु १,३०,००० बोजा दि. १५/०६/२०१७</t>
  </si>
  <si>
    <t>गट नं. 2/2/१ खाजगी क्षेत्र</t>
  </si>
  <si>
    <t>पायाभूत सुविधा शॉपींग नं. 1</t>
  </si>
  <si>
    <t>पायाभूत सुविधा शॉपींग नं.2</t>
  </si>
  <si>
    <t>पायाभूत सुविधा शॉपींग नं. 3</t>
  </si>
  <si>
    <t>पायाभूत सुविधा शॉपींग नं. 4</t>
  </si>
  <si>
    <t>पायाभूत सुविधा शॉपींग नं. 5</t>
  </si>
  <si>
    <t>सन २०२१/२२ ते २०२४/२५                                 या वर्षासाठी आकारणी नोंदवही</t>
  </si>
  <si>
    <t>नियम                                                                            ३२ (१)</t>
  </si>
  <si>
    <t>नमुना                                                                               नंबर. ८</t>
  </si>
  <si>
    <t>नवीन बांधकाम दर</t>
  </si>
  <si>
    <t>बळसाणे</t>
  </si>
  <si>
    <t xml:space="preserve">मशिद </t>
  </si>
  <si>
    <t xml:space="preserve">स्वता </t>
  </si>
  <si>
    <t xml:space="preserve">शेख अब्दुल शेख दगू </t>
  </si>
  <si>
    <t xml:space="preserve">तुकाराम महादू मासुळे </t>
  </si>
  <si>
    <t>स्वतः</t>
  </si>
  <si>
    <t>शे.शामसादिक अहमद</t>
  </si>
  <si>
    <t xml:space="preserve">लक्ष्मन तुकाराम मासुळे </t>
  </si>
  <si>
    <t xml:space="preserve">वना श्रीराम पद्मोर </t>
  </si>
  <si>
    <t xml:space="preserve">अर्स्तोलबाई  शानाभाऊ मासुळे </t>
  </si>
  <si>
    <t xml:space="preserve">रत्नाबाई बापू पाटील </t>
  </si>
  <si>
    <t xml:space="preserve">बापू नथा पाटील </t>
  </si>
  <si>
    <t xml:space="preserve">रमणबाई धनराज मासुळे </t>
  </si>
  <si>
    <t xml:space="preserve">योगेश भगवान पाटील </t>
  </si>
  <si>
    <t xml:space="preserve">शे.अब्दुल शे. काळू </t>
  </si>
  <si>
    <t xml:space="preserve">शे.करीम शे. काळू </t>
  </si>
  <si>
    <t xml:space="preserve">सखुबाई बाप अर्जुन पाटील </t>
  </si>
  <si>
    <t xml:space="preserve">बोळ </t>
  </si>
  <si>
    <t xml:space="preserve">लताबाई हिलाल राजपूत </t>
  </si>
  <si>
    <t>१८</t>
  </si>
  <si>
    <t xml:space="preserve">कौतिक हरी पाटील </t>
  </si>
  <si>
    <t xml:space="preserve">१) खटाबाई सरदारसिंग चित्ते     २) चित्राबाई आधार गिरासे </t>
  </si>
  <si>
    <t xml:space="preserve">जयसिंग धनसिंग गिरासे </t>
  </si>
  <si>
    <t xml:space="preserve">पवित्राबाई विजय गिरासे </t>
  </si>
  <si>
    <t xml:space="preserve">रामभाऊ जिभाऊ राजपूत </t>
  </si>
  <si>
    <t xml:space="preserve">रूपसिंग डोंगर गिरासे </t>
  </si>
  <si>
    <t xml:space="preserve">प्रेमसिंग रूपसिंग गिरासे </t>
  </si>
  <si>
    <t xml:space="preserve">मिठू झिपा गिरासे </t>
  </si>
  <si>
    <t xml:space="preserve">भटेसिंग इंद्रसिंग ईशी </t>
  </si>
  <si>
    <t xml:space="preserve">चंद्र्कोर्बाई आनंदसिंग गिरासे </t>
  </si>
  <si>
    <t xml:space="preserve">बापू केवळसिंग गिरासे </t>
  </si>
  <si>
    <t xml:space="preserve">प्रमिला सुर्सिंग राजपूत </t>
  </si>
  <si>
    <t xml:space="preserve">निंबा गोरख पाटील </t>
  </si>
  <si>
    <t xml:space="preserve">शांताराम गोरख पाटील </t>
  </si>
  <si>
    <t xml:space="preserve">चंदनबाई लकडू गिरासे  </t>
  </si>
  <si>
    <t xml:space="preserve">वेडू दौलत गिरासे </t>
  </si>
  <si>
    <t xml:space="preserve">हिरामण चैत्राम धनगर </t>
  </si>
  <si>
    <t xml:space="preserve">दिलीप दाजभाऊ गिरासे </t>
  </si>
  <si>
    <t xml:space="preserve">दाजभाऊ मिठू गिरासे </t>
  </si>
  <si>
    <t xml:space="preserve">हिंमत जामसिंग गिरासे </t>
  </si>
  <si>
    <t xml:space="preserve">रवींद्र सुरेश बागुल </t>
  </si>
  <si>
    <t xml:space="preserve">खंडू सुकलाल सोनार </t>
  </si>
  <si>
    <t xml:space="preserve">विजय धनसिंग गिरासे </t>
  </si>
  <si>
    <t xml:space="preserve">भरतसिंग जामसिंग (गिरासे )कुवर </t>
  </si>
  <si>
    <t xml:space="preserve">तान्या कडू भिल </t>
  </si>
  <si>
    <t xml:space="preserve">वन्या कडू भिल </t>
  </si>
  <si>
    <t xml:space="preserve">शोभाबाई जयसिंग गिरासे </t>
  </si>
  <si>
    <t xml:space="preserve">भगवान श्यामू न्याहळदे </t>
  </si>
  <si>
    <t xml:space="preserve">नारसिंग हसन भिल </t>
  </si>
  <si>
    <t xml:space="preserve">तानाकू शिवराम भिल </t>
  </si>
  <si>
    <t xml:space="preserve">भीमसिंग देवराम भिल </t>
  </si>
  <si>
    <t xml:space="preserve">जामसिंग काळसिंग  भिल </t>
  </si>
  <si>
    <t xml:space="preserve">रतिलाल विजय भिल </t>
  </si>
  <si>
    <t xml:space="preserve">हिरामण ताराचंद माळचे </t>
  </si>
  <si>
    <t xml:space="preserve">रमेश रुमाल माळचे </t>
  </si>
  <si>
    <t xml:space="preserve">रमेश सोनवणे </t>
  </si>
  <si>
    <t xml:space="preserve">खंडू नारसिंग मोरे </t>
  </si>
  <si>
    <t xml:space="preserve">शानाबाई नारसिंग मोरे </t>
  </si>
  <si>
    <t xml:space="preserve">रघां दगा माळचे </t>
  </si>
  <si>
    <t xml:space="preserve">वकील जामसिंग भिल </t>
  </si>
  <si>
    <t xml:space="preserve">रामसिंग जामसिंग भिल </t>
  </si>
  <si>
    <t xml:space="preserve">ताराचंद जामसिंग भिल </t>
  </si>
  <si>
    <t xml:space="preserve">जामसिंग काळसिंग भिल </t>
  </si>
  <si>
    <t xml:space="preserve">रूपसिंग रायसिंग सोनवणे </t>
  </si>
  <si>
    <t xml:space="preserve">रायसिंग कायसिंग सोनवणे </t>
  </si>
  <si>
    <t xml:space="preserve">पदमसिंग भारतसिंग गिरासे </t>
  </si>
  <si>
    <t>भिका वडर                    रतिलाल राजाराम शिंदे (वारस )</t>
  </si>
  <si>
    <t xml:space="preserve">शोभाबाई भाईदास सुतार </t>
  </si>
  <si>
    <t xml:space="preserve">राजेंद्र सुकलाल सोनार </t>
  </si>
  <si>
    <t xml:space="preserve">इब्राइम मनवरखा पठाण          बानुबी इब्राइम पठाण </t>
  </si>
  <si>
    <t xml:space="preserve">हबीब खान मनवरखा पठाण </t>
  </si>
  <si>
    <t xml:space="preserve">मुमताजबी शे.अकबर </t>
  </si>
  <si>
    <t xml:space="preserve">उत्तम बुधा लोहार </t>
  </si>
  <si>
    <t xml:space="preserve">पंढरीनाथ हिराचंद चौधरी </t>
  </si>
  <si>
    <t xml:space="preserve">आनंदा माणिक चौधरी </t>
  </si>
  <si>
    <t xml:space="preserve">लिलाबाई झिंगा चौधरी </t>
  </si>
  <si>
    <t xml:space="preserve">ताराचंद एकोबा चौधरी </t>
  </si>
  <si>
    <t xml:space="preserve">अमृत ताराचंद चौधरी </t>
  </si>
  <si>
    <t xml:space="preserve">सदाशिव ताराचंद चौधरी </t>
  </si>
  <si>
    <t xml:space="preserve">शानाभाऊ विष्णू पवार </t>
  </si>
  <si>
    <t xml:space="preserve">रुबिनाबी शे.अशपाक </t>
  </si>
  <si>
    <t xml:space="preserve">दिपक उत्तम लोहार </t>
  </si>
  <si>
    <t xml:space="preserve">शांताराम विष्णू पवार </t>
  </si>
  <si>
    <t xml:space="preserve">अलीमखा बिरामखा पठाण </t>
  </si>
  <si>
    <t xml:space="preserve">सरवरखा महमदखा पठाण </t>
  </si>
  <si>
    <t xml:space="preserve">सरफुदिन रफुयोदिन पठाण       अनवरखा मोहम्मद खा पठाण </t>
  </si>
  <si>
    <t>८४</t>
  </si>
  <si>
    <t xml:space="preserve">शे.काळू शे.उस्मान </t>
  </si>
  <si>
    <t xml:space="preserve">भिकूबाई निंबा चौधरी </t>
  </si>
  <si>
    <t xml:space="preserve">अनिता यशवंत दुसाने </t>
  </si>
  <si>
    <t xml:space="preserve">शे.युनुस शे.रहीम </t>
  </si>
  <si>
    <t xml:space="preserve">काशिनाथ तानंका सुतार </t>
  </si>
  <si>
    <t xml:space="preserve">सुचिता शेरसिंग गिरासे </t>
  </si>
  <si>
    <t>मंगलसिंग खुमानसिंग गिरासे  (कुवर )</t>
  </si>
  <si>
    <t xml:space="preserve">शिवदास सुका पाटील </t>
  </si>
  <si>
    <t xml:space="preserve">अमृत रोहिदास धनुरे </t>
  </si>
  <si>
    <t xml:space="preserve">रोहिदास सुका पाटील </t>
  </si>
  <si>
    <t xml:space="preserve">देविदास सुका पाटील </t>
  </si>
  <si>
    <t xml:space="preserve">उत्तम रामभाऊ महाले </t>
  </si>
  <si>
    <t xml:space="preserve">जीवन खंडू पाटील </t>
  </si>
  <si>
    <t xml:space="preserve">प्रल्हाद खंडू पाटील </t>
  </si>
  <si>
    <t>९६</t>
  </si>
  <si>
    <t xml:space="preserve">सुनीताबाई प्रल्हाद धनुरे </t>
  </si>
  <si>
    <t xml:space="preserve">जीवन खंडू धनुरे </t>
  </si>
  <si>
    <t xml:space="preserve">पावबा कृष्णा धनुरे </t>
  </si>
  <si>
    <t xml:space="preserve">काशिनाथ सुकलाल सोनार </t>
  </si>
  <si>
    <t xml:space="preserve">उषाबाई दिलीप धनुरे </t>
  </si>
  <si>
    <t xml:space="preserve">गोकुळ कृष्णा पाटील </t>
  </si>
  <si>
    <t xml:space="preserve">चैत्राम पुंडलिक बागुल </t>
  </si>
  <si>
    <t xml:space="preserve">पुंडलिक तुळशीराम बागुल </t>
  </si>
  <si>
    <t xml:space="preserve">गणेश कुमार राजेंद्र कोटेचा </t>
  </si>
  <si>
    <t xml:space="preserve">छोटू पावबा धनुरे </t>
  </si>
  <si>
    <t xml:space="preserve">गाव दरवाजा </t>
  </si>
  <si>
    <t xml:space="preserve">निंबा दौलत महाले </t>
  </si>
  <si>
    <t xml:space="preserve">पुष्पलता मनोहर मोहणे </t>
  </si>
  <si>
    <t xml:space="preserve">मीराबाई सदाशिव माळी       रामकोर </t>
  </si>
  <si>
    <t xml:space="preserve">विजय प्रभू गिरासे </t>
  </si>
  <si>
    <t xml:space="preserve">इंद्रसिंग विजयसिंग गिरासे </t>
  </si>
  <si>
    <t xml:space="preserve">प्रेमसिंग बंडू गिरासे </t>
  </si>
  <si>
    <t xml:space="preserve">सिताराम मन्साराम कोळी </t>
  </si>
  <si>
    <t>११७</t>
  </si>
  <si>
    <t xml:space="preserve">खटाबाई संपत सुतार </t>
  </si>
  <si>
    <t xml:space="preserve">सुमनबाई सिताराम कोळी </t>
  </si>
  <si>
    <t xml:space="preserve">तुळसाबाई आनंदा महाजन </t>
  </si>
  <si>
    <t xml:space="preserve">नहिमखा मनवरखा पठाण </t>
  </si>
  <si>
    <t xml:space="preserve">कलीमखा मनवरखा पठाण </t>
  </si>
  <si>
    <t xml:space="preserve">इमरान युसुफ पठाण </t>
  </si>
  <si>
    <t xml:space="preserve">रियानबी मगदुल फकीर </t>
  </si>
  <si>
    <t xml:space="preserve">लक्ष्मिकांत चंदनलाल जैन </t>
  </si>
  <si>
    <t xml:space="preserve">शोभा शिवदास खांडेकर </t>
  </si>
  <si>
    <t>धनराज दयाराम मिस्तरी</t>
  </si>
  <si>
    <t xml:space="preserve">भास्कर अमृत लोणारी </t>
  </si>
  <si>
    <t xml:space="preserve">दिलीप नथा धनगर </t>
  </si>
  <si>
    <t xml:space="preserve">बंशिलाल नथा  धनगर </t>
  </si>
  <si>
    <t xml:space="preserve">शिवदास खंडू लोणारी </t>
  </si>
  <si>
    <t xml:space="preserve">नानाभाऊ पांडुरंग लोणारी </t>
  </si>
  <si>
    <t xml:space="preserve">वंदना गणेश धनगर </t>
  </si>
  <si>
    <t xml:space="preserve">आनंदसिंग जिभाऊ लामबोडे </t>
  </si>
  <si>
    <t xml:space="preserve">पाण्याची टाकी </t>
  </si>
  <si>
    <t xml:space="preserve">मुक्ताबाई सजन धनगर </t>
  </si>
  <si>
    <t xml:space="preserve">कमलबाई पंढरीनाथ पवार </t>
  </si>
  <si>
    <t xml:space="preserve">राजेंद्र गुलाब पारधी </t>
  </si>
  <si>
    <t xml:space="preserve">नानाभाऊ सुका पारधी </t>
  </si>
  <si>
    <t xml:space="preserve">गोकुळ आधार पारधी </t>
  </si>
  <si>
    <t xml:space="preserve">भाऊसाहेब लोटन धनगर </t>
  </si>
  <si>
    <t xml:space="preserve">साहेबराव लोटन धनगर </t>
  </si>
  <si>
    <t xml:space="preserve">सोनू यादव पारधी </t>
  </si>
  <si>
    <t xml:space="preserve">भटू रूपसिंग पारधी </t>
  </si>
  <si>
    <t xml:space="preserve">रूपसिंग सहादू पारधी                                     </t>
  </si>
  <si>
    <t xml:space="preserve">अरुण प्रताप चव्हाण </t>
  </si>
  <si>
    <t>जामसिंग सहादू पारधी</t>
  </si>
  <si>
    <t xml:space="preserve">नानाभाऊ सहादू पारधी </t>
  </si>
  <si>
    <t xml:space="preserve">जन्याबाई माणिक पारधी </t>
  </si>
  <si>
    <t xml:space="preserve">भीमसिंग माणिक पारधी </t>
  </si>
  <si>
    <t xml:space="preserve">भाऊसाहेब माणिक पारधी </t>
  </si>
  <si>
    <t xml:space="preserve">बापू पौलाद पारधी </t>
  </si>
  <si>
    <t xml:space="preserve">कृष्णा पौलाद पारधी </t>
  </si>
  <si>
    <t xml:space="preserve">संजय बापू पारधी </t>
  </si>
  <si>
    <t xml:space="preserve">साहेबराव जतन पारधी </t>
  </si>
  <si>
    <t xml:space="preserve">गौतम शांतीलाल जैन </t>
  </si>
  <si>
    <t xml:space="preserve">गंगुबाई अशोक पारधी </t>
  </si>
  <si>
    <t xml:space="preserve">ईश्वर जगन पारधी </t>
  </si>
  <si>
    <t xml:space="preserve">कैलास जतन पारधी </t>
  </si>
  <si>
    <t xml:space="preserve">अनुसया भीमराज </t>
  </si>
  <si>
    <t xml:space="preserve">अनुसया भीमराज पारधी </t>
  </si>
  <si>
    <t xml:space="preserve">देविदास भीमराज पारधी </t>
  </si>
  <si>
    <t xml:space="preserve">सखाराम कौतिक धनगर </t>
  </si>
  <si>
    <t xml:space="preserve">सखाराम  कौतिक धनगर </t>
  </si>
  <si>
    <t xml:space="preserve">रतिलाल संतोष पवार </t>
  </si>
  <si>
    <t xml:space="preserve">विठ्ठल पुंडलिक बागुल </t>
  </si>
  <si>
    <t xml:space="preserve">अनिल दिलीप वानखेडे </t>
  </si>
  <si>
    <t xml:space="preserve">निता प्रकाश चौपाडे </t>
  </si>
  <si>
    <t xml:space="preserve">निता प्रकाश  चौपाडे </t>
  </si>
  <si>
    <t xml:space="preserve">नानाभाऊ चैत्राम पाटील </t>
  </si>
  <si>
    <t xml:space="preserve">नानाभाऊ दगा धनुरे </t>
  </si>
  <si>
    <t xml:space="preserve">हिराबाई दिलीप सोनवणे </t>
  </si>
  <si>
    <t xml:space="preserve">भास्कर भगवान माळी </t>
  </si>
  <si>
    <t xml:space="preserve">विष्णू भगवान माळी </t>
  </si>
  <si>
    <t xml:space="preserve">काशीराम शिवला धनुरे </t>
  </si>
  <si>
    <t xml:space="preserve">भटाबाई दिलीप वाघ </t>
  </si>
  <si>
    <t xml:space="preserve">जिभाऊ काशीराम धनुरे </t>
  </si>
  <si>
    <t xml:space="preserve">संतोष काशीराम धनुरे </t>
  </si>
  <si>
    <t xml:space="preserve">शोभाबाई नानाभाऊ वाघ </t>
  </si>
  <si>
    <t xml:space="preserve">शाना कन्हैयाय वाघ </t>
  </si>
  <si>
    <t xml:space="preserve">दिलीप कन्हैया वाघ </t>
  </si>
  <si>
    <t xml:space="preserve">ज्ञानेश्वर सयाजी धनुरे </t>
  </si>
  <si>
    <t xml:space="preserve">सयाजी शिवला धनुरे </t>
  </si>
  <si>
    <t xml:space="preserve">राजबी त्र्यंबक धनुरे </t>
  </si>
  <si>
    <t xml:space="preserve">भीमाबाई सयाजी धनुरे </t>
  </si>
  <si>
    <t xml:space="preserve">जगाराम जयरूपराम जाट </t>
  </si>
  <si>
    <t xml:space="preserve">रेखा नंदू गोसावी </t>
  </si>
  <si>
    <t xml:space="preserve">छाया राजेद्र गोसावी </t>
  </si>
  <si>
    <t xml:space="preserve">निंबा गोरख महाले </t>
  </si>
  <si>
    <t>शे.अब्दुल शे.काळू                                         सैदाबी अब्दुल शे.</t>
  </si>
  <si>
    <t xml:space="preserve">छोट्याबाई दशरथ साबळे </t>
  </si>
  <si>
    <t xml:space="preserve">बुधा </t>
  </si>
  <si>
    <t xml:space="preserve">धना सुकदेव वाघ </t>
  </si>
  <si>
    <t xml:space="preserve">बिस्मिला शे रहीम शे.                                     बिस्मिला </t>
  </si>
  <si>
    <t xml:space="preserve">शारुख खा युसुफ खा पठाण                            वसीम खा युसुफ खा पठाण </t>
  </si>
  <si>
    <t xml:space="preserve">गीताबाई भास्कर पवार </t>
  </si>
  <si>
    <t xml:space="preserve">जाकीर तुराब शहा फकीर </t>
  </si>
  <si>
    <t xml:space="preserve">हरुख खा मनवर खा पठाण </t>
  </si>
  <si>
    <t xml:space="preserve">संगीता भिका धनगर </t>
  </si>
  <si>
    <t xml:space="preserve">इरफान खा इस्माईल खा पठाण </t>
  </si>
  <si>
    <t xml:space="preserve">मुनीर शहा फकीर                                          अनिस शहा मुनीर शहा फकीर </t>
  </si>
  <si>
    <t xml:space="preserve">जहूर शहा तुराब शहा फकीर </t>
  </si>
  <si>
    <t xml:space="preserve">बहिणाबाई  दामू मानवर </t>
  </si>
  <si>
    <t xml:space="preserve">गंगाराम खंडू मानवर </t>
  </si>
  <si>
    <t xml:space="preserve">हिसोयोदिन हाफिज्योदिन शेख </t>
  </si>
  <si>
    <t xml:space="preserve">बारकू गोपा ठेलारी </t>
  </si>
  <si>
    <t xml:space="preserve">सिंधू धर्मा ठेलारी </t>
  </si>
  <si>
    <t xml:space="preserve">हिरामण रुपाला धनगर </t>
  </si>
  <si>
    <t xml:space="preserve">राजेंद्र रतिलाल चव्हाण </t>
  </si>
  <si>
    <t xml:space="preserve">भटू दगा धनुरे </t>
  </si>
  <si>
    <t xml:space="preserve">उषाबाई प्रकाश वाघ </t>
  </si>
  <si>
    <t xml:space="preserve">झावरू बौला धनुरे </t>
  </si>
  <si>
    <t xml:space="preserve">पंडित झावरू धनुरे </t>
  </si>
  <si>
    <t xml:space="preserve">महेंद्र झावरू धनुरे </t>
  </si>
  <si>
    <t xml:space="preserve">गोरख गोपीचंद धनुरे </t>
  </si>
  <si>
    <t xml:space="preserve">संजय रघुनाथ धनुरे </t>
  </si>
  <si>
    <t xml:space="preserve">विजयसिंग रूपसिंग गिरासे </t>
  </si>
  <si>
    <t>शारदा विजय धनगर (ढीवरे )</t>
  </si>
  <si>
    <t>स्वाती अशोक धनगर (ढीवरे )</t>
  </si>
  <si>
    <t xml:space="preserve">कांतीलाल नथा ढीवरे </t>
  </si>
  <si>
    <t xml:space="preserve">गोपीचंद लक्ष्मन धनगर </t>
  </si>
  <si>
    <t xml:space="preserve">उत्तम गोपीचंद धनगर </t>
  </si>
  <si>
    <t xml:space="preserve">सुनील गोपीचंद धनगर </t>
  </si>
  <si>
    <t xml:space="preserve">जीवन ब्रिजलाल धनगर </t>
  </si>
  <si>
    <t xml:space="preserve">भिका खंडू धनगर </t>
  </si>
  <si>
    <t xml:space="preserve">संगीताबाई भिका धनगर </t>
  </si>
  <si>
    <t xml:space="preserve">शालिग्राम </t>
  </si>
  <si>
    <t xml:space="preserve">मीराबाई पितांबर धनुरे </t>
  </si>
  <si>
    <t xml:space="preserve">रायसिंग तानकू धनुरे </t>
  </si>
  <si>
    <t xml:space="preserve">सुकलाल गणशा धनुरे </t>
  </si>
  <si>
    <t xml:space="preserve">पार्वताबाई किसन धनुरे </t>
  </si>
  <si>
    <t xml:space="preserve">शिवराम परशराम धनुरे </t>
  </si>
  <si>
    <t>भटू मच्छीद्र  भिल (ठाकरे )</t>
  </si>
  <si>
    <t xml:space="preserve">रोहिदास डोंगर भिल </t>
  </si>
  <si>
    <t xml:space="preserve">रखमा जाण्या भिल </t>
  </si>
  <si>
    <t xml:space="preserve">गुला फुला भिल </t>
  </si>
  <si>
    <t xml:space="preserve">मावजी यलजी भिल </t>
  </si>
  <si>
    <t xml:space="preserve">दशरथ झगा माळचे </t>
  </si>
  <si>
    <t xml:space="preserve">लालसिंग पौलाद भिल </t>
  </si>
  <si>
    <t xml:space="preserve">रायसिंग नथू भिल </t>
  </si>
  <si>
    <t xml:space="preserve">हिंमत जयसिंग भिल </t>
  </si>
  <si>
    <t xml:space="preserve">भाऊसाहेब हिंमत भिल </t>
  </si>
  <si>
    <t xml:space="preserve">नरेंद्र आधार पारधी </t>
  </si>
  <si>
    <t xml:space="preserve">अशोक टोप्या शिदे </t>
  </si>
  <si>
    <t xml:space="preserve">सुरसिंग फुला मोरे </t>
  </si>
  <si>
    <t xml:space="preserve">भैया नारसिंग सोनवणे </t>
  </si>
  <si>
    <t xml:space="preserve">पमा संजय पारधी </t>
  </si>
  <si>
    <t xml:space="preserve">हिंमत शामसिंग भिल </t>
  </si>
  <si>
    <t xml:space="preserve">अवन्ताबाई नारसिंग भिल </t>
  </si>
  <si>
    <t xml:space="preserve">रत्नाबाई दिपक भिल </t>
  </si>
  <si>
    <t xml:space="preserve">कमलबाई बाबूलाल भिल </t>
  </si>
  <si>
    <t xml:space="preserve">विक्रम रामचंद गेंदा </t>
  </si>
  <si>
    <t xml:space="preserve">प्रमिला हेमचंद जैन </t>
  </si>
  <si>
    <t xml:space="preserve">नाना राण्या भिल </t>
  </si>
  <si>
    <t xml:space="preserve">राण्या धन्या ठाकरे </t>
  </si>
  <si>
    <t xml:space="preserve">गुला धन्या भिल </t>
  </si>
  <si>
    <t xml:space="preserve">तान्या वन्या भिल </t>
  </si>
  <si>
    <t xml:space="preserve">मोहन तानसिंग भिल </t>
  </si>
  <si>
    <t xml:space="preserve">देविदास भिला भिल </t>
  </si>
  <si>
    <t xml:space="preserve">कथु भिला भिल </t>
  </si>
  <si>
    <t xml:space="preserve">रामकीबाई मन्या भिल </t>
  </si>
  <si>
    <t xml:space="preserve">देविदास सत्तर भिल </t>
  </si>
  <si>
    <t xml:space="preserve">बापू सत्तर भिल </t>
  </si>
  <si>
    <t xml:space="preserve">देलसिंग नागो भिल </t>
  </si>
  <si>
    <t xml:space="preserve">धनसिंग देलसिंग सोनवणे </t>
  </si>
  <si>
    <t xml:space="preserve">रंजनाबाई जयसिंग सोनवणे </t>
  </si>
  <si>
    <t xml:space="preserve">ताराचंद तीरसिंग भिल </t>
  </si>
  <si>
    <t xml:space="preserve">रणसिंग रामसिंग भिल </t>
  </si>
  <si>
    <t xml:space="preserve">दाजमल  रणा भिल </t>
  </si>
  <si>
    <t xml:space="preserve">रणा पौलाद भिल </t>
  </si>
  <si>
    <t xml:space="preserve">सुपाबाई काळसिंग सोनवणे </t>
  </si>
  <si>
    <t xml:space="preserve">तुळशीराम बाबूलाल धनगर </t>
  </si>
  <si>
    <t xml:space="preserve">गोकुळ बाबूलाल धनगर </t>
  </si>
  <si>
    <t xml:space="preserve">काशिनाथ बाबूलाल धनगर </t>
  </si>
  <si>
    <t xml:space="preserve">ग्रा.प.बळसाने </t>
  </si>
  <si>
    <t xml:space="preserve">गावठाण जागा </t>
  </si>
  <si>
    <t xml:space="preserve">उपकेंर्द बळसाने </t>
  </si>
  <si>
    <t xml:space="preserve">वसंत काळसिंग भिल </t>
  </si>
  <si>
    <t xml:space="preserve">सुकामा काळसिंग भिल </t>
  </si>
  <si>
    <t xml:space="preserve">सुशीला संतोष अहिरे </t>
  </si>
  <si>
    <t xml:space="preserve">रावण हुसेन भिल </t>
  </si>
  <si>
    <t xml:space="preserve">गुलाब रावण सोनवणे </t>
  </si>
  <si>
    <t xml:space="preserve">दत्तू तुकाराम धनगर </t>
  </si>
  <si>
    <t xml:space="preserve">दादाबाई दत्तू धनगर </t>
  </si>
  <si>
    <t xml:space="preserve">ज्ञानेश्वर पंडित धनगर </t>
  </si>
  <si>
    <t xml:space="preserve">दादाबाई पंडित धनगर </t>
  </si>
  <si>
    <t xml:space="preserve">पंडित तुकाराम धनगर </t>
  </si>
  <si>
    <t xml:space="preserve">सायंकाबाई ईश्वर माळी </t>
  </si>
  <si>
    <t xml:space="preserve">सोनालीबाई पुंजाराम धनुरे </t>
  </si>
  <si>
    <t xml:space="preserve">पुंजाराम केशव धनुरे </t>
  </si>
  <si>
    <t xml:space="preserve">संतोष फकीरा चौधरी </t>
  </si>
  <si>
    <t xml:space="preserve">दादाभाई शेंपडू पारधी </t>
  </si>
  <si>
    <t xml:space="preserve">भटू बाबूलाल पारधी </t>
  </si>
  <si>
    <t xml:space="preserve">जंगलू चिंतामण पवार </t>
  </si>
  <si>
    <t xml:space="preserve">चिंतामण चिंधा पवार </t>
  </si>
  <si>
    <t xml:space="preserve">सुनील रूपसिंग सुर्येवांशी </t>
  </si>
  <si>
    <t xml:space="preserve">देविदास रतन दाभाडे </t>
  </si>
  <si>
    <t xml:space="preserve">लीलाचंद लकडू  चव्हाण </t>
  </si>
  <si>
    <t xml:space="preserve">युवराज खुशाल पारधी </t>
  </si>
  <si>
    <t xml:space="preserve">दामू धर्मा मानवर </t>
  </si>
  <si>
    <t xml:space="preserve">सोमा धर्मा मानवर </t>
  </si>
  <si>
    <t xml:space="preserve">दिलीप अनंन दाभाडे </t>
  </si>
  <si>
    <t xml:space="preserve">मीनाबाई नंदकुमार विसपुते नु.मा.वउ मा.विद्यालय </t>
  </si>
  <si>
    <t>मीनाबाई नंदकुमार विसपुते नु.मा.वउ मा.विद्यालय</t>
  </si>
  <si>
    <t xml:space="preserve">स्वच्छता गृह </t>
  </si>
  <si>
    <t xml:space="preserve">सुदाम कथु चौधरी </t>
  </si>
  <si>
    <t xml:space="preserve">वंदनाबाई भरत चव्हाण </t>
  </si>
  <si>
    <t xml:space="preserve">भरत सजन चव्हाण </t>
  </si>
  <si>
    <t xml:space="preserve">विठाबाई दिलीप पवार </t>
  </si>
  <si>
    <t xml:space="preserve">शे.सुपडू शे.लुकमान </t>
  </si>
  <si>
    <t xml:space="preserve">शे.झिपरू शे.लुकमान </t>
  </si>
  <si>
    <t xml:space="preserve">कुसुमबाई काशिनाथ धनगर </t>
  </si>
  <si>
    <t xml:space="preserve">खटाबाई लखीचंद धनगर </t>
  </si>
  <si>
    <t xml:space="preserve">सुनंदाबाई आसाराम धनगर </t>
  </si>
  <si>
    <t xml:space="preserve">विश्राम बाबूलाल धनगर </t>
  </si>
  <si>
    <t xml:space="preserve">दयाराम बाबूलाल धनगर </t>
  </si>
  <si>
    <t xml:space="preserve">अनिता चैत्राम धनगर </t>
  </si>
  <si>
    <t xml:space="preserve">विश्राम शामू धनगर </t>
  </si>
  <si>
    <t xml:space="preserve">मंगलबाई भगवान धनगर </t>
  </si>
  <si>
    <t xml:space="preserve">मायबाई कैलास धनगर </t>
  </si>
  <si>
    <t xml:space="preserve">कैलास रामभाऊ धनगर </t>
  </si>
  <si>
    <t xml:space="preserve">सुरेश महादू धनगर </t>
  </si>
  <si>
    <t xml:space="preserve">बेबाबाई सखाराम धनगर </t>
  </si>
  <si>
    <t xml:space="preserve">प्रेवेश द्वार हायस्कूल </t>
  </si>
  <si>
    <t xml:space="preserve">मंजुळाबाई विजय धनगर </t>
  </si>
  <si>
    <t xml:space="preserve">भारत भटू धनगर </t>
  </si>
  <si>
    <t xml:space="preserve">रत्नाबाई तुकाराम कोळी </t>
  </si>
  <si>
    <t xml:space="preserve">तुकाराम मन्साराम कोळी </t>
  </si>
  <si>
    <t xml:space="preserve">इब्राइम नूरखा पठाण </t>
  </si>
  <si>
    <t xml:space="preserve">बंशिलाल सिताराम धनुरे </t>
  </si>
  <si>
    <t xml:space="preserve">प्रभाकर भटू धनुरे </t>
  </si>
  <si>
    <t xml:space="preserve">महेबूब नामदार पठाण </t>
  </si>
  <si>
    <t xml:space="preserve">शे.अकबर राज महमद </t>
  </si>
  <si>
    <t xml:space="preserve">शे.निजाम शे.राजमहमद </t>
  </si>
  <si>
    <t xml:space="preserve">प्रमिलाबाई पंडित धनगर </t>
  </si>
  <si>
    <t xml:space="preserve">सरला गणेश पाकळे </t>
  </si>
  <si>
    <t xml:space="preserve">विनोद बारकू पाटील </t>
  </si>
  <si>
    <t xml:space="preserve">संतोष सुका धनगर </t>
  </si>
  <si>
    <t xml:space="preserve">सुरेखा किशोर डांगे </t>
  </si>
  <si>
    <t xml:space="preserve">रशीद अहमद पठाण </t>
  </si>
  <si>
    <t xml:space="preserve">मुबीन नुरा चष्मेवाले </t>
  </si>
  <si>
    <t xml:space="preserve">धनसिंग सरदार गिरासे </t>
  </si>
  <si>
    <t xml:space="preserve">रीयानाबी मग्दुल शहा </t>
  </si>
  <si>
    <t xml:space="preserve">दगुबाई रामदास महाले </t>
  </si>
  <si>
    <t xml:space="preserve">महादू श्रीराम गुरव </t>
  </si>
  <si>
    <t xml:space="preserve">संतोष सुका अहिरे </t>
  </si>
  <si>
    <t xml:space="preserve">चुनीलाल खंडू लोणारी </t>
  </si>
  <si>
    <t xml:space="preserve">गुलाबसिंग रूपसिंग गिरासे </t>
  </si>
  <si>
    <t xml:space="preserve">दिलीप दादाभाई गिरासे </t>
  </si>
  <si>
    <t xml:space="preserve">राजू नारायण भिल </t>
  </si>
  <si>
    <t xml:space="preserve">नरेद्र बारकू सोनवणे </t>
  </si>
  <si>
    <t xml:space="preserve">रुबरसारबी  मोह्सिम शेख </t>
  </si>
  <si>
    <t xml:space="preserve">मालेयाबी सर्फुर्दिन </t>
  </si>
  <si>
    <t>रामनबाई शिवाजी भिल (ठाकरे )</t>
  </si>
  <si>
    <t xml:space="preserve">सुभाष डोंगर भिल </t>
  </si>
  <si>
    <t xml:space="preserve">अलीमखा हमिरखा पठाण </t>
  </si>
  <si>
    <t xml:space="preserve">गफार खा हमीर खा पठाण </t>
  </si>
  <si>
    <t xml:space="preserve">तुमडू झामरू पाटील </t>
  </si>
  <si>
    <t xml:space="preserve">गणेश ज्ञानेश्वर कासार </t>
  </si>
  <si>
    <t xml:space="preserve">निंबा जगनाथ पवार </t>
  </si>
  <si>
    <t xml:space="preserve">उषाबाई संजय धनगर </t>
  </si>
  <si>
    <t xml:space="preserve">ज्ञानेश्वर जिभाऊ धनगर </t>
  </si>
  <si>
    <t xml:space="preserve">नानजी वामन भोई </t>
  </si>
  <si>
    <t xml:space="preserve">श्रीराम चुनीलाल खांडेकर </t>
  </si>
  <si>
    <t xml:space="preserve">रामदास ओंकार कोळी </t>
  </si>
  <si>
    <t xml:space="preserve">रावसाहेब मच्छिंद्र पवार </t>
  </si>
  <si>
    <t xml:space="preserve">स्वतः </t>
  </si>
  <si>
    <t xml:space="preserve">भाऊसाहेब मच्छिंद्र पवार </t>
  </si>
  <si>
    <t xml:space="preserve">भाऊसाहेब रावसाहेब पवार </t>
  </si>
  <si>
    <t xml:space="preserve">पंढरीनाथ मोतीराम पवार </t>
  </si>
  <si>
    <t xml:space="preserve">भगवान तुकाराम माळी </t>
  </si>
  <si>
    <t xml:space="preserve">अरुण दगडूलाल जैन </t>
  </si>
  <si>
    <t xml:space="preserve">हेमचंद दगडूलाल जैन </t>
  </si>
  <si>
    <t xml:space="preserve">जिजाबाई देविदास माळी </t>
  </si>
  <si>
    <t xml:space="preserve">बापू सतीलाल भिल </t>
  </si>
  <si>
    <t xml:space="preserve">झिपा डोंगर गिरासे </t>
  </si>
  <si>
    <t xml:space="preserve">.अजबसिंग डोंगर गिरासे </t>
  </si>
  <si>
    <t xml:space="preserve">रजेसिंग डोंगर गिरासे </t>
  </si>
  <si>
    <t xml:space="preserve">निंबा दगा धनुरे </t>
  </si>
  <si>
    <t xml:space="preserve">भारत सुरतसिंग गिरासे </t>
  </si>
  <si>
    <t xml:space="preserve">देवराम गबा चौधरी </t>
  </si>
  <si>
    <t xml:space="preserve">लक्ष्मन दिलीप चौधरी </t>
  </si>
  <si>
    <t xml:space="preserve">शिवराम गबा चौधरी </t>
  </si>
  <si>
    <t xml:space="preserve">लक्ष्मिकांत चंदनमल जैन </t>
  </si>
  <si>
    <t xml:space="preserve">लक्ष्मन दिलीप पाटील </t>
  </si>
  <si>
    <t xml:space="preserve">सुरेश उत्तम चौधरी </t>
  </si>
  <si>
    <t xml:space="preserve">लक्ष्म्न दिलीप चौधरी </t>
  </si>
  <si>
    <t xml:space="preserve">भीमाबाई भिकन धनगर </t>
  </si>
  <si>
    <t xml:space="preserve">दिलीप सुकलाल सोनार </t>
  </si>
  <si>
    <t xml:space="preserve">दिलीप कथु चौधरी </t>
  </si>
  <si>
    <t xml:space="preserve">मोतीलाल दिगंबर खांडेकर </t>
  </si>
  <si>
    <t xml:space="preserve">नर्मदाबाई नथा धनगर </t>
  </si>
  <si>
    <t xml:space="preserve">शायसिंग गण्या भिल </t>
  </si>
  <si>
    <t xml:space="preserve">जिजाबाई मधुकर वडर </t>
  </si>
  <si>
    <t xml:space="preserve">राजू काळसिंग भिल </t>
  </si>
  <si>
    <t xml:space="preserve">सुमनबाई मधुकर शिंदे </t>
  </si>
  <si>
    <t xml:space="preserve">देविदास मधुकर शिंदे </t>
  </si>
  <si>
    <t xml:space="preserve">सुरेखा छोटू शिदे </t>
  </si>
  <si>
    <t xml:space="preserve">जगन रामा शिंदे </t>
  </si>
  <si>
    <t xml:space="preserve">राजाराम महारु शिंदे </t>
  </si>
  <si>
    <t xml:space="preserve">राजाराम महारु वडर </t>
  </si>
  <si>
    <t xml:space="preserve">हमरस्ता </t>
  </si>
  <si>
    <t xml:space="preserve">सरदार रतन गिरासे </t>
  </si>
  <si>
    <t xml:space="preserve">आनंदसिंग डोंगरसिंग गिरासे </t>
  </si>
  <si>
    <t xml:space="preserve">रमणबाई राजाराम गिरासे </t>
  </si>
  <si>
    <t xml:space="preserve">भिला दौलत गिरासे </t>
  </si>
  <si>
    <t xml:space="preserve">सुमनबाई संभाजी महाजन </t>
  </si>
  <si>
    <t xml:space="preserve">येड्बाई रणजीत गिरासे </t>
  </si>
  <si>
    <t xml:space="preserve">खुमान डोंगर गिरासे </t>
  </si>
  <si>
    <t xml:space="preserve">सुभद्राबाई सुभाष सोनवणे </t>
  </si>
  <si>
    <t xml:space="preserve">बारकू इसन भिल </t>
  </si>
  <si>
    <t xml:space="preserve">बुधा बाबडू पारधी </t>
  </si>
  <si>
    <t xml:space="preserve">बन्सीलाल बाबडू पारधी </t>
  </si>
  <si>
    <t xml:space="preserve">अक्काबाई बंशिलाल पारधी </t>
  </si>
  <si>
    <t xml:space="preserve">याकुब शहा नबीब शहा फकीर </t>
  </si>
  <si>
    <t xml:space="preserve">आझाद शहा भिकन शहा फकीर </t>
  </si>
  <si>
    <t xml:space="preserve">किसन धर्मा धनगर </t>
  </si>
  <si>
    <t xml:space="preserve">योगेश किसन धनगर </t>
  </si>
  <si>
    <t xml:space="preserve">पुना नामदेव चौधरी </t>
  </si>
  <si>
    <t xml:space="preserve">छगन राघो चौधरी </t>
  </si>
  <si>
    <t xml:space="preserve">काशिनाथ पितांबर पाटील </t>
  </si>
  <si>
    <t xml:space="preserve">दगुबाई दिलीप पाटील </t>
  </si>
  <si>
    <t xml:space="preserve">सरदार खटा पाटील </t>
  </si>
  <si>
    <t xml:space="preserve">सुंदरबाई नारायण पाटील </t>
  </si>
  <si>
    <t xml:space="preserve">अशोक नथा सोनवणे </t>
  </si>
  <si>
    <t xml:space="preserve">हिरामण श्रावण सोनवणे </t>
  </si>
  <si>
    <t xml:space="preserve">नथा श्रावण सुतार </t>
  </si>
  <si>
    <t xml:space="preserve">हिरामण श्रावण सुतार </t>
  </si>
  <si>
    <t xml:space="preserve">राजेंद श्रावण सुतार </t>
  </si>
  <si>
    <t xml:space="preserve">दादाभाई संभाजी हालोरे </t>
  </si>
  <si>
    <t xml:space="preserve">चुडामण संभाजी हालोरे </t>
  </si>
  <si>
    <t xml:space="preserve">सिंधुबाई शालिग्राम पाटील </t>
  </si>
  <si>
    <t xml:space="preserve">लाला कडू पाटील </t>
  </si>
  <si>
    <t xml:space="preserve">रेशामाबाई लाला पाटील </t>
  </si>
  <si>
    <t xml:space="preserve">हिरामण फकीरा पाटील </t>
  </si>
  <si>
    <t xml:space="preserve">नाना लाला मासुळे </t>
  </si>
  <si>
    <t xml:space="preserve">बुटन  झगा पाटील </t>
  </si>
  <si>
    <t xml:space="preserve">राकेश संजय मासुळे </t>
  </si>
  <si>
    <t xml:space="preserve">हर्षल ज्ञानेश्वर हालोरे </t>
  </si>
  <si>
    <t xml:space="preserve">नवल इंदा हालोरे </t>
  </si>
  <si>
    <t xml:space="preserve">हिरकन बाई युवराज हालोरे </t>
  </si>
  <si>
    <t xml:space="preserve">अशोक इंदा हालोरे </t>
  </si>
  <si>
    <t xml:space="preserve">हाफिनोदिन अजीद मिया </t>
  </si>
  <si>
    <t xml:space="preserve">अशोक इंदा पाटील </t>
  </si>
  <si>
    <t xml:space="preserve">नवल इंदा पाटील </t>
  </si>
  <si>
    <t xml:space="preserve">भागरथाबाई ज्ञानेश्वर हालोरे </t>
  </si>
  <si>
    <t xml:space="preserve">शोभाबाई भाऊसाहेब पाटील </t>
  </si>
  <si>
    <t xml:space="preserve">सिंधुबाई भाईदास मासुळे </t>
  </si>
  <si>
    <t xml:space="preserve">राजाराम दगा पाटील </t>
  </si>
  <si>
    <t xml:space="preserve">नामदेव शेंपडू पाटील </t>
  </si>
  <si>
    <t xml:space="preserve">भिमराव दामू हालोरे </t>
  </si>
  <si>
    <t xml:space="preserve">गंगाराम खटा पाटील </t>
  </si>
  <si>
    <t xml:space="preserve">कौतिक रघां पाटील </t>
  </si>
  <si>
    <t xml:space="preserve">देविदास सुकदेव बागुल </t>
  </si>
  <si>
    <t xml:space="preserve">आनंदा काशिनाथ बागुल </t>
  </si>
  <si>
    <t xml:space="preserve">कविता गजीधर पाटील </t>
  </si>
  <si>
    <t xml:space="preserve">किशोर शंकर पाटील </t>
  </si>
  <si>
    <t xml:space="preserve">भावराव पांडू पाटील </t>
  </si>
  <si>
    <t xml:space="preserve">भूराबाई धनराज पाटील </t>
  </si>
  <si>
    <t xml:space="preserve">युवराज रामभाऊ पाटील </t>
  </si>
  <si>
    <t xml:space="preserve">केवळ मोहन पाटील </t>
  </si>
  <si>
    <t xml:space="preserve">रामभाऊ गोबा पाटील </t>
  </si>
  <si>
    <t xml:space="preserve">शामभाऊ गोबा पाटील </t>
  </si>
  <si>
    <t xml:space="preserve">खटा महारु पाटील </t>
  </si>
  <si>
    <t xml:space="preserve">भाईदास जयदेव पाटील </t>
  </si>
  <si>
    <t xml:space="preserve">एकनाथ संपत पाटील </t>
  </si>
  <si>
    <t xml:space="preserve">रमेश इंदा पाटील </t>
  </si>
  <si>
    <t xml:space="preserve">भास्कर चिंधा पाटील </t>
  </si>
  <si>
    <t xml:space="preserve">काशिनाथ सुकदेव पाटील </t>
  </si>
  <si>
    <t xml:space="preserve">भिवसन अरुण पाटील </t>
  </si>
  <si>
    <t xml:space="preserve">आनंदा नामदेव पाटील </t>
  </si>
  <si>
    <t xml:space="preserve">नानाभाऊ खटा पाटील </t>
  </si>
  <si>
    <t xml:space="preserve">माणिकलाल बूटन पाटील </t>
  </si>
  <si>
    <t xml:space="preserve">सुकदेव काळू पाटील </t>
  </si>
  <si>
    <t xml:space="preserve">वामन नामदेव पाटील </t>
  </si>
  <si>
    <t xml:space="preserve">शांतीलाल संपत पाटील </t>
  </si>
  <si>
    <t xml:space="preserve">पदमाबाई हरकचंद छाजेड </t>
  </si>
  <si>
    <t xml:space="preserve">चैत्राम गजमल सोनवणे </t>
  </si>
  <si>
    <t xml:space="preserve">त्र्यंबक अर्जुन पाटील </t>
  </si>
  <si>
    <t xml:space="preserve">जहाबाज शाहबाज पठाण </t>
  </si>
  <si>
    <t xml:space="preserve">पोपट अर्जुन पाटील </t>
  </si>
  <si>
    <t xml:space="preserve">चिंधाबाई रामदास हालोरे </t>
  </si>
  <si>
    <t xml:space="preserve">शिवाजी दिगंबर हालोरे </t>
  </si>
  <si>
    <t xml:space="preserve">सुरेशचंद घेवरचंद जैन </t>
  </si>
  <si>
    <t xml:space="preserve">सरदारखा नूरखा पठाण </t>
  </si>
  <si>
    <t xml:space="preserve">बापू सुपडू पाटील </t>
  </si>
  <si>
    <t xml:space="preserve">इंदुबाई ताराचंद पाटील </t>
  </si>
  <si>
    <t xml:space="preserve">राजू भागा पाटील </t>
  </si>
  <si>
    <t xml:space="preserve">संतोष भागा पाटील </t>
  </si>
  <si>
    <t>दगा विठ्ठल पाटील (सुर्येवंशी )</t>
  </si>
  <si>
    <t xml:space="preserve">गोमा झगा पाटील </t>
  </si>
  <si>
    <t xml:space="preserve">आशा लक्ष्मन बोरसे </t>
  </si>
  <si>
    <t xml:space="preserve">गंगाराम छगन बागुल </t>
  </si>
  <si>
    <t xml:space="preserve">मथुराबाई रामदास पाटील </t>
  </si>
  <si>
    <t xml:space="preserve">लक्ष्मन तुकाराम पाटील </t>
  </si>
  <si>
    <t xml:space="preserve">तुकाराम बाबडू पाटील </t>
  </si>
  <si>
    <t xml:space="preserve">उखा विठ्ठल पाटील </t>
  </si>
  <si>
    <t xml:space="preserve">हिंमत सुकदेव पाटील </t>
  </si>
  <si>
    <t xml:space="preserve">चुडामण सुकदेव पाटील </t>
  </si>
  <si>
    <t xml:space="preserve">लक्ष्माबाई रतन पाटील </t>
  </si>
  <si>
    <t xml:space="preserve">नारायण हिलाल धनगर </t>
  </si>
  <si>
    <t xml:space="preserve">हिराबाई पोपट जगताप </t>
  </si>
  <si>
    <t xml:space="preserve">दगडू कौतिक पाटील </t>
  </si>
  <si>
    <t xml:space="preserve">आनंदा पोपट जगताप </t>
  </si>
  <si>
    <t xml:space="preserve">कदरबाई हिरामण मासुळे </t>
  </si>
  <si>
    <t xml:space="preserve">जिजाबाई हरीलाल पाटील </t>
  </si>
  <si>
    <t xml:space="preserve">कारभारी भावराव पाटील </t>
  </si>
  <si>
    <t xml:space="preserve">अरस्तोलबाई हिरामण बागुल </t>
  </si>
  <si>
    <t xml:space="preserve">घमसन तुकाराम भिल  </t>
  </si>
  <si>
    <t xml:space="preserve">गिरधर बुधा मिस्तरी </t>
  </si>
  <si>
    <t xml:space="preserve">धुपाबाई हिरामण भिल </t>
  </si>
  <si>
    <t xml:space="preserve">भाईदास रघुनाथ मिस्तरी </t>
  </si>
  <si>
    <t xml:space="preserve">सुकदेव लखा पाटील </t>
  </si>
  <si>
    <t xml:space="preserve">लोमेश्वर काशिनाथ पवार </t>
  </si>
  <si>
    <t xml:space="preserve">मोतीलाल बंशिलाल जैन </t>
  </si>
  <si>
    <t xml:space="preserve">शांतीलाल बंशिलाल जैन </t>
  </si>
  <si>
    <t xml:space="preserve">भीमराज दयाराम खांडेकर </t>
  </si>
  <si>
    <t xml:space="preserve">रमणबाई रजेसिंग गिरासे </t>
  </si>
  <si>
    <t xml:space="preserve">गौरव कुमार भागचंद जैन </t>
  </si>
  <si>
    <t xml:space="preserve">उज्ज्वालाबाई भागचंद जैन </t>
  </si>
  <si>
    <t xml:space="preserve">भाईदास झगा लोणारी </t>
  </si>
  <si>
    <t xml:space="preserve">अशोक भाईदास लोणारी </t>
  </si>
  <si>
    <t xml:space="preserve">सुभाष रतन धनगर </t>
  </si>
  <si>
    <t xml:space="preserve">चंद्रभागा पांडुरंग लोणारी </t>
  </si>
  <si>
    <t xml:space="preserve">नाना श्रीराम पाटील </t>
  </si>
  <si>
    <t xml:space="preserve">भास्कर संतोष पवार </t>
  </si>
  <si>
    <t xml:space="preserve">जाकीर शहा तुराब शहा फकीर </t>
  </si>
  <si>
    <t xml:space="preserve">सुमन दिवाण भिल </t>
  </si>
  <si>
    <t xml:space="preserve">दिवाण भवान भिल </t>
  </si>
  <si>
    <t xml:space="preserve">गबा भवान भिल </t>
  </si>
  <si>
    <t xml:space="preserve">सत्तर रतन भिल </t>
  </si>
  <si>
    <t xml:space="preserve">बाबूलाल काळू धनगर </t>
  </si>
  <si>
    <t xml:space="preserve">शेरसिंग आनंदसिंग गिरासे </t>
  </si>
  <si>
    <t xml:space="preserve">संजय जिभाऊ धनगर </t>
  </si>
  <si>
    <t xml:space="preserve">दगडू एकनाथ धनगर </t>
  </si>
  <si>
    <t xml:space="preserve">मणिलाल शांतीलाल जैन </t>
  </si>
  <si>
    <t xml:space="preserve">लटकनबाई नवल गिरासे </t>
  </si>
  <si>
    <t xml:space="preserve">भगवान भटा मोरे </t>
  </si>
  <si>
    <t xml:space="preserve">सखुबाई सुका लोणारी </t>
  </si>
  <si>
    <t xml:space="preserve">मोहन गणपत गिरासे </t>
  </si>
  <si>
    <t xml:space="preserve">आसाराम बाबूलाल धनगर </t>
  </si>
  <si>
    <t xml:space="preserve">बाबूलाल कौतिक धनगर </t>
  </si>
  <si>
    <t xml:space="preserve">रतन कौतिक धनगर </t>
  </si>
  <si>
    <t xml:space="preserve">देवकाबाई झगा बच्छाव </t>
  </si>
  <si>
    <t xml:space="preserve">रायसिंग भावसिंग सोनवणे </t>
  </si>
  <si>
    <t xml:space="preserve">कैलास रायसिंग सोनवणे </t>
  </si>
  <si>
    <t xml:space="preserve">पावबा कौतिक धनगर </t>
  </si>
  <si>
    <t xml:space="preserve">युवराज पावबा धनगर </t>
  </si>
  <si>
    <t xml:space="preserve">अजगर शहा तुराबशहा फकीर </t>
  </si>
  <si>
    <t xml:space="preserve">राणूबाई देलसिंग भिल </t>
  </si>
  <si>
    <t xml:space="preserve">मोहन महादू धनगर </t>
  </si>
  <si>
    <t xml:space="preserve">सरपंच ग्रा.प.बळसाने </t>
  </si>
  <si>
    <t xml:space="preserve">सरपंच ग्रा.प.बळसाने                                       २ मजली इमारत </t>
  </si>
  <si>
    <t xml:space="preserve">खालचा मजला राममंदिर वरचा मजला समाजमंदिर </t>
  </si>
  <si>
    <t xml:space="preserve">श्री. विठ्ठल मंदिर ग्रामस्थ बळसाने </t>
  </si>
  <si>
    <t xml:space="preserve">सप्तश्रुगी मंदिर बळसाने </t>
  </si>
  <si>
    <t xml:space="preserve">जी.प.कार्यालय धुळे गुरांचा दवाखाना </t>
  </si>
  <si>
    <t xml:space="preserve">सरपंच ग्रा.प.बलसाणे </t>
  </si>
  <si>
    <t>शॉपिंग खोल्या ५</t>
  </si>
  <si>
    <t xml:space="preserve">मुतारी बांधकाम </t>
  </si>
  <si>
    <t xml:space="preserve">सरपंच ग्रा.प.बलसाणे                                      ३ मजली इमारत </t>
  </si>
  <si>
    <t xml:space="preserve">१ मजला शॉपिंग खोल्या २ व ३ मजला  ग्रा.प.ऑफिस </t>
  </si>
  <si>
    <t xml:space="preserve">अंगणवाडी कर. १ </t>
  </si>
  <si>
    <t xml:space="preserve">जि.प. मराठी शाळा </t>
  </si>
  <si>
    <t>संयुक्त मुतारी व शौचालय (जुना )</t>
  </si>
  <si>
    <t xml:space="preserve">शौचालय बांधकाम </t>
  </si>
  <si>
    <t>शाळा खोल्या ३</t>
  </si>
  <si>
    <t xml:space="preserve">स्वयपाक घर </t>
  </si>
  <si>
    <t>षटकोनी शाळा खोल्या २</t>
  </si>
  <si>
    <t>जुनी कौलारू शाळा खोल्या  ७</t>
  </si>
  <si>
    <t xml:space="preserve">संयुक्त मुतारी व शौचालय  नवा </t>
  </si>
  <si>
    <t xml:space="preserve">खालचा मजला        वरचा मजला </t>
  </si>
  <si>
    <t>अंगणवाडी कर.४</t>
  </si>
  <si>
    <t xml:space="preserve">सरपंच ग्रा.प.बळसाने विठ्ठल मंदिर ग्रामस्थ ट्रस्ट बलसाणे </t>
  </si>
  <si>
    <t xml:space="preserve">शॉपिंग खोल्या ७ </t>
  </si>
  <si>
    <t>शॉपिंग खोल्या २</t>
  </si>
  <si>
    <t xml:space="preserve">दिलीप उत्तम दाभाडे </t>
  </si>
  <si>
    <t xml:space="preserve">खुशाल वगर पारधी </t>
  </si>
  <si>
    <t xml:space="preserve">ठाणसिंग वेडू गिरासे </t>
  </si>
  <si>
    <t xml:space="preserve">हिंमत गंगाराम पारधी </t>
  </si>
  <si>
    <t xml:space="preserve">गंगाराम दौलत पारधी </t>
  </si>
  <si>
    <t xml:space="preserve">अंबरसिंग नथा गिरासे </t>
  </si>
  <si>
    <t xml:space="preserve">शानाभाऊ नथा गिरासे </t>
  </si>
  <si>
    <t xml:space="preserve">रोहिदास उत्तम दाभाडे </t>
  </si>
  <si>
    <t xml:space="preserve">सरदार रूपसिंग गिरासे </t>
  </si>
  <si>
    <t>प्रतापसिंग नवलसिंग ढवल</t>
  </si>
  <si>
    <t>चिंतामण भिवसन लोणारी (पाटील )</t>
  </si>
  <si>
    <t xml:space="preserve">शांताराम राजाराम धनुरे </t>
  </si>
  <si>
    <t xml:space="preserve">सिताराम झिंगा धनुरे </t>
  </si>
  <si>
    <t xml:space="preserve">शिवाजी          धनुरे </t>
  </si>
  <si>
    <t xml:space="preserve">प्रल्हाद उखा शेलार </t>
  </si>
  <si>
    <t xml:space="preserve">कविता कैलास महाले </t>
  </si>
  <si>
    <t xml:space="preserve">आनंदा सुदाम खांडेकर </t>
  </si>
  <si>
    <t xml:space="preserve">रामदास झगा खांडेकर </t>
  </si>
  <si>
    <t xml:space="preserve">सुनंदा रमेश जगताप </t>
  </si>
  <si>
    <t xml:space="preserve">मंगलबाई दिलीप खांडेकर </t>
  </si>
  <si>
    <t xml:space="preserve">शानाभाऊ पांडुरंग खांडेकर </t>
  </si>
  <si>
    <t xml:space="preserve">बापू पांडुरंग खांडेकर </t>
  </si>
  <si>
    <t xml:space="preserve">सरूबाई लाला वाघदरे </t>
  </si>
  <si>
    <t>एकूण मागणी</t>
  </si>
  <si>
    <t xml:space="preserve">                                                                                         </t>
  </si>
  <si>
    <t xml:space="preserve">शानाभाऊ लाला मासुळे </t>
  </si>
  <si>
    <t xml:space="preserve">भगवान सोमा </t>
  </si>
  <si>
    <t>बापू नथा पाटील</t>
  </si>
  <si>
    <t xml:space="preserve">अंगणवाडी कर.५ </t>
  </si>
  <si>
    <t>बोळ</t>
  </si>
  <si>
    <t>८३</t>
  </si>
  <si>
    <t>९५</t>
  </si>
  <si>
    <t>११६</t>
  </si>
  <si>
    <t xml:space="preserve">ममगन राघो चौधरी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</si>
</sst>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&quot;-&quot;??_);_(@_)"/>
    <numFmt numFmtId="165" formatCode="[$-4000439]0"/>
    <numFmt numFmtId="166" formatCode="[$-4000439]#,##0"/>
    <numFmt numFmtId="167" formatCode="[$-4000439]0.00"/>
    <numFmt numFmtId="168" formatCode="[$-4000000]dd/mm/yyyy"/>
  </numFmts>
  <fonts count="11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6"/>
      <color theme="1"/>
      <name val="Kokila"/>
      <family val="2"/>
    </font>
    <font>
      <sz val="11"/>
      <color theme="1"/>
      <name val="Kokila"/>
      <family val="2"/>
    </font>
    <font>
      <sz val="14"/>
      <name val="Kokila"/>
      <family val="2"/>
    </font>
    <font>
      <sz val="10"/>
      <name val="Kokila"/>
      <family val="2"/>
    </font>
    <font>
      <sz val="11"/>
      <name val="Kokila"/>
      <family val="2"/>
    </font>
    <font>
      <b/>
      <sz val="11"/>
      <color theme="1"/>
      <name val="Kokila"/>
      <family val="2"/>
    </font>
    <font>
      <sz val="12"/>
      <color theme="1"/>
      <name val="Kokila"/>
      <family val="2"/>
    </font>
    <font>
      <b/>
      <sz val="14"/>
      <name val="Utsaah"/>
      <family val="2"/>
    </font>
    <font>
      <sz val="14"/>
      <name val="Utsaah"/>
      <family val="2"/>
    </font>
    <font>
      <sz val="12"/>
      <name val="Utsaah"/>
      <family val="2"/>
    </font>
    <font>
      <b/>
      <sz val="20"/>
      <color rgb="FFFF0000"/>
      <name val="Arial Unicode MS"/>
      <family val="2"/>
    </font>
    <font>
      <b/>
      <sz val="12"/>
      <color theme="1"/>
      <name val="Kokila"/>
      <family val="2"/>
    </font>
    <font>
      <sz val="12"/>
      <name val="Kokila"/>
      <family val="2"/>
    </font>
    <font>
      <b/>
      <sz val="12"/>
      <color rgb="FFFF0000"/>
      <name val="Kokila"/>
      <family val="2"/>
    </font>
    <font>
      <sz val="12"/>
      <color rgb="FFFF0000"/>
      <name val="Kokila"/>
      <family val="2"/>
    </font>
    <font>
      <b/>
      <sz val="16"/>
      <color rgb="FFFF0000"/>
      <name val="Kokila"/>
      <family val="2"/>
    </font>
    <font>
      <b/>
      <sz val="16"/>
      <color rgb="FFFF0000"/>
      <name val="Kokila"/>
      <family val="2"/>
    </font>
    <font>
      <sz val="11"/>
      <color rgb="FFFF0000"/>
      <name val="Kokila"/>
      <family val="2"/>
    </font>
    <font>
      <b/>
      <sz val="11"/>
      <color rgb="FFFF0000"/>
      <name val="Kokila"/>
      <family val="2"/>
    </font>
    <font>
      <sz val="13"/>
      <color indexed="8"/>
      <name val="DVOT-Surekh"/>
    </font>
    <font>
      <sz val="14"/>
      <color indexed="8"/>
      <name val="DVOT-SurekhMR"/>
    </font>
    <font>
      <sz val="11"/>
      <color indexed="8"/>
      <name val="DVOT-SurekhMR"/>
    </font>
    <font>
      <b/>
      <sz val="14"/>
      <color indexed="8"/>
      <name val="DVOT-SurekhMR"/>
    </font>
    <font>
      <b/>
      <sz val="22"/>
      <color indexed="8"/>
      <name val="DVOT-SurekhMR"/>
    </font>
    <font>
      <b/>
      <sz val="11"/>
      <color indexed="8"/>
      <name val="DVOT-SurekhMR"/>
    </font>
    <font>
      <b/>
      <sz val="12"/>
      <color rgb="FF0C0C0C"/>
      <name val="DVOT-SurekhMR"/>
    </font>
    <font>
      <b/>
      <sz val="14"/>
      <color rgb="FF002060"/>
      <name val="DVOT-SurekhMR"/>
    </font>
    <font>
      <b/>
      <sz val="11"/>
      <color rgb="FF002060"/>
      <name val="DVOT-SurekhMR"/>
    </font>
    <font>
      <b/>
      <sz val="12.5"/>
      <color indexed="8"/>
      <name val="DVOT-SurekhMR"/>
    </font>
    <font>
      <b/>
      <sz val="12"/>
      <color indexed="8"/>
      <name val="DVOT-SurekhMR"/>
    </font>
    <font>
      <sz val="16"/>
      <color indexed="8"/>
      <name val="DVOT-Surekh"/>
    </font>
    <font>
      <i/>
      <sz val="11"/>
      <color indexed="8"/>
      <name val="DVOT-Surekh"/>
    </font>
    <font>
      <sz val="12"/>
      <color indexed="8"/>
      <name val="DVOT-SurekhMR"/>
    </font>
    <font>
      <b/>
      <sz val="20"/>
      <color indexed="8"/>
      <name val="DVOT-SurekhMR"/>
    </font>
    <font>
      <sz val="12"/>
      <color indexed="8"/>
      <name val="DVOT-Surekh"/>
    </font>
    <font>
      <b/>
      <sz val="11"/>
      <name val="DVOT-SurekhMR"/>
    </font>
    <font>
      <i/>
      <sz val="11"/>
      <color indexed="8"/>
      <name val="DVOT-SurekhMR"/>
    </font>
    <font>
      <b/>
      <sz val="10"/>
      <color indexed="8"/>
      <name val="DVOT-SurekhMR"/>
    </font>
    <font>
      <sz val="14"/>
      <color theme="1"/>
      <name val="Arial Unicode MS"/>
      <family val="2"/>
    </font>
    <font>
      <sz val="16"/>
      <color theme="1"/>
      <name val="Arial Unicode MS"/>
      <family val="2"/>
    </font>
    <font>
      <b/>
      <sz val="16"/>
      <color theme="1"/>
      <name val="Arial Unicode MS"/>
      <family val="2"/>
    </font>
    <font>
      <b/>
      <sz val="16"/>
      <color rgb="FFFF0000"/>
      <name val="Arial Unicode MS"/>
      <family val="2"/>
    </font>
    <font>
      <sz val="16"/>
      <name val="Arial Unicode MS"/>
      <family val="2"/>
    </font>
    <font>
      <sz val="16"/>
      <color rgb="FFFF0000"/>
      <name val="Arial Unicode MS"/>
      <family val="2"/>
    </font>
    <font>
      <b/>
      <sz val="16"/>
      <name val="Arial Unicode MS"/>
      <family val="2"/>
    </font>
    <font>
      <b/>
      <sz val="18"/>
      <color theme="1"/>
      <name val="Arial Unicode MS"/>
      <family val="2"/>
    </font>
    <font>
      <sz val="18"/>
      <color theme="1"/>
      <name val="Arial Unicode MS"/>
      <family val="2"/>
    </font>
    <font>
      <b/>
      <sz val="18"/>
      <name val="Arial Unicode MS"/>
      <family val="2"/>
    </font>
    <font>
      <sz val="12"/>
      <name val="Arial Unicode MS"/>
      <family val="2"/>
    </font>
    <font>
      <b/>
      <sz val="12"/>
      <color theme="1"/>
      <name val="Arial Unicode MS"/>
      <family val="2"/>
    </font>
    <font>
      <b/>
      <sz val="16"/>
      <name val="Kokila"/>
      <family val="2"/>
    </font>
    <font>
      <b/>
      <sz val="14"/>
      <color theme="1"/>
      <name val="Kokila"/>
      <family val="2"/>
    </font>
    <font>
      <b/>
      <sz val="18"/>
      <color rgb="FFFF0000"/>
      <name val="Utsaah"/>
      <family val="2"/>
    </font>
    <font>
      <b/>
      <sz val="14"/>
      <color theme="1"/>
      <name val="Arial Unicode MS"/>
      <family val="2"/>
    </font>
    <font>
      <b/>
      <sz val="16"/>
      <color theme="0"/>
      <name val="Arial Unicode MS"/>
      <family val="2"/>
    </font>
    <font>
      <b/>
      <sz val="11"/>
      <color theme="1"/>
      <name val="Arial Unicode MS"/>
      <family val="2"/>
    </font>
    <font>
      <b/>
      <sz val="14"/>
      <color rgb="FFFF0000"/>
      <name val="Arial Unicode MS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Utsaah"/>
      <family val="2"/>
    </font>
    <font>
      <sz val="11"/>
      <color theme="1" tint="4.9989318521683403E-2"/>
      <name val="Calibri"/>
      <family val="2"/>
      <scheme val="minor"/>
    </font>
    <font>
      <sz val="16"/>
      <name val="Kokila"/>
      <family val="2"/>
    </font>
    <font>
      <b/>
      <i/>
      <sz val="16"/>
      <name val="Kokila"/>
      <family val="2"/>
    </font>
    <font>
      <i/>
      <sz val="16"/>
      <name val="Kokila"/>
      <family val="2"/>
    </font>
    <font>
      <b/>
      <sz val="16"/>
      <color rgb="FFC00000"/>
      <name val="Kokila"/>
      <family val="2"/>
    </font>
    <font>
      <sz val="14"/>
      <color theme="1"/>
      <name val="Kokila"/>
      <family val="2"/>
    </font>
    <font>
      <sz val="18"/>
      <color theme="1"/>
      <name val="Kokila"/>
      <family val="2"/>
    </font>
    <font>
      <sz val="14"/>
      <color theme="1" tint="4.9989318521683403E-2"/>
      <name val="Kokila"/>
      <family val="2"/>
    </font>
    <font>
      <b/>
      <sz val="14"/>
      <color theme="1" tint="4.9989318521683403E-2"/>
      <name val="Kokila"/>
      <family val="2"/>
    </font>
    <font>
      <b/>
      <sz val="18"/>
      <color rgb="FF000000"/>
      <name val="Arial Unicode MS"/>
      <family val="2"/>
    </font>
    <font>
      <sz val="18"/>
      <color rgb="FF000000"/>
      <name val="Arial Unicode MS"/>
      <family val="2"/>
    </font>
    <font>
      <sz val="18"/>
      <name val="Arial Unicode MS"/>
      <family val="2"/>
    </font>
    <font>
      <b/>
      <sz val="16"/>
      <color rgb="FF000000"/>
      <name val="Arial Unicode MS"/>
      <family val="2"/>
    </font>
    <font>
      <b/>
      <sz val="18"/>
      <color rgb="FFFF0000"/>
      <name val="Arial Unicode MS"/>
      <family val="2"/>
    </font>
    <font>
      <sz val="18"/>
      <color rgb="FFFF0000"/>
      <name val="Arial Unicode MS"/>
      <family val="2"/>
    </font>
    <font>
      <b/>
      <sz val="26"/>
      <color rgb="FF000000"/>
      <name val="Utsaah"/>
      <family val="2"/>
    </font>
    <font>
      <sz val="14"/>
      <color rgb="FF000000"/>
      <name val="Utsaah"/>
      <family val="2"/>
    </font>
    <font>
      <sz val="18"/>
      <color rgb="FF000000"/>
      <name val="Utsaah"/>
      <family val="2"/>
    </font>
    <font>
      <b/>
      <sz val="18"/>
      <color rgb="FF000000"/>
      <name val="Utsaah"/>
      <family val="2"/>
    </font>
    <font>
      <b/>
      <sz val="26"/>
      <color rgb="FFFF0000"/>
      <name val="Utsaah"/>
      <family val="2"/>
    </font>
    <font>
      <b/>
      <sz val="22"/>
      <color rgb="FF000000"/>
      <name val="Utsaah"/>
      <family val="2"/>
    </font>
    <font>
      <sz val="18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Utsaah"/>
      <family val="2"/>
    </font>
    <font>
      <sz val="11"/>
      <color theme="1"/>
      <name val="DVOT-Surekh"/>
    </font>
    <font>
      <b/>
      <sz val="11"/>
      <color rgb="FFFF0000"/>
      <name val="DVOT-Surekh"/>
    </font>
    <font>
      <sz val="11"/>
      <color rgb="FFFF0000"/>
      <name val="DVOT-Surekh"/>
    </font>
    <font>
      <b/>
      <sz val="11"/>
      <color theme="1"/>
      <name val="DVOT-Surekh"/>
    </font>
    <font>
      <sz val="16"/>
      <color theme="1"/>
      <name val="DVOT-Surekh"/>
    </font>
    <font>
      <b/>
      <sz val="14"/>
      <color indexed="8"/>
      <name val="DVOT-Surekh"/>
    </font>
    <font>
      <b/>
      <sz val="16"/>
      <color theme="1"/>
      <name val="DVOT-Surekh"/>
    </font>
    <font>
      <sz val="28"/>
      <color theme="1"/>
      <name val="DVOT-Surekh"/>
    </font>
    <font>
      <b/>
      <sz val="26"/>
      <color indexed="8"/>
      <name val="DVOT-Surekh"/>
    </font>
    <font>
      <b/>
      <sz val="24"/>
      <color indexed="8"/>
      <name val="DVOT-Surekh"/>
    </font>
    <font>
      <b/>
      <sz val="9"/>
      <color indexed="8"/>
      <name val="DVOT-Surekh"/>
    </font>
    <font>
      <sz val="14"/>
      <color indexed="8"/>
      <name val="DVOT-Surekh"/>
    </font>
    <font>
      <sz val="11"/>
      <color indexed="8"/>
      <name val="DVOT-Surekh"/>
    </font>
    <font>
      <b/>
      <sz val="13"/>
      <color indexed="8"/>
      <name val="DVOT-Surekh"/>
    </font>
    <font>
      <b/>
      <sz val="18"/>
      <color indexed="8"/>
      <name val="DVOT-Surekh"/>
    </font>
    <font>
      <b/>
      <sz val="22"/>
      <color indexed="8"/>
      <name val="DVOT-Surekh"/>
    </font>
    <font>
      <b/>
      <sz val="24"/>
      <color theme="1"/>
      <name val="Kokila"/>
      <family val="2"/>
    </font>
    <font>
      <b/>
      <sz val="24"/>
      <color rgb="FFFF0000"/>
      <name val="Kokila"/>
      <family val="2"/>
    </font>
    <font>
      <b/>
      <sz val="22"/>
      <color rgb="FFFF0000"/>
      <name val="Kokila"/>
      <family val="2"/>
    </font>
    <font>
      <b/>
      <sz val="20"/>
      <color theme="1"/>
      <name val="Kokila"/>
      <family val="2"/>
    </font>
    <font>
      <b/>
      <sz val="20"/>
      <color rgb="FFFF0000"/>
      <name val="Kokila"/>
      <family val="2"/>
    </font>
    <font>
      <b/>
      <sz val="18"/>
      <color theme="1"/>
      <name val="Kokila"/>
      <family val="2"/>
    </font>
    <font>
      <b/>
      <sz val="18"/>
      <color rgb="FFFF0000"/>
      <name val="Kokila"/>
      <family val="2"/>
    </font>
    <font>
      <b/>
      <sz val="20"/>
      <color theme="0"/>
      <name val="Kokila"/>
      <family val="2"/>
    </font>
    <font>
      <b/>
      <sz val="18"/>
      <color theme="0"/>
      <name val="Kokila"/>
      <family val="2"/>
    </font>
  </fonts>
  <fills count="2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CACC6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568FD4"/>
        <bgColor indexed="64"/>
      </patternFill>
    </fill>
    <fill>
      <patternFill patternType="solid">
        <fgColor rgb="FFFDE9D9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60" fillId="0" borderId="0"/>
    <xf numFmtId="164" fontId="61" fillId="0" borderId="0" applyFont="0" applyFill="0" applyBorder="0" applyAlignment="0" applyProtection="0"/>
    <xf numFmtId="0" fontId="63" fillId="8" borderId="0" applyNumberFormat="0" applyBorder="0" applyAlignment="0" applyProtection="0"/>
  </cellStyleXfs>
  <cellXfs count="1102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 wrapText="1"/>
    </xf>
    <xf numFmtId="165" fontId="5" fillId="0" borderId="6" xfId="2" applyNumberFormat="1" applyFont="1" applyBorder="1" applyAlignment="1">
      <alignment horizontal="center" vertical="center"/>
    </xf>
    <xf numFmtId="166" fontId="5" fillId="0" borderId="6" xfId="2" applyNumberFormat="1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 wrapText="1"/>
    </xf>
    <xf numFmtId="0" fontId="7" fillId="0" borderId="6" xfId="2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right" vertical="center"/>
    </xf>
    <xf numFmtId="165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righ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6" xfId="0" applyFont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165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165" fontId="10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6" fontId="11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165" fontId="14" fillId="0" borderId="15" xfId="0" applyNumberFormat="1" applyFont="1" applyBorder="1" applyAlignment="1">
      <alignment horizontal="center" vertical="center"/>
    </xf>
    <xf numFmtId="165" fontId="14" fillId="0" borderId="16" xfId="0" applyNumberFormat="1" applyFont="1" applyBorder="1" applyAlignment="1">
      <alignment horizontal="center" vertical="center"/>
    </xf>
    <xf numFmtId="165" fontId="14" fillId="0" borderId="17" xfId="0" applyNumberFormat="1" applyFont="1" applyBorder="1" applyAlignment="1">
      <alignment horizontal="center" vertical="center"/>
    </xf>
    <xf numFmtId="0" fontId="12" fillId="0" borderId="6" xfId="1" applyFont="1" applyBorder="1" applyAlignment="1">
      <alignment horizontal="left" vertical="center"/>
    </xf>
    <xf numFmtId="0" fontId="12" fillId="0" borderId="6" xfId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165" fontId="12" fillId="0" borderId="6" xfId="1" applyNumberFormat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6" fontId="12" fillId="0" borderId="6" xfId="1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5" fillId="0" borderId="6" xfId="2" applyFont="1" applyBorder="1" applyAlignment="1">
      <alignment horizontal="left" vertical="center"/>
    </xf>
    <xf numFmtId="0" fontId="15" fillId="0" borderId="6" xfId="2" applyFont="1" applyBorder="1" applyAlignment="1">
      <alignment horizontal="center" vertical="center"/>
    </xf>
    <xf numFmtId="165" fontId="17" fillId="0" borderId="20" xfId="0" applyNumberFormat="1" applyFont="1" applyBorder="1" applyAlignment="1">
      <alignment horizontal="center" vertical="center"/>
    </xf>
    <xf numFmtId="165" fontId="17" fillId="0" borderId="21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165" fontId="20" fillId="0" borderId="22" xfId="0" applyNumberFormat="1" applyFont="1" applyBorder="1" applyAlignment="1">
      <alignment horizontal="center" vertical="center"/>
    </xf>
    <xf numFmtId="165" fontId="21" fillId="0" borderId="1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165" fontId="20" fillId="0" borderId="2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1" fillId="5" borderId="6" xfId="0" applyNumberFormat="1" applyFont="1" applyFill="1" applyBorder="1" applyAlignment="1">
      <alignment horizontal="center" vertical="center" wrapText="1" shrinkToFit="1"/>
    </xf>
    <xf numFmtId="0" fontId="27" fillId="5" borderId="6" xfId="0" applyNumberFormat="1" applyFont="1" applyFill="1" applyBorder="1" applyAlignment="1">
      <alignment horizontal="center" vertical="center" textRotation="90"/>
    </xf>
    <xf numFmtId="0" fontId="27" fillId="6" borderId="6" xfId="0" applyNumberFormat="1" applyFont="1" applyFill="1" applyBorder="1" applyAlignment="1">
      <alignment horizontal="center" vertical="center" textRotation="90"/>
    </xf>
    <xf numFmtId="0" fontId="30" fillId="5" borderId="6" xfId="0" applyNumberFormat="1" applyFont="1" applyFill="1" applyBorder="1" applyAlignment="1">
      <alignment horizontal="center" vertical="center" textRotation="90"/>
    </xf>
    <xf numFmtId="0" fontId="30" fillId="6" borderId="6" xfId="0" applyNumberFormat="1" applyFont="1" applyFill="1" applyBorder="1" applyAlignment="1">
      <alignment horizontal="center" vertical="center" textRotation="90"/>
    </xf>
    <xf numFmtId="0" fontId="32" fillId="5" borderId="6" xfId="0" applyNumberFormat="1" applyFont="1" applyFill="1" applyBorder="1" applyAlignment="1">
      <alignment horizontal="right" vertical="center"/>
    </xf>
    <xf numFmtId="0" fontId="33" fillId="5" borderId="6" xfId="0" applyFont="1" applyFill="1" applyBorder="1" applyAlignment="1">
      <alignment horizontal="left" vertical="center" wrapText="1"/>
    </xf>
    <xf numFmtId="1" fontId="25" fillId="5" borderId="6" xfId="0" applyNumberFormat="1" applyFont="1" applyFill="1" applyBorder="1" applyAlignment="1">
      <alignment vertical="center"/>
    </xf>
    <xf numFmtId="1" fontId="25" fillId="6" borderId="6" xfId="0" applyNumberFormat="1" applyFont="1" applyFill="1" applyBorder="1" applyAlignment="1">
      <alignment vertical="center"/>
    </xf>
    <xf numFmtId="0" fontId="25" fillId="5" borderId="6" xfId="0" applyNumberFormat="1" applyFont="1" applyFill="1" applyBorder="1" applyAlignment="1">
      <alignment vertical="center"/>
    </xf>
    <xf numFmtId="1" fontId="29" fillId="5" borderId="6" xfId="0" applyNumberFormat="1" applyFont="1" applyFill="1" applyBorder="1" applyAlignment="1">
      <alignment vertical="center"/>
    </xf>
    <xf numFmtId="1" fontId="29" fillId="6" borderId="6" xfId="0" applyNumberFormat="1" applyFont="1" applyFill="1" applyBorder="1" applyAlignment="1">
      <alignment vertical="center"/>
    </xf>
    <xf numFmtId="0" fontId="35" fillId="0" borderId="12" xfId="0" applyFont="1" applyFill="1" applyBorder="1" applyAlignment="1"/>
    <xf numFmtId="0" fontId="35" fillId="0" borderId="0" xfId="0" applyFont="1" applyBorder="1" applyAlignment="1"/>
    <xf numFmtId="0" fontId="35" fillId="0" borderId="24" xfId="0" applyFont="1" applyBorder="1" applyAlignment="1"/>
    <xf numFmtId="0" fontId="24" fillId="0" borderId="12" xfId="0" applyFont="1" applyBorder="1" applyAlignment="1"/>
    <xf numFmtId="0" fontId="24" fillId="0" borderId="0" xfId="0" applyFont="1" applyBorder="1" applyAlignment="1"/>
    <xf numFmtId="0" fontId="24" fillId="0" borderId="0" xfId="0" applyFont="1" applyBorder="1" applyAlignment="1">
      <alignment horizontal="right"/>
    </xf>
    <xf numFmtId="0" fontId="24" fillId="0" borderId="24" xfId="0" applyFont="1" applyBorder="1" applyAlignment="1"/>
    <xf numFmtId="0" fontId="35" fillId="0" borderId="12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32" fillId="0" borderId="12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32" fillId="0" borderId="0" xfId="0" applyFont="1" applyBorder="1" applyAlignment="1">
      <alignment vertical="center"/>
    </xf>
    <xf numFmtId="0" fontId="32" fillId="0" borderId="0" xfId="0" applyFont="1" applyBorder="1" applyAlignment="1"/>
    <xf numFmtId="0" fontId="32" fillId="0" borderId="24" xfId="0" applyFont="1" applyBorder="1" applyAlignment="1"/>
    <xf numFmtId="0" fontId="32" fillId="0" borderId="0" xfId="0" applyFont="1" applyBorder="1" applyAlignment="1">
      <alignment horizontal="center" vertical="center"/>
    </xf>
    <xf numFmtId="0" fontId="37" fillId="0" borderId="12" xfId="0" applyNumberFormat="1" applyFont="1" applyBorder="1" applyAlignment="1">
      <alignment vertical="center"/>
    </xf>
    <xf numFmtId="0" fontId="37" fillId="0" borderId="0" xfId="0" applyNumberFormat="1" applyFont="1" applyBorder="1" applyAlignment="1"/>
    <xf numFmtId="0" fontId="37" fillId="0" borderId="24" xfId="0" applyNumberFormat="1" applyFont="1" applyBorder="1" applyAlignment="1"/>
    <xf numFmtId="0" fontId="35" fillId="0" borderId="50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5" fillId="0" borderId="55" xfId="0" applyFont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2" fontId="35" fillId="0" borderId="31" xfId="0" applyNumberFormat="1" applyFont="1" applyBorder="1" applyAlignment="1"/>
    <xf numFmtId="2" fontId="35" fillId="0" borderId="7" xfId="0" applyNumberFormat="1" applyFont="1" applyBorder="1" applyAlignment="1"/>
    <xf numFmtId="2" fontId="35" fillId="0" borderId="57" xfId="0" applyNumberFormat="1" applyFont="1" applyBorder="1" applyAlignment="1"/>
    <xf numFmtId="2" fontId="32" fillId="0" borderId="55" xfId="0" applyNumberFormat="1" applyFont="1" applyBorder="1" applyAlignment="1"/>
    <xf numFmtId="0" fontId="35" fillId="0" borderId="56" xfId="0" applyFont="1" applyBorder="1" applyAlignment="1"/>
    <xf numFmtId="0" fontId="35" fillId="0" borderId="58" xfId="0" applyFont="1" applyBorder="1" applyAlignment="1">
      <alignment horizontal="left" vertical="center"/>
    </xf>
    <xf numFmtId="0" fontId="35" fillId="0" borderId="59" xfId="0" applyFont="1" applyBorder="1" applyAlignment="1">
      <alignment horizontal="left" vertical="center"/>
    </xf>
    <xf numFmtId="2" fontId="35" fillId="0" borderId="29" xfId="0" applyNumberFormat="1" applyFont="1" applyBorder="1" applyAlignment="1"/>
    <xf numFmtId="2" fontId="35" fillId="0" borderId="6" xfId="0" applyNumberFormat="1" applyFont="1" applyBorder="1" applyAlignment="1"/>
    <xf numFmtId="2" fontId="35" fillId="0" borderId="19" xfId="0" applyNumberFormat="1" applyFont="1" applyBorder="1" applyAlignment="1"/>
    <xf numFmtId="0" fontId="35" fillId="0" borderId="59" xfId="0" applyFont="1" applyBorder="1" applyAlignment="1"/>
    <xf numFmtId="0" fontId="35" fillId="0" borderId="60" xfId="0" applyFont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2" fontId="35" fillId="0" borderId="30" xfId="0" applyNumberFormat="1" applyFont="1" applyBorder="1" applyAlignment="1"/>
    <xf numFmtId="2" fontId="35" fillId="0" borderId="27" xfId="0" applyNumberFormat="1" applyFont="1" applyBorder="1" applyAlignment="1"/>
    <xf numFmtId="2" fontId="35" fillId="0" borderId="62" xfId="0" applyNumberFormat="1" applyFont="1" applyBorder="1" applyAlignment="1"/>
    <xf numFmtId="0" fontId="35" fillId="0" borderId="61" xfId="0" applyFont="1" applyBorder="1" applyAlignment="1"/>
    <xf numFmtId="0" fontId="27" fillId="4" borderId="37" xfId="0" applyFont="1" applyFill="1" applyBorder="1" applyAlignment="1"/>
    <xf numFmtId="0" fontId="27" fillId="4" borderId="38" xfId="0" applyFont="1" applyFill="1" applyBorder="1" applyAlignment="1">
      <alignment horizontal="center" vertical="center"/>
    </xf>
    <xf numFmtId="2" fontId="27" fillId="4" borderId="63" xfId="0" applyNumberFormat="1" applyFont="1" applyFill="1" applyBorder="1" applyAlignment="1"/>
    <xf numFmtId="2" fontId="27" fillId="4" borderId="64" xfId="0" applyNumberFormat="1" applyFont="1" applyFill="1" applyBorder="1" applyAlignment="1"/>
    <xf numFmtId="2" fontId="27" fillId="4" borderId="65" xfId="0" applyNumberFormat="1" applyFont="1" applyFill="1" applyBorder="1" applyAlignment="1"/>
    <xf numFmtId="2" fontId="27" fillId="4" borderId="55" xfId="0" applyNumberFormat="1" applyFont="1" applyFill="1" applyBorder="1" applyAlignment="1"/>
    <xf numFmtId="0" fontId="27" fillId="4" borderId="66" xfId="0" applyNumberFormat="1" applyFont="1" applyFill="1" applyBorder="1" applyAlignment="1"/>
    <xf numFmtId="0" fontId="35" fillId="0" borderId="67" xfId="0" applyFont="1" applyBorder="1" applyAlignment="1">
      <alignment vertical="center"/>
    </xf>
    <xf numFmtId="0" fontId="35" fillId="0" borderId="68" xfId="0" applyFont="1" applyBorder="1" applyAlignment="1">
      <alignment horizontal="right"/>
    </xf>
    <xf numFmtId="2" fontId="35" fillId="0" borderId="44" xfId="0" applyNumberFormat="1" applyFont="1" applyBorder="1" applyAlignment="1"/>
    <xf numFmtId="2" fontId="35" fillId="0" borderId="69" xfId="0" applyNumberFormat="1" applyFont="1" applyBorder="1" applyAlignment="1"/>
    <xf numFmtId="2" fontId="32" fillId="0" borderId="45" xfId="0" applyNumberFormat="1" applyFont="1" applyBorder="1" applyAlignment="1"/>
    <xf numFmtId="2" fontId="38" fillId="0" borderId="70" xfId="0" applyNumberFormat="1" applyFont="1" applyFill="1" applyBorder="1" applyAlignment="1"/>
    <xf numFmtId="0" fontId="32" fillId="0" borderId="71" xfId="0" applyNumberFormat="1" applyFont="1" applyBorder="1" applyAlignment="1"/>
    <xf numFmtId="0" fontId="35" fillId="0" borderId="72" xfId="0" applyFont="1" applyBorder="1" applyAlignment="1">
      <alignment vertical="center"/>
    </xf>
    <xf numFmtId="0" fontId="35" fillId="0" borderId="73" xfId="0" applyFont="1" applyBorder="1" applyAlignment="1">
      <alignment horizontal="right"/>
    </xf>
    <xf numFmtId="2" fontId="32" fillId="0" borderId="19" xfId="0" applyNumberFormat="1" applyFont="1" applyBorder="1" applyAlignment="1"/>
    <xf numFmtId="2" fontId="38" fillId="0" borderId="58" xfId="0" applyNumberFormat="1" applyFont="1" applyFill="1" applyBorder="1" applyAlignment="1"/>
    <xf numFmtId="0" fontId="32" fillId="0" borderId="59" xfId="0" applyNumberFormat="1" applyFont="1" applyBorder="1" applyAlignment="1"/>
    <xf numFmtId="0" fontId="35" fillId="0" borderId="74" xfId="0" applyFont="1" applyBorder="1" applyAlignment="1">
      <alignment vertical="center"/>
    </xf>
    <xf numFmtId="0" fontId="35" fillId="0" borderId="75" xfId="0" applyFont="1" applyBorder="1" applyAlignment="1">
      <alignment horizontal="right"/>
    </xf>
    <xf numFmtId="2" fontId="35" fillId="0" borderId="50" xfId="0" applyNumberFormat="1" applyFont="1" applyBorder="1" applyAlignment="1"/>
    <xf numFmtId="2" fontId="35" fillId="0" borderId="51" xfId="0" applyNumberFormat="1" applyFont="1" applyBorder="1" applyAlignment="1"/>
    <xf numFmtId="2" fontId="32" fillId="0" borderId="52" xfId="0" applyNumberFormat="1" applyFont="1" applyBorder="1" applyAlignment="1"/>
    <xf numFmtId="2" fontId="38" fillId="0" borderId="53" xfId="0" applyNumberFormat="1" applyFont="1" applyFill="1" applyBorder="1" applyAlignment="1"/>
    <xf numFmtId="0" fontId="32" fillId="0" borderId="54" xfId="0" applyNumberFormat="1" applyFont="1" applyBorder="1" applyAlignment="1"/>
    <xf numFmtId="2" fontId="38" fillId="4" borderId="76" xfId="0" applyNumberFormat="1" applyFont="1" applyFill="1" applyBorder="1" applyAlignment="1"/>
    <xf numFmtId="0" fontId="37" fillId="0" borderId="12" xfId="0" applyFont="1" applyBorder="1" applyAlignment="1"/>
    <xf numFmtId="0" fontId="37" fillId="0" borderId="0" xfId="0" applyFont="1" applyBorder="1" applyAlignment="1">
      <alignment vertical="center"/>
    </xf>
    <xf numFmtId="0" fontId="37" fillId="0" borderId="0" xfId="0" applyFont="1" applyBorder="1" applyAlignment="1"/>
    <xf numFmtId="0" fontId="37" fillId="0" borderId="24" xfId="0" applyFont="1" applyBorder="1" applyAlignment="1"/>
    <xf numFmtId="0" fontId="37" fillId="0" borderId="12" xfId="0" applyFont="1" applyBorder="1" applyAlignment="1">
      <alignment vertical="center"/>
    </xf>
    <xf numFmtId="0" fontId="35" fillId="0" borderId="12" xfId="0" applyFont="1" applyBorder="1" applyAlignment="1"/>
    <xf numFmtId="0" fontId="32" fillId="0" borderId="8" xfId="0" applyFont="1" applyBorder="1" applyAlignment="1"/>
    <xf numFmtId="0" fontId="35" fillId="0" borderId="25" xfId="0" applyFont="1" applyBorder="1" applyAlignment="1"/>
    <xf numFmtId="0" fontId="35" fillId="0" borderId="9" xfId="0" applyFont="1" applyBorder="1" applyAlignment="1"/>
    <xf numFmtId="0" fontId="32" fillId="4" borderId="37" xfId="0" applyFont="1" applyFill="1" applyBorder="1" applyAlignment="1"/>
    <xf numFmtId="0" fontId="32" fillId="4" borderId="38" xfId="0" applyFont="1" applyFill="1" applyBorder="1" applyAlignment="1">
      <alignment horizontal="center" vertical="center"/>
    </xf>
    <xf numFmtId="2" fontId="32" fillId="4" borderId="64" xfId="0" applyNumberFormat="1" applyFont="1" applyFill="1" applyBorder="1" applyAlignment="1"/>
    <xf numFmtId="2" fontId="32" fillId="4" borderId="65" xfId="0" applyNumberFormat="1" applyFont="1" applyFill="1" applyBorder="1" applyAlignment="1"/>
    <xf numFmtId="0" fontId="32" fillId="4" borderId="66" xfId="0" applyNumberFormat="1" applyFont="1" applyFill="1" applyBorder="1" applyAlignment="1"/>
    <xf numFmtId="2" fontId="40" fillId="4" borderId="63" xfId="0" applyNumberFormat="1" applyFont="1" applyFill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right" vertical="center"/>
    </xf>
    <xf numFmtId="0" fontId="43" fillId="0" borderId="0" xfId="0" applyFont="1" applyAlignment="1">
      <alignment horizontal="center" vertical="center"/>
    </xf>
    <xf numFmtId="165" fontId="43" fillId="0" borderId="15" xfId="0" applyNumberFormat="1" applyFont="1" applyBorder="1" applyAlignment="1">
      <alignment horizontal="center" vertical="center"/>
    </xf>
    <xf numFmtId="165" fontId="43" fillId="0" borderId="16" xfId="0" applyNumberFormat="1" applyFont="1" applyBorder="1" applyAlignment="1">
      <alignment horizontal="center" vertical="center"/>
    </xf>
    <xf numFmtId="165" fontId="43" fillId="0" borderId="17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165" fontId="42" fillId="0" borderId="6" xfId="0" applyNumberFormat="1" applyFont="1" applyBorder="1" applyAlignment="1">
      <alignment horizontal="center" vertical="center"/>
    </xf>
    <xf numFmtId="165" fontId="42" fillId="0" borderId="19" xfId="0" applyNumberFormat="1" applyFont="1" applyBorder="1" applyAlignment="1">
      <alignment horizontal="center" vertical="center"/>
    </xf>
    <xf numFmtId="165" fontId="46" fillId="0" borderId="20" xfId="0" applyNumberFormat="1" applyFont="1" applyBorder="1" applyAlignment="1">
      <alignment horizontal="center" vertical="center"/>
    </xf>
    <xf numFmtId="165" fontId="46" fillId="0" borderId="21" xfId="0" applyNumberFormat="1" applyFont="1" applyBorder="1" applyAlignment="1">
      <alignment horizontal="center" vertical="center"/>
    </xf>
    <xf numFmtId="0" fontId="45" fillId="0" borderId="6" xfId="1" applyFont="1" applyBorder="1" applyAlignment="1">
      <alignment horizontal="center" vertical="center"/>
    </xf>
    <xf numFmtId="0" fontId="45" fillId="0" borderId="6" xfId="1" applyFont="1" applyBorder="1" applyAlignment="1">
      <alignment horizontal="center" vertical="center" wrapText="1"/>
    </xf>
    <xf numFmtId="165" fontId="46" fillId="0" borderId="22" xfId="0" applyNumberFormat="1" applyFont="1" applyBorder="1" applyAlignment="1">
      <alignment horizontal="center" vertical="center"/>
    </xf>
    <xf numFmtId="165" fontId="44" fillId="0" borderId="11" xfId="0" applyNumberFormat="1" applyFont="1" applyBorder="1" applyAlignment="1">
      <alignment horizontal="center" vertical="center"/>
    </xf>
    <xf numFmtId="165" fontId="43" fillId="0" borderId="0" xfId="0" applyNumberFormat="1" applyFont="1" applyAlignment="1">
      <alignment horizontal="center" vertical="center"/>
    </xf>
    <xf numFmtId="0" fontId="45" fillId="0" borderId="6" xfId="2" applyFont="1" applyBorder="1" applyAlignment="1">
      <alignment horizontal="left" vertical="center"/>
    </xf>
    <xf numFmtId="0" fontId="45" fillId="0" borderId="6" xfId="2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5" fillId="0" borderId="6" xfId="2" applyFont="1" applyBorder="1" applyAlignment="1">
      <alignment horizontal="center" vertical="center" wrapText="1"/>
    </xf>
    <xf numFmtId="165" fontId="45" fillId="0" borderId="6" xfId="2" applyNumberFormat="1" applyFont="1" applyBorder="1" applyAlignment="1">
      <alignment horizontal="center" vertical="center"/>
    </xf>
    <xf numFmtId="166" fontId="45" fillId="0" borderId="6" xfId="2" applyNumberFormat="1" applyFont="1" applyBorder="1" applyAlignment="1">
      <alignment horizontal="center" vertical="center"/>
    </xf>
    <xf numFmtId="0" fontId="45" fillId="0" borderId="6" xfId="2" applyFont="1" applyBorder="1" applyAlignment="1">
      <alignment horizontal="left" vertical="center" wrapText="1"/>
    </xf>
    <xf numFmtId="0" fontId="42" fillId="0" borderId="19" xfId="0" applyFont="1" applyBorder="1" applyAlignment="1">
      <alignment horizontal="center" vertical="center"/>
    </xf>
    <xf numFmtId="165" fontId="46" fillId="0" borderId="23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165" fontId="45" fillId="0" borderId="20" xfId="0" applyNumberFormat="1" applyFont="1" applyBorder="1" applyAlignment="1">
      <alignment horizontal="center" vertical="center"/>
    </xf>
    <xf numFmtId="165" fontId="45" fillId="0" borderId="21" xfId="0" applyNumberFormat="1" applyFont="1" applyBorder="1" applyAlignment="1">
      <alignment horizontal="center" vertical="center"/>
    </xf>
    <xf numFmtId="165" fontId="45" fillId="0" borderId="22" xfId="0" applyNumberFormat="1" applyFont="1" applyBorder="1" applyAlignment="1">
      <alignment horizontal="center" vertical="center"/>
    </xf>
    <xf numFmtId="165" fontId="47" fillId="0" borderId="11" xfId="0" applyNumberFormat="1" applyFont="1" applyBorder="1" applyAlignment="1">
      <alignment horizontal="center" vertical="center"/>
    </xf>
    <xf numFmtId="165" fontId="47" fillId="0" borderId="0" xfId="0" applyNumberFormat="1" applyFont="1" applyAlignment="1">
      <alignment horizontal="center" vertical="center"/>
    </xf>
    <xf numFmtId="165" fontId="45" fillId="0" borderId="23" xfId="0" applyNumberFormat="1" applyFont="1" applyBorder="1" applyAlignment="1">
      <alignment horizontal="center" vertical="center"/>
    </xf>
    <xf numFmtId="165" fontId="47" fillId="0" borderId="20" xfId="0" applyNumberFormat="1" applyFont="1" applyBorder="1" applyAlignment="1">
      <alignment horizontal="center" vertical="center"/>
    </xf>
    <xf numFmtId="165" fontId="47" fillId="0" borderId="21" xfId="0" applyNumberFormat="1" applyFont="1" applyBorder="1" applyAlignment="1">
      <alignment horizontal="center" vertical="center"/>
    </xf>
    <xf numFmtId="165" fontId="47" fillId="0" borderId="22" xfId="0" applyNumberFormat="1" applyFont="1" applyBorder="1" applyAlignment="1">
      <alignment horizontal="center" vertical="center"/>
    </xf>
    <xf numFmtId="165" fontId="47" fillId="0" borderId="23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horizontal="right" vertical="center"/>
    </xf>
    <xf numFmtId="0" fontId="50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67" fontId="42" fillId="0" borderId="6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7" fontId="46" fillId="0" borderId="21" xfId="0" applyNumberFormat="1" applyFont="1" applyBorder="1" applyAlignment="1">
      <alignment horizontal="center" vertical="center"/>
    </xf>
    <xf numFmtId="167" fontId="44" fillId="0" borderId="11" xfId="0" applyNumberFormat="1" applyFont="1" applyBorder="1" applyAlignment="1">
      <alignment horizontal="center" vertical="center"/>
    </xf>
    <xf numFmtId="0" fontId="45" fillId="0" borderId="6" xfId="1" applyFont="1" applyBorder="1" applyAlignment="1">
      <alignment horizontal="left" vertical="center"/>
    </xf>
    <xf numFmtId="0" fontId="51" fillId="0" borderId="7" xfId="1" applyFont="1" applyBorder="1" applyAlignment="1">
      <alignment horizontal="center" vertical="center"/>
    </xf>
    <xf numFmtId="0" fontId="51" fillId="0" borderId="6" xfId="1" applyFont="1" applyBorder="1" applyAlignment="1">
      <alignment horizontal="center" vertical="center"/>
    </xf>
    <xf numFmtId="0" fontId="51" fillId="0" borderId="6" xfId="1" applyFont="1" applyBorder="1" applyAlignment="1">
      <alignment horizontal="center" vertical="center" wrapText="1"/>
    </xf>
    <xf numFmtId="0" fontId="45" fillId="0" borderId="7" xfId="1" applyFont="1" applyBorder="1" applyAlignment="1">
      <alignment horizontal="left" vertical="center" wrapText="1"/>
    </xf>
    <xf numFmtId="0" fontId="45" fillId="0" borderId="6" xfId="1" applyFont="1" applyBorder="1" applyAlignment="1">
      <alignment horizontal="left" vertical="center" wrapText="1"/>
    </xf>
    <xf numFmtId="0" fontId="51" fillId="0" borderId="6" xfId="2" applyFont="1" applyBorder="1" applyAlignment="1">
      <alignment horizontal="center" vertical="center" wrapText="1"/>
    </xf>
    <xf numFmtId="165" fontId="51" fillId="0" borderId="6" xfId="2" applyNumberFormat="1" applyFont="1" applyBorder="1" applyAlignment="1">
      <alignment horizontal="center" vertical="center" wrapText="1"/>
    </xf>
    <xf numFmtId="166" fontId="51" fillId="0" borderId="6" xfId="2" applyNumberFormat="1" applyFont="1" applyBorder="1" applyAlignment="1">
      <alignment horizontal="center" vertical="center" wrapText="1"/>
    </xf>
    <xf numFmtId="165" fontId="42" fillId="0" borderId="6" xfId="0" applyNumberFormat="1" applyFont="1" applyBorder="1" applyAlignment="1">
      <alignment horizontal="center" vertical="center" wrapText="1"/>
    </xf>
    <xf numFmtId="165" fontId="42" fillId="0" borderId="19" xfId="0" applyNumberFormat="1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65" fontId="44" fillId="0" borderId="11" xfId="0" applyNumberFormat="1" applyFont="1" applyBorder="1" applyAlignment="1">
      <alignment horizontal="center" vertical="center" wrapText="1"/>
    </xf>
    <xf numFmtId="165" fontId="44" fillId="0" borderId="20" xfId="0" applyNumberFormat="1" applyFont="1" applyBorder="1" applyAlignment="1">
      <alignment horizontal="center" vertical="center" wrapText="1"/>
    </xf>
    <xf numFmtId="165" fontId="44" fillId="0" borderId="21" xfId="0" applyNumberFormat="1" applyFont="1" applyBorder="1" applyAlignment="1">
      <alignment horizontal="center" vertical="center" wrapText="1"/>
    </xf>
    <xf numFmtId="165" fontId="44" fillId="0" borderId="22" xfId="0" applyNumberFormat="1" applyFont="1" applyBorder="1" applyAlignment="1">
      <alignment horizontal="center" vertical="center" wrapText="1"/>
    </xf>
    <xf numFmtId="165" fontId="44" fillId="0" borderId="23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42" fillId="0" borderId="0" xfId="0" applyFont="1"/>
    <xf numFmtId="0" fontId="8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45" fillId="0" borderId="6" xfId="2" applyNumberFormat="1" applyFont="1" applyBorder="1" applyAlignment="1">
      <alignment horizontal="center" vertical="center" wrapText="1"/>
    </xf>
    <xf numFmtId="166" fontId="45" fillId="0" borderId="6" xfId="2" applyNumberFormat="1" applyFont="1" applyBorder="1" applyAlignment="1">
      <alignment horizontal="center" vertical="center" wrapText="1"/>
    </xf>
    <xf numFmtId="0" fontId="3" fillId="0" borderId="77" xfId="0" applyFont="1" applyBorder="1" applyAlignment="1">
      <alignment vertical="center" wrapText="1"/>
    </xf>
    <xf numFmtId="0" fontId="3" fillId="0" borderId="78" xfId="0" applyFont="1" applyBorder="1" applyAlignment="1">
      <alignment vertical="center" wrapText="1"/>
    </xf>
    <xf numFmtId="165" fontId="3" fillId="0" borderId="78" xfId="0" applyNumberFormat="1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7" xfId="2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57" xfId="0" applyNumberFormat="1" applyFont="1" applyBorder="1" applyAlignment="1">
      <alignment horizontal="center" vertical="center"/>
    </xf>
    <xf numFmtId="165" fontId="3" fillId="0" borderId="80" xfId="0" applyNumberFormat="1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left" vertical="center" wrapText="1"/>
    </xf>
    <xf numFmtId="165" fontId="3" fillId="0" borderId="23" xfId="0" applyNumberFormat="1" applyFont="1" applyBorder="1" applyAlignment="1">
      <alignment horizontal="center" vertical="center"/>
    </xf>
    <xf numFmtId="165" fontId="3" fillId="0" borderId="22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65" fontId="3" fillId="0" borderId="81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3" fillId="0" borderId="12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0" fontId="12" fillId="0" borderId="6" xfId="1" applyFont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0" fontId="12" fillId="0" borderId="6" xfId="0" applyFont="1" applyBorder="1" applyAlignment="1">
      <alignment horizontal="center" vertical="center"/>
    </xf>
    <xf numFmtId="0" fontId="56" fillId="0" borderId="0" xfId="0" applyFont="1"/>
    <xf numFmtId="0" fontId="43" fillId="0" borderId="0" xfId="0" applyFont="1" applyAlignment="1">
      <alignment wrapText="1"/>
    </xf>
    <xf numFmtId="0" fontId="56" fillId="0" borderId="0" xfId="0" applyFont="1" applyAlignment="1"/>
    <xf numFmtId="0" fontId="56" fillId="0" borderId="84" xfId="0" applyFont="1" applyBorder="1"/>
    <xf numFmtId="0" fontId="56" fillId="0" borderId="86" xfId="0" applyFont="1" applyBorder="1"/>
    <xf numFmtId="0" fontId="56" fillId="0" borderId="0" xfId="0" applyFont="1" applyAlignment="1">
      <alignment vertical="top"/>
    </xf>
    <xf numFmtId="0" fontId="56" fillId="0" borderId="0" xfId="0" applyFont="1" applyBorder="1"/>
    <xf numFmtId="165" fontId="0" fillId="0" borderId="0" xfId="0" applyNumberFormat="1"/>
    <xf numFmtId="165" fontId="56" fillId="0" borderId="0" xfId="0" applyNumberFormat="1" applyFont="1" applyAlignment="1">
      <alignment horizontal="center" vertical="center"/>
    </xf>
    <xf numFmtId="0" fontId="58" fillId="0" borderId="84" xfId="0" applyFont="1" applyBorder="1" applyAlignment="1">
      <alignment horizontal="center" wrapText="1"/>
    </xf>
    <xf numFmtId="165" fontId="56" fillId="0" borderId="0" xfId="0" applyNumberFormat="1" applyFont="1"/>
    <xf numFmtId="0" fontId="22" fillId="0" borderId="96" xfId="0" applyNumberFormat="1" applyFont="1" applyFill="1" applyBorder="1" applyAlignment="1">
      <alignment horizontal="center" vertical="center" wrapText="1"/>
    </xf>
    <xf numFmtId="14" fontId="64" fillId="12" borderId="6" xfId="0" applyNumberFormat="1" applyFont="1" applyFill="1" applyBorder="1" applyAlignment="1">
      <alignment horizontal="center"/>
    </xf>
    <xf numFmtId="0" fontId="64" fillId="12" borderId="6" xfId="0" applyFont="1" applyFill="1" applyBorder="1" applyAlignment="1">
      <alignment horizontal="center" vertical="center"/>
    </xf>
    <xf numFmtId="14" fontId="41" fillId="12" borderId="6" xfId="0" applyNumberFormat="1" applyFont="1" applyFill="1" applyBorder="1" applyAlignment="1">
      <alignment horizontal="center"/>
    </xf>
    <xf numFmtId="0" fontId="41" fillId="12" borderId="6" xfId="0" applyFont="1" applyFill="1" applyBorder="1" applyAlignment="1">
      <alignment horizontal="center" vertical="center"/>
    </xf>
    <xf numFmtId="0" fontId="41" fillId="0" borderId="0" xfId="0" applyFont="1"/>
    <xf numFmtId="0" fontId="62" fillId="0" borderId="0" xfId="0" applyFont="1" applyAlignment="1"/>
    <xf numFmtId="0" fontId="56" fillId="0" borderId="0" xfId="0" applyFont="1" applyBorder="1" applyAlignment="1"/>
    <xf numFmtId="0" fontId="0" fillId="0" borderId="0" xfId="0" quotePrefix="1"/>
    <xf numFmtId="165" fontId="11" fillId="3" borderId="6" xfId="0" applyNumberFormat="1" applyFont="1" applyFill="1" applyBorder="1" applyAlignment="1">
      <alignment horizontal="center" vertical="center"/>
    </xf>
    <xf numFmtId="165" fontId="11" fillId="14" borderId="6" xfId="0" applyNumberFormat="1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165" fontId="66" fillId="0" borderId="6" xfId="0" applyNumberFormat="1" applyFont="1" applyBorder="1" applyAlignment="1">
      <alignment horizontal="center" vertical="center"/>
    </xf>
    <xf numFmtId="0" fontId="66" fillId="0" borderId="6" xfId="0" applyFont="1" applyBorder="1" applyAlignment="1">
      <alignment vertical="center"/>
    </xf>
    <xf numFmtId="0" fontId="66" fillId="0" borderId="6" xfId="0" applyFont="1" applyBorder="1" applyAlignment="1">
      <alignment horizontal="center" vertical="center"/>
    </xf>
    <xf numFmtId="0" fontId="53" fillId="2" borderId="6" xfId="0" applyFont="1" applyFill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0" fontId="66" fillId="0" borderId="0" xfId="0" applyFont="1" applyBorder="1"/>
    <xf numFmtId="0" fontId="66" fillId="0" borderId="0" xfId="0" applyFont="1" applyBorder="1" applyAlignment="1">
      <alignment horizontal="center"/>
    </xf>
    <xf numFmtId="0" fontId="66" fillId="0" borderId="0" xfId="0" applyFont="1" applyBorder="1" applyAlignment="1">
      <alignment vertical="center"/>
    </xf>
    <xf numFmtId="165" fontId="53" fillId="0" borderId="6" xfId="0" applyNumberFormat="1" applyFont="1" applyBorder="1" applyAlignment="1">
      <alignment horizontal="center" vertical="center"/>
    </xf>
    <xf numFmtId="0" fontId="53" fillId="0" borderId="6" xfId="0" applyFont="1" applyBorder="1" applyAlignment="1">
      <alignment vertical="center"/>
    </xf>
    <xf numFmtId="0" fontId="53" fillId="0" borderId="6" xfId="0" applyFont="1" applyBorder="1" applyAlignment="1">
      <alignment horizontal="center" vertical="center"/>
    </xf>
    <xf numFmtId="0" fontId="53" fillId="3" borderId="6" xfId="0" applyFont="1" applyFill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53" fillId="0" borderId="0" xfId="0" applyFont="1" applyBorder="1" applyAlignment="1">
      <alignment vertical="center"/>
    </xf>
    <xf numFmtId="0" fontId="66" fillId="0" borderId="0" xfId="0" applyFont="1" applyAlignment="1">
      <alignment horizontal="center" wrapText="1"/>
    </xf>
    <xf numFmtId="0" fontId="66" fillId="0" borderId="6" xfId="0" applyFont="1" applyBorder="1" applyAlignment="1">
      <alignment horizontal="center"/>
    </xf>
    <xf numFmtId="165" fontId="66" fillId="0" borderId="6" xfId="0" applyNumberFormat="1" applyFont="1" applyBorder="1" applyAlignment="1">
      <alignment horizontal="center"/>
    </xf>
    <xf numFmtId="165" fontId="66" fillId="0" borderId="0" xfId="0" applyNumberFormat="1" applyFont="1" applyAlignment="1">
      <alignment horizontal="center"/>
    </xf>
    <xf numFmtId="0" fontId="53" fillId="13" borderId="6" xfId="0" applyFont="1" applyFill="1" applyBorder="1" applyAlignment="1">
      <alignment horizontal="center" vertical="center"/>
    </xf>
    <xf numFmtId="0" fontId="66" fillId="0" borderId="6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wrapText="1"/>
    </xf>
    <xf numFmtId="165" fontId="66" fillId="0" borderId="6" xfId="0" applyNumberFormat="1" applyFont="1" applyBorder="1" applyAlignment="1">
      <alignment horizontal="center" wrapText="1"/>
    </xf>
    <xf numFmtId="0" fontId="66" fillId="2" borderId="6" xfId="0" applyFont="1" applyFill="1" applyBorder="1" applyAlignment="1">
      <alignment horizont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right" vertical="center"/>
    </xf>
    <xf numFmtId="0" fontId="66" fillId="0" borderId="0" xfId="0" applyFont="1"/>
    <xf numFmtId="1" fontId="66" fillId="0" borderId="6" xfId="0" applyNumberFormat="1" applyFont="1" applyBorder="1" applyAlignment="1">
      <alignment horizontal="center" vertical="center"/>
    </xf>
    <xf numFmtId="1" fontId="66" fillId="2" borderId="6" xfId="0" applyNumberFormat="1" applyFont="1" applyFill="1" applyBorder="1" applyAlignment="1">
      <alignment horizontal="center" vertical="center"/>
    </xf>
    <xf numFmtId="165" fontId="66" fillId="2" borderId="6" xfId="0" applyNumberFormat="1" applyFont="1" applyFill="1" applyBorder="1" applyAlignment="1">
      <alignment horizontal="center" vertical="center"/>
    </xf>
    <xf numFmtId="165" fontId="66" fillId="0" borderId="6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165" fontId="67" fillId="0" borderId="6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53" fillId="0" borderId="0" xfId="0" applyFont="1" applyBorder="1" applyAlignment="1">
      <alignment horizontal="center"/>
    </xf>
    <xf numFmtId="0" fontId="53" fillId="0" borderId="6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left" vertical="center"/>
    </xf>
    <xf numFmtId="165" fontId="68" fillId="0" borderId="6" xfId="0" applyNumberFormat="1" applyFont="1" applyBorder="1" applyAlignment="1">
      <alignment horizontal="center" vertical="center" wrapText="1"/>
    </xf>
    <xf numFmtId="165" fontId="68" fillId="0" borderId="6" xfId="0" applyNumberFormat="1" applyFont="1" applyBorder="1" applyAlignment="1">
      <alignment horizontal="center"/>
    </xf>
    <xf numFmtId="0" fontId="68" fillId="0" borderId="6" xfId="0" applyFont="1" applyBorder="1" applyAlignment="1">
      <alignment horizontal="center"/>
    </xf>
    <xf numFmtId="0" fontId="68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6" fillId="0" borderId="6" xfId="0" applyFont="1" applyBorder="1" applyAlignment="1">
      <alignment horizontal="center" vertical="top" wrapText="1"/>
    </xf>
    <xf numFmtId="0" fontId="66" fillId="0" borderId="27" xfId="0" applyFont="1" applyBorder="1" applyAlignment="1">
      <alignment horizontal="center" vertical="top" wrapText="1"/>
    </xf>
    <xf numFmtId="0" fontId="53" fillId="0" borderId="6" xfId="0" applyFont="1" applyBorder="1" applyAlignment="1">
      <alignment horizontal="center" vertical="top" wrapText="1"/>
    </xf>
    <xf numFmtId="0" fontId="66" fillId="0" borderId="29" xfId="0" applyFont="1" applyBorder="1" applyAlignment="1">
      <alignment horizontal="center" vertical="center" wrapText="1"/>
    </xf>
    <xf numFmtId="0" fontId="53" fillId="0" borderId="0" xfId="0" applyFont="1" applyAlignment="1">
      <alignment horizontal="center" wrapText="1"/>
    </xf>
    <xf numFmtId="165" fontId="68" fillId="0" borderId="6" xfId="0" applyNumberFormat="1" applyFont="1" applyBorder="1" applyAlignment="1">
      <alignment horizontal="center" vertical="center"/>
    </xf>
    <xf numFmtId="165" fontId="67" fillId="0" borderId="6" xfId="0" applyNumberFormat="1" applyFont="1" applyBorder="1" applyAlignment="1">
      <alignment horizontal="center" vertical="center" wrapText="1"/>
    </xf>
    <xf numFmtId="1" fontId="66" fillId="3" borderId="6" xfId="0" applyNumberFormat="1" applyFont="1" applyFill="1" applyBorder="1" applyAlignment="1">
      <alignment horizontal="center" vertical="center"/>
    </xf>
    <xf numFmtId="165" fontId="66" fillId="0" borderId="19" xfId="0" applyNumberFormat="1" applyFont="1" applyBorder="1" applyAlignment="1">
      <alignment horizontal="center" vertical="center" wrapText="1"/>
    </xf>
    <xf numFmtId="1" fontId="66" fillId="0" borderId="19" xfId="0" applyNumberFormat="1" applyFont="1" applyBorder="1" applyAlignment="1">
      <alignment horizontal="center" vertical="center"/>
    </xf>
    <xf numFmtId="165" fontId="66" fillId="0" borderId="0" xfId="0" applyNumberFormat="1" applyFont="1" applyBorder="1" applyAlignment="1">
      <alignment horizontal="center" vertical="center"/>
    </xf>
    <xf numFmtId="1" fontId="66" fillId="0" borderId="0" xfId="0" applyNumberFormat="1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 wrapText="1"/>
    </xf>
    <xf numFmtId="0" fontId="66" fillId="0" borderId="6" xfId="0" applyFont="1" applyBorder="1" applyAlignment="1">
      <alignment vertical="center" wrapText="1"/>
    </xf>
    <xf numFmtId="165" fontId="66" fillId="0" borderId="6" xfId="0" applyNumberFormat="1" applyFont="1" applyBorder="1" applyAlignment="1">
      <alignment vertical="center" wrapText="1"/>
    </xf>
    <xf numFmtId="0" fontId="66" fillId="0" borderId="0" xfId="0" applyFont="1" applyAlignment="1">
      <alignment vertical="center" wrapText="1"/>
    </xf>
    <xf numFmtId="165" fontId="66" fillId="0" borderId="0" xfId="0" applyNumberFormat="1" applyFont="1" applyAlignment="1">
      <alignment horizontal="center" vertical="center"/>
    </xf>
    <xf numFmtId="0" fontId="53" fillId="2" borderId="6" xfId="0" applyFont="1" applyFill="1" applyBorder="1" applyAlignment="1">
      <alignment horizontal="center"/>
    </xf>
    <xf numFmtId="0" fontId="53" fillId="0" borderId="26" xfId="0" applyFont="1" applyBorder="1" applyAlignment="1">
      <alignment vertical="center"/>
    </xf>
    <xf numFmtId="0" fontId="53" fillId="0" borderId="0" xfId="0" applyFont="1" applyAlignment="1">
      <alignment vertical="center"/>
    </xf>
    <xf numFmtId="0" fontId="66" fillId="0" borderId="26" xfId="0" applyFont="1" applyBorder="1" applyAlignment="1">
      <alignment vertical="center"/>
    </xf>
    <xf numFmtId="0" fontId="66" fillId="0" borderId="19" xfId="0" applyFont="1" applyBorder="1" applyAlignment="1">
      <alignment horizontal="center" vertical="center" wrapText="1"/>
    </xf>
    <xf numFmtId="0" fontId="66" fillId="0" borderId="26" xfId="0" applyFont="1" applyBorder="1" applyAlignment="1">
      <alignment vertical="center" wrapText="1"/>
    </xf>
    <xf numFmtId="0" fontId="15" fillId="0" borderId="6" xfId="1" applyFont="1" applyBorder="1" applyAlignment="1">
      <alignment horizontal="left" vertical="center"/>
    </xf>
    <xf numFmtId="0" fontId="53" fillId="0" borderId="0" xfId="0" applyFont="1" applyBorder="1" applyAlignment="1">
      <alignment vertical="center" wrapText="1"/>
    </xf>
    <xf numFmtId="0" fontId="53" fillId="0" borderId="42" xfId="0" applyFont="1" applyBorder="1" applyAlignment="1">
      <alignment vertical="center"/>
    </xf>
    <xf numFmtId="1" fontId="69" fillId="2" borderId="6" xfId="0" applyNumberFormat="1" applyFont="1" applyFill="1" applyBorder="1" applyAlignment="1">
      <alignment horizontal="center" vertical="center"/>
    </xf>
    <xf numFmtId="165" fontId="69" fillId="2" borderId="6" xfId="0" applyNumberFormat="1" applyFont="1" applyFill="1" applyBorder="1" applyAlignment="1">
      <alignment horizontal="center" vertical="center" wrapText="1"/>
    </xf>
    <xf numFmtId="0" fontId="69" fillId="2" borderId="6" xfId="0" applyFont="1" applyFill="1" applyBorder="1" applyAlignment="1">
      <alignment vertical="center" wrapText="1"/>
    </xf>
    <xf numFmtId="0" fontId="69" fillId="2" borderId="6" xfId="0" applyFont="1" applyFill="1" applyBorder="1" applyAlignment="1">
      <alignment horizontal="center" vertical="center" wrapText="1"/>
    </xf>
    <xf numFmtId="0" fontId="66" fillId="13" borderId="6" xfId="0" applyFont="1" applyFill="1" applyBorder="1" applyAlignment="1">
      <alignment horizontal="center" vertical="center"/>
    </xf>
    <xf numFmtId="0" fontId="70" fillId="0" borderId="0" xfId="0" applyFont="1"/>
    <xf numFmtId="167" fontId="70" fillId="0" borderId="0" xfId="0" applyNumberFormat="1" applyFont="1"/>
    <xf numFmtId="2" fontId="70" fillId="0" borderId="0" xfId="0" applyNumberFormat="1" applyFont="1"/>
    <xf numFmtId="0" fontId="70" fillId="0" borderId="0" xfId="0" applyFont="1" applyAlignment="1">
      <alignment horizontal="center"/>
    </xf>
    <xf numFmtId="0" fontId="70" fillId="0" borderId="0" xfId="0" applyFont="1" applyAlignment="1">
      <alignment vertical="center"/>
    </xf>
    <xf numFmtId="0" fontId="70" fillId="0" borderId="0" xfId="0" applyFont="1" applyAlignment="1">
      <alignment horizontal="center" vertical="center"/>
    </xf>
    <xf numFmtId="0" fontId="70" fillId="0" borderId="6" xfId="0" applyFont="1" applyBorder="1"/>
    <xf numFmtId="167" fontId="70" fillId="0" borderId="6" xfId="0" applyNumberFormat="1" applyFont="1" applyBorder="1"/>
    <xf numFmtId="0" fontId="70" fillId="0" borderId="6" xfId="0" applyFont="1" applyBorder="1" applyAlignment="1"/>
    <xf numFmtId="0" fontId="70" fillId="0" borderId="6" xfId="0" applyFont="1" applyBorder="1" applyAlignment="1">
      <alignment horizontal="center" vertical="center"/>
    </xf>
    <xf numFmtId="0" fontId="70" fillId="0" borderId="7" xfId="0" applyFont="1" applyBorder="1"/>
    <xf numFmtId="167" fontId="70" fillId="0" borderId="7" xfId="0" applyNumberFormat="1" applyFont="1" applyBorder="1" applyAlignment="1">
      <alignment horizontal="left" indent="1"/>
    </xf>
    <xf numFmtId="0" fontId="70" fillId="0" borderId="87" xfId="0" applyFont="1" applyBorder="1" applyAlignment="1">
      <alignment horizontal="center" vertical="center"/>
    </xf>
    <xf numFmtId="165" fontId="70" fillId="0" borderId="6" xfId="0" applyNumberFormat="1" applyFont="1" applyBorder="1"/>
    <xf numFmtId="167" fontId="70" fillId="0" borderId="27" xfId="0" applyNumberFormat="1" applyFont="1" applyBorder="1"/>
    <xf numFmtId="0" fontId="70" fillId="0" borderId="27" xfId="0" applyFont="1" applyBorder="1" applyAlignment="1"/>
    <xf numFmtId="0" fontId="70" fillId="0" borderId="94" xfId="0" applyFont="1" applyBorder="1"/>
    <xf numFmtId="167" fontId="70" fillId="0" borderId="85" xfId="0" applyNumberFormat="1" applyFont="1" applyBorder="1"/>
    <xf numFmtId="0" fontId="70" fillId="0" borderId="96" xfId="0" applyFont="1" applyBorder="1" applyAlignment="1">
      <alignment wrapText="1"/>
    </xf>
    <xf numFmtId="167" fontId="70" fillId="0" borderId="88" xfId="0" applyNumberFormat="1" applyFont="1" applyBorder="1"/>
    <xf numFmtId="0" fontId="70" fillId="0" borderId="27" xfId="0" applyFont="1" applyBorder="1"/>
    <xf numFmtId="167" fontId="70" fillId="0" borderId="86" xfId="0" applyNumberFormat="1" applyFont="1" applyBorder="1"/>
    <xf numFmtId="165" fontId="70" fillId="0" borderId="0" xfId="0" applyNumberFormat="1" applyFont="1"/>
    <xf numFmtId="167" fontId="70" fillId="0" borderId="99" xfId="0" applyNumberFormat="1" applyFont="1" applyBorder="1"/>
    <xf numFmtId="167" fontId="70" fillId="0" borderId="11" xfId="0" applyNumberFormat="1" applyFont="1" applyBorder="1"/>
    <xf numFmtId="165" fontId="70" fillId="0" borderId="85" xfId="0" applyNumberFormat="1" applyFont="1" applyBorder="1"/>
    <xf numFmtId="0" fontId="70" fillId="0" borderId="11" xfId="0" applyFont="1" applyBorder="1"/>
    <xf numFmtId="165" fontId="70" fillId="0" borderId="7" xfId="0" applyNumberFormat="1" applyFont="1" applyBorder="1"/>
    <xf numFmtId="165" fontId="71" fillId="0" borderId="11" xfId="0" applyNumberFormat="1" applyFont="1" applyBorder="1"/>
    <xf numFmtId="165" fontId="70" fillId="0" borderId="0" xfId="0" applyNumberFormat="1" applyFont="1" applyAlignment="1">
      <alignment horizontal="center" vertical="center"/>
    </xf>
    <xf numFmtId="0" fontId="70" fillId="0" borderId="0" xfId="0" applyFont="1" applyBorder="1" applyAlignment="1">
      <alignment horizontal="center" vertical="center"/>
    </xf>
    <xf numFmtId="0" fontId="70" fillId="0" borderId="40" xfId="0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/>
    </xf>
    <xf numFmtId="165" fontId="70" fillId="0" borderId="7" xfId="0" applyNumberFormat="1" applyFont="1" applyBorder="1" applyAlignment="1">
      <alignment horizontal="center" vertical="center"/>
    </xf>
    <xf numFmtId="167" fontId="70" fillId="0" borderId="7" xfId="0" applyNumberFormat="1" applyFont="1" applyBorder="1" applyAlignment="1">
      <alignment horizontal="center" vertical="center"/>
    </xf>
    <xf numFmtId="165" fontId="70" fillId="0" borderId="6" xfId="0" applyNumberFormat="1" applyFont="1" applyBorder="1" applyAlignment="1">
      <alignment horizontal="center" vertical="center"/>
    </xf>
    <xf numFmtId="0" fontId="70" fillId="0" borderId="27" xfId="0" applyFont="1" applyBorder="1" applyAlignment="1">
      <alignment horizontal="center" vertical="center"/>
    </xf>
    <xf numFmtId="167" fontId="70" fillId="0" borderId="0" xfId="0" applyNumberFormat="1" applyFont="1" applyAlignment="1">
      <alignment horizontal="center" vertical="center"/>
    </xf>
    <xf numFmtId="0" fontId="70" fillId="0" borderId="94" xfId="0" applyFont="1" applyBorder="1" applyAlignment="1">
      <alignment horizontal="center" vertical="center"/>
    </xf>
    <xf numFmtId="167" fontId="70" fillId="0" borderId="85" xfId="0" applyNumberFormat="1" applyFont="1" applyBorder="1" applyAlignment="1">
      <alignment horizontal="center" vertical="center"/>
    </xf>
    <xf numFmtId="165" fontId="70" fillId="0" borderId="85" xfId="0" applyNumberFormat="1" applyFont="1" applyBorder="1" applyAlignment="1">
      <alignment horizontal="center" vertical="center"/>
    </xf>
    <xf numFmtId="0" fontId="70" fillId="0" borderId="96" xfId="0" applyFont="1" applyBorder="1" applyAlignment="1">
      <alignment horizontal="center" vertical="center" wrapText="1"/>
    </xf>
    <xf numFmtId="167" fontId="70" fillId="0" borderId="88" xfId="0" applyNumberFormat="1" applyFont="1" applyBorder="1" applyAlignment="1">
      <alignment horizontal="center" vertical="center"/>
    </xf>
    <xf numFmtId="167" fontId="70" fillId="0" borderId="86" xfId="0" applyNumberFormat="1" applyFont="1" applyBorder="1" applyAlignment="1">
      <alignment horizontal="center" vertical="center"/>
    </xf>
    <xf numFmtId="167" fontId="70" fillId="0" borderId="99" xfId="0" applyNumberFormat="1" applyFont="1" applyBorder="1" applyAlignment="1">
      <alignment horizontal="center" vertical="center"/>
    </xf>
    <xf numFmtId="167" fontId="70" fillId="0" borderId="11" xfId="0" applyNumberFormat="1" applyFont="1" applyBorder="1" applyAlignment="1">
      <alignment horizontal="center" vertical="center"/>
    </xf>
    <xf numFmtId="2" fontId="70" fillId="0" borderId="0" xfId="0" applyNumberFormat="1" applyFont="1" applyAlignment="1">
      <alignment horizontal="center" vertical="center"/>
    </xf>
    <xf numFmtId="165" fontId="71" fillId="0" borderId="11" xfId="0" applyNumberFormat="1" applyFont="1" applyBorder="1" applyAlignment="1">
      <alignment horizontal="center" vertical="center"/>
    </xf>
    <xf numFmtId="167" fontId="41" fillId="15" borderId="103" xfId="0" applyNumberFormat="1" applyFont="1" applyFill="1" applyBorder="1" applyAlignment="1">
      <alignment wrapText="1"/>
    </xf>
    <xf numFmtId="0" fontId="65" fillId="8" borderId="104" xfId="5" applyFont="1" applyFill="1" applyBorder="1" applyAlignment="1">
      <alignment horizontal="left" indent="1"/>
    </xf>
    <xf numFmtId="165" fontId="0" fillId="0" borderId="103" xfId="0" applyNumberFormat="1" applyFont="1" applyBorder="1"/>
    <xf numFmtId="167" fontId="70" fillId="0" borderId="0" xfId="0" applyNumberFormat="1" applyFont="1" applyBorder="1" applyAlignment="1">
      <alignment wrapText="1"/>
    </xf>
    <xf numFmtId="0" fontId="72" fillId="0" borderId="0" xfId="0" applyFont="1"/>
    <xf numFmtId="0" fontId="54" fillId="3" borderId="0" xfId="0" applyFont="1" applyFill="1" applyBorder="1" applyAlignment="1">
      <alignment vertical="center"/>
    </xf>
    <xf numFmtId="0" fontId="54" fillId="3" borderId="0" xfId="0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70" fillId="10" borderId="0" xfId="0" applyFont="1" applyFill="1" applyAlignment="1">
      <alignment vertical="center"/>
    </xf>
    <xf numFmtId="0" fontId="70" fillId="3" borderId="0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65" fontId="54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0" fillId="0" borderId="11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2" fillId="11" borderId="1" xfId="5" applyFont="1" applyFill="1" applyBorder="1" applyAlignment="1">
      <alignment horizontal="center" vertical="center"/>
    </xf>
    <xf numFmtId="0" fontId="54" fillId="10" borderId="0" xfId="0" applyFont="1" applyFill="1" applyAlignment="1">
      <alignment horizontal="center"/>
    </xf>
    <xf numFmtId="0" fontId="54" fillId="10" borderId="0" xfId="0" applyFont="1" applyFill="1"/>
    <xf numFmtId="14" fontId="70" fillId="0" borderId="0" xfId="0" applyNumberFormat="1" applyFont="1" applyAlignment="1">
      <alignment horizontal="center"/>
    </xf>
    <xf numFmtId="0" fontId="72" fillId="8" borderId="0" xfId="5" applyFont="1" applyBorder="1" applyAlignment="1">
      <alignment horizontal="left" indent="1"/>
    </xf>
    <xf numFmtId="0" fontId="54" fillId="10" borderId="0" xfId="0" applyNumberFormat="1" applyFont="1" applyFill="1" applyAlignment="1">
      <alignment horizontal="center"/>
    </xf>
    <xf numFmtId="0" fontId="54" fillId="10" borderId="0" xfId="0" applyNumberFormat="1" applyFont="1" applyFill="1"/>
    <xf numFmtId="168" fontId="70" fillId="0" borderId="0" xfId="0" applyNumberFormat="1" applyFont="1" applyAlignment="1">
      <alignment horizontal="center"/>
    </xf>
    <xf numFmtId="165" fontId="70" fillId="0" borderId="103" xfId="0" applyNumberFormat="1" applyFont="1" applyBorder="1"/>
    <xf numFmtId="165" fontId="70" fillId="0" borderId="86" xfId="0" applyNumberFormat="1" applyFont="1" applyBorder="1"/>
    <xf numFmtId="0" fontId="72" fillId="3" borderId="0" xfId="5" applyFont="1" applyFill="1" applyBorder="1" applyAlignment="1">
      <alignment horizontal="center"/>
    </xf>
    <xf numFmtId="165" fontId="70" fillId="0" borderId="11" xfId="0" applyNumberFormat="1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6" fillId="0" borderId="0" xfId="0" applyFont="1" applyAlignment="1"/>
    <xf numFmtId="0" fontId="74" fillId="0" borderId="0" xfId="0" applyFont="1" applyAlignment="1">
      <alignment horizontal="left" vertical="center" indent="10"/>
    </xf>
    <xf numFmtId="0" fontId="74" fillId="0" borderId="0" xfId="0" applyFont="1" applyAlignment="1">
      <alignment horizontal="left" vertical="center" indent="14"/>
    </xf>
    <xf numFmtId="0" fontId="74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165" fontId="74" fillId="0" borderId="0" xfId="0" applyNumberFormat="1" applyFont="1" applyAlignment="1">
      <alignment horizontal="center" vertical="center"/>
    </xf>
    <xf numFmtId="0" fontId="74" fillId="16" borderId="1" xfId="0" applyFont="1" applyFill="1" applyBorder="1" applyAlignment="1">
      <alignment horizontal="center" vertical="center"/>
    </xf>
    <xf numFmtId="0" fontId="74" fillId="16" borderId="1" xfId="0" applyFont="1" applyFill="1" applyBorder="1" applyAlignment="1">
      <alignment horizontal="center" vertical="center" wrapText="1"/>
    </xf>
    <xf numFmtId="0" fontId="74" fillId="16" borderId="2" xfId="0" applyFont="1" applyFill="1" applyBorder="1" applyAlignment="1">
      <alignment horizontal="left" vertical="center" indent="6"/>
    </xf>
    <xf numFmtId="0" fontId="74" fillId="16" borderId="3" xfId="0" applyFont="1" applyFill="1" applyBorder="1" applyAlignment="1">
      <alignment horizontal="center" vertical="center"/>
    </xf>
    <xf numFmtId="0" fontId="74" fillId="16" borderId="4" xfId="0" applyFont="1" applyFill="1" applyBorder="1" applyAlignment="1">
      <alignment horizontal="center" vertical="center"/>
    </xf>
    <xf numFmtId="0" fontId="74" fillId="16" borderId="2" xfId="0" applyFont="1" applyFill="1" applyBorder="1" applyAlignment="1">
      <alignment horizontal="left" vertical="center" indent="2"/>
    </xf>
    <xf numFmtId="0" fontId="74" fillId="16" borderId="2" xfId="0" applyFont="1" applyFill="1" applyBorder="1" applyAlignment="1">
      <alignment horizontal="left" vertical="center" indent="8"/>
    </xf>
    <xf numFmtId="0" fontId="74" fillId="16" borderId="4" xfId="0" applyFont="1" applyFill="1" applyBorder="1" applyAlignment="1">
      <alignment horizontal="center" vertical="center"/>
    </xf>
    <xf numFmtId="0" fontId="74" fillId="16" borderId="5" xfId="0" applyFont="1" applyFill="1" applyBorder="1" applyAlignment="1">
      <alignment horizontal="center" vertical="center"/>
    </xf>
    <xf numFmtId="0" fontId="74" fillId="16" borderId="11" xfId="0" applyFont="1" applyFill="1" applyBorder="1" applyAlignment="1">
      <alignment horizontal="center" vertical="center"/>
    </xf>
    <xf numFmtId="0" fontId="74" fillId="16" borderId="13" xfId="0" applyFont="1" applyFill="1" applyBorder="1" applyAlignment="1">
      <alignment horizontal="center" vertical="center"/>
    </xf>
    <xf numFmtId="165" fontId="74" fillId="0" borderId="11" xfId="0" applyNumberFormat="1" applyFont="1" applyBorder="1" applyAlignment="1">
      <alignment horizontal="center" vertical="center"/>
    </xf>
    <xf numFmtId="0" fontId="74" fillId="0" borderId="0" xfId="0" applyFont="1" applyAlignment="1">
      <alignment horizontal="center" vertical="center" wrapText="1"/>
    </xf>
    <xf numFmtId="165" fontId="74" fillId="17" borderId="11" xfId="0" applyNumberFormat="1" applyFont="1" applyFill="1" applyBorder="1" applyAlignment="1">
      <alignment horizontal="center" vertical="center"/>
    </xf>
    <xf numFmtId="165" fontId="75" fillId="0" borderId="11" xfId="0" applyNumberFormat="1" applyFont="1" applyBorder="1" applyAlignment="1">
      <alignment horizontal="center" vertical="center"/>
    </xf>
    <xf numFmtId="0" fontId="75" fillId="0" borderId="18" xfId="0" applyFont="1" applyBorder="1" applyAlignment="1">
      <alignment horizontal="center" vertical="center"/>
    </xf>
    <xf numFmtId="165" fontId="75" fillId="0" borderId="0" xfId="0" applyNumberFormat="1" applyFont="1" applyAlignment="1">
      <alignment horizontal="center" vertical="center"/>
    </xf>
    <xf numFmtId="0" fontId="74" fillId="0" borderId="11" xfId="0" applyFont="1" applyBorder="1" applyAlignment="1">
      <alignment horizontal="center" vertical="center" wrapText="1"/>
    </xf>
    <xf numFmtId="165" fontId="74" fillId="17" borderId="0" xfId="0" applyNumberFormat="1" applyFont="1" applyFill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165" fontId="75" fillId="0" borderId="5" xfId="0" applyNumberFormat="1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0" fontId="75" fillId="0" borderId="0" xfId="0" applyFont="1" applyAlignment="1">
      <alignment horizontal="left" vertical="center" indent="11"/>
    </xf>
    <xf numFmtId="0" fontId="75" fillId="0" borderId="0" xfId="0" applyFont="1" applyAlignment="1">
      <alignment horizontal="left" vertical="center" indent="1"/>
    </xf>
    <xf numFmtId="0" fontId="74" fillId="0" borderId="0" xfId="0" applyFont="1" applyAlignment="1">
      <alignment horizontal="left" vertical="center" indent="9"/>
    </xf>
    <xf numFmtId="0" fontId="74" fillId="0" borderId="0" xfId="0" applyFont="1" applyAlignment="1">
      <alignment horizontal="left" vertical="center" indent="6"/>
    </xf>
    <xf numFmtId="0" fontId="74" fillId="16" borderId="2" xfId="0" applyFont="1" applyFill="1" applyBorder="1" applyAlignment="1">
      <alignment horizontal="left" vertical="center" indent="3"/>
    </xf>
    <xf numFmtId="165" fontId="74" fillId="17" borderId="18" xfId="0" applyNumberFormat="1" applyFont="1" applyFill="1" applyBorder="1" applyAlignment="1">
      <alignment horizontal="center" vertical="center"/>
    </xf>
    <xf numFmtId="0" fontId="78" fillId="0" borderId="0" xfId="0" applyFont="1" applyAlignment="1">
      <alignment horizontal="left" vertical="center"/>
    </xf>
    <xf numFmtId="0" fontId="74" fillId="18" borderId="11" xfId="0" applyFont="1" applyFill="1" applyBorder="1" applyAlignment="1">
      <alignment horizontal="center" vertical="center"/>
    </xf>
    <xf numFmtId="0" fontId="74" fillId="18" borderId="11" xfId="0" applyFont="1" applyFill="1" applyBorder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0" fillId="0" borderId="0" xfId="0" applyAlignment="1"/>
    <xf numFmtId="0" fontId="80" fillId="0" borderId="0" xfId="0" applyFont="1" applyAlignment="1">
      <alignment horizontal="left" vertical="center" indent="10"/>
    </xf>
    <xf numFmtId="0" fontId="80" fillId="0" borderId="0" xfId="0" applyFont="1" applyAlignment="1">
      <alignment horizontal="left" vertical="center" indent="14"/>
    </xf>
    <xf numFmtId="0" fontId="81" fillId="0" borderId="0" xfId="0" applyFont="1" applyAlignment="1">
      <alignment horizontal="center" vertical="center"/>
    </xf>
    <xf numFmtId="0" fontId="80" fillId="0" borderId="0" xfId="0" applyFont="1" applyAlignment="1">
      <alignment vertical="center"/>
    </xf>
    <xf numFmtId="165" fontId="80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3" fillId="16" borderId="1" xfId="0" applyFont="1" applyFill="1" applyBorder="1" applyAlignment="1">
      <alignment horizontal="center" vertical="center"/>
    </xf>
    <xf numFmtId="0" fontId="83" fillId="16" borderId="1" xfId="0" applyFont="1" applyFill="1" applyBorder="1" applyAlignment="1">
      <alignment horizontal="center" vertical="center" wrapText="1"/>
    </xf>
    <xf numFmtId="0" fontId="83" fillId="16" borderId="2" xfId="0" applyFont="1" applyFill="1" applyBorder="1" applyAlignment="1">
      <alignment horizontal="left" vertical="center" indent="6"/>
    </xf>
    <xf numFmtId="0" fontId="83" fillId="16" borderId="3" xfId="0" applyFont="1" applyFill="1" applyBorder="1" applyAlignment="1">
      <alignment horizontal="center" vertical="center"/>
    </xf>
    <xf numFmtId="0" fontId="83" fillId="16" borderId="2" xfId="0" applyFont="1" applyFill="1" applyBorder="1" applyAlignment="1">
      <alignment horizontal="left" vertical="center" indent="2"/>
    </xf>
    <xf numFmtId="0" fontId="83" fillId="16" borderId="2" xfId="0" applyFont="1" applyFill="1" applyBorder="1" applyAlignment="1">
      <alignment horizontal="left" vertical="center" indent="5"/>
    </xf>
    <xf numFmtId="0" fontId="83" fillId="16" borderId="2" xfId="0" applyFont="1" applyFill="1" applyBorder="1" applyAlignment="1">
      <alignment horizontal="left" vertical="center" indent="8"/>
    </xf>
    <xf numFmtId="0" fontId="83" fillId="16" borderId="4" xfId="0" applyFont="1" applyFill="1" applyBorder="1" applyAlignment="1">
      <alignment horizontal="center" vertical="center"/>
    </xf>
    <xf numFmtId="0" fontId="83" fillId="16" borderId="5" xfId="0" applyFont="1" applyFill="1" applyBorder="1" applyAlignment="1">
      <alignment horizontal="center" vertical="center"/>
    </xf>
    <xf numFmtId="0" fontId="83" fillId="16" borderId="11" xfId="0" applyFont="1" applyFill="1" applyBorder="1" applyAlignment="1">
      <alignment horizontal="center" vertical="center"/>
    </xf>
    <xf numFmtId="0" fontId="83" fillId="16" borderId="13" xfId="0" applyFont="1" applyFill="1" applyBorder="1" applyAlignment="1">
      <alignment horizontal="center" vertical="center"/>
    </xf>
    <xf numFmtId="165" fontId="83" fillId="0" borderId="11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 wrapText="1"/>
    </xf>
    <xf numFmtId="165" fontId="83" fillId="5" borderId="11" xfId="0" applyNumberFormat="1" applyFont="1" applyFill="1" applyBorder="1" applyAlignment="1">
      <alignment horizontal="center" vertical="center"/>
    </xf>
    <xf numFmtId="165" fontId="83" fillId="19" borderId="11" xfId="0" applyNumberFormat="1" applyFont="1" applyFill="1" applyBorder="1" applyAlignment="1">
      <alignment horizontal="center" vertical="center"/>
    </xf>
    <xf numFmtId="165" fontId="82" fillId="0" borderId="11" xfId="0" applyNumberFormat="1" applyFont="1" applyBorder="1" applyAlignment="1">
      <alignment horizontal="center" vertical="center"/>
    </xf>
    <xf numFmtId="165" fontId="82" fillId="19" borderId="11" xfId="0" applyNumberFormat="1" applyFont="1" applyFill="1" applyBorder="1" applyAlignment="1">
      <alignment horizontal="center" vertical="center"/>
    </xf>
    <xf numFmtId="0" fontId="82" fillId="0" borderId="18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 wrapText="1"/>
    </xf>
    <xf numFmtId="165" fontId="83" fillId="5" borderId="0" xfId="0" applyNumberFormat="1" applyFont="1" applyFill="1" applyAlignment="1">
      <alignment horizontal="center" vertical="center"/>
    </xf>
    <xf numFmtId="165" fontId="82" fillId="19" borderId="0" xfId="0" applyNumberFormat="1" applyFont="1" applyFill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165" fontId="82" fillId="0" borderId="5" xfId="0" applyNumberFormat="1" applyFont="1" applyBorder="1" applyAlignment="1">
      <alignment horizontal="center" vertical="center"/>
    </xf>
    <xf numFmtId="0" fontId="83" fillId="19" borderId="11" xfId="0" applyFont="1" applyFill="1" applyBorder="1" applyAlignment="1">
      <alignment horizontal="center" vertical="center"/>
    </xf>
    <xf numFmtId="0" fontId="82" fillId="0" borderId="0" xfId="0" applyFont="1" applyAlignment="1">
      <alignment horizontal="left" vertical="center" indent="11"/>
    </xf>
    <xf numFmtId="0" fontId="82" fillId="0" borderId="0" xfId="0" applyFont="1" applyAlignment="1">
      <alignment horizontal="left" vertical="center" indent="1"/>
    </xf>
    <xf numFmtId="0" fontId="82" fillId="0" borderId="0" xfId="0" applyFont="1" applyAlignment="1">
      <alignment horizontal="center" vertical="top"/>
    </xf>
    <xf numFmtId="0" fontId="83" fillId="19" borderId="0" xfId="0" applyFont="1" applyFill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82" fillId="0" borderId="0" xfId="0" applyFont="1" applyAlignment="1">
      <alignment horizontal="left" vertical="top"/>
    </xf>
    <xf numFmtId="0" fontId="80" fillId="0" borderId="0" xfId="0" applyFont="1" applyAlignment="1">
      <alignment horizontal="left" vertical="center" indent="9"/>
    </xf>
    <xf numFmtId="0" fontId="80" fillId="0" borderId="0" xfId="0" applyFont="1" applyAlignment="1">
      <alignment horizontal="left" vertical="center" indent="6"/>
    </xf>
    <xf numFmtId="165" fontId="83" fillId="5" borderId="18" xfId="0" applyNumberFormat="1" applyFont="1" applyFill="1" applyBorder="1" applyAlignment="1">
      <alignment horizontal="center" vertical="center"/>
    </xf>
    <xf numFmtId="0" fontId="84" fillId="0" borderId="0" xfId="0" applyFont="1" applyAlignment="1">
      <alignment horizontal="left" vertical="center"/>
    </xf>
    <xf numFmtId="0" fontId="83" fillId="18" borderId="11" xfId="0" applyFont="1" applyFill="1" applyBorder="1" applyAlignment="1">
      <alignment horizontal="center" vertical="center"/>
    </xf>
    <xf numFmtId="0" fontId="83" fillId="18" borderId="11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/>
    </xf>
    <xf numFmtId="0" fontId="85" fillId="0" borderId="11" xfId="0" applyFont="1" applyBorder="1" applyAlignment="1">
      <alignment horizontal="center" vertical="center"/>
    </xf>
    <xf numFmtId="165" fontId="85" fillId="17" borderId="11" xfId="0" applyNumberFormat="1" applyFont="1" applyFill="1" applyBorder="1" applyAlignment="1">
      <alignment horizontal="center" vertical="center"/>
    </xf>
    <xf numFmtId="165" fontId="85" fillId="0" borderId="11" xfId="0" applyNumberFormat="1" applyFont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left"/>
    </xf>
    <xf numFmtId="165" fontId="87" fillId="0" borderId="0" xfId="0" applyNumberFormat="1" applyFont="1" applyAlignment="1"/>
    <xf numFmtId="0" fontId="88" fillId="0" borderId="6" xfId="1" applyFont="1" applyBorder="1" applyAlignment="1">
      <alignment horizontal="left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0" fontId="89" fillId="0" borderId="2" xfId="0" applyFont="1" applyBorder="1" applyAlignment="1">
      <alignment horizontal="center" vertical="center"/>
    </xf>
    <xf numFmtId="0" fontId="89" fillId="0" borderId="3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89" fillId="0" borderId="94" xfId="0" applyFont="1" applyBorder="1" applyAlignment="1">
      <alignment horizontal="center" vertical="center"/>
    </xf>
    <xf numFmtId="167" fontId="89" fillId="0" borderId="84" xfId="0" applyNumberFormat="1" applyFont="1" applyBorder="1" applyAlignment="1">
      <alignment horizontal="center" vertical="center"/>
    </xf>
    <xf numFmtId="0" fontId="89" fillId="0" borderId="85" xfId="0" applyFont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89" fillId="0" borderId="95" xfId="0" applyFont="1" applyBorder="1" applyAlignment="1">
      <alignment horizontal="center" vertical="center"/>
    </xf>
    <xf numFmtId="167" fontId="89" fillId="0" borderId="6" xfId="0" applyNumberFormat="1" applyFont="1" applyBorder="1" applyAlignment="1">
      <alignment horizontal="center" vertical="center"/>
    </xf>
    <xf numFmtId="0" fontId="89" fillId="0" borderId="86" xfId="0" applyFont="1" applyBorder="1" applyAlignment="1">
      <alignment horizontal="center" vertical="center"/>
    </xf>
    <xf numFmtId="167" fontId="89" fillId="0" borderId="87" xfId="0" applyNumberFormat="1" applyFont="1" applyBorder="1" applyAlignment="1">
      <alignment horizontal="center" vertical="center"/>
    </xf>
    <xf numFmtId="167" fontId="89" fillId="0" borderId="0" xfId="0" applyNumberFormat="1" applyFont="1"/>
    <xf numFmtId="0" fontId="91" fillId="0" borderId="0" xfId="0" applyFont="1"/>
    <xf numFmtId="167" fontId="91" fillId="0" borderId="0" xfId="0" applyNumberFormat="1" applyFont="1"/>
    <xf numFmtId="0" fontId="33" fillId="0" borderId="6" xfId="0" applyNumberFormat="1" applyFont="1" applyFill="1" applyBorder="1" applyAlignment="1">
      <alignment horizontal="left" vertical="center" wrapText="1"/>
    </xf>
    <xf numFmtId="0" fontId="33" fillId="0" borderId="6" xfId="0" applyNumberFormat="1" applyFont="1" applyFill="1" applyBorder="1" applyAlignment="1">
      <alignment horizontal="left" vertical="center"/>
    </xf>
    <xf numFmtId="165" fontId="96" fillId="4" borderId="11" xfId="0" applyNumberFormat="1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89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8" fillId="0" borderId="0" xfId="0" applyFont="1" applyAlignment="1">
      <alignment horizontal="center" vertical="center"/>
    </xf>
    <xf numFmtId="165" fontId="94" fillId="0" borderId="33" xfId="0" applyNumberFormat="1" applyFont="1" applyBorder="1" applyAlignment="1">
      <alignment horizontal="center" vertical="center" textRotation="90"/>
    </xf>
    <xf numFmtId="165" fontId="94" fillId="0" borderId="34" xfId="0" applyNumberFormat="1" applyFont="1" applyBorder="1" applyAlignment="1">
      <alignment horizontal="center" vertical="center" textRotation="90"/>
    </xf>
    <xf numFmtId="0" fontId="94" fillId="0" borderId="33" xfId="0" applyFont="1" applyBorder="1" applyAlignment="1">
      <alignment horizontal="center" vertical="center" textRotation="90"/>
    </xf>
    <xf numFmtId="0" fontId="100" fillId="0" borderId="34" xfId="0" applyNumberFormat="1" applyFont="1" applyBorder="1" applyAlignment="1">
      <alignment horizontal="center" vertical="center"/>
    </xf>
    <xf numFmtId="0" fontId="100" fillId="0" borderId="39" xfId="0" applyNumberFormat="1" applyFont="1" applyBorder="1" applyAlignment="1">
      <alignment horizontal="center" vertical="center"/>
    </xf>
    <xf numFmtId="0" fontId="100" fillId="0" borderId="40" xfId="0" applyNumberFormat="1" applyFont="1" applyBorder="1" applyAlignment="1">
      <alignment horizontal="center" vertical="center"/>
    </xf>
    <xf numFmtId="0" fontId="100" fillId="0" borderId="41" xfId="0" applyNumberFormat="1" applyFont="1" applyBorder="1" applyAlignment="1">
      <alignment horizontal="center" vertical="center"/>
    </xf>
    <xf numFmtId="0" fontId="100" fillId="0" borderId="42" xfId="0" applyNumberFormat="1" applyFont="1" applyBorder="1" applyAlignment="1">
      <alignment horizontal="center" vertical="center"/>
    </xf>
    <xf numFmtId="0" fontId="101" fillId="0" borderId="6" xfId="0" applyFont="1" applyBorder="1"/>
    <xf numFmtId="0" fontId="102" fillId="0" borderId="6" xfId="0" applyNumberFormat="1" applyFont="1" applyBorder="1" applyAlignment="1">
      <alignment horizontal="center" vertical="center" textRotation="90"/>
    </xf>
    <xf numFmtId="0" fontId="102" fillId="0" borderId="6" xfId="0" applyNumberFormat="1" applyFont="1" applyBorder="1" applyAlignment="1">
      <alignment horizontal="center" vertical="center" textRotation="90" wrapText="1"/>
    </xf>
    <xf numFmtId="2" fontId="102" fillId="0" borderId="6" xfId="0" applyNumberFormat="1" applyFont="1" applyBorder="1" applyAlignment="1">
      <alignment horizontal="center" vertical="center" textRotation="90"/>
    </xf>
    <xf numFmtId="1" fontId="102" fillId="0" borderId="6" xfId="0" applyNumberFormat="1" applyFont="1" applyBorder="1" applyAlignment="1">
      <alignment horizontal="center" vertical="center" textRotation="90"/>
    </xf>
    <xf numFmtId="0" fontId="101" fillId="0" borderId="0" xfId="0" applyFont="1"/>
    <xf numFmtId="0" fontId="101" fillId="0" borderId="0" xfId="0" applyFont="1" applyAlignment="1"/>
    <xf numFmtId="0" fontId="33" fillId="0" borderId="0" xfId="0" applyFont="1"/>
    <xf numFmtId="0" fontId="100" fillId="0" borderId="0" xfId="0" applyFont="1"/>
    <xf numFmtId="0" fontId="93" fillId="0" borderId="6" xfId="0" applyFont="1" applyBorder="1" applyAlignment="1">
      <alignment vertical="center"/>
    </xf>
    <xf numFmtId="0" fontId="32" fillId="5" borderId="27" xfId="0" applyNumberFormat="1" applyFont="1" applyFill="1" applyBorder="1" applyAlignment="1">
      <alignment horizontal="right" vertical="center"/>
    </xf>
    <xf numFmtId="0" fontId="33" fillId="5" borderId="27" xfId="0" applyFont="1" applyFill="1" applyBorder="1" applyAlignment="1">
      <alignment horizontal="left" vertical="center" wrapText="1"/>
    </xf>
    <xf numFmtId="1" fontId="25" fillId="5" borderId="27" xfId="0" applyNumberFormat="1" applyFont="1" applyFill="1" applyBorder="1" applyAlignment="1">
      <alignment vertical="center"/>
    </xf>
    <xf numFmtId="1" fontId="25" fillId="6" borderId="27" xfId="0" applyNumberFormat="1" applyFont="1" applyFill="1" applyBorder="1" applyAlignment="1">
      <alignment vertical="center"/>
    </xf>
    <xf numFmtId="1" fontId="29" fillId="5" borderId="27" xfId="0" applyNumberFormat="1" applyFont="1" applyFill="1" applyBorder="1" applyAlignment="1">
      <alignment vertical="center"/>
    </xf>
    <xf numFmtId="1" fontId="29" fillId="6" borderId="27" xfId="0" applyNumberFormat="1" applyFont="1" applyFill="1" applyBorder="1" applyAlignment="1">
      <alignment vertical="center"/>
    </xf>
    <xf numFmtId="0" fontId="0" fillId="0" borderId="6" xfId="0" applyBorder="1"/>
    <xf numFmtId="1" fontId="43" fillId="0" borderId="6" xfId="0" applyNumberFormat="1" applyFont="1" applyBorder="1"/>
    <xf numFmtId="165" fontId="89" fillId="0" borderId="84" xfId="0" applyNumberFormat="1" applyFont="1" applyBorder="1" applyAlignment="1">
      <alignment horizontal="center" vertical="center"/>
    </xf>
    <xf numFmtId="165" fontId="89" fillId="0" borderId="6" xfId="0" applyNumberFormat="1" applyFont="1" applyBorder="1" applyAlignment="1">
      <alignment horizontal="center" vertical="center"/>
    </xf>
    <xf numFmtId="165" fontId="89" fillId="0" borderId="87" xfId="0" applyNumberFormat="1" applyFont="1" applyBorder="1" applyAlignment="1">
      <alignment horizontal="center" vertical="center"/>
    </xf>
    <xf numFmtId="165" fontId="89" fillId="0" borderId="0" xfId="0" applyNumberFormat="1" applyFont="1"/>
    <xf numFmtId="165" fontId="89" fillId="0" borderId="88" xfId="0" applyNumberFormat="1" applyFont="1" applyBorder="1" applyAlignment="1">
      <alignment horizontal="center" vertical="center"/>
    </xf>
    <xf numFmtId="0" fontId="105" fillId="0" borderId="0" xfId="0" applyFont="1" applyAlignment="1">
      <alignment vertical="center"/>
    </xf>
    <xf numFmtId="0" fontId="105" fillId="0" borderId="0" xfId="0" applyNumberFormat="1" applyFont="1" applyAlignment="1">
      <alignment horizontal="center" vertical="center"/>
    </xf>
    <xf numFmtId="0" fontId="105" fillId="0" borderId="0" xfId="0" applyNumberFormat="1" applyFont="1" applyAlignment="1">
      <alignment vertical="center" wrapText="1"/>
    </xf>
    <xf numFmtId="0" fontId="105" fillId="0" borderId="0" xfId="0" applyFont="1" applyAlignment="1">
      <alignment vertical="center" wrapText="1"/>
    </xf>
    <xf numFmtId="0" fontId="105" fillId="0" borderId="0" xfId="0" applyNumberFormat="1" applyFont="1" applyAlignment="1">
      <alignment horizontal="right" vertical="center"/>
    </xf>
    <xf numFmtId="0" fontId="105" fillId="0" borderId="0" xfId="0" applyNumberFormat="1" applyFont="1" applyAlignment="1">
      <alignment vertical="center"/>
    </xf>
    <xf numFmtId="2" fontId="105" fillId="0" borderId="0" xfId="0" applyNumberFormat="1" applyFont="1" applyAlignment="1">
      <alignment horizontal="center" vertical="center"/>
    </xf>
    <xf numFmtId="2" fontId="106" fillId="0" borderId="0" xfId="0" applyNumberFormat="1" applyFont="1" applyAlignment="1">
      <alignment horizontal="center" vertical="center"/>
    </xf>
    <xf numFmtId="0" fontId="106" fillId="0" borderId="0" xfId="0" applyFont="1" applyAlignment="1">
      <alignment vertical="center"/>
    </xf>
    <xf numFmtId="0" fontId="106" fillId="0" borderId="0" xfId="0" applyNumberFormat="1" applyFont="1" applyAlignment="1">
      <alignment vertical="center"/>
    </xf>
    <xf numFmtId="0" fontId="105" fillId="0" borderId="32" xfId="0" applyNumberFormat="1" applyFont="1" applyBorder="1" applyAlignment="1">
      <alignment horizontal="center" vertical="center"/>
    </xf>
    <xf numFmtId="0" fontId="105" fillId="0" borderId="32" xfId="0" applyNumberFormat="1" applyFont="1" applyBorder="1" applyAlignment="1">
      <alignment vertical="center" wrapText="1"/>
    </xf>
    <xf numFmtId="0" fontId="105" fillId="0" borderId="32" xfId="0" applyNumberFormat="1" applyFont="1" applyBorder="1" applyAlignment="1">
      <alignment vertical="center"/>
    </xf>
    <xf numFmtId="0" fontId="106" fillId="0" borderId="32" xfId="0" applyNumberFormat="1" applyFont="1" applyBorder="1" applyAlignment="1">
      <alignment horizontal="center" vertical="center"/>
    </xf>
    <xf numFmtId="2" fontId="106" fillId="0" borderId="32" xfId="0" applyNumberFormat="1" applyFont="1" applyBorder="1" applyAlignment="1">
      <alignment horizontal="center" vertical="center"/>
    </xf>
    <xf numFmtId="1" fontId="106" fillId="0" borderId="0" xfId="0" applyNumberFormat="1" applyFont="1" applyAlignment="1">
      <alignment vertical="center"/>
    </xf>
    <xf numFmtId="2" fontId="106" fillId="0" borderId="0" xfId="0" applyNumberFormat="1" applyFont="1" applyAlignment="1">
      <alignment vertical="center"/>
    </xf>
    <xf numFmtId="2" fontId="106" fillId="0" borderId="6" xfId="0" applyNumberFormat="1" applyFont="1" applyBorder="1" applyAlignment="1">
      <alignment horizontal="right" vertical="center"/>
    </xf>
    <xf numFmtId="0" fontId="105" fillId="0" borderId="0" xfId="0" applyNumberFormat="1" applyFont="1" applyBorder="1" applyAlignment="1">
      <alignment vertical="center"/>
    </xf>
    <xf numFmtId="0" fontId="105" fillId="0" borderId="40" xfId="0" applyNumberFormat="1" applyFont="1" applyFill="1" applyBorder="1" applyAlignment="1">
      <alignment horizontal="left" vertical="center" wrapText="1"/>
    </xf>
    <xf numFmtId="0" fontId="106" fillId="0" borderId="33" xfId="0" applyNumberFormat="1" applyFont="1" applyBorder="1" applyAlignment="1">
      <alignment horizontal="center" vertical="center" textRotation="90" wrapText="1"/>
    </xf>
    <xf numFmtId="0" fontId="105" fillId="0" borderId="33" xfId="0" applyNumberFormat="1" applyFont="1" applyBorder="1" applyAlignment="1">
      <alignment horizontal="center" vertical="center" textRotation="90" wrapText="1"/>
    </xf>
    <xf numFmtId="0" fontId="105" fillId="0" borderId="34" xfId="0" applyNumberFormat="1" applyFont="1" applyBorder="1" applyAlignment="1">
      <alignment horizontal="center" vertical="center"/>
    </xf>
    <xf numFmtId="0" fontId="105" fillId="0" borderId="34" xfId="0" applyNumberFormat="1" applyFont="1" applyBorder="1" applyAlignment="1">
      <alignment horizontal="center" vertical="center" wrapText="1"/>
    </xf>
    <xf numFmtId="0" fontId="105" fillId="0" borderId="39" xfId="0" applyNumberFormat="1" applyFont="1" applyBorder="1" applyAlignment="1">
      <alignment horizontal="center" vertical="center"/>
    </xf>
    <xf numFmtId="0" fontId="105" fillId="0" borderId="40" xfId="0" applyNumberFormat="1" applyFont="1" applyBorder="1" applyAlignment="1">
      <alignment horizontal="center" vertical="center"/>
    </xf>
    <xf numFmtId="0" fontId="106" fillId="0" borderId="40" xfId="0" applyNumberFormat="1" applyFont="1" applyBorder="1" applyAlignment="1">
      <alignment horizontal="center" vertical="center"/>
    </xf>
    <xf numFmtId="2" fontId="106" fillId="0" borderId="41" xfId="0" applyNumberFormat="1" applyFont="1" applyBorder="1" applyAlignment="1">
      <alignment horizontal="center" vertical="center"/>
    </xf>
    <xf numFmtId="0" fontId="106" fillId="0" borderId="34" xfId="0" applyNumberFormat="1" applyFont="1" applyBorder="1" applyAlignment="1">
      <alignment horizontal="center" vertical="center"/>
    </xf>
    <xf numFmtId="1" fontId="106" fillId="0" borderId="34" xfId="0" applyNumberFormat="1" applyFont="1" applyBorder="1" applyAlignment="1">
      <alignment horizontal="center" vertical="center"/>
    </xf>
    <xf numFmtId="165" fontId="108" fillId="0" borderId="6" xfId="0" applyNumberFormat="1" applyFont="1" applyBorder="1" applyAlignment="1">
      <alignment horizontal="center" vertical="top"/>
    </xf>
    <xf numFmtId="0" fontId="108" fillId="0" borderId="29" xfId="0" applyNumberFormat="1" applyFont="1" applyBorder="1" applyAlignment="1">
      <alignment horizontal="center" vertical="top" wrapText="1"/>
    </xf>
    <xf numFmtId="165" fontId="108" fillId="0" borderId="6" xfId="0" applyNumberFormat="1" applyFont="1" applyBorder="1" applyAlignment="1">
      <alignment horizontal="center" vertical="top" wrapText="1"/>
    </xf>
    <xf numFmtId="165" fontId="108" fillId="0" borderId="6" xfId="0" applyNumberFormat="1" applyFont="1" applyFill="1" applyBorder="1" applyAlignment="1">
      <alignment horizontal="center" vertical="top"/>
    </xf>
    <xf numFmtId="0" fontId="108" fillId="0" borderId="6" xfId="0" applyFont="1" applyBorder="1" applyAlignment="1">
      <alignment horizontal="left" vertical="top" wrapText="1"/>
    </xf>
    <xf numFmtId="0" fontId="108" fillId="0" borderId="19" xfId="0" applyFont="1" applyBorder="1" applyAlignment="1">
      <alignment horizontal="left" vertical="top" wrapText="1"/>
    </xf>
    <xf numFmtId="0" fontId="108" fillId="0" borderId="6" xfId="0" applyNumberFormat="1" applyFont="1" applyFill="1" applyBorder="1" applyAlignment="1">
      <alignment horizontal="left" vertical="top" wrapText="1"/>
    </xf>
    <xf numFmtId="165" fontId="108" fillId="0" borderId="29" xfId="0" applyNumberFormat="1" applyFont="1" applyBorder="1" applyAlignment="1">
      <alignment horizontal="center" vertical="top" wrapText="1"/>
    </xf>
    <xf numFmtId="0" fontId="109" fillId="0" borderId="6" xfId="0" applyNumberFormat="1" applyFont="1" applyFill="1" applyBorder="1" applyAlignment="1">
      <alignment horizontal="center" vertical="top"/>
    </xf>
    <xf numFmtId="2" fontId="109" fillId="0" borderId="6" xfId="0" applyNumberFormat="1" applyFont="1" applyBorder="1" applyAlignment="1">
      <alignment horizontal="center" vertical="top"/>
    </xf>
    <xf numFmtId="0" fontId="109" fillId="0" borderId="6" xfId="0" applyNumberFormat="1" applyFont="1" applyBorder="1" applyAlignment="1">
      <alignment horizontal="center" vertical="top"/>
    </xf>
    <xf numFmtId="1" fontId="109" fillId="0" borderId="6" xfId="0" applyNumberFormat="1" applyFont="1" applyBorder="1" applyAlignment="1">
      <alignment horizontal="center" vertical="top"/>
    </xf>
    <xf numFmtId="2" fontId="109" fillId="0" borderId="6" xfId="0" applyNumberFormat="1" applyFont="1" applyBorder="1" applyAlignment="1">
      <alignment horizontal="right" vertical="top"/>
    </xf>
    <xf numFmtId="165" fontId="109" fillId="0" borderId="6" xfId="0" applyNumberFormat="1" applyFont="1" applyBorder="1" applyAlignment="1">
      <alignment horizontal="right" vertical="top"/>
    </xf>
    <xf numFmtId="165" fontId="108" fillId="0" borderId="6" xfId="0" applyNumberFormat="1" applyFont="1" applyBorder="1" applyAlignment="1">
      <alignment horizontal="right" vertical="top"/>
    </xf>
    <xf numFmtId="1" fontId="109" fillId="0" borderId="6" xfId="0" applyNumberFormat="1" applyFont="1" applyBorder="1" applyAlignment="1">
      <alignment horizontal="right" vertical="top"/>
    </xf>
    <xf numFmtId="165" fontId="109" fillId="0" borderId="6" xfId="0" applyNumberFormat="1" applyFont="1" applyBorder="1" applyAlignment="1">
      <alignment horizontal="center" vertical="top"/>
    </xf>
    <xf numFmtId="0" fontId="110" fillId="0" borderId="0" xfId="0" applyFont="1" applyAlignment="1">
      <alignment vertical="center"/>
    </xf>
    <xf numFmtId="0" fontId="110" fillId="0" borderId="6" xfId="0" applyNumberFormat="1" applyFont="1" applyFill="1" applyBorder="1" applyAlignment="1">
      <alignment horizontal="left" vertical="center" wrapText="1"/>
    </xf>
    <xf numFmtId="0" fontId="108" fillId="0" borderId="6" xfId="0" applyNumberFormat="1" applyFont="1" applyBorder="1" applyAlignment="1">
      <alignment horizontal="center" vertical="top" wrapText="1"/>
    </xf>
    <xf numFmtId="0" fontId="108" fillId="0" borderId="6" xfId="0" applyFont="1" applyBorder="1" applyAlignment="1">
      <alignment horizontal="center" vertical="top"/>
    </xf>
    <xf numFmtId="0" fontId="110" fillId="0" borderId="40" xfId="0" applyNumberFormat="1" applyFont="1" applyFill="1" applyBorder="1" applyAlignment="1">
      <alignment horizontal="left" vertical="center" wrapText="1"/>
    </xf>
    <xf numFmtId="0" fontId="108" fillId="0" borderId="29" xfId="0" applyFont="1" applyBorder="1" applyAlignment="1">
      <alignment vertical="top" wrapText="1"/>
    </xf>
    <xf numFmtId="0" fontId="108" fillId="0" borderId="6" xfId="0" applyFont="1" applyBorder="1" applyAlignment="1">
      <alignment vertical="top" wrapText="1"/>
    </xf>
    <xf numFmtId="0" fontId="109" fillId="0" borderId="6" xfId="0" applyFont="1" applyBorder="1" applyAlignment="1">
      <alignment horizontal="center" vertical="top"/>
    </xf>
    <xf numFmtId="165" fontId="109" fillId="0" borderId="6" xfId="0" applyNumberFormat="1" applyFont="1" applyBorder="1" applyAlignment="1">
      <alignment vertical="top"/>
    </xf>
    <xf numFmtId="0" fontId="109" fillId="0" borderId="6" xfId="0" applyFont="1" applyBorder="1" applyAlignment="1">
      <alignment vertical="top"/>
    </xf>
    <xf numFmtId="49" fontId="108" fillId="0" borderId="6" xfId="0" applyNumberFormat="1" applyFont="1" applyFill="1" applyBorder="1" applyAlignment="1">
      <alignment horizontal="center" vertical="top"/>
    </xf>
    <xf numFmtId="0" fontId="108" fillId="0" borderId="27" xfId="0" applyFont="1" applyBorder="1" applyAlignment="1">
      <alignment vertical="top"/>
    </xf>
    <xf numFmtId="0" fontId="108" fillId="0" borderId="27" xfId="0" applyFont="1" applyBorder="1" applyAlignment="1">
      <alignment horizontal="center" vertical="top"/>
    </xf>
    <xf numFmtId="0" fontId="108" fillId="0" borderId="29" xfId="0" applyFont="1" applyBorder="1" applyAlignment="1">
      <alignment horizontal="center" vertical="top" wrapText="1"/>
    </xf>
    <xf numFmtId="0" fontId="108" fillId="0" borderId="6" xfId="0" applyFont="1" applyBorder="1" applyAlignment="1">
      <alignment horizontal="center" vertical="top" wrapText="1"/>
    </xf>
    <xf numFmtId="0" fontId="108" fillId="0" borderId="6" xfId="0" applyNumberFormat="1" applyFont="1" applyFill="1" applyBorder="1" applyAlignment="1">
      <alignment horizontal="center" vertical="top" wrapText="1"/>
    </xf>
    <xf numFmtId="0" fontId="110" fillId="0" borderId="0" xfId="0" applyFont="1" applyAlignment="1">
      <alignment horizontal="center" vertical="center"/>
    </xf>
    <xf numFmtId="0" fontId="108" fillId="0" borderId="27" xfId="0" applyFont="1" applyBorder="1" applyAlignment="1">
      <alignment vertical="top" wrapText="1"/>
    </xf>
    <xf numFmtId="0" fontId="108" fillId="0" borderId="27" xfId="0" applyFont="1" applyBorder="1" applyAlignment="1">
      <alignment horizontal="left" vertical="top" wrapText="1"/>
    </xf>
    <xf numFmtId="165" fontId="108" fillId="0" borderId="27" xfId="0" applyNumberFormat="1" applyFont="1" applyFill="1" applyBorder="1" applyAlignment="1">
      <alignment vertical="top"/>
    </xf>
    <xf numFmtId="165" fontId="108" fillId="0" borderId="27" xfId="0" applyNumberFormat="1" applyFont="1" applyBorder="1" applyAlignment="1">
      <alignment vertical="top"/>
    </xf>
    <xf numFmtId="0" fontId="108" fillId="0" borderId="7" xfId="0" applyFont="1" applyBorder="1" applyAlignment="1">
      <alignment horizontal="left" vertical="top" wrapText="1"/>
    </xf>
    <xf numFmtId="0" fontId="108" fillId="0" borderId="27" xfId="0" applyFont="1" applyBorder="1" applyAlignment="1">
      <alignment horizontal="center" vertical="top" wrapText="1"/>
    </xf>
    <xf numFmtId="0" fontId="108" fillId="0" borderId="6" xfId="0" applyFont="1" applyBorder="1" applyAlignment="1">
      <alignment horizontal="center" vertical="top" textRotation="90" wrapText="1"/>
    </xf>
    <xf numFmtId="0" fontId="108" fillId="0" borderId="29" xfId="0" applyFont="1" applyBorder="1" applyAlignment="1">
      <alignment vertical="top" textRotation="90" wrapText="1"/>
    </xf>
    <xf numFmtId="0" fontId="108" fillId="0" borderId="6" xfId="0" applyFont="1" applyBorder="1" applyAlignment="1">
      <alignment vertical="center" textRotation="90" wrapText="1"/>
    </xf>
    <xf numFmtId="0" fontId="109" fillId="0" borderId="0" xfId="0" applyFont="1" applyAlignment="1">
      <alignment vertical="top"/>
    </xf>
    <xf numFmtId="0" fontId="110" fillId="0" borderId="0" xfId="0" applyFont="1" applyAlignment="1">
      <alignment vertical="center" wrapText="1"/>
    </xf>
    <xf numFmtId="0" fontId="111" fillId="0" borderId="0" xfId="0" applyFont="1" applyAlignment="1">
      <alignment horizontal="center" vertical="center"/>
    </xf>
    <xf numFmtId="2" fontId="111" fillId="0" borderId="0" xfId="0" applyNumberFormat="1" applyFont="1" applyAlignment="1">
      <alignment horizontal="center" vertical="center"/>
    </xf>
    <xf numFmtId="0" fontId="111" fillId="0" borderId="0" xfId="0" applyFont="1" applyAlignment="1">
      <alignment vertical="center"/>
    </xf>
    <xf numFmtId="2" fontId="111" fillId="0" borderId="0" xfId="0" applyNumberFormat="1" applyFont="1" applyAlignment="1">
      <alignment vertical="center"/>
    </xf>
    <xf numFmtId="1" fontId="111" fillId="0" borderId="0" xfId="0" applyNumberFormat="1" applyFont="1" applyAlignment="1">
      <alignment vertical="center"/>
    </xf>
    <xf numFmtId="165" fontId="108" fillId="0" borderId="6" xfId="0" applyNumberFormat="1" applyFont="1" applyBorder="1" applyAlignment="1">
      <alignment horizontal="center" vertical="top"/>
    </xf>
    <xf numFmtId="165" fontId="108" fillId="0" borderId="6" xfId="0" applyNumberFormat="1" applyFont="1" applyBorder="1" applyAlignment="1">
      <alignment horizontal="left" vertical="top" wrapText="1"/>
    </xf>
    <xf numFmtId="0" fontId="108" fillId="0" borderId="6" xfId="0" applyFont="1" applyBorder="1" applyAlignment="1">
      <alignment vertical="top"/>
    </xf>
    <xf numFmtId="165" fontId="108" fillId="0" borderId="6" xfId="0" applyNumberFormat="1" applyFont="1" applyBorder="1" applyAlignment="1">
      <alignment horizontal="center" vertical="top"/>
    </xf>
    <xf numFmtId="2" fontId="109" fillId="0" borderId="6" xfId="0" applyNumberFormat="1" applyFont="1" applyBorder="1" applyAlignment="1">
      <alignment horizontal="center" vertical="top"/>
    </xf>
    <xf numFmtId="165" fontId="108" fillId="0" borderId="6" xfId="0" applyNumberFormat="1" applyFont="1" applyBorder="1" applyAlignment="1">
      <alignment horizontal="center" vertical="top"/>
    </xf>
    <xf numFmtId="2" fontId="109" fillId="0" borderId="6" xfId="0" applyNumberFormat="1" applyFont="1" applyBorder="1" applyAlignment="1">
      <alignment horizontal="center" vertical="top"/>
    </xf>
    <xf numFmtId="2" fontId="109" fillId="0" borderId="6" xfId="0" applyNumberFormat="1" applyFont="1" applyBorder="1" applyAlignment="1">
      <alignment vertical="top"/>
    </xf>
    <xf numFmtId="0" fontId="108" fillId="0" borderId="6" xfId="0" applyFont="1" applyFill="1" applyBorder="1" applyAlignment="1">
      <alignment vertical="top" wrapText="1"/>
    </xf>
    <xf numFmtId="0" fontId="108" fillId="0" borderId="6" xfId="0" applyFont="1" applyFill="1" applyBorder="1" applyAlignment="1">
      <alignment horizontal="left" vertical="top" wrapText="1"/>
    </xf>
    <xf numFmtId="0" fontId="108" fillId="0" borderId="6" xfId="0" applyFont="1" applyFill="1" applyBorder="1" applyAlignment="1">
      <alignment vertical="top"/>
    </xf>
    <xf numFmtId="0" fontId="108" fillId="0" borderId="6" xfId="0" applyFont="1" applyFill="1" applyBorder="1" applyAlignment="1">
      <alignment horizontal="center" vertical="top"/>
    </xf>
    <xf numFmtId="0" fontId="109" fillId="0" borderId="6" xfId="0" applyFont="1" applyFill="1" applyBorder="1" applyAlignment="1">
      <alignment horizontal="center" vertical="top"/>
    </xf>
    <xf numFmtId="2" fontId="109" fillId="0" borderId="6" xfId="0" applyNumberFormat="1" applyFont="1" applyFill="1" applyBorder="1" applyAlignment="1">
      <alignment horizontal="center" vertical="top"/>
    </xf>
    <xf numFmtId="0" fontId="109" fillId="0" borderId="6" xfId="0" applyFont="1" applyFill="1" applyBorder="1" applyAlignment="1">
      <alignment vertical="top"/>
    </xf>
    <xf numFmtId="2" fontId="109" fillId="0" borderId="6" xfId="0" applyNumberFormat="1" applyFont="1" applyFill="1" applyBorder="1" applyAlignment="1">
      <alignment vertical="top"/>
    </xf>
    <xf numFmtId="0" fontId="109" fillId="0" borderId="0" xfId="0" applyFont="1" applyFill="1" applyAlignment="1">
      <alignment vertical="top"/>
    </xf>
    <xf numFmtId="0" fontId="110" fillId="0" borderId="0" xfId="0" applyFont="1" applyFill="1" applyAlignment="1">
      <alignment vertical="center"/>
    </xf>
    <xf numFmtId="165" fontId="112" fillId="0" borderId="6" xfId="0" applyNumberFormat="1" applyFont="1" applyFill="1" applyBorder="1" applyAlignment="1">
      <alignment horizontal="center" vertical="top"/>
    </xf>
    <xf numFmtId="0" fontId="112" fillId="0" borderId="6" xfId="0" applyFont="1" applyFill="1" applyBorder="1" applyAlignment="1">
      <alignment vertical="top" wrapText="1"/>
    </xf>
    <xf numFmtId="0" fontId="112" fillId="0" borderId="6" xfId="0" applyFont="1" applyFill="1" applyBorder="1" applyAlignment="1">
      <alignment horizontal="left" vertical="top" wrapText="1"/>
    </xf>
    <xf numFmtId="0" fontId="112" fillId="0" borderId="6" xfId="0" applyFont="1" applyFill="1" applyBorder="1" applyAlignment="1">
      <alignment vertical="top"/>
    </xf>
    <xf numFmtId="0" fontId="112" fillId="0" borderId="6" xfId="0" applyNumberFormat="1" applyFont="1" applyFill="1" applyBorder="1" applyAlignment="1">
      <alignment horizontal="left" vertical="top" wrapText="1"/>
    </xf>
    <xf numFmtId="0" fontId="112" fillId="0" borderId="6" xfId="0" applyFont="1" applyFill="1" applyBorder="1" applyAlignment="1">
      <alignment horizontal="center" vertical="top"/>
    </xf>
    <xf numFmtId="2" fontId="112" fillId="0" borderId="6" xfId="0" applyNumberFormat="1" applyFont="1" applyFill="1" applyBorder="1" applyAlignment="1">
      <alignment horizontal="center" vertical="top"/>
    </xf>
    <xf numFmtId="2" fontId="112" fillId="0" borderId="6" xfId="0" applyNumberFormat="1" applyFont="1" applyFill="1" applyBorder="1" applyAlignment="1">
      <alignment vertical="top"/>
    </xf>
    <xf numFmtId="0" fontId="112" fillId="0" borderId="0" xfId="0" applyFont="1" applyFill="1" applyAlignment="1">
      <alignment vertical="top"/>
    </xf>
    <xf numFmtId="0" fontId="113" fillId="0" borderId="0" xfId="0" applyFont="1" applyFill="1" applyAlignment="1">
      <alignment vertical="center"/>
    </xf>
    <xf numFmtId="165" fontId="108" fillId="3" borderId="6" xfId="0" applyNumberFormat="1" applyFont="1" applyFill="1" applyBorder="1" applyAlignment="1">
      <alignment horizontal="center" vertical="top"/>
    </xf>
    <xf numFmtId="0" fontId="108" fillId="3" borderId="6" xfId="0" applyFont="1" applyFill="1" applyBorder="1" applyAlignment="1">
      <alignment vertical="top" wrapText="1"/>
    </xf>
    <xf numFmtId="0" fontId="108" fillId="3" borderId="6" xfId="0" applyFont="1" applyFill="1" applyBorder="1" applyAlignment="1">
      <alignment horizontal="left" vertical="top" wrapText="1"/>
    </xf>
    <xf numFmtId="0" fontId="108" fillId="3" borderId="6" xfId="0" applyFont="1" applyFill="1" applyBorder="1" applyAlignment="1">
      <alignment vertical="top"/>
    </xf>
    <xf numFmtId="0" fontId="108" fillId="3" borderId="6" xfId="0" applyNumberFormat="1" applyFont="1" applyFill="1" applyBorder="1" applyAlignment="1">
      <alignment horizontal="left" vertical="top" wrapText="1"/>
    </xf>
    <xf numFmtId="0" fontId="108" fillId="3" borderId="6" xfId="0" applyFont="1" applyFill="1" applyBorder="1" applyAlignment="1">
      <alignment horizontal="center" vertical="top"/>
    </xf>
    <xf numFmtId="0" fontId="109" fillId="3" borderId="6" xfId="0" applyFont="1" applyFill="1" applyBorder="1" applyAlignment="1">
      <alignment horizontal="center" vertical="top"/>
    </xf>
    <xf numFmtId="2" fontId="109" fillId="3" borderId="6" xfId="0" applyNumberFormat="1" applyFont="1" applyFill="1" applyBorder="1" applyAlignment="1">
      <alignment horizontal="center" vertical="top"/>
    </xf>
    <xf numFmtId="0" fontId="109" fillId="3" borderId="6" xfId="0" applyFont="1" applyFill="1" applyBorder="1" applyAlignment="1">
      <alignment vertical="top"/>
    </xf>
    <xf numFmtId="2" fontId="109" fillId="3" borderId="6" xfId="0" applyNumberFormat="1" applyFont="1" applyFill="1" applyBorder="1" applyAlignment="1">
      <alignment vertical="top"/>
    </xf>
    <xf numFmtId="0" fontId="109" fillId="3" borderId="0" xfId="0" applyFont="1" applyFill="1" applyAlignment="1">
      <alignment vertical="top"/>
    </xf>
    <xf numFmtId="0" fontId="110" fillId="3" borderId="0" xfId="0" applyFont="1" applyFill="1" applyAlignment="1">
      <alignment vertical="center"/>
    </xf>
    <xf numFmtId="165" fontId="108" fillId="0" borderId="6" xfId="0" applyNumberFormat="1" applyFont="1" applyBorder="1" applyAlignment="1">
      <alignment horizontal="center" vertical="top"/>
    </xf>
    <xf numFmtId="2" fontId="109" fillId="0" borderId="6" xfId="0" applyNumberFormat="1" applyFont="1" applyBorder="1" applyAlignment="1">
      <alignment horizontal="center" vertical="top"/>
    </xf>
    <xf numFmtId="165" fontId="108" fillId="0" borderId="6" xfId="0" applyNumberFormat="1" applyFont="1" applyBorder="1" applyAlignment="1">
      <alignment horizontal="center" vertical="top"/>
    </xf>
    <xf numFmtId="0" fontId="66" fillId="0" borderId="6" xfId="0" applyFont="1" applyBorder="1" applyAlignment="1">
      <alignment horizontal="center" vertical="center" wrapText="1"/>
    </xf>
    <xf numFmtId="165" fontId="66" fillId="0" borderId="6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/>
    </xf>
    <xf numFmtId="165" fontId="66" fillId="0" borderId="6" xfId="0" applyNumberFormat="1" applyFont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165" fontId="108" fillId="0" borderId="6" xfId="0" applyNumberFormat="1" applyFont="1" applyBorder="1" applyAlignment="1">
      <alignment horizontal="center" vertical="top"/>
    </xf>
    <xf numFmtId="2" fontId="109" fillId="0" borderId="6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25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53" fillId="0" borderId="26" xfId="0" applyFont="1" applyBorder="1" applyAlignment="1">
      <alignment horizontal="left" vertical="center"/>
    </xf>
    <xf numFmtId="0" fontId="53" fillId="0" borderId="26" xfId="0" applyFont="1" applyBorder="1" applyAlignment="1">
      <alignment horizontal="center" vertical="center"/>
    </xf>
    <xf numFmtId="0" fontId="53" fillId="0" borderId="26" xfId="0" applyFont="1" applyBorder="1" applyAlignment="1">
      <alignment horizontal="center" vertical="center" wrapText="1"/>
    </xf>
    <xf numFmtId="0" fontId="66" fillId="0" borderId="26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66" fillId="0" borderId="26" xfId="0" applyFont="1" applyBorder="1" applyAlignment="1">
      <alignment horizontal="center" vertical="center"/>
    </xf>
    <xf numFmtId="0" fontId="66" fillId="0" borderId="6" xfId="0" applyFont="1" applyBorder="1" applyAlignment="1">
      <alignment horizontal="center" vertical="center" wrapText="1"/>
    </xf>
    <xf numFmtId="165" fontId="68" fillId="0" borderId="6" xfId="0" applyNumberFormat="1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 wrapText="1"/>
    </xf>
    <xf numFmtId="0" fontId="66" fillId="0" borderId="28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 wrapText="1"/>
    </xf>
    <xf numFmtId="1" fontId="53" fillId="0" borderId="6" xfId="0" applyNumberFormat="1" applyFont="1" applyBorder="1" applyAlignment="1">
      <alignment horizontal="center" vertical="center"/>
    </xf>
    <xf numFmtId="165" fontId="66" fillId="0" borderId="6" xfId="0" applyNumberFormat="1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/>
    </xf>
    <xf numFmtId="1" fontId="69" fillId="2" borderId="6" xfId="0" applyNumberFormat="1" applyFont="1" applyFill="1" applyBorder="1" applyAlignment="1">
      <alignment horizontal="center" vertical="center"/>
    </xf>
    <xf numFmtId="165" fontId="66" fillId="0" borderId="6" xfId="0" applyNumberFormat="1" applyFont="1" applyBorder="1" applyAlignment="1">
      <alignment horizontal="center" vertical="center"/>
    </xf>
    <xf numFmtId="0" fontId="53" fillId="0" borderId="26" xfId="0" applyFont="1" applyBorder="1" applyAlignment="1">
      <alignment horizontal="right" vertical="center"/>
    </xf>
    <xf numFmtId="0" fontId="66" fillId="0" borderId="6" xfId="0" applyFont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6" fillId="0" borderId="19" xfId="0" applyFont="1" applyBorder="1" applyAlignment="1">
      <alignment horizontal="center" vertical="top"/>
    </xf>
    <xf numFmtId="0" fontId="66" fillId="0" borderId="28" xfId="0" applyFont="1" applyBorder="1" applyAlignment="1">
      <alignment horizontal="center" vertical="top"/>
    </xf>
    <xf numFmtId="0" fontId="66" fillId="0" borderId="29" xfId="0" applyFont="1" applyBorder="1" applyAlignment="1">
      <alignment horizontal="center" vertical="top"/>
    </xf>
    <xf numFmtId="0" fontId="66" fillId="0" borderId="27" xfId="0" applyFont="1" applyBorder="1" applyAlignment="1">
      <alignment horizontal="center" vertical="center" wrapText="1"/>
    </xf>
    <xf numFmtId="0" fontId="66" fillId="0" borderId="7" xfId="0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30" xfId="0" applyFont="1" applyBorder="1" applyAlignment="1">
      <alignment horizontal="center" vertical="center" wrapText="1"/>
    </xf>
    <xf numFmtId="0" fontId="66" fillId="0" borderId="31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center" wrapText="1"/>
    </xf>
    <xf numFmtId="0" fontId="53" fillId="0" borderId="6" xfId="0" applyFont="1" applyBorder="1" applyAlignment="1">
      <alignment horizontal="center" vertical="center" wrapText="1"/>
    </xf>
    <xf numFmtId="0" fontId="66" fillId="0" borderId="27" xfId="0" applyFont="1" applyBorder="1" applyAlignment="1">
      <alignment horizontal="center" vertical="top" wrapText="1"/>
    </xf>
    <xf numFmtId="0" fontId="66" fillId="0" borderId="7" xfId="0" applyFont="1" applyBorder="1" applyAlignment="1">
      <alignment horizontal="center" vertical="top" wrapText="1"/>
    </xf>
    <xf numFmtId="0" fontId="66" fillId="0" borderId="6" xfId="0" applyFont="1" applyBorder="1" applyAlignment="1">
      <alignment horizontal="center" vertical="top" wrapText="1"/>
    </xf>
    <xf numFmtId="0" fontId="66" fillId="0" borderId="6" xfId="0" applyFont="1" applyBorder="1" applyAlignment="1">
      <alignment horizontal="center" vertical="top"/>
    </xf>
    <xf numFmtId="0" fontId="53" fillId="0" borderId="0" xfId="0" applyFont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3" fillId="0" borderId="6" xfId="2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3" fillId="0" borderId="29" xfId="2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0" fillId="0" borderId="95" xfId="0" applyFont="1" applyBorder="1" applyAlignment="1">
      <alignment horizontal="center"/>
    </xf>
    <xf numFmtId="0" fontId="70" fillId="0" borderId="6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72" fillId="3" borderId="0" xfId="5" applyFont="1" applyFill="1" applyBorder="1" applyAlignment="1">
      <alignment horizontal="left"/>
    </xf>
    <xf numFmtId="0" fontId="70" fillId="0" borderId="0" xfId="0" applyFont="1" applyAlignment="1">
      <alignment horizontal="right"/>
    </xf>
    <xf numFmtId="0" fontId="70" fillId="0" borderId="94" xfId="0" applyFont="1" applyBorder="1" applyAlignment="1">
      <alignment horizontal="center"/>
    </xf>
    <xf numFmtId="0" fontId="70" fillId="0" borderId="84" xfId="0" applyFont="1" applyBorder="1" applyAlignment="1">
      <alignment horizontal="center"/>
    </xf>
    <xf numFmtId="0" fontId="70" fillId="0" borderId="96" xfId="0" applyFont="1" applyBorder="1" applyAlignment="1">
      <alignment horizontal="center"/>
    </xf>
    <xf numFmtId="0" fontId="70" fillId="0" borderId="98" xfId="0" applyFont="1" applyBorder="1" applyAlignment="1">
      <alignment horizontal="center"/>
    </xf>
    <xf numFmtId="0" fontId="70" fillId="0" borderId="94" xfId="0" applyFont="1" applyBorder="1" applyAlignment="1">
      <alignment horizontal="center" vertical="center"/>
    </xf>
    <xf numFmtId="0" fontId="70" fillId="0" borderId="96" xfId="0" applyFont="1" applyBorder="1" applyAlignment="1">
      <alignment horizontal="center" vertical="center"/>
    </xf>
    <xf numFmtId="0" fontId="70" fillId="0" borderId="84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85" xfId="0" applyFont="1" applyBorder="1" applyAlignment="1">
      <alignment horizontal="center" vertical="center" wrapText="1"/>
    </xf>
    <xf numFmtId="0" fontId="70" fillId="0" borderId="88" xfId="0" applyFont="1" applyBorder="1" applyAlignment="1">
      <alignment horizontal="center" vertical="center" wrapText="1"/>
    </xf>
    <xf numFmtId="0" fontId="70" fillId="0" borderId="16" xfId="0" applyFont="1" applyBorder="1" applyAlignment="1">
      <alignment horizontal="center" vertical="center" wrapText="1"/>
    </xf>
    <xf numFmtId="0" fontId="70" fillId="0" borderId="97" xfId="0" applyFont="1" applyBorder="1" applyAlignment="1">
      <alignment horizontal="center" vertical="center" wrapText="1"/>
    </xf>
    <xf numFmtId="0" fontId="70" fillId="0" borderId="84" xfId="0" applyFont="1" applyBorder="1" applyAlignment="1">
      <alignment horizontal="center" vertical="center" wrapText="1"/>
    </xf>
    <xf numFmtId="0" fontId="70" fillId="0" borderId="87" xfId="0" applyFont="1" applyBorder="1" applyAlignment="1">
      <alignment horizontal="center" vertical="center" wrapText="1"/>
    </xf>
    <xf numFmtId="0" fontId="72" fillId="3" borderId="0" xfId="5" applyFont="1" applyFill="1" applyBorder="1" applyAlignment="1">
      <alignment horizontal="left" vertical="center"/>
    </xf>
    <xf numFmtId="0" fontId="70" fillId="0" borderId="0" xfId="0" applyFont="1" applyAlignment="1">
      <alignment horizontal="right" vertical="center"/>
    </xf>
    <xf numFmtId="0" fontId="70" fillId="0" borderId="95" xfId="0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0" fontId="70" fillId="0" borderId="16" xfId="0" applyFont="1" applyBorder="1" applyAlignment="1">
      <alignment horizontal="center" vertical="center"/>
    </xf>
    <xf numFmtId="0" fontId="70" fillId="0" borderId="40" xfId="0" applyFont="1" applyBorder="1" applyAlignment="1">
      <alignment horizontal="center" vertical="center"/>
    </xf>
    <xf numFmtId="0" fontId="70" fillId="0" borderId="97" xfId="0" applyFont="1" applyBorder="1" applyAlignment="1">
      <alignment horizontal="center" vertical="center"/>
    </xf>
    <xf numFmtId="0" fontId="70" fillId="0" borderId="100" xfId="0" applyFont="1" applyBorder="1" applyAlignment="1">
      <alignment horizontal="center" vertical="center"/>
    </xf>
    <xf numFmtId="0" fontId="70" fillId="0" borderId="89" xfId="0" applyFont="1" applyBorder="1" applyAlignment="1">
      <alignment horizontal="center" vertical="center"/>
    </xf>
    <xf numFmtId="0" fontId="70" fillId="0" borderId="90" xfId="0" applyFont="1" applyBorder="1" applyAlignment="1">
      <alignment horizontal="center" vertical="center"/>
    </xf>
    <xf numFmtId="0" fontId="70" fillId="0" borderId="19" xfId="0" applyFont="1" applyBorder="1" applyAlignment="1">
      <alignment horizontal="center" vertical="center"/>
    </xf>
    <xf numFmtId="0" fontId="70" fillId="0" borderId="28" xfId="0" applyFont="1" applyBorder="1" applyAlignment="1">
      <alignment horizontal="center" vertical="center"/>
    </xf>
    <xf numFmtId="0" fontId="70" fillId="0" borderId="29" xfId="0" applyFont="1" applyBorder="1" applyAlignment="1">
      <alignment horizontal="center" vertical="center"/>
    </xf>
    <xf numFmtId="0" fontId="70" fillId="0" borderId="98" xfId="0" applyFont="1" applyBorder="1" applyAlignment="1">
      <alignment horizontal="center" vertical="center"/>
    </xf>
    <xf numFmtId="0" fontId="70" fillId="0" borderId="40" xfId="0" applyFont="1" applyBorder="1" applyAlignment="1">
      <alignment horizontal="center" vertical="center" wrapText="1"/>
    </xf>
    <xf numFmtId="0" fontId="70" fillId="0" borderId="102" xfId="0" applyFont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70" fillId="0" borderId="101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right" vertical="center"/>
    </xf>
    <xf numFmtId="0" fontId="65" fillId="3" borderId="0" xfId="5" applyFont="1" applyFill="1" applyBorder="1" applyAlignment="1">
      <alignment horizontal="left" vertical="center"/>
    </xf>
    <xf numFmtId="0" fontId="90" fillId="0" borderId="0" xfId="0" applyFont="1" applyAlignment="1">
      <alignment horizontal="center" vertical="center"/>
    </xf>
    <xf numFmtId="2" fontId="109" fillId="0" borderId="6" xfId="0" applyNumberFormat="1" applyFont="1" applyBorder="1" applyAlignment="1">
      <alignment horizontal="center" vertical="top"/>
    </xf>
    <xf numFmtId="0" fontId="108" fillId="0" borderId="62" xfId="0" applyFont="1" applyBorder="1" applyAlignment="1">
      <alignment horizontal="center" vertical="top" wrapText="1"/>
    </xf>
    <xf numFmtId="0" fontId="108" fillId="0" borderId="57" xfId="0" applyFont="1" applyBorder="1" applyAlignment="1">
      <alignment horizontal="center" vertical="top" wrapText="1"/>
    </xf>
    <xf numFmtId="165" fontId="108" fillId="0" borderId="6" xfId="0" applyNumberFormat="1" applyFont="1" applyBorder="1" applyAlignment="1">
      <alignment horizontal="center" vertical="top"/>
    </xf>
    <xf numFmtId="0" fontId="108" fillId="0" borderId="27" xfId="0" applyFont="1" applyBorder="1" applyAlignment="1">
      <alignment horizontal="center" vertical="center" textRotation="90" wrapText="1"/>
    </xf>
    <xf numFmtId="0" fontId="108" fillId="0" borderId="7" xfId="0" applyFont="1" applyBorder="1" applyAlignment="1">
      <alignment horizontal="center" vertical="center" textRotation="90" wrapText="1"/>
    </xf>
    <xf numFmtId="165" fontId="108" fillId="0" borderId="27" xfId="0" applyNumberFormat="1" applyFont="1" applyFill="1" applyBorder="1" applyAlignment="1">
      <alignment horizontal="center" vertical="top"/>
    </xf>
    <xf numFmtId="165" fontId="108" fillId="0" borderId="7" xfId="0" applyNumberFormat="1" applyFont="1" applyFill="1" applyBorder="1" applyAlignment="1">
      <alignment horizontal="center" vertical="top"/>
    </xf>
    <xf numFmtId="165" fontId="108" fillId="0" borderId="27" xfId="0" applyNumberFormat="1" applyFont="1" applyBorder="1" applyAlignment="1">
      <alignment horizontal="center" vertical="top"/>
    </xf>
    <xf numFmtId="165" fontId="108" fillId="0" borderId="7" xfId="0" applyNumberFormat="1" applyFont="1" applyBorder="1" applyAlignment="1">
      <alignment horizontal="center" vertical="top"/>
    </xf>
    <xf numFmtId="0" fontId="108" fillId="0" borderId="27" xfId="0" applyFont="1" applyBorder="1" applyAlignment="1">
      <alignment horizontal="center" vertical="top" wrapText="1"/>
    </xf>
    <xf numFmtId="0" fontId="108" fillId="0" borderId="7" xfId="0" applyFont="1" applyBorder="1" applyAlignment="1">
      <alignment horizontal="center" vertical="top" wrapText="1"/>
    </xf>
    <xf numFmtId="0" fontId="108" fillId="0" borderId="27" xfId="0" applyFont="1" applyBorder="1" applyAlignment="1">
      <alignment horizontal="left" vertical="top" wrapText="1"/>
    </xf>
    <xf numFmtId="0" fontId="108" fillId="0" borderId="7" xfId="0" applyFont="1" applyBorder="1" applyAlignment="1">
      <alignment horizontal="left" vertical="top" wrapText="1"/>
    </xf>
    <xf numFmtId="0" fontId="109" fillId="0" borderId="19" xfId="0" applyFont="1" applyBorder="1" applyAlignment="1">
      <alignment horizontal="center" vertical="top" wrapText="1"/>
    </xf>
    <xf numFmtId="0" fontId="109" fillId="0" borderId="28" xfId="0" applyFont="1" applyBorder="1" applyAlignment="1">
      <alignment horizontal="center" vertical="top" wrapText="1"/>
    </xf>
    <xf numFmtId="0" fontId="109" fillId="0" borderId="29" xfId="0" applyFont="1" applyBorder="1" applyAlignment="1">
      <alignment horizontal="center" vertical="top" wrapText="1"/>
    </xf>
    <xf numFmtId="0" fontId="109" fillId="0" borderId="19" xfId="0" applyFont="1" applyBorder="1" applyAlignment="1">
      <alignment horizontal="center" vertical="top"/>
    </xf>
    <xf numFmtId="0" fontId="109" fillId="0" borderId="28" xfId="0" applyFont="1" applyBorder="1" applyAlignment="1">
      <alignment horizontal="center" vertical="top"/>
    </xf>
    <xf numFmtId="0" fontId="109" fillId="0" borderId="29" xfId="0" applyFont="1" applyBorder="1" applyAlignment="1">
      <alignment horizontal="center" vertical="top"/>
    </xf>
    <xf numFmtId="0" fontId="106" fillId="0" borderId="0" xfId="0" applyNumberFormat="1" applyFont="1" applyAlignment="1">
      <alignment horizontal="left" vertical="center" indent="3"/>
    </xf>
    <xf numFmtId="0" fontId="105" fillId="0" borderId="0" xfId="0" applyNumberFormat="1" applyFont="1" applyAlignment="1">
      <alignment horizontal="center" vertical="center"/>
    </xf>
    <xf numFmtId="0" fontId="105" fillId="0" borderId="33" xfId="0" applyNumberFormat="1" applyFont="1" applyBorder="1" applyAlignment="1">
      <alignment horizontal="center" vertical="center"/>
    </xf>
    <xf numFmtId="0" fontId="105" fillId="0" borderId="33" xfId="0" applyNumberFormat="1" applyFont="1" applyBorder="1" applyAlignment="1">
      <alignment horizontal="center" vertical="center" wrapText="1"/>
    </xf>
    <xf numFmtId="0" fontId="105" fillId="0" borderId="34" xfId="0" applyNumberFormat="1" applyFont="1" applyBorder="1" applyAlignment="1">
      <alignment horizontal="center" vertical="center" wrapText="1"/>
    </xf>
    <xf numFmtId="0" fontId="105" fillId="0" borderId="35" xfId="0" applyNumberFormat="1" applyFont="1" applyBorder="1" applyAlignment="1">
      <alignment horizontal="center" vertical="center" wrapText="1"/>
    </xf>
    <xf numFmtId="0" fontId="105" fillId="0" borderId="36" xfId="0" applyNumberFormat="1" applyFont="1" applyBorder="1" applyAlignment="1">
      <alignment horizontal="center" vertical="center" wrapText="1"/>
    </xf>
    <xf numFmtId="0" fontId="106" fillId="0" borderId="34" xfId="0" applyNumberFormat="1" applyFont="1" applyBorder="1" applyAlignment="1">
      <alignment horizontal="center" vertical="center" wrapText="1"/>
    </xf>
    <xf numFmtId="0" fontId="106" fillId="0" borderId="35" xfId="0" applyNumberFormat="1" applyFont="1" applyBorder="1" applyAlignment="1">
      <alignment horizontal="center" vertical="center" wrapText="1"/>
    </xf>
    <xf numFmtId="0" fontId="106" fillId="0" borderId="36" xfId="0" applyNumberFormat="1" applyFont="1" applyBorder="1" applyAlignment="1">
      <alignment horizontal="center" vertical="center" wrapText="1"/>
    </xf>
    <xf numFmtId="2" fontId="106" fillId="0" borderId="33" xfId="0" applyNumberFormat="1" applyFont="1" applyBorder="1" applyAlignment="1">
      <alignment horizontal="center" vertical="center" wrapText="1"/>
    </xf>
    <xf numFmtId="2" fontId="106" fillId="0" borderId="33" xfId="0" applyNumberFormat="1" applyFont="1" applyBorder="1" applyAlignment="1">
      <alignment horizontal="center" vertical="center"/>
    </xf>
    <xf numFmtId="0" fontId="106" fillId="0" borderId="33" xfId="0" applyNumberFormat="1" applyFont="1" applyBorder="1" applyAlignment="1">
      <alignment horizontal="center" vertical="center" wrapText="1"/>
    </xf>
    <xf numFmtId="0" fontId="106" fillId="0" borderId="33" xfId="0" applyNumberFormat="1" applyFont="1" applyBorder="1" applyAlignment="1">
      <alignment horizontal="center" vertical="center"/>
    </xf>
    <xf numFmtId="1" fontId="106" fillId="0" borderId="33" xfId="0" applyNumberFormat="1" applyFont="1" applyBorder="1" applyAlignment="1">
      <alignment horizontal="center" vertical="center" wrapText="1"/>
    </xf>
    <xf numFmtId="1" fontId="106" fillId="0" borderId="33" xfId="0" applyNumberFormat="1" applyFont="1" applyBorder="1" applyAlignment="1">
      <alignment horizontal="center" vertical="center"/>
    </xf>
    <xf numFmtId="0" fontId="18" fillId="0" borderId="33" xfId="0" applyNumberFormat="1" applyFont="1" applyBorder="1" applyAlignment="1">
      <alignment horizontal="center" vertical="center" wrapText="1"/>
    </xf>
    <xf numFmtId="0" fontId="18" fillId="0" borderId="33" xfId="0" applyNumberFormat="1" applyFont="1" applyBorder="1" applyAlignment="1">
      <alignment horizontal="center" vertical="center"/>
    </xf>
    <xf numFmtId="0" fontId="107" fillId="0" borderId="33" xfId="0" applyNumberFormat="1" applyFont="1" applyBorder="1" applyAlignment="1">
      <alignment horizontal="center" vertical="center" wrapText="1"/>
    </xf>
    <xf numFmtId="0" fontId="107" fillId="0" borderId="33" xfId="0" applyNumberFormat="1" applyFont="1" applyBorder="1" applyAlignment="1">
      <alignment horizontal="center" vertical="center"/>
    </xf>
    <xf numFmtId="0" fontId="94" fillId="0" borderId="34" xfId="0" applyFont="1" applyBorder="1" applyAlignment="1">
      <alignment horizontal="center" vertical="center" textRotation="90" wrapText="1"/>
    </xf>
    <xf numFmtId="0" fontId="94" fillId="0" borderId="35" xfId="0" applyFont="1" applyBorder="1" applyAlignment="1">
      <alignment horizontal="center" vertical="center" textRotation="90"/>
    </xf>
    <xf numFmtId="0" fontId="94" fillId="0" borderId="36" xfId="0" applyFont="1" applyBorder="1" applyAlignment="1">
      <alignment horizontal="center" vertical="center" textRotation="90"/>
    </xf>
    <xf numFmtId="0" fontId="97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4" fillId="0" borderId="33" xfId="0" applyFont="1" applyBorder="1" applyAlignment="1">
      <alignment horizontal="center" vertical="center" textRotation="90"/>
    </xf>
    <xf numFmtId="0" fontId="94" fillId="0" borderId="33" xfId="0" applyFont="1" applyBorder="1" applyAlignment="1">
      <alignment horizontal="center" vertical="center" textRotation="90" wrapText="1"/>
    </xf>
    <xf numFmtId="0" fontId="98" fillId="0" borderId="0" xfId="0" applyFont="1" applyAlignment="1">
      <alignment horizontal="center" vertical="center"/>
    </xf>
    <xf numFmtId="0" fontId="104" fillId="0" borderId="0" xfId="0" applyFont="1" applyAlignment="1">
      <alignment horizontal="center"/>
    </xf>
    <xf numFmtId="0" fontId="94" fillId="0" borderId="33" xfId="0" applyFont="1" applyBorder="1" applyAlignment="1">
      <alignment horizontal="center" vertical="center"/>
    </xf>
    <xf numFmtId="0" fontId="94" fillId="0" borderId="33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/>
    </xf>
    <xf numFmtId="0" fontId="103" fillId="0" borderId="10" xfId="0" applyFont="1" applyBorder="1" applyAlignment="1">
      <alignment horizontal="right"/>
    </xf>
    <xf numFmtId="14" fontId="103" fillId="0" borderId="10" xfId="0" applyNumberFormat="1" applyFont="1" applyBorder="1" applyAlignment="1">
      <alignment horizontal="center"/>
    </xf>
    <xf numFmtId="0" fontId="94" fillId="0" borderId="35" xfId="0" applyFont="1" applyBorder="1" applyAlignment="1">
      <alignment horizontal="center" vertical="center" textRotation="90" wrapText="1"/>
    </xf>
    <xf numFmtId="0" fontId="94" fillId="0" borderId="36" xfId="0" applyFont="1" applyBorder="1" applyAlignment="1">
      <alignment horizontal="center" vertical="center" textRotation="90" wrapText="1"/>
    </xf>
    <xf numFmtId="0" fontId="26" fillId="5" borderId="0" xfId="0" applyNumberFormat="1" applyFont="1" applyFill="1" applyAlignment="1">
      <alignment horizontal="center" vertical="center"/>
    </xf>
    <xf numFmtId="0" fontId="23" fillId="5" borderId="2" xfId="0" applyNumberFormat="1" applyFont="1" applyFill="1" applyBorder="1" applyAlignment="1">
      <alignment horizontal="center" vertical="center"/>
    </xf>
    <xf numFmtId="0" fontId="23" fillId="5" borderId="3" xfId="0" applyNumberFormat="1" applyFont="1" applyFill="1" applyBorder="1" applyAlignment="1">
      <alignment horizontal="center" vertical="center"/>
    </xf>
    <xf numFmtId="0" fontId="26" fillId="5" borderId="12" xfId="0" applyNumberFormat="1" applyFont="1" applyFill="1" applyBorder="1" applyAlignment="1">
      <alignment horizontal="center" vertical="center"/>
    </xf>
    <xf numFmtId="0" fontId="26" fillId="5" borderId="0" xfId="0" applyNumberFormat="1" applyFont="1" applyFill="1" applyBorder="1" applyAlignment="1">
      <alignment horizontal="center" vertical="center"/>
    </xf>
    <xf numFmtId="0" fontId="27" fillId="5" borderId="6" xfId="0" applyNumberFormat="1" applyFont="1" applyFill="1" applyBorder="1" applyAlignment="1">
      <alignment horizontal="center" vertical="center" shrinkToFit="1"/>
    </xf>
    <xf numFmtId="0" fontId="28" fillId="5" borderId="6" xfId="0" applyNumberFormat="1" applyFont="1" applyFill="1" applyBorder="1" applyAlignment="1">
      <alignment horizontal="center" vertical="center" wrapText="1"/>
    </xf>
    <xf numFmtId="0" fontId="25" fillId="5" borderId="6" xfId="0" applyNumberFormat="1" applyFont="1" applyFill="1" applyBorder="1" applyAlignment="1">
      <alignment horizontal="center" vertical="center" wrapText="1" shrinkToFit="1"/>
    </xf>
    <xf numFmtId="0" fontId="25" fillId="5" borderId="6" xfId="0" applyNumberFormat="1" applyFont="1" applyFill="1" applyBorder="1" applyAlignment="1">
      <alignment horizontal="center" vertical="center"/>
    </xf>
    <xf numFmtId="0" fontId="29" fillId="5" borderId="6" xfId="0" applyNumberFormat="1" applyFont="1" applyFill="1" applyBorder="1" applyAlignment="1">
      <alignment horizontal="center" vertical="center"/>
    </xf>
    <xf numFmtId="168" fontId="37" fillId="0" borderId="0" xfId="0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2" fillId="0" borderId="39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70" fillId="3" borderId="0" xfId="0" applyFont="1" applyFill="1" applyBorder="1" applyAlignment="1">
      <alignment horizontal="center"/>
    </xf>
    <xf numFmtId="0" fontId="54" fillId="6" borderId="0" xfId="0" applyFont="1" applyFill="1" applyAlignment="1">
      <alignment horizontal="center" vertical="center"/>
    </xf>
    <xf numFmtId="165" fontId="59" fillId="9" borderId="2" xfId="0" applyNumberFormat="1" applyFont="1" applyFill="1" applyBorder="1" applyAlignment="1">
      <alignment horizontal="center" vertical="center"/>
    </xf>
    <xf numFmtId="165" fontId="59" fillId="9" borderId="4" xfId="0" applyNumberFormat="1" applyFont="1" applyFill="1" applyBorder="1" applyAlignment="1">
      <alignment horizontal="center" vertical="center"/>
    </xf>
    <xf numFmtId="165" fontId="59" fillId="9" borderId="8" xfId="0" applyNumberFormat="1" applyFont="1" applyFill="1" applyBorder="1" applyAlignment="1">
      <alignment horizontal="center" vertical="center"/>
    </xf>
    <xf numFmtId="165" fontId="59" fillId="9" borderId="9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left"/>
    </xf>
    <xf numFmtId="0" fontId="56" fillId="0" borderId="0" xfId="0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0" fontId="56" fillId="0" borderId="14" xfId="0" applyFont="1" applyBorder="1" applyAlignment="1">
      <alignment horizontal="center"/>
    </xf>
    <xf numFmtId="0" fontId="56" fillId="0" borderId="2" xfId="0" applyFont="1" applyBorder="1" applyAlignment="1">
      <alignment horizontal="center" vertical="top" wrapText="1"/>
    </xf>
    <xf numFmtId="0" fontId="56" fillId="0" borderId="3" xfId="0" applyFont="1" applyBorder="1" applyAlignment="1">
      <alignment horizontal="center" vertical="top" wrapText="1"/>
    </xf>
    <xf numFmtId="0" fontId="56" fillId="0" borderId="12" xfId="0" applyFont="1" applyBorder="1" applyAlignment="1">
      <alignment horizontal="center" vertical="top" wrapText="1"/>
    </xf>
    <xf numFmtId="0" fontId="56" fillId="0" borderId="0" xfId="0" applyFont="1" applyAlignment="1">
      <alignment horizontal="center" vertical="top" wrapText="1"/>
    </xf>
    <xf numFmtId="0" fontId="56" fillId="0" borderId="81" xfId="0" applyFont="1" applyBorder="1" applyAlignment="1">
      <alignment horizontal="center" vertical="center"/>
    </xf>
    <xf numFmtId="0" fontId="56" fillId="0" borderId="89" xfId="0" applyFont="1" applyBorder="1" applyAlignment="1">
      <alignment horizontal="center" vertical="center"/>
    </xf>
    <xf numFmtId="0" fontId="56" fillId="0" borderId="90" xfId="0" applyFont="1" applyBorder="1" applyAlignment="1">
      <alignment horizontal="center" vertical="center"/>
    </xf>
    <xf numFmtId="0" fontId="56" fillId="0" borderId="84" xfId="0" applyFont="1" applyBorder="1" applyAlignment="1">
      <alignment horizontal="center" wrapText="1"/>
    </xf>
    <xf numFmtId="0" fontId="56" fillId="0" borderId="85" xfId="0" applyFont="1" applyBorder="1" applyAlignment="1">
      <alignment horizontal="center" wrapText="1"/>
    </xf>
    <xf numFmtId="0" fontId="56" fillId="0" borderId="91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0" fontId="56" fillId="0" borderId="30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0" fontId="56" fillId="0" borderId="0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92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/>
    </xf>
    <xf numFmtId="0" fontId="56" fillId="0" borderId="87" xfId="0" applyFont="1" applyBorder="1" applyAlignment="1">
      <alignment horizontal="center"/>
    </xf>
    <xf numFmtId="165" fontId="56" fillId="0" borderId="62" xfId="0" applyNumberFormat="1" applyFont="1" applyBorder="1" applyAlignment="1">
      <alignment horizontal="center" vertical="center"/>
    </xf>
    <xf numFmtId="0" fontId="56" fillId="0" borderId="30" xfId="0" applyFont="1" applyBorder="1" applyAlignment="1">
      <alignment horizontal="center" vertical="center"/>
    </xf>
    <xf numFmtId="0" fontId="56" fillId="0" borderId="83" xfId="0" applyFont="1" applyBorder="1" applyAlignment="1">
      <alignment horizontal="center" vertical="center"/>
    </xf>
    <xf numFmtId="0" fontId="56" fillId="0" borderId="42" xfId="0" applyFont="1" applyBorder="1" applyAlignment="1">
      <alignment horizontal="center" vertical="center"/>
    </xf>
    <xf numFmtId="0" fontId="56" fillId="0" borderId="93" xfId="0" applyFont="1" applyBorder="1" applyAlignment="1">
      <alignment horizontal="center" vertical="center"/>
    </xf>
    <xf numFmtId="0" fontId="56" fillId="0" borderId="92" xfId="0" applyFont="1" applyBorder="1" applyAlignment="1">
      <alignment horizontal="center" vertical="center"/>
    </xf>
    <xf numFmtId="0" fontId="56" fillId="0" borderId="86" xfId="0" applyFont="1" applyBorder="1" applyAlignment="1">
      <alignment horizontal="center"/>
    </xf>
    <xf numFmtId="0" fontId="56" fillId="0" borderId="88" xfId="0" applyFont="1" applyBorder="1" applyAlignment="1">
      <alignment horizontal="center"/>
    </xf>
    <xf numFmtId="0" fontId="57" fillId="7" borderId="0" xfId="0" applyFont="1" applyFill="1" applyAlignment="1">
      <alignment horizontal="center" wrapText="1"/>
    </xf>
    <xf numFmtId="0" fontId="58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165" fontId="56" fillId="0" borderId="13" xfId="0" applyNumberFormat="1" applyFont="1" applyBorder="1" applyAlignment="1">
      <alignment horizontal="center"/>
    </xf>
    <xf numFmtId="165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right"/>
    </xf>
    <xf numFmtId="0" fontId="56" fillId="0" borderId="0" xfId="0" applyFont="1" applyAlignment="1">
      <alignment horizontal="center" vertical="center" wrapText="1"/>
    </xf>
    <xf numFmtId="0" fontId="56" fillId="0" borderId="0" xfId="0" applyFont="1" applyAlignment="1">
      <alignment horizontal="left" vertical="center" wrapText="1"/>
    </xf>
    <xf numFmtId="0" fontId="56" fillId="3" borderId="0" xfId="0" applyFont="1" applyFill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25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67" fontId="44" fillId="0" borderId="13" xfId="0" applyNumberFormat="1" applyFont="1" applyBorder="1" applyAlignment="1">
      <alignment horizontal="center" vertical="center"/>
    </xf>
    <xf numFmtId="167" fontId="44" fillId="0" borderId="14" xfId="0" applyNumberFormat="1" applyFont="1" applyBorder="1" applyAlignment="1">
      <alignment horizontal="center" vertical="center"/>
    </xf>
    <xf numFmtId="165" fontId="44" fillId="0" borderId="13" xfId="0" applyNumberFormat="1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25" xfId="0" applyFont="1" applyBorder="1" applyAlignment="1">
      <alignment horizontal="center" vertical="center"/>
    </xf>
    <xf numFmtId="167" fontId="47" fillId="0" borderId="13" xfId="0" applyNumberFormat="1" applyFont="1" applyBorder="1" applyAlignment="1">
      <alignment horizontal="center" vertical="center"/>
    </xf>
    <xf numFmtId="167" fontId="47" fillId="0" borderId="14" xfId="0" applyNumberFormat="1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 wrapText="1"/>
    </xf>
    <xf numFmtId="0" fontId="44" fillId="0" borderId="24" xfId="0" applyFont="1" applyBorder="1" applyAlignment="1">
      <alignment horizontal="center" vertical="center"/>
    </xf>
    <xf numFmtId="165" fontId="47" fillId="0" borderId="13" xfId="0" applyNumberFormat="1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5" fontId="16" fillId="0" borderId="13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16" fillId="0" borderId="14" xfId="0" applyNumberFormat="1" applyFont="1" applyBorder="1" applyAlignment="1">
      <alignment horizontal="center" vertical="center"/>
    </xf>
    <xf numFmtId="0" fontId="74" fillId="16" borderId="2" xfId="0" applyFont="1" applyFill="1" applyBorder="1" applyAlignment="1">
      <alignment horizontal="center" vertical="center"/>
    </xf>
    <xf numFmtId="0" fontId="74" fillId="16" borderId="4" xfId="0" applyFont="1" applyFill="1" applyBorder="1" applyAlignment="1">
      <alignment horizontal="center" vertical="center"/>
    </xf>
    <xf numFmtId="0" fontId="74" fillId="18" borderId="13" xfId="0" applyFont="1" applyFill="1" applyBorder="1" applyAlignment="1">
      <alignment horizontal="center" vertical="center" wrapText="1"/>
    </xf>
    <xf numFmtId="0" fontId="74" fillId="18" borderId="14" xfId="0" applyFont="1" applyFill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0" fontId="74" fillId="0" borderId="14" xfId="0" applyFont="1" applyBorder="1" applyAlignment="1">
      <alignment horizontal="center" vertical="center" wrapText="1"/>
    </xf>
    <xf numFmtId="165" fontId="74" fillId="17" borderId="13" xfId="0" applyNumberFormat="1" applyFont="1" applyFill="1" applyBorder="1" applyAlignment="1">
      <alignment horizontal="center" vertical="center"/>
    </xf>
    <xf numFmtId="0" fontId="74" fillId="17" borderId="14" xfId="0" applyFont="1" applyFill="1" applyBorder="1" applyAlignment="1">
      <alignment horizontal="center" vertical="center"/>
    </xf>
    <xf numFmtId="165" fontId="74" fillId="0" borderId="13" xfId="0" applyNumberFormat="1" applyFont="1" applyBorder="1" applyAlignment="1">
      <alignment horizontal="center" vertical="center"/>
    </xf>
    <xf numFmtId="0" fontId="74" fillId="0" borderId="14" xfId="0" applyFont="1" applyBorder="1" applyAlignment="1">
      <alignment horizontal="center" vertical="center"/>
    </xf>
    <xf numFmtId="0" fontId="85" fillId="0" borderId="13" xfId="0" applyFont="1" applyBorder="1" applyAlignment="1">
      <alignment horizontal="center" vertical="center" wrapText="1"/>
    </xf>
    <xf numFmtId="0" fontId="85" fillId="0" borderId="14" xfId="0" applyFont="1" applyBorder="1" applyAlignment="1">
      <alignment horizontal="center" vertical="center" wrapText="1"/>
    </xf>
    <xf numFmtId="165" fontId="85" fillId="5" borderId="13" xfId="0" applyNumberFormat="1" applyFont="1" applyFill="1" applyBorder="1" applyAlignment="1">
      <alignment horizontal="center" vertical="center"/>
    </xf>
    <xf numFmtId="0" fontId="85" fillId="5" borderId="14" xfId="0" applyFont="1" applyFill="1" applyBorder="1" applyAlignment="1">
      <alignment horizontal="center" vertical="center"/>
    </xf>
    <xf numFmtId="165" fontId="85" fillId="17" borderId="13" xfId="0" applyNumberFormat="1" applyFont="1" applyFill="1" applyBorder="1" applyAlignment="1">
      <alignment horizontal="center" vertical="center"/>
    </xf>
    <xf numFmtId="0" fontId="85" fillId="17" borderId="14" xfId="0" applyFont="1" applyFill="1" applyBorder="1" applyAlignment="1">
      <alignment horizontal="center" vertical="center"/>
    </xf>
    <xf numFmtId="165" fontId="85" fillId="0" borderId="13" xfId="0" applyNumberFormat="1" applyFont="1" applyBorder="1" applyAlignment="1">
      <alignment horizontal="center" vertical="center"/>
    </xf>
    <xf numFmtId="0" fontId="85" fillId="0" borderId="14" xfId="0" applyFont="1" applyBorder="1" applyAlignment="1">
      <alignment horizontal="center" vertical="center"/>
    </xf>
    <xf numFmtId="0" fontId="83" fillId="18" borderId="13" xfId="0" applyFont="1" applyFill="1" applyBorder="1" applyAlignment="1">
      <alignment horizontal="center" vertical="center" wrapText="1"/>
    </xf>
    <xf numFmtId="0" fontId="83" fillId="18" borderId="14" xfId="0" applyFont="1" applyFill="1" applyBorder="1" applyAlignment="1">
      <alignment horizontal="center" vertical="center" wrapText="1"/>
    </xf>
    <xf numFmtId="0" fontId="83" fillId="16" borderId="2" xfId="0" applyFont="1" applyFill="1" applyBorder="1" applyAlignment="1">
      <alignment horizontal="center" vertical="center"/>
    </xf>
    <xf numFmtId="0" fontId="83" fillId="16" borderId="4" xfId="0" applyFont="1" applyFill="1" applyBorder="1" applyAlignment="1">
      <alignment horizontal="center" vertical="center"/>
    </xf>
    <xf numFmtId="0" fontId="110" fillId="0" borderId="6" xfId="0" applyFont="1" applyBorder="1" applyAlignment="1">
      <alignment vertical="center" wrapText="1"/>
    </xf>
    <xf numFmtId="165" fontId="4" fillId="0" borderId="0" xfId="0" applyNumberFormat="1" applyFont="1" applyAlignment="1">
      <alignment horizontal="center" vertical="center"/>
    </xf>
    <xf numFmtId="165" fontId="66" fillId="0" borderId="0" xfId="0" applyNumberFormat="1" applyFont="1"/>
    <xf numFmtId="165" fontId="53" fillId="0" borderId="0" xfId="0" applyNumberFormat="1" applyFont="1" applyAlignment="1">
      <alignment vertical="center"/>
    </xf>
    <xf numFmtId="165" fontId="53" fillId="0" borderId="6" xfId="0" applyNumberFormat="1" applyFont="1" applyBorder="1" applyAlignment="1">
      <alignment horizontal="center" vertical="center" wrapText="1"/>
    </xf>
    <xf numFmtId="165" fontId="66" fillId="0" borderId="0" xfId="0" applyNumberFormat="1" applyFont="1" applyAlignment="1">
      <alignment vertical="center"/>
    </xf>
    <xf numFmtId="165" fontId="66" fillId="0" borderId="26" xfId="0" applyNumberFormat="1" applyFont="1" applyBorder="1" applyAlignment="1">
      <alignment horizontal="center" vertical="center"/>
    </xf>
    <xf numFmtId="165" fontId="53" fillId="0" borderId="0" xfId="0" applyNumberFormat="1" applyFont="1" applyBorder="1" applyAlignment="1">
      <alignment vertical="center" wrapText="1"/>
    </xf>
    <xf numFmtId="165" fontId="66" fillId="0" borderId="0" xfId="0" applyNumberFormat="1" applyFont="1" applyBorder="1" applyAlignment="1">
      <alignment vertical="center"/>
    </xf>
    <xf numFmtId="165" fontId="66" fillId="0" borderId="26" xfId="0" applyNumberFormat="1" applyFont="1" applyBorder="1" applyAlignment="1">
      <alignment vertical="center"/>
    </xf>
    <xf numFmtId="165" fontId="53" fillId="0" borderId="26" xfId="0" applyNumberFormat="1" applyFont="1" applyBorder="1" applyAlignment="1">
      <alignment vertical="center"/>
    </xf>
  </cellXfs>
  <cellStyles count="6">
    <cellStyle name="60% - Accent2" xfId="5" builtinId="36"/>
    <cellStyle name="Currency 2" xfId="4"/>
    <cellStyle name="Normal" xfId="0" builtinId="0"/>
    <cellStyle name="Normal 2" xfId="1"/>
    <cellStyle name="Normal 2 2" xfId="2"/>
    <cellStyle name="Normal 3" xfId="3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 tint="4.9989318521683403E-2"/>
        <name val="Kokila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Kokila"/>
        <scheme val="none"/>
      </font>
    </dxf>
    <dxf>
      <font>
        <strike val="0"/>
        <outline val="0"/>
        <shadow val="0"/>
        <u val="none"/>
        <vertAlign val="baseline"/>
        <sz val="14"/>
        <name val="Kokila"/>
        <scheme val="none"/>
      </font>
    </dxf>
    <dxf>
      <font>
        <strike val="0"/>
        <outline val="0"/>
        <shadow val="0"/>
        <u val="none"/>
        <vertAlign val="baseline"/>
        <sz val="14"/>
        <name val="Kokila"/>
        <scheme val="none"/>
      </font>
    </dxf>
    <dxf>
      <font>
        <strike val="0"/>
        <outline val="0"/>
        <shadow val="0"/>
        <u val="none"/>
        <vertAlign val="baseline"/>
        <sz val="14"/>
        <name val="Kokila"/>
        <scheme val="none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Kokila"/>
        <scheme val="none"/>
      </font>
      <numFmt numFmtId="0" formatCode="General"/>
      <fill>
        <patternFill patternType="solid">
          <fgColor indexed="64"/>
          <bgColor theme="5" tint="0.39997558519241921"/>
        </patternFill>
      </fill>
    </dxf>
    <dxf>
      <font>
        <b/>
        <strike val="0"/>
        <outline val="0"/>
        <shadow val="0"/>
        <u val="none"/>
        <vertAlign val="baseline"/>
        <sz val="14"/>
        <name val="Kokila"/>
        <scheme val="none"/>
      </font>
      <numFmt numFmtId="0" formatCode="General"/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Kokila"/>
        <scheme val="none"/>
      </font>
    </dxf>
    <dxf>
      <font>
        <strike val="0"/>
        <outline val="0"/>
        <shadow val="0"/>
        <u val="none"/>
        <vertAlign val="baseline"/>
        <sz val="14"/>
        <name val="Kokila"/>
        <scheme val="none"/>
      </font>
    </dxf>
    <dxf>
      <font>
        <strike val="0"/>
        <outline val="0"/>
        <shadow val="0"/>
        <u val="none"/>
        <vertAlign val="baseline"/>
        <name val="DVOT-Surekh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VOT-Surekh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VOT-Surekh"/>
        <scheme val="none"/>
      </font>
      <numFmt numFmtId="167" formatCode="[$-4000439]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VOT-Surekh"/>
        <scheme val="none"/>
      </font>
      <numFmt numFmtId="167" formatCode="[$-4000439]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VOT-Surekh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VOT-Surekh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VOT-Surekh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DVOT-Surekh"/>
        <scheme val="none"/>
      </font>
      <numFmt numFmtId="167" formatCode="[$-4000439]0.00"/>
    </dxf>
    <dxf>
      <font>
        <strike val="0"/>
        <outline val="0"/>
        <shadow val="0"/>
        <u val="none"/>
        <vertAlign val="baseline"/>
        <sz val="11"/>
        <color rgb="FFFF0000"/>
        <name val="DVOT-Surekh"/>
        <scheme val="none"/>
      </font>
      <numFmt numFmtId="167" formatCode="[$-4000439]0.00"/>
    </dxf>
    <dxf>
      <font>
        <strike val="0"/>
        <outline val="0"/>
        <shadow val="0"/>
        <u val="none"/>
        <vertAlign val="baseline"/>
        <sz val="11"/>
        <color rgb="FFFF0000"/>
        <name val="DVOT-Surekh"/>
        <scheme val="none"/>
      </font>
      <numFmt numFmtId="167" formatCode="[$-4000439]0.00"/>
    </dxf>
    <dxf>
      <font>
        <strike val="0"/>
        <outline val="0"/>
        <shadow val="0"/>
        <u val="none"/>
        <vertAlign val="baseline"/>
        <sz val="11"/>
        <color rgb="FFFF0000"/>
        <name val="DVOT-Surekh"/>
        <scheme val="none"/>
      </font>
    </dxf>
    <dxf>
      <font>
        <strike val="0"/>
        <outline val="0"/>
        <shadow val="0"/>
        <u val="none"/>
        <vertAlign val="baseline"/>
        <sz val="11"/>
        <color rgb="FFFF0000"/>
        <name val="DVOT-Surekh"/>
        <scheme val="none"/>
      </font>
      <numFmt numFmtId="167" formatCode="[$-4000439]0.00"/>
    </dxf>
    <dxf>
      <font>
        <strike val="0"/>
        <outline val="0"/>
        <shadow val="0"/>
        <u val="none"/>
        <vertAlign val="baseline"/>
        <name val="DVOT-Surekh"/>
        <scheme val="none"/>
      </font>
      <numFmt numFmtId="167" formatCode="[$-4000439]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13" Type="http://schemas.openxmlformats.org/officeDocument/2006/relationships/hyperlink" Target="#Aug!A1"/><Relationship Id="rId18" Type="http://schemas.openxmlformats.org/officeDocument/2006/relationships/hyperlink" Target="#'P-may'!A1"/><Relationship Id="rId26" Type="http://schemas.openxmlformats.org/officeDocument/2006/relationships/hyperlink" Target="#'P-Oct'!A1"/><Relationship Id="rId3" Type="http://schemas.openxmlformats.org/officeDocument/2006/relationships/hyperlink" Target="#Jan!A1"/><Relationship Id="rId21" Type="http://schemas.openxmlformats.org/officeDocument/2006/relationships/hyperlink" Target="#'P-Nov'!A1"/><Relationship Id="rId7" Type="http://schemas.openxmlformats.org/officeDocument/2006/relationships/hyperlink" Target="#July!A1"/><Relationship Id="rId12" Type="http://schemas.openxmlformats.org/officeDocument/2006/relationships/hyperlink" Target="#Jun!A1"/><Relationship Id="rId17" Type="http://schemas.openxmlformats.org/officeDocument/2006/relationships/hyperlink" Target="#'P-Feb'!A1"/><Relationship Id="rId25" Type="http://schemas.openxmlformats.org/officeDocument/2006/relationships/hyperlink" Target="#'P-Aug'!A1"/><Relationship Id="rId2" Type="http://schemas.openxmlformats.org/officeDocument/2006/relationships/hyperlink" Target="#'N No. 3-4 '!A1"/><Relationship Id="rId16" Type="http://schemas.openxmlformats.org/officeDocument/2006/relationships/hyperlink" Target="#'P-Jan'!A1"/><Relationship Id="rId20" Type="http://schemas.openxmlformats.org/officeDocument/2006/relationships/hyperlink" Target="#'P-Sep'!A1"/><Relationship Id="rId1" Type="http://schemas.openxmlformats.org/officeDocument/2006/relationships/hyperlink" Target="#'&#2357;&#2366;&#2352;&#2381;&#2359;&#2367;&#2325; &#2309;&#2361;&#2357;&#2366;&#2354; '!A1"/><Relationship Id="rId6" Type="http://schemas.openxmlformats.org/officeDocument/2006/relationships/hyperlink" Target="#May!A1"/><Relationship Id="rId11" Type="http://schemas.openxmlformats.org/officeDocument/2006/relationships/hyperlink" Target="#April!A1"/><Relationship Id="rId24" Type="http://schemas.openxmlformats.org/officeDocument/2006/relationships/hyperlink" Target="#'P-Jun'!A1"/><Relationship Id="rId5" Type="http://schemas.openxmlformats.org/officeDocument/2006/relationships/hyperlink" Target="#Feb!A1"/><Relationship Id="rId15" Type="http://schemas.openxmlformats.org/officeDocument/2006/relationships/hyperlink" Target="#Dec!A1"/><Relationship Id="rId23" Type="http://schemas.openxmlformats.org/officeDocument/2006/relationships/hyperlink" Target="#'P-April '!A1"/><Relationship Id="rId10" Type="http://schemas.openxmlformats.org/officeDocument/2006/relationships/hyperlink" Target="#March!A1"/><Relationship Id="rId19" Type="http://schemas.openxmlformats.org/officeDocument/2006/relationships/hyperlink" Target="#'P-july'!A1"/><Relationship Id="rId4" Type="http://schemas.openxmlformats.org/officeDocument/2006/relationships/hyperlink" Target="#'&#2309;&#2306;&#2342;&#2366;&#2332;&#2346;&#2340;&#2381;&#2352;&#2325; '!A1"/><Relationship Id="rId9" Type="http://schemas.openxmlformats.org/officeDocument/2006/relationships/hyperlink" Target="#Nov!A1"/><Relationship Id="rId14" Type="http://schemas.openxmlformats.org/officeDocument/2006/relationships/hyperlink" Target="#Oct!A1"/><Relationship Id="rId22" Type="http://schemas.openxmlformats.org/officeDocument/2006/relationships/hyperlink" Target="#'P-March'!A1"/><Relationship Id="rId27" Type="http://schemas.openxmlformats.org/officeDocument/2006/relationships/hyperlink" Target="#'P-De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&#2350;&#2369;&#2326;&#2381;&#2351; &#2346;&#2366;&#2344; 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2350;&#2369;&#2326;&#2381;&#2351; &#2346;&#2366;&#2344;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2350;&#2369;&#2326;&#2381;&#2351; &#2346;&#2366;&#2344; 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2357;&#2381;&#2361;&#2380;&#2330;&#2352;!Print_Area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P-March'!A1"/><Relationship Id="rId13" Type="http://schemas.openxmlformats.org/officeDocument/2006/relationships/hyperlink" Target="#'P-Dec'!A1"/><Relationship Id="rId18" Type="http://schemas.openxmlformats.org/officeDocument/2006/relationships/hyperlink" Target="#Jun!A1"/><Relationship Id="rId3" Type="http://schemas.openxmlformats.org/officeDocument/2006/relationships/hyperlink" Target="#'P-Feb'!A1"/><Relationship Id="rId21" Type="http://schemas.openxmlformats.org/officeDocument/2006/relationships/hyperlink" Target="#Jan!A1"/><Relationship Id="rId7" Type="http://schemas.openxmlformats.org/officeDocument/2006/relationships/hyperlink" Target="#'P-Nov'!A1"/><Relationship Id="rId12" Type="http://schemas.openxmlformats.org/officeDocument/2006/relationships/hyperlink" Target="#'P-Oct'!A1"/><Relationship Id="rId17" Type="http://schemas.openxmlformats.org/officeDocument/2006/relationships/hyperlink" Target="#April!A1"/><Relationship Id="rId25" Type="http://schemas.openxmlformats.org/officeDocument/2006/relationships/hyperlink" Target="#Sep!A1"/><Relationship Id="rId2" Type="http://schemas.openxmlformats.org/officeDocument/2006/relationships/hyperlink" Target="#'P-Jan'!A1"/><Relationship Id="rId16" Type="http://schemas.openxmlformats.org/officeDocument/2006/relationships/hyperlink" Target="#May!A1"/><Relationship Id="rId20" Type="http://schemas.openxmlformats.org/officeDocument/2006/relationships/hyperlink" Target="#March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Sep'!A1"/><Relationship Id="rId11" Type="http://schemas.openxmlformats.org/officeDocument/2006/relationships/hyperlink" Target="#'P-Aug'!A1"/><Relationship Id="rId24" Type="http://schemas.openxmlformats.org/officeDocument/2006/relationships/hyperlink" Target="#Dec!A1"/><Relationship Id="rId5" Type="http://schemas.openxmlformats.org/officeDocument/2006/relationships/hyperlink" Target="#'P-july'!A1"/><Relationship Id="rId15" Type="http://schemas.openxmlformats.org/officeDocument/2006/relationships/hyperlink" Target="#Aug!A1"/><Relationship Id="rId23" Type="http://schemas.openxmlformats.org/officeDocument/2006/relationships/hyperlink" Target="#Oct!A1"/><Relationship Id="rId10" Type="http://schemas.openxmlformats.org/officeDocument/2006/relationships/hyperlink" Target="#'P-Jun'!A1"/><Relationship Id="rId19" Type="http://schemas.openxmlformats.org/officeDocument/2006/relationships/hyperlink" Target="#Feb!A1"/><Relationship Id="rId4" Type="http://schemas.openxmlformats.org/officeDocument/2006/relationships/hyperlink" Target="#'P-may'!A1"/><Relationship Id="rId9" Type="http://schemas.openxmlformats.org/officeDocument/2006/relationships/hyperlink" Target="#'P-April '!A1"/><Relationship Id="rId14" Type="http://schemas.openxmlformats.org/officeDocument/2006/relationships/hyperlink" Target="#July!A1"/><Relationship Id="rId22" Type="http://schemas.openxmlformats.org/officeDocument/2006/relationships/hyperlink" Target="#Nov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hyperlink" Target="#'P-April '!A1"/><Relationship Id="rId13" Type="http://schemas.openxmlformats.org/officeDocument/2006/relationships/hyperlink" Target="#July!A1"/><Relationship Id="rId18" Type="http://schemas.openxmlformats.org/officeDocument/2006/relationships/hyperlink" Target="#March!A1"/><Relationship Id="rId3" Type="http://schemas.openxmlformats.org/officeDocument/2006/relationships/hyperlink" Target="#'P-Feb'!A1"/><Relationship Id="rId21" Type="http://schemas.openxmlformats.org/officeDocument/2006/relationships/hyperlink" Target="#Oct!A1"/><Relationship Id="rId7" Type="http://schemas.openxmlformats.org/officeDocument/2006/relationships/hyperlink" Target="#'P-March'!A1"/><Relationship Id="rId12" Type="http://schemas.openxmlformats.org/officeDocument/2006/relationships/hyperlink" Target="#'P-Dec'!A1"/><Relationship Id="rId17" Type="http://schemas.openxmlformats.org/officeDocument/2006/relationships/hyperlink" Target="#Feb!A1"/><Relationship Id="rId25" Type="http://schemas.openxmlformats.org/officeDocument/2006/relationships/hyperlink" Target="#'P-may'!A1"/><Relationship Id="rId2" Type="http://schemas.openxmlformats.org/officeDocument/2006/relationships/hyperlink" Target="#'P-Jan'!A1"/><Relationship Id="rId16" Type="http://schemas.openxmlformats.org/officeDocument/2006/relationships/hyperlink" Target="#Jun!A1"/><Relationship Id="rId20" Type="http://schemas.openxmlformats.org/officeDocument/2006/relationships/hyperlink" Target="#Nov!A1"/><Relationship Id="rId1" Type="http://schemas.openxmlformats.org/officeDocument/2006/relationships/hyperlink" Target="#'&#2350;&#2369;&#2326;&#2381;&#2351; &#2346;&#2366;&#2344; '!A1"/><Relationship Id="rId6" Type="http://schemas.openxmlformats.org/officeDocument/2006/relationships/hyperlink" Target="#'P-Nov'!A1"/><Relationship Id="rId11" Type="http://schemas.openxmlformats.org/officeDocument/2006/relationships/hyperlink" Target="#'P-Oct'!A1"/><Relationship Id="rId24" Type="http://schemas.openxmlformats.org/officeDocument/2006/relationships/hyperlink" Target="#May!A1"/><Relationship Id="rId5" Type="http://schemas.openxmlformats.org/officeDocument/2006/relationships/hyperlink" Target="#'P-Sep'!A1"/><Relationship Id="rId15" Type="http://schemas.openxmlformats.org/officeDocument/2006/relationships/hyperlink" Target="#April!A1"/><Relationship Id="rId23" Type="http://schemas.openxmlformats.org/officeDocument/2006/relationships/hyperlink" Target="#Sep!A1"/><Relationship Id="rId10" Type="http://schemas.openxmlformats.org/officeDocument/2006/relationships/hyperlink" Target="#'P-Aug'!A1"/><Relationship Id="rId19" Type="http://schemas.openxmlformats.org/officeDocument/2006/relationships/hyperlink" Target="#Jan!A1"/><Relationship Id="rId4" Type="http://schemas.openxmlformats.org/officeDocument/2006/relationships/hyperlink" Target="#'P-july'!A1"/><Relationship Id="rId9" Type="http://schemas.openxmlformats.org/officeDocument/2006/relationships/hyperlink" Target="#'P-Jun'!A1"/><Relationship Id="rId14" Type="http://schemas.openxmlformats.org/officeDocument/2006/relationships/hyperlink" Target="#Aug!A1"/><Relationship Id="rId22" Type="http://schemas.openxmlformats.org/officeDocument/2006/relationships/hyperlink" Target="#De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582083</xdr:colOff>
      <xdr:row>25</xdr:row>
      <xdr:rowOff>2118</xdr:rowOff>
    </xdr:from>
    <xdr:to>
      <xdr:col>10</xdr:col>
      <xdr:colOff>301626</xdr:colOff>
      <xdr:row>28</xdr:row>
      <xdr:rowOff>66676</xdr:rowOff>
    </xdr:to>
    <xdr:sp macro="" textlink="">
      <xdr:nvSpPr>
        <xdr:cNvPr id="3" name="Rounded Rectangle 2"/>
        <xdr:cNvSpPr/>
      </xdr:nvSpPr>
      <xdr:spPr>
        <a:xfrm>
          <a:off x="4254500" y="4648201"/>
          <a:ext cx="2174876" cy="636058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87809</xdr:colOff>
      <xdr:row>2</xdr:row>
      <xdr:rowOff>157692</xdr:rowOff>
    </xdr:from>
    <xdr:to>
      <xdr:col>14</xdr:col>
      <xdr:colOff>421184</xdr:colOff>
      <xdr:row>4</xdr:row>
      <xdr:rowOff>105833</xdr:rowOff>
    </xdr:to>
    <xdr:sp macro="" textlink="">
      <xdr:nvSpPr>
        <xdr:cNvPr id="8" name="Rounded Rectangle 7">
          <a:hlinkClick xmlns:r="http://schemas.openxmlformats.org/officeDocument/2006/relationships" r:id="rId1"/>
        </xdr:cNvPr>
        <xdr:cNvSpPr/>
      </xdr:nvSpPr>
      <xdr:spPr>
        <a:xfrm>
          <a:off x="6839976" y="157692"/>
          <a:ext cx="2174875" cy="329141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वार्षिक अहवाल </a:t>
          </a:r>
          <a:endParaRPr lang="en-US" sz="18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497385</xdr:colOff>
      <xdr:row>2</xdr:row>
      <xdr:rowOff>148167</xdr:rowOff>
    </xdr:from>
    <xdr:to>
      <xdr:col>10</xdr:col>
      <xdr:colOff>221160</xdr:colOff>
      <xdr:row>4</xdr:row>
      <xdr:rowOff>95250</xdr:rowOff>
    </xdr:to>
    <xdr:sp macro="" textlink="">
      <xdr:nvSpPr>
        <xdr:cNvPr id="32" name="Rounded Rectangle 31">
          <a:hlinkClick xmlns:r="http://schemas.openxmlformats.org/officeDocument/2006/relationships" r:id="rId2"/>
        </xdr:cNvPr>
        <xdr:cNvSpPr/>
      </xdr:nvSpPr>
      <xdr:spPr>
        <a:xfrm>
          <a:off x="4180385" y="148167"/>
          <a:ext cx="2179108" cy="328083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नमुना नं. ३ / ४ </a:t>
          </a:r>
          <a:endParaRPr lang="en-US" sz="18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243407</xdr:colOff>
      <xdr:row>18</xdr:row>
      <xdr:rowOff>95254</xdr:rowOff>
    </xdr:from>
    <xdr:to>
      <xdr:col>7</xdr:col>
      <xdr:colOff>230707</xdr:colOff>
      <xdr:row>20</xdr:row>
      <xdr:rowOff>148171</xdr:rowOff>
    </xdr:to>
    <xdr:sp macro="" textlink="">
      <xdr:nvSpPr>
        <xdr:cNvPr id="33" name="Rounded Rectangle 32">
          <a:hlinkClick xmlns:r="http://schemas.openxmlformats.org/officeDocument/2006/relationships" r:id="rId3"/>
        </xdr:cNvPr>
        <xdr:cNvSpPr/>
      </xdr:nvSpPr>
      <xdr:spPr>
        <a:xfrm>
          <a:off x="2688157" y="3407837"/>
          <a:ext cx="1828800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2</xdr:col>
      <xdr:colOff>429652</xdr:colOff>
      <xdr:row>2</xdr:row>
      <xdr:rowOff>125941</xdr:rowOff>
    </xdr:from>
    <xdr:to>
      <xdr:col>6</xdr:col>
      <xdr:colOff>153427</xdr:colOff>
      <xdr:row>4</xdr:row>
      <xdr:rowOff>95250</xdr:rowOff>
    </xdr:to>
    <xdr:sp macro="" textlink="">
      <xdr:nvSpPr>
        <xdr:cNvPr id="36" name="Rounded Rectangle 35">
          <a:hlinkClick xmlns:r="http://schemas.openxmlformats.org/officeDocument/2006/relationships" r:id="rId4"/>
        </xdr:cNvPr>
        <xdr:cNvSpPr/>
      </xdr:nvSpPr>
      <xdr:spPr>
        <a:xfrm>
          <a:off x="1657319" y="125941"/>
          <a:ext cx="2179108" cy="35030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800" b="0" cap="none" spc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</a:rPr>
            <a:t>अंदाजपत्रक  </a:t>
          </a:r>
          <a:endParaRPr lang="en-US" sz="18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27509</xdr:colOff>
      <xdr:row>21</xdr:row>
      <xdr:rowOff>27515</xdr:rowOff>
    </xdr:from>
    <xdr:to>
      <xdr:col>4</xdr:col>
      <xdr:colOff>14809</xdr:colOff>
      <xdr:row>23</xdr:row>
      <xdr:rowOff>80432</xdr:rowOff>
    </xdr:to>
    <xdr:sp macro="" textlink="">
      <xdr:nvSpPr>
        <xdr:cNvPr id="40" name="Rounded Rectangle 39">
          <a:hlinkClick xmlns:r="http://schemas.openxmlformats.org/officeDocument/2006/relationships" r:id="rId5"/>
        </xdr:cNvPr>
        <xdr:cNvSpPr/>
      </xdr:nvSpPr>
      <xdr:spPr>
        <a:xfrm>
          <a:off x="641342" y="3911598"/>
          <a:ext cx="1818217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</xdr:col>
      <xdr:colOff>222243</xdr:colOff>
      <xdr:row>7</xdr:row>
      <xdr:rowOff>84661</xdr:rowOff>
    </xdr:from>
    <xdr:to>
      <xdr:col>7</xdr:col>
      <xdr:colOff>209543</xdr:colOff>
      <xdr:row>9</xdr:row>
      <xdr:rowOff>137578</xdr:rowOff>
    </xdr:to>
    <xdr:sp macro="" textlink="">
      <xdr:nvSpPr>
        <xdr:cNvPr id="41" name="Rounded Rectangle 40">
          <a:hlinkClick xmlns:r="http://schemas.openxmlformats.org/officeDocument/2006/relationships" r:id="rId6"/>
        </xdr:cNvPr>
        <xdr:cNvSpPr/>
      </xdr:nvSpPr>
      <xdr:spPr>
        <a:xfrm>
          <a:off x="2666993" y="1301744"/>
          <a:ext cx="1828800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</xdr:col>
      <xdr:colOff>213784</xdr:colOff>
      <xdr:row>10</xdr:row>
      <xdr:rowOff>44447</xdr:rowOff>
    </xdr:from>
    <xdr:to>
      <xdr:col>7</xdr:col>
      <xdr:colOff>201084</xdr:colOff>
      <xdr:row>12</xdr:row>
      <xdr:rowOff>97364</xdr:rowOff>
    </xdr:to>
    <xdr:sp macro="" textlink="">
      <xdr:nvSpPr>
        <xdr:cNvPr id="44" name="Rounded Rectangle 43">
          <a:hlinkClick xmlns:r="http://schemas.openxmlformats.org/officeDocument/2006/relationships" r:id="rId7"/>
        </xdr:cNvPr>
        <xdr:cNvSpPr/>
      </xdr:nvSpPr>
      <xdr:spPr>
        <a:xfrm>
          <a:off x="2658534" y="1833030"/>
          <a:ext cx="1828800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</xdr:col>
      <xdr:colOff>211663</xdr:colOff>
      <xdr:row>12</xdr:row>
      <xdr:rowOff>190499</xdr:rowOff>
    </xdr:from>
    <xdr:to>
      <xdr:col>7</xdr:col>
      <xdr:colOff>198964</xdr:colOff>
      <xdr:row>15</xdr:row>
      <xdr:rowOff>52916</xdr:rowOff>
    </xdr:to>
    <xdr:sp macro="" textlink="">
      <xdr:nvSpPr>
        <xdr:cNvPr id="46" name="Rounded Rectangle 45">
          <a:hlinkClick xmlns:r="http://schemas.openxmlformats.org/officeDocument/2006/relationships" r:id="rId8"/>
        </xdr:cNvPr>
        <xdr:cNvSpPr/>
      </xdr:nvSpPr>
      <xdr:spPr>
        <a:xfrm>
          <a:off x="2656413" y="2360082"/>
          <a:ext cx="1828801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</xdr:col>
      <xdr:colOff>239173</xdr:colOff>
      <xdr:row>15</xdr:row>
      <xdr:rowOff>133354</xdr:rowOff>
    </xdr:from>
    <xdr:to>
      <xdr:col>7</xdr:col>
      <xdr:colOff>226473</xdr:colOff>
      <xdr:row>17</xdr:row>
      <xdr:rowOff>186271</xdr:rowOff>
    </xdr:to>
    <xdr:sp macro="" textlink="">
      <xdr:nvSpPr>
        <xdr:cNvPr id="50" name="Rounded Rectangle 49">
          <a:hlinkClick xmlns:r="http://schemas.openxmlformats.org/officeDocument/2006/relationships" r:id="rId9"/>
        </xdr:cNvPr>
        <xdr:cNvSpPr/>
      </xdr:nvSpPr>
      <xdr:spPr>
        <a:xfrm>
          <a:off x="2683923" y="2874437"/>
          <a:ext cx="1828800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</xdr:col>
      <xdr:colOff>237065</xdr:colOff>
      <xdr:row>21</xdr:row>
      <xdr:rowOff>31754</xdr:rowOff>
    </xdr:from>
    <xdr:to>
      <xdr:col>7</xdr:col>
      <xdr:colOff>224365</xdr:colOff>
      <xdr:row>23</xdr:row>
      <xdr:rowOff>84671</xdr:rowOff>
    </xdr:to>
    <xdr:sp macro="" textlink="">
      <xdr:nvSpPr>
        <xdr:cNvPr id="78" name="Rounded Rectangle 77">
          <a:hlinkClick xmlns:r="http://schemas.openxmlformats.org/officeDocument/2006/relationships" r:id="rId10"/>
        </xdr:cNvPr>
        <xdr:cNvSpPr/>
      </xdr:nvSpPr>
      <xdr:spPr>
        <a:xfrm>
          <a:off x="2681815" y="3915837"/>
          <a:ext cx="1828800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</xdr:col>
      <xdr:colOff>31751</xdr:colOff>
      <xdr:row>7</xdr:row>
      <xdr:rowOff>91017</xdr:rowOff>
    </xdr:from>
    <xdr:to>
      <xdr:col>4</xdr:col>
      <xdr:colOff>19051</xdr:colOff>
      <xdr:row>9</xdr:row>
      <xdr:rowOff>143934</xdr:rowOff>
    </xdr:to>
    <xdr:sp macro="" textlink="">
      <xdr:nvSpPr>
        <xdr:cNvPr id="79" name="Rounded Rectangle 78">
          <a:hlinkClick xmlns:r="http://schemas.openxmlformats.org/officeDocument/2006/relationships" r:id="rId11"/>
        </xdr:cNvPr>
        <xdr:cNvSpPr/>
      </xdr:nvSpPr>
      <xdr:spPr>
        <a:xfrm>
          <a:off x="645584" y="1308100"/>
          <a:ext cx="1818217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</xdr:col>
      <xdr:colOff>35985</xdr:colOff>
      <xdr:row>10</xdr:row>
      <xdr:rowOff>42328</xdr:rowOff>
    </xdr:from>
    <xdr:to>
      <xdr:col>4</xdr:col>
      <xdr:colOff>23285</xdr:colOff>
      <xdr:row>12</xdr:row>
      <xdr:rowOff>95245</xdr:rowOff>
    </xdr:to>
    <xdr:sp macro="" textlink="">
      <xdr:nvSpPr>
        <xdr:cNvPr id="80" name="Rounded Rectangle 79">
          <a:hlinkClick xmlns:r="http://schemas.openxmlformats.org/officeDocument/2006/relationships" r:id="rId12"/>
        </xdr:cNvPr>
        <xdr:cNvSpPr/>
      </xdr:nvSpPr>
      <xdr:spPr>
        <a:xfrm>
          <a:off x="649818" y="1830911"/>
          <a:ext cx="1818217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</xdr:col>
      <xdr:colOff>38108</xdr:colOff>
      <xdr:row>13</xdr:row>
      <xdr:rowOff>2114</xdr:rowOff>
    </xdr:from>
    <xdr:to>
      <xdr:col>4</xdr:col>
      <xdr:colOff>25408</xdr:colOff>
      <xdr:row>15</xdr:row>
      <xdr:rowOff>55031</xdr:rowOff>
    </xdr:to>
    <xdr:sp macro="" textlink="">
      <xdr:nvSpPr>
        <xdr:cNvPr id="81" name="Rounded Rectangle 80">
          <a:hlinkClick xmlns:r="http://schemas.openxmlformats.org/officeDocument/2006/relationships" r:id="rId13"/>
        </xdr:cNvPr>
        <xdr:cNvSpPr/>
      </xdr:nvSpPr>
      <xdr:spPr>
        <a:xfrm>
          <a:off x="651941" y="2362197"/>
          <a:ext cx="1818217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</xdr:col>
      <xdr:colOff>14821</xdr:colOff>
      <xdr:row>15</xdr:row>
      <xdr:rowOff>137584</xdr:rowOff>
    </xdr:from>
    <xdr:to>
      <xdr:col>4</xdr:col>
      <xdr:colOff>2121</xdr:colOff>
      <xdr:row>18</xdr:row>
      <xdr:rowOff>1</xdr:rowOff>
    </xdr:to>
    <xdr:sp macro="" textlink="">
      <xdr:nvSpPr>
        <xdr:cNvPr id="82" name="Rounded Rectangle 81">
          <a:hlinkClick xmlns:r="http://schemas.openxmlformats.org/officeDocument/2006/relationships" r:id="rId14"/>
        </xdr:cNvPr>
        <xdr:cNvSpPr/>
      </xdr:nvSpPr>
      <xdr:spPr>
        <a:xfrm>
          <a:off x="628654" y="2878667"/>
          <a:ext cx="1818217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</xdr:col>
      <xdr:colOff>31746</xdr:colOff>
      <xdr:row>18</xdr:row>
      <xdr:rowOff>69852</xdr:rowOff>
    </xdr:from>
    <xdr:to>
      <xdr:col>4</xdr:col>
      <xdr:colOff>19046</xdr:colOff>
      <xdr:row>20</xdr:row>
      <xdr:rowOff>122769</xdr:rowOff>
    </xdr:to>
    <xdr:sp macro="" textlink="">
      <xdr:nvSpPr>
        <xdr:cNvPr id="83" name="Rounded Rectangle 82">
          <a:hlinkClick xmlns:r="http://schemas.openxmlformats.org/officeDocument/2006/relationships" r:id="rId15"/>
        </xdr:cNvPr>
        <xdr:cNvSpPr/>
      </xdr:nvSpPr>
      <xdr:spPr>
        <a:xfrm>
          <a:off x="645579" y="3382435"/>
          <a:ext cx="1818217" cy="43391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13</xdr:col>
      <xdr:colOff>275094</xdr:colOff>
      <xdr:row>18</xdr:row>
      <xdr:rowOff>95257</xdr:rowOff>
    </xdr:from>
    <xdr:to>
      <xdr:col>16</xdr:col>
      <xdr:colOff>423260</xdr:colOff>
      <xdr:row>20</xdr:row>
      <xdr:rowOff>148174</xdr:rowOff>
    </xdr:to>
    <xdr:sp macro="" textlink="">
      <xdr:nvSpPr>
        <xdr:cNvPr id="30" name="Rounded Rectangle 29">
          <a:hlinkClick xmlns:r="http://schemas.openxmlformats.org/officeDocument/2006/relationships" r:id="rId16"/>
        </xdr:cNvPr>
        <xdr:cNvSpPr/>
      </xdr:nvSpPr>
      <xdr:spPr>
        <a:xfrm>
          <a:off x="8466594" y="4021674"/>
          <a:ext cx="1989666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9</xdr:col>
      <xdr:colOff>260924</xdr:colOff>
      <xdr:row>21</xdr:row>
      <xdr:rowOff>27518</xdr:rowOff>
    </xdr:from>
    <xdr:to>
      <xdr:col>13</xdr:col>
      <xdr:colOff>26911</xdr:colOff>
      <xdr:row>23</xdr:row>
      <xdr:rowOff>80435</xdr:rowOff>
    </xdr:to>
    <xdr:sp macro="" textlink="">
      <xdr:nvSpPr>
        <xdr:cNvPr id="31" name="Rounded Rectangle 30">
          <a:hlinkClick xmlns:r="http://schemas.openxmlformats.org/officeDocument/2006/relationships" r:id="rId17"/>
        </xdr:cNvPr>
        <xdr:cNvSpPr/>
      </xdr:nvSpPr>
      <xdr:spPr>
        <a:xfrm>
          <a:off x="6177007" y="4525435"/>
          <a:ext cx="2041404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13</xdr:col>
      <xdr:colOff>253930</xdr:colOff>
      <xdr:row>7</xdr:row>
      <xdr:rowOff>84664</xdr:rowOff>
    </xdr:from>
    <xdr:to>
      <xdr:col>16</xdr:col>
      <xdr:colOff>402096</xdr:colOff>
      <xdr:row>9</xdr:row>
      <xdr:rowOff>137581</xdr:rowOff>
    </xdr:to>
    <xdr:sp macro="" textlink="">
      <xdr:nvSpPr>
        <xdr:cNvPr id="34" name="Rounded Rectangle 33">
          <a:hlinkClick xmlns:r="http://schemas.openxmlformats.org/officeDocument/2006/relationships" r:id="rId18"/>
        </xdr:cNvPr>
        <xdr:cNvSpPr/>
      </xdr:nvSpPr>
      <xdr:spPr>
        <a:xfrm>
          <a:off x="8445430" y="1915581"/>
          <a:ext cx="1989666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13</xdr:col>
      <xdr:colOff>245471</xdr:colOff>
      <xdr:row>10</xdr:row>
      <xdr:rowOff>44450</xdr:rowOff>
    </xdr:from>
    <xdr:to>
      <xdr:col>16</xdr:col>
      <xdr:colOff>393637</xdr:colOff>
      <xdr:row>12</xdr:row>
      <xdr:rowOff>97367</xdr:rowOff>
    </xdr:to>
    <xdr:sp macro="" textlink="">
      <xdr:nvSpPr>
        <xdr:cNvPr id="35" name="Rounded Rectangle 34">
          <a:hlinkClick xmlns:r="http://schemas.openxmlformats.org/officeDocument/2006/relationships" r:id="rId19"/>
        </xdr:cNvPr>
        <xdr:cNvSpPr/>
      </xdr:nvSpPr>
      <xdr:spPr>
        <a:xfrm>
          <a:off x="8436971" y="2446867"/>
          <a:ext cx="1989666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13</xdr:col>
      <xdr:colOff>243350</xdr:colOff>
      <xdr:row>13</xdr:row>
      <xdr:rowOff>2</xdr:rowOff>
    </xdr:from>
    <xdr:to>
      <xdr:col>16</xdr:col>
      <xdr:colOff>391517</xdr:colOff>
      <xdr:row>15</xdr:row>
      <xdr:rowOff>52919</xdr:rowOff>
    </xdr:to>
    <xdr:sp macro="" textlink="">
      <xdr:nvSpPr>
        <xdr:cNvPr id="37" name="Rounded Rectangle 36">
          <a:hlinkClick xmlns:r="http://schemas.openxmlformats.org/officeDocument/2006/relationships" r:id="rId20"/>
        </xdr:cNvPr>
        <xdr:cNvSpPr/>
      </xdr:nvSpPr>
      <xdr:spPr>
        <a:xfrm>
          <a:off x="8434850" y="2973919"/>
          <a:ext cx="1989667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13</xdr:col>
      <xdr:colOff>270860</xdr:colOff>
      <xdr:row>15</xdr:row>
      <xdr:rowOff>133357</xdr:rowOff>
    </xdr:from>
    <xdr:to>
      <xdr:col>16</xdr:col>
      <xdr:colOff>419026</xdr:colOff>
      <xdr:row>17</xdr:row>
      <xdr:rowOff>186274</xdr:rowOff>
    </xdr:to>
    <xdr:sp macro="" textlink="">
      <xdr:nvSpPr>
        <xdr:cNvPr id="38" name="Rounded Rectangle 37">
          <a:hlinkClick xmlns:r="http://schemas.openxmlformats.org/officeDocument/2006/relationships" r:id="rId21"/>
        </xdr:cNvPr>
        <xdr:cNvSpPr/>
      </xdr:nvSpPr>
      <xdr:spPr>
        <a:xfrm>
          <a:off x="8462360" y="3488274"/>
          <a:ext cx="1989666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13</xdr:col>
      <xdr:colOff>268752</xdr:colOff>
      <xdr:row>21</xdr:row>
      <xdr:rowOff>31757</xdr:rowOff>
    </xdr:from>
    <xdr:to>
      <xdr:col>16</xdr:col>
      <xdr:colOff>416918</xdr:colOff>
      <xdr:row>23</xdr:row>
      <xdr:rowOff>84674</xdr:rowOff>
    </xdr:to>
    <xdr:sp macro="" textlink="">
      <xdr:nvSpPr>
        <xdr:cNvPr id="39" name="Rounded Rectangle 38">
          <a:hlinkClick xmlns:r="http://schemas.openxmlformats.org/officeDocument/2006/relationships" r:id="rId22"/>
        </xdr:cNvPr>
        <xdr:cNvSpPr/>
      </xdr:nvSpPr>
      <xdr:spPr>
        <a:xfrm>
          <a:off x="8460252" y="4529674"/>
          <a:ext cx="1989666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9</xdr:col>
      <xdr:colOff>255155</xdr:colOff>
      <xdr:row>7</xdr:row>
      <xdr:rowOff>91020</xdr:rowOff>
    </xdr:from>
    <xdr:to>
      <xdr:col>13</xdr:col>
      <xdr:colOff>31640</xdr:colOff>
      <xdr:row>9</xdr:row>
      <xdr:rowOff>143937</xdr:rowOff>
    </xdr:to>
    <xdr:sp macro="" textlink="">
      <xdr:nvSpPr>
        <xdr:cNvPr id="42" name="Rounded Rectangle 41">
          <a:hlinkClick xmlns:r="http://schemas.openxmlformats.org/officeDocument/2006/relationships" r:id="rId23"/>
        </xdr:cNvPr>
        <xdr:cNvSpPr/>
      </xdr:nvSpPr>
      <xdr:spPr>
        <a:xfrm>
          <a:off x="6171238" y="1921937"/>
          <a:ext cx="2051902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9</xdr:col>
      <xdr:colOff>269400</xdr:colOff>
      <xdr:row>10</xdr:row>
      <xdr:rowOff>42331</xdr:rowOff>
    </xdr:from>
    <xdr:to>
      <xdr:col>13</xdr:col>
      <xdr:colOff>35387</xdr:colOff>
      <xdr:row>12</xdr:row>
      <xdr:rowOff>95248</xdr:rowOff>
    </xdr:to>
    <xdr:sp macro="" textlink="">
      <xdr:nvSpPr>
        <xdr:cNvPr id="43" name="Rounded Rectangle 42">
          <a:hlinkClick xmlns:r="http://schemas.openxmlformats.org/officeDocument/2006/relationships" r:id="rId24"/>
        </xdr:cNvPr>
        <xdr:cNvSpPr/>
      </xdr:nvSpPr>
      <xdr:spPr>
        <a:xfrm>
          <a:off x="6185483" y="2444748"/>
          <a:ext cx="2041404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9</xdr:col>
      <xdr:colOff>271524</xdr:colOff>
      <xdr:row>13</xdr:row>
      <xdr:rowOff>2117</xdr:rowOff>
    </xdr:from>
    <xdr:to>
      <xdr:col>13</xdr:col>
      <xdr:colOff>37507</xdr:colOff>
      <xdr:row>15</xdr:row>
      <xdr:rowOff>55034</xdr:rowOff>
    </xdr:to>
    <xdr:sp macro="" textlink="">
      <xdr:nvSpPr>
        <xdr:cNvPr id="45" name="Rounded Rectangle 44">
          <a:hlinkClick xmlns:r="http://schemas.openxmlformats.org/officeDocument/2006/relationships" r:id="rId25"/>
        </xdr:cNvPr>
        <xdr:cNvSpPr/>
      </xdr:nvSpPr>
      <xdr:spPr>
        <a:xfrm>
          <a:off x="6187607" y="2976034"/>
          <a:ext cx="2041400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9</xdr:col>
      <xdr:colOff>248236</xdr:colOff>
      <xdr:row>15</xdr:row>
      <xdr:rowOff>137587</xdr:rowOff>
    </xdr:from>
    <xdr:to>
      <xdr:col>13</xdr:col>
      <xdr:colOff>14223</xdr:colOff>
      <xdr:row>18</xdr:row>
      <xdr:rowOff>4</xdr:rowOff>
    </xdr:to>
    <xdr:sp macro="" textlink="">
      <xdr:nvSpPr>
        <xdr:cNvPr id="47" name="Rounded Rectangle 46">
          <a:hlinkClick xmlns:r="http://schemas.openxmlformats.org/officeDocument/2006/relationships" r:id="rId26"/>
        </xdr:cNvPr>
        <xdr:cNvSpPr/>
      </xdr:nvSpPr>
      <xdr:spPr>
        <a:xfrm>
          <a:off x="6164319" y="3492504"/>
          <a:ext cx="2041404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9</xdr:col>
      <xdr:colOff>255150</xdr:colOff>
      <xdr:row>18</xdr:row>
      <xdr:rowOff>69855</xdr:rowOff>
    </xdr:from>
    <xdr:to>
      <xdr:col>13</xdr:col>
      <xdr:colOff>31635</xdr:colOff>
      <xdr:row>20</xdr:row>
      <xdr:rowOff>122772</xdr:rowOff>
    </xdr:to>
    <xdr:sp macro="" textlink="">
      <xdr:nvSpPr>
        <xdr:cNvPr id="48" name="Rounded Rectangle 47">
          <a:hlinkClick xmlns:r="http://schemas.openxmlformats.org/officeDocument/2006/relationships" r:id="rId27"/>
        </xdr:cNvPr>
        <xdr:cNvSpPr/>
      </xdr:nvSpPr>
      <xdr:spPr>
        <a:xfrm>
          <a:off x="6171233" y="3996272"/>
          <a:ext cx="2051902" cy="433917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</xdr:col>
      <xdr:colOff>285750</xdr:colOff>
      <xdr:row>5</xdr:row>
      <xdr:rowOff>21166</xdr:rowOff>
    </xdr:from>
    <xdr:to>
      <xdr:col>7</xdr:col>
      <xdr:colOff>116415</xdr:colOff>
      <xdr:row>6</xdr:row>
      <xdr:rowOff>42333</xdr:rowOff>
    </xdr:to>
    <xdr:sp macro="" textlink="">
      <xdr:nvSpPr>
        <xdr:cNvPr id="67" name="Rounded Rectangle 66"/>
        <xdr:cNvSpPr/>
      </xdr:nvSpPr>
      <xdr:spPr>
        <a:xfrm>
          <a:off x="899583" y="592666"/>
          <a:ext cx="3503082" cy="40216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2000" b="1" cap="none" spc="0">
              <a:ln w="12700">
                <a:noFill/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2000" b="1" cap="none" spc="0">
            <a:ln w="12700">
              <a:noFill/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10</xdr:col>
      <xdr:colOff>106717</xdr:colOff>
      <xdr:row>5</xdr:row>
      <xdr:rowOff>21167</xdr:rowOff>
    </xdr:from>
    <xdr:to>
      <xdr:col>16</xdr:col>
      <xdr:colOff>169159</xdr:colOff>
      <xdr:row>6</xdr:row>
      <xdr:rowOff>52917</xdr:rowOff>
    </xdr:to>
    <xdr:sp macro="" textlink="">
      <xdr:nvSpPr>
        <xdr:cNvPr id="69" name="Rounded Rectangle 68"/>
        <xdr:cNvSpPr/>
      </xdr:nvSpPr>
      <xdr:spPr>
        <a:xfrm>
          <a:off x="6467300" y="1333500"/>
          <a:ext cx="3734859" cy="41275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2000" b="1" cap="none" spc="0">
              <a:ln w="12700">
                <a:noFill/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2000" b="1" cap="none" spc="0">
            <a:ln w="12700">
              <a:noFill/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</xdr:col>
      <xdr:colOff>317503</xdr:colOff>
      <xdr:row>0</xdr:row>
      <xdr:rowOff>9522</xdr:rowOff>
    </xdr:from>
    <xdr:to>
      <xdr:col>3</xdr:col>
      <xdr:colOff>603253</xdr:colOff>
      <xdr:row>2</xdr:row>
      <xdr:rowOff>42331</xdr:rowOff>
    </xdr:to>
    <xdr:sp macro="" textlink="">
      <xdr:nvSpPr>
        <xdr:cNvPr id="2" name="Right Arrow 1"/>
        <xdr:cNvSpPr/>
      </xdr:nvSpPr>
      <xdr:spPr>
        <a:xfrm>
          <a:off x="931336" y="9522"/>
          <a:ext cx="1502834" cy="509059"/>
        </a:xfrm>
        <a:prstGeom prst="rightArrow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extrusionH="57150">
            <a:bevelT w="38100" h="38100"/>
          </a:sp3d>
        </a:bodyPr>
        <a:lstStyle/>
        <a:p>
          <a:pPr algn="l"/>
          <a:r>
            <a:rPr lang="mr-IN" sz="16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गावाचे नाव </a:t>
          </a:r>
          <a:endParaRPr lang="en-US" sz="16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twoCellAnchor>
  <xdr:twoCellAnchor>
    <xdr:from>
      <xdr:col>5</xdr:col>
      <xdr:colOff>95247</xdr:colOff>
      <xdr:row>0</xdr:row>
      <xdr:rowOff>0</xdr:rowOff>
    </xdr:from>
    <xdr:to>
      <xdr:col>7</xdr:col>
      <xdr:colOff>370414</xdr:colOff>
      <xdr:row>2</xdr:row>
      <xdr:rowOff>119585</xdr:rowOff>
    </xdr:to>
    <xdr:sp macro="" textlink="">
      <xdr:nvSpPr>
        <xdr:cNvPr id="70" name="Right Arrow 69"/>
        <xdr:cNvSpPr/>
      </xdr:nvSpPr>
      <xdr:spPr>
        <a:xfrm>
          <a:off x="3555997" y="0"/>
          <a:ext cx="1333500" cy="595835"/>
        </a:xfrm>
        <a:prstGeom prst="rightArrow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extrusionH="57150">
            <a:bevelT w="38100" h="38100"/>
          </a:sp3d>
        </a:bodyPr>
        <a:lstStyle/>
        <a:p>
          <a:pPr algn="l"/>
          <a:r>
            <a:rPr lang="mr-IN" sz="16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तालुका </a:t>
          </a:r>
          <a:endParaRPr lang="en-US" sz="16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twoCellAnchor>
  <xdr:twoCellAnchor>
    <xdr:from>
      <xdr:col>9</xdr:col>
      <xdr:colOff>126996</xdr:colOff>
      <xdr:row>0</xdr:row>
      <xdr:rowOff>9534</xdr:rowOff>
    </xdr:from>
    <xdr:to>
      <xdr:col>11</xdr:col>
      <xdr:colOff>423334</xdr:colOff>
      <xdr:row>2</xdr:row>
      <xdr:rowOff>137586</xdr:rowOff>
    </xdr:to>
    <xdr:sp macro="" textlink="">
      <xdr:nvSpPr>
        <xdr:cNvPr id="71" name="Right Arrow 70"/>
        <xdr:cNvSpPr/>
      </xdr:nvSpPr>
      <xdr:spPr>
        <a:xfrm>
          <a:off x="6043079" y="9534"/>
          <a:ext cx="1121838" cy="604302"/>
        </a:xfrm>
        <a:prstGeom prst="rightArrow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3d extrusionH="57150">
            <a:bevelT w="38100" h="38100"/>
          </a:sp3d>
        </a:bodyPr>
        <a:lstStyle/>
        <a:p>
          <a:pPr algn="l"/>
          <a:r>
            <a:rPr lang="mr-IN" sz="16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जिल्हा</a:t>
          </a:r>
          <a:endParaRPr lang="en-US" sz="16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952500</xdr:colOff>
      <xdr:row>0</xdr:row>
      <xdr:rowOff>0</xdr:rowOff>
    </xdr:from>
    <xdr:to>
      <xdr:col>8</xdr:col>
      <xdr:colOff>259408</xdr:colOff>
      <xdr:row>0</xdr:row>
      <xdr:rowOff>471016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8781841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8</xdr:col>
      <xdr:colOff>396875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5794375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4</xdr:col>
      <xdr:colOff>63500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4397375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29</xdr:row>
      <xdr:rowOff>257174</xdr:rowOff>
    </xdr:from>
    <xdr:to>
      <xdr:col>4</xdr:col>
      <xdr:colOff>714375</xdr:colOff>
      <xdr:row>32</xdr:row>
      <xdr:rowOff>47625</xdr:rowOff>
    </xdr:to>
    <xdr:sp macro="" textlink="">
      <xdr:nvSpPr>
        <xdr:cNvPr id="5" name="Right Arrow 4"/>
        <xdr:cNvSpPr/>
      </xdr:nvSpPr>
      <xdr:spPr>
        <a:xfrm>
          <a:off x="750094" y="8198643"/>
          <a:ext cx="3952875" cy="635795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mr-IN" sz="2400" b="1">
              <a:solidFill>
                <a:schemeClr val="tx1"/>
              </a:solidFill>
              <a:latin typeface="Kokila" pitchFamily="34" charset="0"/>
              <a:cs typeface="Kokila" pitchFamily="34" charset="0"/>
            </a:rPr>
            <a:t>बँक खात्याची शिल्लक रक्कम येथे टाका </a:t>
          </a:r>
          <a:endParaRPr lang="en-US" sz="2400" b="1">
            <a:solidFill>
              <a:schemeClr val="tx1"/>
            </a:solidFill>
            <a:latin typeface="Kokila" pitchFamily="34" charset="0"/>
            <a:cs typeface="Kokila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31</xdr:row>
      <xdr:rowOff>428624</xdr:rowOff>
    </xdr:from>
    <xdr:to>
      <xdr:col>9</xdr:col>
      <xdr:colOff>837406</xdr:colOff>
      <xdr:row>34</xdr:row>
      <xdr:rowOff>47625</xdr:rowOff>
    </xdr:to>
    <xdr:sp macro="" textlink="">
      <xdr:nvSpPr>
        <xdr:cNvPr id="4" name="Right Arrow 3"/>
        <xdr:cNvSpPr/>
      </xdr:nvSpPr>
      <xdr:spPr>
        <a:xfrm>
          <a:off x="3105150" y="7934324"/>
          <a:ext cx="4028281" cy="1219201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mr-IN" sz="2400" b="1">
              <a:solidFill>
                <a:schemeClr val="tx1"/>
              </a:solidFill>
              <a:latin typeface="Kokila" pitchFamily="34" charset="0"/>
              <a:cs typeface="Kokila" pitchFamily="34" charset="0"/>
            </a:rPr>
            <a:t>बँक खात्याची शिल्लक रक्कम येथे टाका </a:t>
          </a:r>
          <a:endParaRPr lang="en-US" sz="2400" b="1">
            <a:solidFill>
              <a:schemeClr val="tx1"/>
            </a:solidFill>
            <a:latin typeface="Kokila" pitchFamily="34" charset="0"/>
            <a:cs typeface="Kokila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26</xdr:row>
      <xdr:rowOff>428624</xdr:rowOff>
    </xdr:from>
    <xdr:to>
      <xdr:col>12</xdr:col>
      <xdr:colOff>837406</xdr:colOff>
      <xdr:row>29</xdr:row>
      <xdr:rowOff>47625</xdr:rowOff>
    </xdr:to>
    <xdr:sp macro="" textlink="">
      <xdr:nvSpPr>
        <xdr:cNvPr id="3" name="Right Arrow 2"/>
        <xdr:cNvSpPr/>
      </xdr:nvSpPr>
      <xdr:spPr>
        <a:xfrm>
          <a:off x="3095625" y="8032749"/>
          <a:ext cx="4028281" cy="1206501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mr-IN" sz="2400" b="1">
              <a:solidFill>
                <a:schemeClr val="tx1"/>
              </a:solidFill>
              <a:latin typeface="Kokila" pitchFamily="34" charset="0"/>
              <a:cs typeface="Kokila" pitchFamily="34" charset="0"/>
            </a:rPr>
            <a:t>बँक खात्याची शिल्लक रक्कम येथे टाका </a:t>
          </a:r>
          <a:endParaRPr lang="en-US" sz="2400" b="1">
            <a:solidFill>
              <a:schemeClr val="tx1"/>
            </a:solidFill>
            <a:latin typeface="Kokila" pitchFamily="34" charset="0"/>
            <a:cs typeface="Kokila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0</xdr:row>
      <xdr:rowOff>127000</xdr:rowOff>
    </xdr:from>
    <xdr:to>
      <xdr:col>7</xdr:col>
      <xdr:colOff>587374</xdr:colOff>
      <xdr:row>2</xdr:row>
      <xdr:rowOff>285750</xdr:rowOff>
    </xdr:to>
    <xdr:sp macro="" textlink="">
      <xdr:nvSpPr>
        <xdr:cNvPr id="3" name="Right Arrow 2"/>
        <xdr:cNvSpPr/>
      </xdr:nvSpPr>
      <xdr:spPr>
        <a:xfrm>
          <a:off x="2333625" y="127000"/>
          <a:ext cx="2952749" cy="952500"/>
        </a:xfrm>
        <a:prstGeom prst="rightArrow">
          <a:avLst/>
        </a:prstGeom>
        <a:ln>
          <a:noFill/>
        </a:ln>
        <a:effectLst/>
        <a:scene3d>
          <a:camera prst="perspectiveFront"/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800" b="1">
              <a:solidFill>
                <a:schemeClr val="tx1">
                  <a:lumMod val="95000"/>
                  <a:lumOff val="5000"/>
                </a:schemeClr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उतारा शोधा ( घर क्र. टाका ) </a:t>
          </a:r>
          <a:endParaRPr lang="en-US" sz="1800" b="1">
            <a:solidFill>
              <a:schemeClr val="tx1">
                <a:lumMod val="95000"/>
                <a:lumOff val="5000"/>
              </a:schemeClr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14</xdr:col>
      <xdr:colOff>254000</xdr:colOff>
      <xdr:row>0</xdr:row>
      <xdr:rowOff>317500</xdr:rowOff>
    </xdr:from>
    <xdr:to>
      <xdr:col>16</xdr:col>
      <xdr:colOff>444500</xdr:colOff>
      <xdr:row>2</xdr:row>
      <xdr:rowOff>47625</xdr:rowOff>
    </xdr:to>
    <xdr:sp macro="[0]!utara" textlink="">
      <xdr:nvSpPr>
        <xdr:cNvPr id="4" name="Rounded Rectangle 3"/>
        <xdr:cNvSpPr/>
      </xdr:nvSpPr>
      <xdr:spPr>
        <a:xfrm>
          <a:off x="9175750" y="317500"/>
          <a:ext cx="1397000" cy="523875"/>
        </a:xfrm>
        <a:prstGeom prst="roundRect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24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प्रिंट करा </a:t>
          </a:r>
          <a:endParaRPr lang="en-US" sz="24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0</xdr:row>
      <xdr:rowOff>47625</xdr:rowOff>
    </xdr:from>
    <xdr:to>
      <xdr:col>4</xdr:col>
      <xdr:colOff>457200</xdr:colOff>
      <xdr:row>1</xdr:row>
      <xdr:rowOff>133350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838200" y="47625"/>
          <a:ext cx="2238375" cy="276225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mr-IN" sz="12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व्हौचर पाहण्यासाठी इथे क्लिक करा </a:t>
          </a:r>
          <a:endParaRPr lang="en-US" sz="12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280640</xdr:colOff>
      <xdr:row>1</xdr:row>
      <xdr:rowOff>42521</xdr:rowOff>
    </xdr:from>
    <xdr:to>
      <xdr:col>13</xdr:col>
      <xdr:colOff>323163</xdr:colOff>
      <xdr:row>9</xdr:row>
      <xdr:rowOff>34018</xdr:rowOff>
    </xdr:to>
    <xdr:sp macro="" textlink="">
      <xdr:nvSpPr>
        <xdr:cNvPr id="3" name="Down Arrow 2"/>
        <xdr:cNvSpPr/>
      </xdr:nvSpPr>
      <xdr:spPr>
        <a:xfrm>
          <a:off x="7160752" y="331673"/>
          <a:ext cx="1879487" cy="2177144"/>
        </a:xfrm>
        <a:prstGeom prst="downArrow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100" b="1">
              <a:solidFill>
                <a:schemeClr val="tx1">
                  <a:lumMod val="95000"/>
                  <a:lumOff val="5000"/>
                </a:schemeClr>
              </a:solidFill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व्हौचर तयार करण्याकरिता खालील BOX मध्ये व्हौचर क्रमांक टाका </a:t>
          </a:r>
          <a:endParaRPr lang="en-US" sz="1100" b="1">
            <a:solidFill>
              <a:schemeClr val="tx1">
                <a:lumMod val="95000"/>
                <a:lumOff val="5000"/>
              </a:schemeClr>
            </a:solidFill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11</xdr:col>
      <xdr:colOff>93548</xdr:colOff>
      <xdr:row>13</xdr:row>
      <xdr:rowOff>8493</xdr:rowOff>
    </xdr:from>
    <xdr:to>
      <xdr:col>12</xdr:col>
      <xdr:colOff>476250</xdr:colOff>
      <xdr:row>14</xdr:row>
      <xdr:rowOff>76528</xdr:rowOff>
    </xdr:to>
    <xdr:sp macro="[0]!Print2" textlink="">
      <xdr:nvSpPr>
        <xdr:cNvPr id="2" name="Rounded Rectangle 1"/>
        <xdr:cNvSpPr/>
      </xdr:nvSpPr>
      <xdr:spPr>
        <a:xfrm>
          <a:off x="7585981" y="3512332"/>
          <a:ext cx="995023" cy="459241"/>
        </a:xfrm>
        <a:prstGeom prst="roundRect">
          <a:avLst/>
        </a:pr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प्रिंट करा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20</xdr:col>
      <xdr:colOff>269875</xdr:colOff>
      <xdr:row>0</xdr:row>
      <xdr:rowOff>471016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8776607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285121</xdr:colOff>
      <xdr:row>12</xdr:row>
      <xdr:rowOff>69558</xdr:rowOff>
    </xdr:from>
    <xdr:to>
      <xdr:col>41</xdr:col>
      <xdr:colOff>587199</xdr:colOff>
      <xdr:row>13</xdr:row>
      <xdr:rowOff>98950</xdr:rowOff>
    </xdr:to>
    <xdr:sp macro="" textlink="">
      <xdr:nvSpPr>
        <xdr:cNvPr id="15" name="Rounded Rectangle 14">
          <a:hlinkClick xmlns:r="http://schemas.openxmlformats.org/officeDocument/2006/relationships" r:id="rId2"/>
        </xdr:cNvPr>
        <xdr:cNvSpPr/>
      </xdr:nvSpPr>
      <xdr:spPr>
        <a:xfrm>
          <a:off x="20423692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294581</xdr:colOff>
      <xdr:row>13</xdr:row>
      <xdr:rowOff>171022</xdr:rowOff>
    </xdr:from>
    <xdr:to>
      <xdr:col>41</xdr:col>
      <xdr:colOff>596659</xdr:colOff>
      <xdr:row>14</xdr:row>
      <xdr:rowOff>200413</xdr:rowOff>
    </xdr:to>
    <xdr:sp macro="" textlink="">
      <xdr:nvSpPr>
        <xdr:cNvPr id="16" name="Rounded Rectangle 15">
          <a:hlinkClick xmlns:r="http://schemas.openxmlformats.org/officeDocument/2006/relationships" r:id="rId3"/>
        </xdr:cNvPr>
        <xdr:cNvSpPr/>
      </xdr:nvSpPr>
      <xdr:spPr>
        <a:xfrm>
          <a:off x="20433152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286142</xdr:colOff>
      <xdr:row>3</xdr:row>
      <xdr:rowOff>239112</xdr:rowOff>
    </xdr:from>
    <xdr:to>
      <xdr:col>41</xdr:col>
      <xdr:colOff>587037</xdr:colOff>
      <xdr:row>4</xdr:row>
      <xdr:rowOff>254896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20424713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276501</xdr:colOff>
      <xdr:row>5</xdr:row>
      <xdr:rowOff>376974</xdr:rowOff>
    </xdr:from>
    <xdr:to>
      <xdr:col>41</xdr:col>
      <xdr:colOff>577988</xdr:colOff>
      <xdr:row>6</xdr:row>
      <xdr:rowOff>188651</xdr:rowOff>
    </xdr:to>
    <xdr:sp macro="" textlink="">
      <xdr:nvSpPr>
        <xdr:cNvPr id="18" name="Rounded Rectangle 17">
          <a:hlinkClick xmlns:r="http://schemas.openxmlformats.org/officeDocument/2006/relationships" r:id="rId5"/>
        </xdr:cNvPr>
        <xdr:cNvSpPr/>
      </xdr:nvSpPr>
      <xdr:spPr>
        <a:xfrm>
          <a:off x="20415072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290351</xdr:colOff>
      <xdr:row>6</xdr:row>
      <xdr:rowOff>593132</xdr:rowOff>
    </xdr:from>
    <xdr:to>
      <xdr:col>41</xdr:col>
      <xdr:colOff>592429</xdr:colOff>
      <xdr:row>7</xdr:row>
      <xdr:rowOff>227916</xdr:rowOff>
    </xdr:to>
    <xdr:sp macro="" textlink="">
      <xdr:nvSpPr>
        <xdr:cNvPr id="31" name="Rounded Rectangle 30">
          <a:hlinkClick xmlns:r="http://schemas.openxmlformats.org/officeDocument/2006/relationships" r:id="rId6"/>
        </xdr:cNvPr>
        <xdr:cNvSpPr/>
      </xdr:nvSpPr>
      <xdr:spPr>
        <a:xfrm>
          <a:off x="20428922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290647</xdr:colOff>
      <xdr:row>9</xdr:row>
      <xdr:rowOff>144039</xdr:rowOff>
    </xdr:from>
    <xdr:to>
      <xdr:col>41</xdr:col>
      <xdr:colOff>592134</xdr:colOff>
      <xdr:row>10</xdr:row>
      <xdr:rowOff>173430</xdr:rowOff>
    </xdr:to>
    <xdr:sp macro="" textlink="">
      <xdr:nvSpPr>
        <xdr:cNvPr id="32" name="Rounded Rectangle 31">
          <a:hlinkClick xmlns:r="http://schemas.openxmlformats.org/officeDocument/2006/relationships" r:id="rId7"/>
        </xdr:cNvPr>
        <xdr:cNvSpPr/>
      </xdr:nvSpPr>
      <xdr:spPr>
        <a:xfrm>
          <a:off x="20429218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284103</xdr:colOff>
      <xdr:row>15</xdr:row>
      <xdr:rowOff>27060</xdr:rowOff>
    </xdr:from>
    <xdr:to>
      <xdr:col>41</xdr:col>
      <xdr:colOff>586181</xdr:colOff>
      <xdr:row>16</xdr:row>
      <xdr:rowOff>56452</xdr:rowOff>
    </xdr:to>
    <xdr:sp macro="" textlink="">
      <xdr:nvSpPr>
        <xdr:cNvPr id="33" name="Rounded Rectangle 32">
          <a:hlinkClick xmlns:r="http://schemas.openxmlformats.org/officeDocument/2006/relationships" r:id="rId8"/>
        </xdr:cNvPr>
        <xdr:cNvSpPr/>
      </xdr:nvSpPr>
      <xdr:spPr>
        <a:xfrm>
          <a:off x="20422674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292316</xdr:colOff>
      <xdr:row>2</xdr:row>
      <xdr:rowOff>109987</xdr:rowOff>
    </xdr:from>
    <xdr:to>
      <xdr:col>41</xdr:col>
      <xdr:colOff>593211</xdr:colOff>
      <xdr:row>3</xdr:row>
      <xdr:rowOff>180200</xdr:rowOff>
    </xdr:to>
    <xdr:sp macro="" textlink="">
      <xdr:nvSpPr>
        <xdr:cNvPr id="34" name="Rounded Rectangle 33">
          <a:hlinkClick xmlns:r="http://schemas.openxmlformats.org/officeDocument/2006/relationships" r:id="rId9"/>
        </xdr:cNvPr>
        <xdr:cNvSpPr/>
      </xdr:nvSpPr>
      <xdr:spPr>
        <a:xfrm>
          <a:off x="20430887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288268</xdr:colOff>
      <xdr:row>5</xdr:row>
      <xdr:rowOff>38819</xdr:rowOff>
    </xdr:from>
    <xdr:to>
      <xdr:col>41</xdr:col>
      <xdr:colOff>589163</xdr:colOff>
      <xdr:row>5</xdr:row>
      <xdr:rowOff>313139</xdr:rowOff>
    </xdr:to>
    <xdr:sp macro="" textlink="">
      <xdr:nvSpPr>
        <xdr:cNvPr id="35" name="Rounded Rectangle 34">
          <a:hlinkClick xmlns:r="http://schemas.openxmlformats.org/officeDocument/2006/relationships" r:id="rId10"/>
        </xdr:cNvPr>
        <xdr:cNvSpPr/>
      </xdr:nvSpPr>
      <xdr:spPr>
        <a:xfrm>
          <a:off x="20426839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283291</xdr:colOff>
      <xdr:row>6</xdr:row>
      <xdr:rowOff>259506</xdr:rowOff>
    </xdr:from>
    <xdr:to>
      <xdr:col>41</xdr:col>
      <xdr:colOff>585369</xdr:colOff>
      <xdr:row>6</xdr:row>
      <xdr:rowOff>533826</xdr:rowOff>
    </xdr:to>
    <xdr:sp macro="" textlink="">
      <xdr:nvSpPr>
        <xdr:cNvPr id="36" name="Rounded Rectangle 35">
          <a:hlinkClick xmlns:r="http://schemas.openxmlformats.org/officeDocument/2006/relationships" r:id="rId11"/>
        </xdr:cNvPr>
        <xdr:cNvSpPr/>
      </xdr:nvSpPr>
      <xdr:spPr>
        <a:xfrm>
          <a:off x="20421862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298456</xdr:colOff>
      <xdr:row>8</xdr:row>
      <xdr:rowOff>47103</xdr:rowOff>
    </xdr:from>
    <xdr:to>
      <xdr:col>41</xdr:col>
      <xdr:colOff>600534</xdr:colOff>
      <xdr:row>9</xdr:row>
      <xdr:rowOff>76495</xdr:rowOff>
    </xdr:to>
    <xdr:sp macro="" textlink="">
      <xdr:nvSpPr>
        <xdr:cNvPr id="37" name="Rounded Rectangle 36">
          <a:hlinkClick xmlns:r="http://schemas.openxmlformats.org/officeDocument/2006/relationships" r:id="rId12"/>
        </xdr:cNvPr>
        <xdr:cNvSpPr/>
      </xdr:nvSpPr>
      <xdr:spPr>
        <a:xfrm>
          <a:off x="20437027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279888</xdr:colOff>
      <xdr:row>10</xdr:row>
      <xdr:rowOff>235240</xdr:rowOff>
    </xdr:from>
    <xdr:to>
      <xdr:col>41</xdr:col>
      <xdr:colOff>581966</xdr:colOff>
      <xdr:row>12</xdr:row>
      <xdr:rowOff>19703</xdr:rowOff>
    </xdr:to>
    <xdr:sp macro="" textlink="">
      <xdr:nvSpPr>
        <xdr:cNvPr id="38" name="Rounded Rectangle 37">
          <a:hlinkClick xmlns:r="http://schemas.openxmlformats.org/officeDocument/2006/relationships" r:id="rId13"/>
        </xdr:cNvPr>
        <xdr:cNvSpPr/>
      </xdr:nvSpPr>
      <xdr:spPr>
        <a:xfrm>
          <a:off x="20418459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152474</xdr:colOff>
      <xdr:row>5</xdr:row>
      <xdr:rowOff>382287</xdr:rowOff>
    </xdr:from>
    <xdr:to>
      <xdr:col>39</xdr:col>
      <xdr:colOff>453370</xdr:colOff>
      <xdr:row>6</xdr:row>
      <xdr:rowOff>193964</xdr:rowOff>
    </xdr:to>
    <xdr:sp macro="" textlink="">
      <xdr:nvSpPr>
        <xdr:cNvPr id="39" name="Rounded Rectangle 38">
          <a:hlinkClick xmlns:r="http://schemas.openxmlformats.org/officeDocument/2006/relationships" r:id="rId14"/>
        </xdr:cNvPr>
        <xdr:cNvSpPr/>
      </xdr:nvSpPr>
      <xdr:spPr>
        <a:xfrm>
          <a:off x="19066403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137913</xdr:colOff>
      <xdr:row>6</xdr:row>
      <xdr:rowOff>275197</xdr:rowOff>
    </xdr:from>
    <xdr:to>
      <xdr:col>39</xdr:col>
      <xdr:colOff>438809</xdr:colOff>
      <xdr:row>6</xdr:row>
      <xdr:rowOff>549517</xdr:rowOff>
    </xdr:to>
    <xdr:sp macro="" textlink="">
      <xdr:nvSpPr>
        <xdr:cNvPr id="40" name="Rounded Rectangle 39">
          <a:hlinkClick xmlns:r="http://schemas.openxmlformats.org/officeDocument/2006/relationships" r:id="rId15"/>
        </xdr:cNvPr>
        <xdr:cNvSpPr/>
      </xdr:nvSpPr>
      <xdr:spPr>
        <a:xfrm>
          <a:off x="19051842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158038</xdr:colOff>
      <xdr:row>3</xdr:row>
      <xdr:rowOff>244447</xdr:rowOff>
    </xdr:from>
    <xdr:to>
      <xdr:col>39</xdr:col>
      <xdr:colOff>458934</xdr:colOff>
      <xdr:row>4</xdr:row>
      <xdr:rowOff>260231</xdr:rowOff>
    </xdr:to>
    <xdr:sp macro="" textlink="">
      <xdr:nvSpPr>
        <xdr:cNvPr id="41" name="Rounded Rectangle 40">
          <a:hlinkClick xmlns:r="http://schemas.openxmlformats.org/officeDocument/2006/relationships" r:id="rId16"/>
        </xdr:cNvPr>
        <xdr:cNvSpPr/>
      </xdr:nvSpPr>
      <xdr:spPr>
        <a:xfrm>
          <a:off x="19071967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155929</xdr:colOff>
      <xdr:row>2</xdr:row>
      <xdr:rowOff>106283</xdr:rowOff>
    </xdr:from>
    <xdr:to>
      <xdr:col>39</xdr:col>
      <xdr:colOff>456825</xdr:colOff>
      <xdr:row>3</xdr:row>
      <xdr:rowOff>176496</xdr:rowOff>
    </xdr:to>
    <xdr:sp macro="" textlink="">
      <xdr:nvSpPr>
        <xdr:cNvPr id="42" name="Rounded Rectangle 41">
          <a:hlinkClick xmlns:r="http://schemas.openxmlformats.org/officeDocument/2006/relationships" r:id="rId17"/>
        </xdr:cNvPr>
        <xdr:cNvSpPr/>
      </xdr:nvSpPr>
      <xdr:spPr>
        <a:xfrm>
          <a:off x="19069858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150638</xdr:colOff>
      <xdr:row>5</xdr:row>
      <xdr:rowOff>42719</xdr:rowOff>
    </xdr:from>
    <xdr:to>
      <xdr:col>39</xdr:col>
      <xdr:colOff>451534</xdr:colOff>
      <xdr:row>5</xdr:row>
      <xdr:rowOff>317039</xdr:rowOff>
    </xdr:to>
    <xdr:sp macro="" textlink="">
      <xdr:nvSpPr>
        <xdr:cNvPr id="43" name="Rounded Rectangle 42">
          <a:hlinkClick xmlns:r="http://schemas.openxmlformats.org/officeDocument/2006/relationships" r:id="rId18"/>
        </xdr:cNvPr>
        <xdr:cNvSpPr/>
      </xdr:nvSpPr>
      <xdr:spPr>
        <a:xfrm>
          <a:off x="19064567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117789</xdr:colOff>
      <xdr:row>13</xdr:row>
      <xdr:rowOff>160429</xdr:rowOff>
    </xdr:from>
    <xdr:to>
      <xdr:col>39</xdr:col>
      <xdr:colOff>418685</xdr:colOff>
      <xdr:row>14</xdr:row>
      <xdr:rowOff>189820</xdr:rowOff>
    </xdr:to>
    <xdr:sp macro="" textlink="">
      <xdr:nvSpPr>
        <xdr:cNvPr id="44" name="Rounded Rectangle 43">
          <a:hlinkClick xmlns:r="http://schemas.openxmlformats.org/officeDocument/2006/relationships" r:id="rId19"/>
        </xdr:cNvPr>
        <xdr:cNvSpPr/>
      </xdr:nvSpPr>
      <xdr:spPr>
        <a:xfrm>
          <a:off x="19031718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129437</xdr:colOff>
      <xdr:row>15</xdr:row>
      <xdr:rowOff>18888</xdr:rowOff>
    </xdr:from>
    <xdr:to>
      <xdr:col>39</xdr:col>
      <xdr:colOff>430333</xdr:colOff>
      <xdr:row>16</xdr:row>
      <xdr:rowOff>48280</xdr:rowOff>
    </xdr:to>
    <xdr:sp macro="" textlink="">
      <xdr:nvSpPr>
        <xdr:cNvPr id="45" name="Rounded Rectangle 44">
          <a:hlinkClick xmlns:r="http://schemas.openxmlformats.org/officeDocument/2006/relationships" r:id="rId20"/>
        </xdr:cNvPr>
        <xdr:cNvSpPr/>
      </xdr:nvSpPr>
      <xdr:spPr>
        <a:xfrm>
          <a:off x="19043366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116729</xdr:colOff>
      <xdr:row>12</xdr:row>
      <xdr:rowOff>60980</xdr:rowOff>
    </xdr:from>
    <xdr:to>
      <xdr:col>39</xdr:col>
      <xdr:colOff>417625</xdr:colOff>
      <xdr:row>13</xdr:row>
      <xdr:rowOff>90372</xdr:rowOff>
    </xdr:to>
    <xdr:sp macro="" textlink="">
      <xdr:nvSpPr>
        <xdr:cNvPr id="46" name="Rounded Rectangle 45">
          <a:hlinkClick xmlns:r="http://schemas.openxmlformats.org/officeDocument/2006/relationships" r:id="rId21"/>
        </xdr:cNvPr>
        <xdr:cNvSpPr/>
      </xdr:nvSpPr>
      <xdr:spPr>
        <a:xfrm>
          <a:off x="19030658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130776</xdr:colOff>
      <xdr:row>9</xdr:row>
      <xdr:rowOff>142806</xdr:rowOff>
    </xdr:from>
    <xdr:to>
      <xdr:col>39</xdr:col>
      <xdr:colOff>431672</xdr:colOff>
      <xdr:row>10</xdr:row>
      <xdr:rowOff>172197</xdr:rowOff>
    </xdr:to>
    <xdr:sp macro="" textlink="">
      <xdr:nvSpPr>
        <xdr:cNvPr id="47" name="Rounded Rectangle 46">
          <a:hlinkClick xmlns:r="http://schemas.openxmlformats.org/officeDocument/2006/relationships" r:id="rId22"/>
        </xdr:cNvPr>
        <xdr:cNvSpPr/>
      </xdr:nvSpPr>
      <xdr:spPr>
        <a:xfrm>
          <a:off x="19044705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116578</xdr:colOff>
      <xdr:row>8</xdr:row>
      <xdr:rowOff>53858</xdr:rowOff>
    </xdr:from>
    <xdr:to>
      <xdr:col>39</xdr:col>
      <xdr:colOff>417474</xdr:colOff>
      <xdr:row>9</xdr:row>
      <xdr:rowOff>83250</xdr:rowOff>
    </xdr:to>
    <xdr:sp macro="" textlink="">
      <xdr:nvSpPr>
        <xdr:cNvPr id="48" name="Rounded Rectangle 47">
          <a:hlinkClick xmlns:r="http://schemas.openxmlformats.org/officeDocument/2006/relationships" r:id="rId23"/>
        </xdr:cNvPr>
        <xdr:cNvSpPr/>
      </xdr:nvSpPr>
      <xdr:spPr>
        <a:xfrm>
          <a:off x="19030507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131550</xdr:colOff>
      <xdr:row>10</xdr:row>
      <xdr:rowOff>221463</xdr:rowOff>
    </xdr:from>
    <xdr:to>
      <xdr:col>39</xdr:col>
      <xdr:colOff>432446</xdr:colOff>
      <xdr:row>12</xdr:row>
      <xdr:rowOff>5926</xdr:rowOff>
    </xdr:to>
    <xdr:sp macro="" textlink="">
      <xdr:nvSpPr>
        <xdr:cNvPr id="49" name="Rounded Rectangle 48">
          <a:hlinkClick xmlns:r="http://schemas.openxmlformats.org/officeDocument/2006/relationships" r:id="rId24"/>
        </xdr:cNvPr>
        <xdr:cNvSpPr/>
      </xdr:nvSpPr>
      <xdr:spPr>
        <a:xfrm>
          <a:off x="19045479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117761</xdr:colOff>
      <xdr:row>6</xdr:row>
      <xdr:rowOff>598821</xdr:rowOff>
    </xdr:from>
    <xdr:to>
      <xdr:col>39</xdr:col>
      <xdr:colOff>418657</xdr:colOff>
      <xdr:row>7</xdr:row>
      <xdr:rowOff>233605</xdr:rowOff>
    </xdr:to>
    <xdr:sp macro="" textlink="">
      <xdr:nvSpPr>
        <xdr:cNvPr id="50" name="Rounded Rectangle 49">
          <a:hlinkClick xmlns:r="http://schemas.openxmlformats.org/officeDocument/2006/relationships" r:id="rId25"/>
        </xdr:cNvPr>
        <xdr:cNvSpPr/>
      </xdr:nvSpPr>
      <xdr:spPr>
        <a:xfrm>
          <a:off x="19031690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38</xdr:col>
      <xdr:colOff>0</xdr:colOff>
      <xdr:row>1</xdr:row>
      <xdr:rowOff>13610</xdr:rowOff>
    </xdr:from>
    <xdr:to>
      <xdr:col>40</xdr:col>
      <xdr:colOff>27216</xdr:colOff>
      <xdr:row>2</xdr:row>
      <xdr:rowOff>29394</xdr:rowOff>
    </xdr:to>
    <xdr:sp macro="" textlink="">
      <xdr:nvSpPr>
        <xdr:cNvPr id="51" name="Rounded Rectangle 50"/>
        <xdr:cNvSpPr/>
      </xdr:nvSpPr>
      <xdr:spPr>
        <a:xfrm>
          <a:off x="18913929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40</xdr:col>
      <xdr:colOff>95252</xdr:colOff>
      <xdr:row>1</xdr:row>
      <xdr:rowOff>0</xdr:rowOff>
    </xdr:from>
    <xdr:to>
      <xdr:col>42</xdr:col>
      <xdr:colOff>115663</xdr:colOff>
      <xdr:row>2</xdr:row>
      <xdr:rowOff>15784</xdr:rowOff>
    </xdr:to>
    <xdr:sp macro="" textlink="">
      <xdr:nvSpPr>
        <xdr:cNvPr id="52" name="Rounded Rectangle 51"/>
        <xdr:cNvSpPr/>
      </xdr:nvSpPr>
      <xdr:spPr>
        <a:xfrm>
          <a:off x="20233823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190500</xdr:colOff>
      <xdr:row>0</xdr:row>
      <xdr:rowOff>471016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8050893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285120</xdr:colOff>
      <xdr:row>12</xdr:row>
      <xdr:rowOff>112647</xdr:rowOff>
    </xdr:from>
    <xdr:to>
      <xdr:col>42</xdr:col>
      <xdr:colOff>587199</xdr:colOff>
      <xdr:row>13</xdr:row>
      <xdr:rowOff>148842</xdr:rowOff>
    </xdr:to>
    <xdr:sp macro="" textlink="">
      <xdr:nvSpPr>
        <xdr:cNvPr id="15" name="Rounded Rectangle 14">
          <a:hlinkClick xmlns:r="http://schemas.openxmlformats.org/officeDocument/2006/relationships" r:id="rId2"/>
        </xdr:cNvPr>
        <xdr:cNvSpPr/>
      </xdr:nvSpPr>
      <xdr:spPr>
        <a:xfrm>
          <a:off x="20605120" y="3956665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294580</xdr:colOff>
      <xdr:row>13</xdr:row>
      <xdr:rowOff>220914</xdr:rowOff>
    </xdr:from>
    <xdr:to>
      <xdr:col>42</xdr:col>
      <xdr:colOff>596659</xdr:colOff>
      <xdr:row>15</xdr:row>
      <xdr:rowOff>18984</xdr:rowOff>
    </xdr:to>
    <xdr:sp macro="" textlink="">
      <xdr:nvSpPr>
        <xdr:cNvPr id="16" name="Rounded Rectangle 15">
          <a:hlinkClick xmlns:r="http://schemas.openxmlformats.org/officeDocument/2006/relationships" r:id="rId3"/>
        </xdr:cNvPr>
        <xdr:cNvSpPr/>
      </xdr:nvSpPr>
      <xdr:spPr>
        <a:xfrm>
          <a:off x="20614580" y="4303057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286141</xdr:colOff>
      <xdr:row>3</xdr:row>
      <xdr:rowOff>236844</xdr:rowOff>
    </xdr:from>
    <xdr:to>
      <xdr:col>42</xdr:col>
      <xdr:colOff>587037</xdr:colOff>
      <xdr:row>4</xdr:row>
      <xdr:rowOff>250360</xdr:rowOff>
    </xdr:to>
    <xdr:sp macro="" textlink="">
      <xdr:nvSpPr>
        <xdr:cNvPr id="29" name="Rounded Rectangle 28">
          <a:hlinkClick xmlns:r="http://schemas.openxmlformats.org/officeDocument/2006/relationships" r:id="rId4"/>
        </xdr:cNvPr>
        <xdr:cNvSpPr/>
      </xdr:nvSpPr>
      <xdr:spPr>
        <a:xfrm>
          <a:off x="20606141" y="1268719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276500</xdr:colOff>
      <xdr:row>5</xdr:row>
      <xdr:rowOff>372438</xdr:rowOff>
    </xdr:from>
    <xdr:to>
      <xdr:col>42</xdr:col>
      <xdr:colOff>577988</xdr:colOff>
      <xdr:row>6</xdr:row>
      <xdr:rowOff>193186</xdr:rowOff>
    </xdr:to>
    <xdr:sp macro="" textlink="">
      <xdr:nvSpPr>
        <xdr:cNvPr id="30" name="Rounded Rectangle 29">
          <a:hlinkClick xmlns:r="http://schemas.openxmlformats.org/officeDocument/2006/relationships" r:id="rId5"/>
        </xdr:cNvPr>
        <xdr:cNvSpPr/>
      </xdr:nvSpPr>
      <xdr:spPr>
        <a:xfrm>
          <a:off x="20596500" y="1937259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290350</xdr:colOff>
      <xdr:row>6</xdr:row>
      <xdr:rowOff>597667</xdr:rowOff>
    </xdr:from>
    <xdr:to>
      <xdr:col>42</xdr:col>
      <xdr:colOff>592429</xdr:colOff>
      <xdr:row>7</xdr:row>
      <xdr:rowOff>236987</xdr:rowOff>
    </xdr:to>
    <xdr:sp macro="" textlink="">
      <xdr:nvSpPr>
        <xdr:cNvPr id="31" name="Rounded Rectangle 30">
          <a:hlinkClick xmlns:r="http://schemas.openxmlformats.org/officeDocument/2006/relationships" r:id="rId6"/>
        </xdr:cNvPr>
        <xdr:cNvSpPr/>
      </xdr:nvSpPr>
      <xdr:spPr>
        <a:xfrm>
          <a:off x="20610350" y="261606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290646</xdr:colOff>
      <xdr:row>9</xdr:row>
      <xdr:rowOff>166717</xdr:rowOff>
    </xdr:from>
    <xdr:to>
      <xdr:col>42</xdr:col>
      <xdr:colOff>592134</xdr:colOff>
      <xdr:row>10</xdr:row>
      <xdr:rowOff>202912</xdr:rowOff>
    </xdr:to>
    <xdr:sp macro="" textlink="">
      <xdr:nvSpPr>
        <xdr:cNvPr id="32" name="Rounded Rectangle 31">
          <a:hlinkClick xmlns:r="http://schemas.openxmlformats.org/officeDocument/2006/relationships" r:id="rId7"/>
        </xdr:cNvPr>
        <xdr:cNvSpPr/>
      </xdr:nvSpPr>
      <xdr:spPr>
        <a:xfrm>
          <a:off x="20610646" y="3296360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284102</xdr:colOff>
      <xdr:row>15</xdr:row>
      <xdr:rowOff>90560</xdr:rowOff>
    </xdr:from>
    <xdr:to>
      <xdr:col>42</xdr:col>
      <xdr:colOff>586181</xdr:colOff>
      <xdr:row>16</xdr:row>
      <xdr:rowOff>126755</xdr:rowOff>
    </xdr:to>
    <xdr:sp macro="" textlink="">
      <xdr:nvSpPr>
        <xdr:cNvPr id="33" name="Rounded Rectangle 32">
          <a:hlinkClick xmlns:r="http://schemas.openxmlformats.org/officeDocument/2006/relationships" r:id="rId8"/>
        </xdr:cNvPr>
        <xdr:cNvSpPr/>
      </xdr:nvSpPr>
      <xdr:spPr>
        <a:xfrm>
          <a:off x="20604102" y="464895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292315</xdr:colOff>
      <xdr:row>2</xdr:row>
      <xdr:rowOff>107719</xdr:rowOff>
    </xdr:from>
    <xdr:to>
      <xdr:col>42</xdr:col>
      <xdr:colOff>593211</xdr:colOff>
      <xdr:row>3</xdr:row>
      <xdr:rowOff>177932</xdr:rowOff>
    </xdr:to>
    <xdr:sp macro="" textlink="">
      <xdr:nvSpPr>
        <xdr:cNvPr id="34" name="Rounded Rectangle 33">
          <a:hlinkClick xmlns:r="http://schemas.openxmlformats.org/officeDocument/2006/relationships" r:id="rId9"/>
        </xdr:cNvPr>
        <xdr:cNvSpPr/>
      </xdr:nvSpPr>
      <xdr:spPr>
        <a:xfrm>
          <a:off x="20612315" y="935487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288267</xdr:colOff>
      <xdr:row>5</xdr:row>
      <xdr:rowOff>34283</xdr:rowOff>
    </xdr:from>
    <xdr:to>
      <xdr:col>42</xdr:col>
      <xdr:colOff>589163</xdr:colOff>
      <xdr:row>5</xdr:row>
      <xdr:rowOff>308603</xdr:rowOff>
    </xdr:to>
    <xdr:sp macro="" textlink="">
      <xdr:nvSpPr>
        <xdr:cNvPr id="35" name="Rounded Rectangle 34">
          <a:hlinkClick xmlns:r="http://schemas.openxmlformats.org/officeDocument/2006/relationships" r:id="rId10"/>
        </xdr:cNvPr>
        <xdr:cNvSpPr/>
      </xdr:nvSpPr>
      <xdr:spPr>
        <a:xfrm>
          <a:off x="20608267" y="1599104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283290</xdr:colOff>
      <xdr:row>6</xdr:row>
      <xdr:rowOff>264041</xdr:rowOff>
    </xdr:from>
    <xdr:to>
      <xdr:col>42</xdr:col>
      <xdr:colOff>585369</xdr:colOff>
      <xdr:row>6</xdr:row>
      <xdr:rowOff>538361</xdr:rowOff>
    </xdr:to>
    <xdr:sp macro="" textlink="">
      <xdr:nvSpPr>
        <xdr:cNvPr id="36" name="Rounded Rectangle 35">
          <a:hlinkClick xmlns:r="http://schemas.openxmlformats.org/officeDocument/2006/relationships" r:id="rId11"/>
        </xdr:cNvPr>
        <xdr:cNvSpPr/>
      </xdr:nvSpPr>
      <xdr:spPr>
        <a:xfrm>
          <a:off x="20603290" y="2282434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298455</xdr:colOff>
      <xdr:row>8</xdr:row>
      <xdr:rowOff>62978</xdr:rowOff>
    </xdr:from>
    <xdr:to>
      <xdr:col>42</xdr:col>
      <xdr:colOff>600534</xdr:colOff>
      <xdr:row>9</xdr:row>
      <xdr:rowOff>99173</xdr:rowOff>
    </xdr:to>
    <xdr:sp macro="" textlink="">
      <xdr:nvSpPr>
        <xdr:cNvPr id="37" name="Rounded Rectangle 36">
          <a:hlinkClick xmlns:r="http://schemas.openxmlformats.org/officeDocument/2006/relationships" r:id="rId12"/>
        </xdr:cNvPr>
        <xdr:cNvSpPr/>
      </xdr:nvSpPr>
      <xdr:spPr>
        <a:xfrm>
          <a:off x="20618455" y="29544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279887</xdr:colOff>
      <xdr:row>11</xdr:row>
      <xdr:rowOff>26597</xdr:rowOff>
    </xdr:from>
    <xdr:to>
      <xdr:col>42</xdr:col>
      <xdr:colOff>581966</xdr:colOff>
      <xdr:row>12</xdr:row>
      <xdr:rowOff>62792</xdr:rowOff>
    </xdr:to>
    <xdr:sp macro="" textlink="">
      <xdr:nvSpPr>
        <xdr:cNvPr id="38" name="Rounded Rectangle 37">
          <a:hlinkClick xmlns:r="http://schemas.openxmlformats.org/officeDocument/2006/relationships" r:id="rId13"/>
        </xdr:cNvPr>
        <xdr:cNvSpPr/>
      </xdr:nvSpPr>
      <xdr:spPr>
        <a:xfrm>
          <a:off x="20599887" y="363249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377751</xdr:rowOff>
    </xdr:from>
    <xdr:to>
      <xdr:col>40</xdr:col>
      <xdr:colOff>453369</xdr:colOff>
      <xdr:row>6</xdr:row>
      <xdr:rowOff>198499</xdr:rowOff>
    </xdr:to>
    <xdr:sp macro="" textlink="">
      <xdr:nvSpPr>
        <xdr:cNvPr id="39" name="Rounded Rectangle 38">
          <a:hlinkClick xmlns:r="http://schemas.openxmlformats.org/officeDocument/2006/relationships" r:id="rId14"/>
        </xdr:cNvPr>
        <xdr:cNvSpPr/>
      </xdr:nvSpPr>
      <xdr:spPr>
        <a:xfrm>
          <a:off x="19247831" y="1942572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279732</xdr:rowOff>
    </xdr:from>
    <xdr:to>
      <xdr:col>40</xdr:col>
      <xdr:colOff>438808</xdr:colOff>
      <xdr:row>6</xdr:row>
      <xdr:rowOff>554052</xdr:rowOff>
    </xdr:to>
    <xdr:sp macro="" textlink="">
      <xdr:nvSpPr>
        <xdr:cNvPr id="40" name="Rounded Rectangle 39">
          <a:hlinkClick xmlns:r="http://schemas.openxmlformats.org/officeDocument/2006/relationships" r:id="rId15"/>
        </xdr:cNvPr>
        <xdr:cNvSpPr/>
      </xdr:nvSpPr>
      <xdr:spPr>
        <a:xfrm>
          <a:off x="19233270" y="229812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242179</xdr:rowOff>
    </xdr:from>
    <xdr:to>
      <xdr:col>40</xdr:col>
      <xdr:colOff>458933</xdr:colOff>
      <xdr:row>4</xdr:row>
      <xdr:rowOff>255695</xdr:rowOff>
    </xdr:to>
    <xdr:sp macro="" textlink="">
      <xdr:nvSpPr>
        <xdr:cNvPr id="41" name="Rounded Rectangle 40">
          <a:hlinkClick xmlns:r="http://schemas.openxmlformats.org/officeDocument/2006/relationships" r:id="rId16"/>
        </xdr:cNvPr>
        <xdr:cNvSpPr/>
      </xdr:nvSpPr>
      <xdr:spPr>
        <a:xfrm>
          <a:off x="19253395" y="1274054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104015</xdr:rowOff>
    </xdr:from>
    <xdr:to>
      <xdr:col>40</xdr:col>
      <xdr:colOff>456824</xdr:colOff>
      <xdr:row>3</xdr:row>
      <xdr:rowOff>174228</xdr:rowOff>
    </xdr:to>
    <xdr:sp macro="" textlink="">
      <xdr:nvSpPr>
        <xdr:cNvPr id="42" name="Rounded Rectangle 41">
          <a:hlinkClick xmlns:r="http://schemas.openxmlformats.org/officeDocument/2006/relationships" r:id="rId17"/>
        </xdr:cNvPr>
        <xdr:cNvSpPr/>
      </xdr:nvSpPr>
      <xdr:spPr>
        <a:xfrm>
          <a:off x="19251286" y="93178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38183</xdr:rowOff>
    </xdr:from>
    <xdr:to>
      <xdr:col>40</xdr:col>
      <xdr:colOff>451533</xdr:colOff>
      <xdr:row>5</xdr:row>
      <xdr:rowOff>312503</xdr:rowOff>
    </xdr:to>
    <xdr:sp macro="" textlink="">
      <xdr:nvSpPr>
        <xdr:cNvPr id="43" name="Rounded Rectangle 42">
          <a:hlinkClick xmlns:r="http://schemas.openxmlformats.org/officeDocument/2006/relationships" r:id="rId18"/>
        </xdr:cNvPr>
        <xdr:cNvSpPr/>
      </xdr:nvSpPr>
      <xdr:spPr>
        <a:xfrm>
          <a:off x="19245995" y="1603004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210321</xdr:rowOff>
    </xdr:from>
    <xdr:to>
      <xdr:col>40</xdr:col>
      <xdr:colOff>418684</xdr:colOff>
      <xdr:row>15</xdr:row>
      <xdr:rowOff>8391</xdr:rowOff>
    </xdr:to>
    <xdr:sp macro="" textlink="">
      <xdr:nvSpPr>
        <xdr:cNvPr id="44" name="Rounded Rectangle 43">
          <a:hlinkClick xmlns:r="http://schemas.openxmlformats.org/officeDocument/2006/relationships" r:id="rId19"/>
        </xdr:cNvPr>
        <xdr:cNvSpPr/>
      </xdr:nvSpPr>
      <xdr:spPr>
        <a:xfrm>
          <a:off x="19213146" y="4292464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82388</xdr:rowOff>
    </xdr:from>
    <xdr:to>
      <xdr:col>40</xdr:col>
      <xdr:colOff>430332</xdr:colOff>
      <xdr:row>16</xdr:row>
      <xdr:rowOff>118583</xdr:rowOff>
    </xdr:to>
    <xdr:sp macro="" textlink="">
      <xdr:nvSpPr>
        <xdr:cNvPr id="45" name="Rounded Rectangle 44">
          <a:hlinkClick xmlns:r="http://schemas.openxmlformats.org/officeDocument/2006/relationships" r:id="rId20"/>
        </xdr:cNvPr>
        <xdr:cNvSpPr/>
      </xdr:nvSpPr>
      <xdr:spPr>
        <a:xfrm>
          <a:off x="19224794" y="464078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104069</xdr:rowOff>
    </xdr:from>
    <xdr:to>
      <xdr:col>40</xdr:col>
      <xdr:colOff>417624</xdr:colOff>
      <xdr:row>13</xdr:row>
      <xdr:rowOff>140264</xdr:rowOff>
    </xdr:to>
    <xdr:sp macro="" textlink="">
      <xdr:nvSpPr>
        <xdr:cNvPr id="46" name="Rounded Rectangle 45">
          <a:hlinkClick xmlns:r="http://schemas.openxmlformats.org/officeDocument/2006/relationships" r:id="rId21"/>
        </xdr:cNvPr>
        <xdr:cNvSpPr/>
      </xdr:nvSpPr>
      <xdr:spPr>
        <a:xfrm>
          <a:off x="19212086" y="39480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165484</xdr:rowOff>
    </xdr:from>
    <xdr:to>
      <xdr:col>40</xdr:col>
      <xdr:colOff>431671</xdr:colOff>
      <xdr:row>10</xdr:row>
      <xdr:rowOff>201679</xdr:rowOff>
    </xdr:to>
    <xdr:sp macro="" textlink="">
      <xdr:nvSpPr>
        <xdr:cNvPr id="47" name="Rounded Rectangle 46">
          <a:hlinkClick xmlns:r="http://schemas.openxmlformats.org/officeDocument/2006/relationships" r:id="rId22"/>
        </xdr:cNvPr>
        <xdr:cNvSpPr/>
      </xdr:nvSpPr>
      <xdr:spPr>
        <a:xfrm>
          <a:off x="19226133" y="329512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69733</xdr:rowOff>
    </xdr:from>
    <xdr:to>
      <xdr:col>40</xdr:col>
      <xdr:colOff>417473</xdr:colOff>
      <xdr:row>9</xdr:row>
      <xdr:rowOff>105928</xdr:rowOff>
    </xdr:to>
    <xdr:sp macro="" textlink="">
      <xdr:nvSpPr>
        <xdr:cNvPr id="48" name="Rounded Rectangle 47">
          <a:hlinkClick xmlns:r="http://schemas.openxmlformats.org/officeDocument/2006/relationships" r:id="rId23"/>
        </xdr:cNvPr>
        <xdr:cNvSpPr/>
      </xdr:nvSpPr>
      <xdr:spPr>
        <a:xfrm>
          <a:off x="19211935" y="296125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12820</xdr:rowOff>
    </xdr:from>
    <xdr:to>
      <xdr:col>40</xdr:col>
      <xdr:colOff>432445</xdr:colOff>
      <xdr:row>12</xdr:row>
      <xdr:rowOff>49015</xdr:rowOff>
    </xdr:to>
    <xdr:sp macro="" textlink="">
      <xdr:nvSpPr>
        <xdr:cNvPr id="49" name="Rounded Rectangle 48">
          <a:hlinkClick xmlns:r="http://schemas.openxmlformats.org/officeDocument/2006/relationships" r:id="rId24"/>
        </xdr:cNvPr>
        <xdr:cNvSpPr/>
      </xdr:nvSpPr>
      <xdr:spPr>
        <a:xfrm>
          <a:off x="19226907" y="361871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603356</xdr:rowOff>
    </xdr:from>
    <xdr:to>
      <xdr:col>40</xdr:col>
      <xdr:colOff>418656</xdr:colOff>
      <xdr:row>8</xdr:row>
      <xdr:rowOff>4551</xdr:rowOff>
    </xdr:to>
    <xdr:sp macro="" textlink="">
      <xdr:nvSpPr>
        <xdr:cNvPr id="50" name="Rounded Rectangle 49">
          <a:hlinkClick xmlns:r="http://schemas.openxmlformats.org/officeDocument/2006/relationships" r:id="rId25"/>
        </xdr:cNvPr>
        <xdr:cNvSpPr/>
      </xdr:nvSpPr>
      <xdr:spPr>
        <a:xfrm>
          <a:off x="19213118" y="26217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27215</xdr:colOff>
      <xdr:row>2</xdr:row>
      <xdr:rowOff>27126</xdr:rowOff>
    </xdr:to>
    <xdr:sp macro="" textlink="">
      <xdr:nvSpPr>
        <xdr:cNvPr id="51" name="Rounded Rectangle 50"/>
        <xdr:cNvSpPr/>
      </xdr:nvSpPr>
      <xdr:spPr>
        <a:xfrm>
          <a:off x="19095357" y="580574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95251</xdr:colOff>
      <xdr:row>1</xdr:row>
      <xdr:rowOff>0</xdr:rowOff>
    </xdr:from>
    <xdr:to>
      <xdr:col>43</xdr:col>
      <xdr:colOff>115662</xdr:colOff>
      <xdr:row>2</xdr:row>
      <xdr:rowOff>13516</xdr:rowOff>
    </xdr:to>
    <xdr:sp macro="" textlink="">
      <xdr:nvSpPr>
        <xdr:cNvPr id="52" name="Rounded Rectangle 51"/>
        <xdr:cNvSpPr/>
      </xdr:nvSpPr>
      <xdr:spPr>
        <a:xfrm>
          <a:off x="20415251" y="566964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286142</xdr:colOff>
      <xdr:row>3</xdr:row>
      <xdr:rowOff>239112</xdr:rowOff>
    </xdr:from>
    <xdr:to>
      <xdr:col>42</xdr:col>
      <xdr:colOff>587037</xdr:colOff>
      <xdr:row>4</xdr:row>
      <xdr:rowOff>254896</xdr:rowOff>
    </xdr:to>
    <xdr:sp macro="" textlink="">
      <xdr:nvSpPr>
        <xdr:cNvPr id="53" name="Rounded Rectangle 52">
          <a:hlinkClick xmlns:r="http://schemas.openxmlformats.org/officeDocument/2006/relationships" r:id="rId4"/>
        </xdr:cNvPr>
        <xdr:cNvSpPr/>
      </xdr:nvSpPr>
      <xdr:spPr>
        <a:xfrm>
          <a:off x="20393417" y="1267812"/>
          <a:ext cx="910495" cy="272959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244447</xdr:rowOff>
    </xdr:from>
    <xdr:to>
      <xdr:col>40</xdr:col>
      <xdr:colOff>458934</xdr:colOff>
      <xdr:row>4</xdr:row>
      <xdr:rowOff>260231</xdr:rowOff>
    </xdr:to>
    <xdr:sp macro="" textlink="">
      <xdr:nvSpPr>
        <xdr:cNvPr id="54" name="Rounded Rectangle 53">
          <a:hlinkClick xmlns:r="http://schemas.openxmlformats.org/officeDocument/2006/relationships" r:id="rId16"/>
        </xdr:cNvPr>
        <xdr:cNvSpPr/>
      </xdr:nvSpPr>
      <xdr:spPr>
        <a:xfrm>
          <a:off x="19046113" y="1273147"/>
          <a:ext cx="910496" cy="272959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8011026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286553</xdr:colOff>
      <xdr:row>12</xdr:row>
      <xdr:rowOff>30885</xdr:rowOff>
    </xdr:from>
    <xdr:to>
      <xdr:col>42</xdr:col>
      <xdr:colOff>589348</xdr:colOff>
      <xdr:row>13</xdr:row>
      <xdr:rowOff>64574</xdr:rowOff>
    </xdr:to>
    <xdr:sp macro="" textlink="">
      <xdr:nvSpPr>
        <xdr:cNvPr id="16" name="Rounded Rectangle 15">
          <a:hlinkClick xmlns:r="http://schemas.openxmlformats.org/officeDocument/2006/relationships" r:id="rId2"/>
        </xdr:cNvPr>
        <xdr:cNvSpPr/>
      </xdr:nvSpPr>
      <xdr:spPr>
        <a:xfrm>
          <a:off x="20419395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296013</xdr:colOff>
      <xdr:row>13</xdr:row>
      <xdr:rowOff>136646</xdr:rowOff>
    </xdr:from>
    <xdr:to>
      <xdr:col>42</xdr:col>
      <xdr:colOff>598808</xdr:colOff>
      <xdr:row>14</xdr:row>
      <xdr:rowOff>170334</xdr:rowOff>
    </xdr:to>
    <xdr:sp macro="" textlink="">
      <xdr:nvSpPr>
        <xdr:cNvPr id="17" name="Rounded Rectangle 16">
          <a:hlinkClick xmlns:r="http://schemas.openxmlformats.org/officeDocument/2006/relationships" r:id="rId3"/>
        </xdr:cNvPr>
        <xdr:cNvSpPr/>
      </xdr:nvSpPr>
      <xdr:spPr>
        <a:xfrm>
          <a:off x="20428855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287574</xdr:colOff>
      <xdr:row>3</xdr:row>
      <xdr:rowOff>180387</xdr:rowOff>
    </xdr:from>
    <xdr:to>
      <xdr:col>42</xdr:col>
      <xdr:colOff>589186</xdr:colOff>
      <xdr:row>4</xdr:row>
      <xdr:rowOff>194022</xdr:rowOff>
    </xdr:to>
    <xdr:sp macro="" textlink="">
      <xdr:nvSpPr>
        <xdr:cNvPr id="18" name="Rounded Rectangle 17">
          <a:hlinkClick xmlns:r="http://schemas.openxmlformats.org/officeDocument/2006/relationships" r:id="rId4"/>
        </xdr:cNvPr>
        <xdr:cNvSpPr/>
      </xdr:nvSpPr>
      <xdr:spPr>
        <a:xfrm>
          <a:off x="20420416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277933</xdr:colOff>
      <xdr:row>5</xdr:row>
      <xdr:rowOff>317532</xdr:rowOff>
    </xdr:from>
    <xdr:to>
      <xdr:col>42</xdr:col>
      <xdr:colOff>580137</xdr:colOff>
      <xdr:row>6</xdr:row>
      <xdr:rowOff>130641</xdr:rowOff>
    </xdr:to>
    <xdr:sp macro="" textlink="">
      <xdr:nvSpPr>
        <xdr:cNvPr id="19" name="Rounded Rectangle 18">
          <a:hlinkClick xmlns:r="http://schemas.openxmlformats.org/officeDocument/2006/relationships" r:id="rId5"/>
        </xdr:cNvPr>
        <xdr:cNvSpPr/>
      </xdr:nvSpPr>
      <xdr:spPr>
        <a:xfrm>
          <a:off x="20410775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291783</xdr:colOff>
      <xdr:row>6</xdr:row>
      <xdr:rowOff>535122</xdr:rowOff>
    </xdr:from>
    <xdr:to>
      <xdr:col>42</xdr:col>
      <xdr:colOff>594578</xdr:colOff>
      <xdr:row>7</xdr:row>
      <xdr:rowOff>167758</xdr:rowOff>
    </xdr:to>
    <xdr:sp macro="" textlink="">
      <xdr:nvSpPr>
        <xdr:cNvPr id="20" name="Rounded Rectangle 19">
          <a:hlinkClick xmlns:r="http://schemas.openxmlformats.org/officeDocument/2006/relationships" r:id="rId6"/>
        </xdr:cNvPr>
        <xdr:cNvSpPr/>
      </xdr:nvSpPr>
      <xdr:spPr>
        <a:xfrm>
          <a:off x="20424625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292079</xdr:colOff>
      <xdr:row>9</xdr:row>
      <xdr:rowOff>92475</xdr:rowOff>
    </xdr:from>
    <xdr:to>
      <xdr:col>42</xdr:col>
      <xdr:colOff>594283</xdr:colOff>
      <xdr:row>10</xdr:row>
      <xdr:rowOff>126163</xdr:rowOff>
    </xdr:to>
    <xdr:sp macro="" textlink="">
      <xdr:nvSpPr>
        <xdr:cNvPr id="21" name="Rounded Rectangle 20">
          <a:hlinkClick xmlns:r="http://schemas.openxmlformats.org/officeDocument/2006/relationships" r:id="rId7"/>
        </xdr:cNvPr>
        <xdr:cNvSpPr/>
      </xdr:nvSpPr>
      <xdr:spPr>
        <a:xfrm>
          <a:off x="20424921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285535</xdr:colOff>
      <xdr:row>15</xdr:row>
      <xdr:rowOff>1278</xdr:rowOff>
    </xdr:from>
    <xdr:to>
      <xdr:col>42</xdr:col>
      <xdr:colOff>588330</xdr:colOff>
      <xdr:row>16</xdr:row>
      <xdr:rowOff>34967</xdr:rowOff>
    </xdr:to>
    <xdr:sp macro="" textlink="">
      <xdr:nvSpPr>
        <xdr:cNvPr id="22" name="Rounded Rectangle 21">
          <a:hlinkClick xmlns:r="http://schemas.openxmlformats.org/officeDocument/2006/relationships" r:id="rId8"/>
        </xdr:cNvPr>
        <xdr:cNvSpPr/>
      </xdr:nvSpPr>
      <xdr:spPr>
        <a:xfrm>
          <a:off x="20418377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293748</xdr:colOff>
      <xdr:row>2</xdr:row>
      <xdr:rowOff>107839</xdr:rowOff>
    </xdr:from>
    <xdr:to>
      <xdr:col>42</xdr:col>
      <xdr:colOff>595360</xdr:colOff>
      <xdr:row>3</xdr:row>
      <xdr:rowOff>121475</xdr:rowOff>
    </xdr:to>
    <xdr:sp macro="" textlink="">
      <xdr:nvSpPr>
        <xdr:cNvPr id="23" name="Rounded Rectangle 22">
          <a:hlinkClick xmlns:r="http://schemas.openxmlformats.org/officeDocument/2006/relationships" r:id="rId9"/>
        </xdr:cNvPr>
        <xdr:cNvSpPr/>
      </xdr:nvSpPr>
      <xdr:spPr>
        <a:xfrm>
          <a:off x="20426590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289700</xdr:colOff>
      <xdr:row>4</xdr:row>
      <xdr:rowOff>250087</xdr:rowOff>
    </xdr:from>
    <xdr:to>
      <xdr:col>42</xdr:col>
      <xdr:colOff>591312</xdr:colOff>
      <xdr:row>5</xdr:row>
      <xdr:rowOff>253697</xdr:rowOff>
    </xdr:to>
    <xdr:sp macro="" textlink="">
      <xdr:nvSpPr>
        <xdr:cNvPr id="24" name="Rounded Rectangle 23">
          <a:hlinkClick xmlns:r="http://schemas.openxmlformats.org/officeDocument/2006/relationships" r:id="rId10"/>
        </xdr:cNvPr>
        <xdr:cNvSpPr/>
      </xdr:nvSpPr>
      <xdr:spPr>
        <a:xfrm>
          <a:off x="20422542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284723</xdr:colOff>
      <xdr:row>6</xdr:row>
      <xdr:rowOff>201496</xdr:rowOff>
    </xdr:from>
    <xdr:to>
      <xdr:col>42</xdr:col>
      <xdr:colOff>587518</xdr:colOff>
      <xdr:row>6</xdr:row>
      <xdr:rowOff>475816</xdr:rowOff>
    </xdr:to>
    <xdr:sp macro="" textlink="">
      <xdr:nvSpPr>
        <xdr:cNvPr id="25" name="Rounded Rectangle 24">
          <a:hlinkClick xmlns:r="http://schemas.openxmlformats.org/officeDocument/2006/relationships" r:id="rId11"/>
        </xdr:cNvPr>
        <xdr:cNvSpPr/>
      </xdr:nvSpPr>
      <xdr:spPr>
        <a:xfrm>
          <a:off x="20417565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299888</xdr:colOff>
      <xdr:row>7</xdr:row>
      <xdr:rowOff>231874</xdr:rowOff>
    </xdr:from>
    <xdr:to>
      <xdr:col>42</xdr:col>
      <xdr:colOff>602683</xdr:colOff>
      <xdr:row>9</xdr:row>
      <xdr:rowOff>24931</xdr:rowOff>
    </xdr:to>
    <xdr:sp macro="" textlink="">
      <xdr:nvSpPr>
        <xdr:cNvPr id="26" name="Rounded Rectangle 25">
          <a:hlinkClick xmlns:r="http://schemas.openxmlformats.org/officeDocument/2006/relationships" r:id="rId12"/>
        </xdr:cNvPr>
        <xdr:cNvSpPr/>
      </xdr:nvSpPr>
      <xdr:spPr>
        <a:xfrm>
          <a:off x="20432730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281320</xdr:colOff>
      <xdr:row>10</xdr:row>
      <xdr:rowOff>187973</xdr:rowOff>
    </xdr:from>
    <xdr:to>
      <xdr:col>42</xdr:col>
      <xdr:colOff>584115</xdr:colOff>
      <xdr:row>11</xdr:row>
      <xdr:rowOff>221662</xdr:rowOff>
    </xdr:to>
    <xdr:sp macro="" textlink="">
      <xdr:nvSpPr>
        <xdr:cNvPr id="27" name="Rounded Rectangle 26">
          <a:hlinkClick xmlns:r="http://schemas.openxmlformats.org/officeDocument/2006/relationships" r:id="rId13"/>
        </xdr:cNvPr>
        <xdr:cNvSpPr/>
      </xdr:nvSpPr>
      <xdr:spPr>
        <a:xfrm>
          <a:off x="20414162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322845</xdr:rowOff>
    </xdr:from>
    <xdr:to>
      <xdr:col>40</xdr:col>
      <xdr:colOff>454086</xdr:colOff>
      <xdr:row>6</xdr:row>
      <xdr:rowOff>135954</xdr:rowOff>
    </xdr:to>
    <xdr:sp macro="" textlink="">
      <xdr:nvSpPr>
        <xdr:cNvPr id="28" name="Rounded Rectangle 27">
          <a:hlinkClick xmlns:r="http://schemas.openxmlformats.org/officeDocument/2006/relationships" r:id="rId14"/>
        </xdr:cNvPr>
        <xdr:cNvSpPr/>
      </xdr:nvSpPr>
      <xdr:spPr>
        <a:xfrm>
          <a:off x="19062106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217187</xdr:rowOff>
    </xdr:from>
    <xdr:to>
      <xdr:col>40</xdr:col>
      <xdr:colOff>439525</xdr:colOff>
      <xdr:row>6</xdr:row>
      <xdr:rowOff>491507</xdr:rowOff>
    </xdr:to>
    <xdr:sp macro="" textlink="">
      <xdr:nvSpPr>
        <xdr:cNvPr id="29" name="Rounded Rectangle 28">
          <a:hlinkClick xmlns:r="http://schemas.openxmlformats.org/officeDocument/2006/relationships" r:id="rId15"/>
        </xdr:cNvPr>
        <xdr:cNvSpPr/>
      </xdr:nvSpPr>
      <xdr:spPr>
        <a:xfrm>
          <a:off x="19047545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185722</xdr:rowOff>
    </xdr:from>
    <xdr:to>
      <xdr:col>40</xdr:col>
      <xdr:colOff>459650</xdr:colOff>
      <xdr:row>4</xdr:row>
      <xdr:rowOff>199357</xdr:rowOff>
    </xdr:to>
    <xdr:sp macro="" textlink="">
      <xdr:nvSpPr>
        <xdr:cNvPr id="30" name="Rounded Rectangle 29">
          <a:hlinkClick xmlns:r="http://schemas.openxmlformats.org/officeDocument/2006/relationships" r:id="rId16"/>
        </xdr:cNvPr>
        <xdr:cNvSpPr/>
      </xdr:nvSpPr>
      <xdr:spPr>
        <a:xfrm>
          <a:off x="19067670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104135</xdr:rowOff>
    </xdr:from>
    <xdr:to>
      <xdr:col>40</xdr:col>
      <xdr:colOff>457541</xdr:colOff>
      <xdr:row>3</xdr:row>
      <xdr:rowOff>117771</xdr:rowOff>
    </xdr:to>
    <xdr:sp macro="" textlink="">
      <xdr:nvSpPr>
        <xdr:cNvPr id="31" name="Rounded Rectangle 30">
          <a:hlinkClick xmlns:r="http://schemas.openxmlformats.org/officeDocument/2006/relationships" r:id="rId17"/>
        </xdr:cNvPr>
        <xdr:cNvSpPr/>
      </xdr:nvSpPr>
      <xdr:spPr>
        <a:xfrm>
          <a:off x="19065561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4</xdr:row>
      <xdr:rowOff>253987</xdr:rowOff>
    </xdr:from>
    <xdr:to>
      <xdr:col>40</xdr:col>
      <xdr:colOff>452250</xdr:colOff>
      <xdr:row>5</xdr:row>
      <xdr:rowOff>257597</xdr:rowOff>
    </xdr:to>
    <xdr:sp macro="" textlink="">
      <xdr:nvSpPr>
        <xdr:cNvPr id="32" name="Rounded Rectangle 31">
          <a:hlinkClick xmlns:r="http://schemas.openxmlformats.org/officeDocument/2006/relationships" r:id="rId18"/>
        </xdr:cNvPr>
        <xdr:cNvSpPr/>
      </xdr:nvSpPr>
      <xdr:spPr>
        <a:xfrm>
          <a:off x="19060270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126053</xdr:rowOff>
    </xdr:from>
    <xdr:to>
      <xdr:col>40</xdr:col>
      <xdr:colOff>419401</xdr:colOff>
      <xdr:row>14</xdr:row>
      <xdr:rowOff>159741</xdr:rowOff>
    </xdr:to>
    <xdr:sp macro="" textlink="">
      <xdr:nvSpPr>
        <xdr:cNvPr id="33" name="Rounded Rectangle 32">
          <a:hlinkClick xmlns:r="http://schemas.openxmlformats.org/officeDocument/2006/relationships" r:id="rId19"/>
        </xdr:cNvPr>
        <xdr:cNvSpPr/>
      </xdr:nvSpPr>
      <xdr:spPr>
        <a:xfrm>
          <a:off x="19027421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14</xdr:row>
      <xdr:rowOff>233738</xdr:rowOff>
    </xdr:from>
    <xdr:to>
      <xdr:col>40</xdr:col>
      <xdr:colOff>431049</xdr:colOff>
      <xdr:row>16</xdr:row>
      <xdr:rowOff>26795</xdr:rowOff>
    </xdr:to>
    <xdr:sp macro="" textlink="">
      <xdr:nvSpPr>
        <xdr:cNvPr id="34" name="Rounded Rectangle 33">
          <a:hlinkClick xmlns:r="http://schemas.openxmlformats.org/officeDocument/2006/relationships" r:id="rId20"/>
        </xdr:cNvPr>
        <xdr:cNvSpPr/>
      </xdr:nvSpPr>
      <xdr:spPr>
        <a:xfrm>
          <a:off x="19039069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22307</xdr:rowOff>
    </xdr:from>
    <xdr:to>
      <xdr:col>40</xdr:col>
      <xdr:colOff>418341</xdr:colOff>
      <xdr:row>13</xdr:row>
      <xdr:rowOff>55996</xdr:rowOff>
    </xdr:to>
    <xdr:sp macro="" textlink="">
      <xdr:nvSpPr>
        <xdr:cNvPr id="35" name="Rounded Rectangle 34">
          <a:hlinkClick xmlns:r="http://schemas.openxmlformats.org/officeDocument/2006/relationships" r:id="rId21"/>
        </xdr:cNvPr>
        <xdr:cNvSpPr/>
      </xdr:nvSpPr>
      <xdr:spPr>
        <a:xfrm>
          <a:off x="19026361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91242</xdr:rowOff>
    </xdr:from>
    <xdr:to>
      <xdr:col>40</xdr:col>
      <xdr:colOff>432388</xdr:colOff>
      <xdr:row>10</xdr:row>
      <xdr:rowOff>124930</xdr:rowOff>
    </xdr:to>
    <xdr:sp macro="" textlink="">
      <xdr:nvSpPr>
        <xdr:cNvPr id="36" name="Rounded Rectangle 35">
          <a:hlinkClick xmlns:r="http://schemas.openxmlformats.org/officeDocument/2006/relationships" r:id="rId22"/>
        </xdr:cNvPr>
        <xdr:cNvSpPr/>
      </xdr:nvSpPr>
      <xdr:spPr>
        <a:xfrm>
          <a:off x="19040408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7</xdr:row>
      <xdr:rowOff>238629</xdr:rowOff>
    </xdr:from>
    <xdr:to>
      <xdr:col>40</xdr:col>
      <xdr:colOff>418190</xdr:colOff>
      <xdr:row>9</xdr:row>
      <xdr:rowOff>31686</xdr:rowOff>
    </xdr:to>
    <xdr:sp macro="" textlink="">
      <xdr:nvSpPr>
        <xdr:cNvPr id="37" name="Rounded Rectangle 36">
          <a:hlinkClick xmlns:r="http://schemas.openxmlformats.org/officeDocument/2006/relationships" r:id="rId23"/>
        </xdr:cNvPr>
        <xdr:cNvSpPr/>
      </xdr:nvSpPr>
      <xdr:spPr>
        <a:xfrm>
          <a:off x="19026210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174196</xdr:rowOff>
    </xdr:from>
    <xdr:to>
      <xdr:col>40</xdr:col>
      <xdr:colOff>433162</xdr:colOff>
      <xdr:row>11</xdr:row>
      <xdr:rowOff>207885</xdr:rowOff>
    </xdr:to>
    <xdr:sp macro="" textlink="">
      <xdr:nvSpPr>
        <xdr:cNvPr id="38" name="Rounded Rectangle 37">
          <a:hlinkClick xmlns:r="http://schemas.openxmlformats.org/officeDocument/2006/relationships" r:id="rId24"/>
        </xdr:cNvPr>
        <xdr:cNvSpPr/>
      </xdr:nvSpPr>
      <xdr:spPr>
        <a:xfrm>
          <a:off x="19041182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540811</xdr:rowOff>
    </xdr:from>
    <xdr:to>
      <xdr:col>40</xdr:col>
      <xdr:colOff>419373</xdr:colOff>
      <xdr:row>7</xdr:row>
      <xdr:rowOff>173447</xdr:rowOff>
    </xdr:to>
    <xdr:sp macro="" textlink="">
      <xdr:nvSpPr>
        <xdr:cNvPr id="39" name="Rounded Rectangle 38">
          <a:hlinkClick xmlns:r="http://schemas.openxmlformats.org/officeDocument/2006/relationships" r:id="rId25"/>
        </xdr:cNvPr>
        <xdr:cNvSpPr/>
      </xdr:nvSpPr>
      <xdr:spPr>
        <a:xfrm>
          <a:off x="19027393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28648</xdr:colOff>
      <xdr:row>2</xdr:row>
      <xdr:rowOff>27246</xdr:rowOff>
    </xdr:to>
    <xdr:sp macro="" textlink="">
      <xdr:nvSpPr>
        <xdr:cNvPr id="40" name="Rounded Rectangle 39"/>
        <xdr:cNvSpPr/>
      </xdr:nvSpPr>
      <xdr:spPr>
        <a:xfrm>
          <a:off x="18909632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96684</xdr:colOff>
      <xdr:row>1</xdr:row>
      <xdr:rowOff>0</xdr:rowOff>
    </xdr:from>
    <xdr:to>
      <xdr:col>43</xdr:col>
      <xdr:colOff>118527</xdr:colOff>
      <xdr:row>2</xdr:row>
      <xdr:rowOff>13636</xdr:rowOff>
    </xdr:to>
    <xdr:sp macro="" textlink="">
      <xdr:nvSpPr>
        <xdr:cNvPr id="41" name="Rounded Rectangle 40"/>
        <xdr:cNvSpPr/>
      </xdr:nvSpPr>
      <xdr:spPr>
        <a:xfrm>
          <a:off x="20229526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286142</xdr:colOff>
      <xdr:row>3</xdr:row>
      <xdr:rowOff>239112</xdr:rowOff>
    </xdr:from>
    <xdr:to>
      <xdr:col>42</xdr:col>
      <xdr:colOff>587037</xdr:colOff>
      <xdr:row>4</xdr:row>
      <xdr:rowOff>254896</xdr:rowOff>
    </xdr:to>
    <xdr:sp macro="" textlink="">
      <xdr:nvSpPr>
        <xdr:cNvPr id="42" name="Rounded Rectangle 41">
          <a:hlinkClick xmlns:r="http://schemas.openxmlformats.org/officeDocument/2006/relationships" r:id="rId4"/>
        </xdr:cNvPr>
        <xdr:cNvSpPr/>
      </xdr:nvSpPr>
      <xdr:spPr>
        <a:xfrm>
          <a:off x="20393417" y="1267812"/>
          <a:ext cx="910495" cy="272959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244447</xdr:rowOff>
    </xdr:from>
    <xdr:to>
      <xdr:col>40</xdr:col>
      <xdr:colOff>458934</xdr:colOff>
      <xdr:row>4</xdr:row>
      <xdr:rowOff>260231</xdr:rowOff>
    </xdr:to>
    <xdr:sp macro="" textlink="">
      <xdr:nvSpPr>
        <xdr:cNvPr id="43" name="Rounded Rectangle 42">
          <a:hlinkClick xmlns:r="http://schemas.openxmlformats.org/officeDocument/2006/relationships" r:id="rId16"/>
        </xdr:cNvPr>
        <xdr:cNvSpPr/>
      </xdr:nvSpPr>
      <xdr:spPr>
        <a:xfrm>
          <a:off x="19046113" y="1273147"/>
          <a:ext cx="910496" cy="272959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247197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8050893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285120</xdr:colOff>
      <xdr:row>12</xdr:row>
      <xdr:rowOff>112647</xdr:rowOff>
    </xdr:from>
    <xdr:to>
      <xdr:col>42</xdr:col>
      <xdr:colOff>587199</xdr:colOff>
      <xdr:row>13</xdr:row>
      <xdr:rowOff>148842</xdr:rowOff>
    </xdr:to>
    <xdr:sp macro="" textlink="">
      <xdr:nvSpPr>
        <xdr:cNvPr id="15" name="Rounded Rectangle 14">
          <a:hlinkClick xmlns:r="http://schemas.openxmlformats.org/officeDocument/2006/relationships" r:id="rId2"/>
        </xdr:cNvPr>
        <xdr:cNvSpPr/>
      </xdr:nvSpPr>
      <xdr:spPr>
        <a:xfrm>
          <a:off x="20548424" y="3956665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294580</xdr:colOff>
      <xdr:row>13</xdr:row>
      <xdr:rowOff>220914</xdr:rowOff>
    </xdr:from>
    <xdr:to>
      <xdr:col>42</xdr:col>
      <xdr:colOff>596659</xdr:colOff>
      <xdr:row>15</xdr:row>
      <xdr:rowOff>18984</xdr:rowOff>
    </xdr:to>
    <xdr:sp macro="" textlink="">
      <xdr:nvSpPr>
        <xdr:cNvPr id="16" name="Rounded Rectangle 15">
          <a:hlinkClick xmlns:r="http://schemas.openxmlformats.org/officeDocument/2006/relationships" r:id="rId3"/>
        </xdr:cNvPr>
        <xdr:cNvSpPr/>
      </xdr:nvSpPr>
      <xdr:spPr>
        <a:xfrm>
          <a:off x="20557884" y="4303057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286141</xdr:colOff>
      <xdr:row>3</xdr:row>
      <xdr:rowOff>236844</xdr:rowOff>
    </xdr:from>
    <xdr:to>
      <xdr:col>42</xdr:col>
      <xdr:colOff>587037</xdr:colOff>
      <xdr:row>4</xdr:row>
      <xdr:rowOff>250360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20549445" y="1268719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276500</xdr:colOff>
      <xdr:row>5</xdr:row>
      <xdr:rowOff>372438</xdr:rowOff>
    </xdr:from>
    <xdr:to>
      <xdr:col>42</xdr:col>
      <xdr:colOff>577988</xdr:colOff>
      <xdr:row>6</xdr:row>
      <xdr:rowOff>193186</xdr:rowOff>
    </xdr:to>
    <xdr:sp macro="" textlink="">
      <xdr:nvSpPr>
        <xdr:cNvPr id="18" name="Rounded Rectangle 17">
          <a:hlinkClick xmlns:r="http://schemas.openxmlformats.org/officeDocument/2006/relationships" r:id="rId5"/>
        </xdr:cNvPr>
        <xdr:cNvSpPr/>
      </xdr:nvSpPr>
      <xdr:spPr>
        <a:xfrm>
          <a:off x="20539804" y="1937259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290350</xdr:colOff>
      <xdr:row>6</xdr:row>
      <xdr:rowOff>597667</xdr:rowOff>
    </xdr:from>
    <xdr:to>
      <xdr:col>42</xdr:col>
      <xdr:colOff>592429</xdr:colOff>
      <xdr:row>7</xdr:row>
      <xdr:rowOff>236987</xdr:rowOff>
    </xdr:to>
    <xdr:sp macro="" textlink="">
      <xdr:nvSpPr>
        <xdr:cNvPr id="19" name="Rounded Rectangle 18">
          <a:hlinkClick xmlns:r="http://schemas.openxmlformats.org/officeDocument/2006/relationships" r:id="rId6"/>
        </xdr:cNvPr>
        <xdr:cNvSpPr/>
      </xdr:nvSpPr>
      <xdr:spPr>
        <a:xfrm>
          <a:off x="20553654" y="261606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290646</xdr:colOff>
      <xdr:row>9</xdr:row>
      <xdr:rowOff>166717</xdr:rowOff>
    </xdr:from>
    <xdr:to>
      <xdr:col>42</xdr:col>
      <xdr:colOff>592134</xdr:colOff>
      <xdr:row>10</xdr:row>
      <xdr:rowOff>202912</xdr:rowOff>
    </xdr:to>
    <xdr:sp macro="" textlink="">
      <xdr:nvSpPr>
        <xdr:cNvPr id="20" name="Rounded Rectangle 19">
          <a:hlinkClick xmlns:r="http://schemas.openxmlformats.org/officeDocument/2006/relationships" r:id="rId7"/>
        </xdr:cNvPr>
        <xdr:cNvSpPr/>
      </xdr:nvSpPr>
      <xdr:spPr>
        <a:xfrm>
          <a:off x="20553950" y="3296360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284102</xdr:colOff>
      <xdr:row>15</xdr:row>
      <xdr:rowOff>90560</xdr:rowOff>
    </xdr:from>
    <xdr:to>
      <xdr:col>42</xdr:col>
      <xdr:colOff>586181</xdr:colOff>
      <xdr:row>16</xdr:row>
      <xdr:rowOff>126755</xdr:rowOff>
    </xdr:to>
    <xdr:sp macro="" textlink="">
      <xdr:nvSpPr>
        <xdr:cNvPr id="21" name="Rounded Rectangle 20">
          <a:hlinkClick xmlns:r="http://schemas.openxmlformats.org/officeDocument/2006/relationships" r:id="rId8"/>
        </xdr:cNvPr>
        <xdr:cNvSpPr/>
      </xdr:nvSpPr>
      <xdr:spPr>
        <a:xfrm>
          <a:off x="20547406" y="464895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292315</xdr:colOff>
      <xdr:row>2</xdr:row>
      <xdr:rowOff>107719</xdr:rowOff>
    </xdr:from>
    <xdr:to>
      <xdr:col>42</xdr:col>
      <xdr:colOff>593211</xdr:colOff>
      <xdr:row>3</xdr:row>
      <xdr:rowOff>177932</xdr:rowOff>
    </xdr:to>
    <xdr:sp macro="" textlink="">
      <xdr:nvSpPr>
        <xdr:cNvPr id="22" name="Rounded Rectangle 21">
          <a:hlinkClick xmlns:r="http://schemas.openxmlformats.org/officeDocument/2006/relationships" r:id="rId9"/>
        </xdr:cNvPr>
        <xdr:cNvSpPr/>
      </xdr:nvSpPr>
      <xdr:spPr>
        <a:xfrm>
          <a:off x="20555619" y="935487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288267</xdr:colOff>
      <xdr:row>5</xdr:row>
      <xdr:rowOff>34283</xdr:rowOff>
    </xdr:from>
    <xdr:to>
      <xdr:col>42</xdr:col>
      <xdr:colOff>589163</xdr:colOff>
      <xdr:row>5</xdr:row>
      <xdr:rowOff>308603</xdr:rowOff>
    </xdr:to>
    <xdr:sp macro="" textlink="">
      <xdr:nvSpPr>
        <xdr:cNvPr id="23" name="Rounded Rectangle 22">
          <a:hlinkClick xmlns:r="http://schemas.openxmlformats.org/officeDocument/2006/relationships" r:id="rId10"/>
        </xdr:cNvPr>
        <xdr:cNvSpPr/>
      </xdr:nvSpPr>
      <xdr:spPr>
        <a:xfrm>
          <a:off x="20551571" y="1599104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283290</xdr:colOff>
      <xdr:row>6</xdr:row>
      <xdr:rowOff>264041</xdr:rowOff>
    </xdr:from>
    <xdr:to>
      <xdr:col>42</xdr:col>
      <xdr:colOff>585369</xdr:colOff>
      <xdr:row>6</xdr:row>
      <xdr:rowOff>538361</xdr:rowOff>
    </xdr:to>
    <xdr:sp macro="" textlink="">
      <xdr:nvSpPr>
        <xdr:cNvPr id="24" name="Rounded Rectangle 23">
          <a:hlinkClick xmlns:r="http://schemas.openxmlformats.org/officeDocument/2006/relationships" r:id="rId11"/>
        </xdr:cNvPr>
        <xdr:cNvSpPr/>
      </xdr:nvSpPr>
      <xdr:spPr>
        <a:xfrm>
          <a:off x="20546594" y="2282434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298455</xdr:colOff>
      <xdr:row>8</xdr:row>
      <xdr:rowOff>62978</xdr:rowOff>
    </xdr:from>
    <xdr:to>
      <xdr:col>42</xdr:col>
      <xdr:colOff>600534</xdr:colOff>
      <xdr:row>9</xdr:row>
      <xdr:rowOff>99173</xdr:rowOff>
    </xdr:to>
    <xdr:sp macro="" textlink="">
      <xdr:nvSpPr>
        <xdr:cNvPr id="25" name="Rounded Rectangle 24">
          <a:hlinkClick xmlns:r="http://schemas.openxmlformats.org/officeDocument/2006/relationships" r:id="rId12"/>
        </xdr:cNvPr>
        <xdr:cNvSpPr/>
      </xdr:nvSpPr>
      <xdr:spPr>
        <a:xfrm>
          <a:off x="20561759" y="29544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279887</xdr:colOff>
      <xdr:row>11</xdr:row>
      <xdr:rowOff>26597</xdr:rowOff>
    </xdr:from>
    <xdr:to>
      <xdr:col>42</xdr:col>
      <xdr:colOff>581966</xdr:colOff>
      <xdr:row>12</xdr:row>
      <xdr:rowOff>62792</xdr:rowOff>
    </xdr:to>
    <xdr:sp macro="" textlink="">
      <xdr:nvSpPr>
        <xdr:cNvPr id="26" name="Rounded Rectangle 25">
          <a:hlinkClick xmlns:r="http://schemas.openxmlformats.org/officeDocument/2006/relationships" r:id="rId13"/>
        </xdr:cNvPr>
        <xdr:cNvSpPr/>
      </xdr:nvSpPr>
      <xdr:spPr>
        <a:xfrm>
          <a:off x="20543191" y="363249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377751</xdr:rowOff>
    </xdr:from>
    <xdr:to>
      <xdr:col>40</xdr:col>
      <xdr:colOff>453370</xdr:colOff>
      <xdr:row>6</xdr:row>
      <xdr:rowOff>198499</xdr:rowOff>
    </xdr:to>
    <xdr:sp macro="" textlink="">
      <xdr:nvSpPr>
        <xdr:cNvPr id="27" name="Rounded Rectangle 26">
          <a:hlinkClick xmlns:r="http://schemas.openxmlformats.org/officeDocument/2006/relationships" r:id="rId14"/>
        </xdr:cNvPr>
        <xdr:cNvSpPr/>
      </xdr:nvSpPr>
      <xdr:spPr>
        <a:xfrm>
          <a:off x="19191135" y="1942572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279732</xdr:rowOff>
    </xdr:from>
    <xdr:to>
      <xdr:col>40</xdr:col>
      <xdr:colOff>438809</xdr:colOff>
      <xdr:row>6</xdr:row>
      <xdr:rowOff>554052</xdr:rowOff>
    </xdr:to>
    <xdr:sp macro="" textlink="">
      <xdr:nvSpPr>
        <xdr:cNvPr id="28" name="Rounded Rectangle 27">
          <a:hlinkClick xmlns:r="http://schemas.openxmlformats.org/officeDocument/2006/relationships" r:id="rId15"/>
        </xdr:cNvPr>
        <xdr:cNvSpPr/>
      </xdr:nvSpPr>
      <xdr:spPr>
        <a:xfrm>
          <a:off x="19176574" y="229812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242179</xdr:rowOff>
    </xdr:from>
    <xdr:to>
      <xdr:col>40</xdr:col>
      <xdr:colOff>458934</xdr:colOff>
      <xdr:row>4</xdr:row>
      <xdr:rowOff>255695</xdr:rowOff>
    </xdr:to>
    <xdr:sp macro="" textlink="">
      <xdr:nvSpPr>
        <xdr:cNvPr id="29" name="Rounded Rectangle 28">
          <a:hlinkClick xmlns:r="http://schemas.openxmlformats.org/officeDocument/2006/relationships" r:id="rId16"/>
        </xdr:cNvPr>
        <xdr:cNvSpPr/>
      </xdr:nvSpPr>
      <xdr:spPr>
        <a:xfrm>
          <a:off x="19196699" y="1274054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104015</xdr:rowOff>
    </xdr:from>
    <xdr:to>
      <xdr:col>40</xdr:col>
      <xdr:colOff>456825</xdr:colOff>
      <xdr:row>3</xdr:row>
      <xdr:rowOff>174228</xdr:rowOff>
    </xdr:to>
    <xdr:sp macro="" textlink="">
      <xdr:nvSpPr>
        <xdr:cNvPr id="30" name="Rounded Rectangle 29">
          <a:hlinkClick xmlns:r="http://schemas.openxmlformats.org/officeDocument/2006/relationships" r:id="rId17"/>
        </xdr:cNvPr>
        <xdr:cNvSpPr/>
      </xdr:nvSpPr>
      <xdr:spPr>
        <a:xfrm>
          <a:off x="19194590" y="93178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38183</xdr:rowOff>
    </xdr:from>
    <xdr:to>
      <xdr:col>40</xdr:col>
      <xdr:colOff>451534</xdr:colOff>
      <xdr:row>5</xdr:row>
      <xdr:rowOff>312503</xdr:rowOff>
    </xdr:to>
    <xdr:sp macro="" textlink="">
      <xdr:nvSpPr>
        <xdr:cNvPr id="31" name="Rounded Rectangle 30">
          <a:hlinkClick xmlns:r="http://schemas.openxmlformats.org/officeDocument/2006/relationships" r:id="rId18"/>
        </xdr:cNvPr>
        <xdr:cNvSpPr/>
      </xdr:nvSpPr>
      <xdr:spPr>
        <a:xfrm>
          <a:off x="19189299" y="1603004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210321</xdr:rowOff>
    </xdr:from>
    <xdr:to>
      <xdr:col>40</xdr:col>
      <xdr:colOff>418685</xdr:colOff>
      <xdr:row>15</xdr:row>
      <xdr:rowOff>8391</xdr:rowOff>
    </xdr:to>
    <xdr:sp macro="" textlink="">
      <xdr:nvSpPr>
        <xdr:cNvPr id="32" name="Rounded Rectangle 31">
          <a:hlinkClick xmlns:r="http://schemas.openxmlformats.org/officeDocument/2006/relationships" r:id="rId19"/>
        </xdr:cNvPr>
        <xdr:cNvSpPr/>
      </xdr:nvSpPr>
      <xdr:spPr>
        <a:xfrm>
          <a:off x="19156450" y="4292464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82388</xdr:rowOff>
    </xdr:from>
    <xdr:to>
      <xdr:col>40</xdr:col>
      <xdr:colOff>430333</xdr:colOff>
      <xdr:row>16</xdr:row>
      <xdr:rowOff>118583</xdr:rowOff>
    </xdr:to>
    <xdr:sp macro="" textlink="">
      <xdr:nvSpPr>
        <xdr:cNvPr id="33" name="Rounded Rectangle 32">
          <a:hlinkClick xmlns:r="http://schemas.openxmlformats.org/officeDocument/2006/relationships" r:id="rId20"/>
        </xdr:cNvPr>
        <xdr:cNvSpPr/>
      </xdr:nvSpPr>
      <xdr:spPr>
        <a:xfrm>
          <a:off x="19168098" y="464078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104069</xdr:rowOff>
    </xdr:from>
    <xdr:to>
      <xdr:col>40</xdr:col>
      <xdr:colOff>417625</xdr:colOff>
      <xdr:row>13</xdr:row>
      <xdr:rowOff>140264</xdr:rowOff>
    </xdr:to>
    <xdr:sp macro="" textlink="">
      <xdr:nvSpPr>
        <xdr:cNvPr id="34" name="Rounded Rectangle 33">
          <a:hlinkClick xmlns:r="http://schemas.openxmlformats.org/officeDocument/2006/relationships" r:id="rId21"/>
        </xdr:cNvPr>
        <xdr:cNvSpPr/>
      </xdr:nvSpPr>
      <xdr:spPr>
        <a:xfrm>
          <a:off x="19155390" y="39480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165484</xdr:rowOff>
    </xdr:from>
    <xdr:to>
      <xdr:col>40</xdr:col>
      <xdr:colOff>431672</xdr:colOff>
      <xdr:row>10</xdr:row>
      <xdr:rowOff>201679</xdr:rowOff>
    </xdr:to>
    <xdr:sp macro="" textlink="">
      <xdr:nvSpPr>
        <xdr:cNvPr id="35" name="Rounded Rectangle 34">
          <a:hlinkClick xmlns:r="http://schemas.openxmlformats.org/officeDocument/2006/relationships" r:id="rId22"/>
        </xdr:cNvPr>
        <xdr:cNvSpPr/>
      </xdr:nvSpPr>
      <xdr:spPr>
        <a:xfrm>
          <a:off x="19169437" y="329512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69733</xdr:rowOff>
    </xdr:from>
    <xdr:to>
      <xdr:col>40</xdr:col>
      <xdr:colOff>417474</xdr:colOff>
      <xdr:row>9</xdr:row>
      <xdr:rowOff>105928</xdr:rowOff>
    </xdr:to>
    <xdr:sp macro="" textlink="">
      <xdr:nvSpPr>
        <xdr:cNvPr id="36" name="Rounded Rectangle 35">
          <a:hlinkClick xmlns:r="http://schemas.openxmlformats.org/officeDocument/2006/relationships" r:id="rId23"/>
        </xdr:cNvPr>
        <xdr:cNvSpPr/>
      </xdr:nvSpPr>
      <xdr:spPr>
        <a:xfrm>
          <a:off x="19155239" y="296125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12820</xdr:rowOff>
    </xdr:from>
    <xdr:to>
      <xdr:col>40</xdr:col>
      <xdr:colOff>432446</xdr:colOff>
      <xdr:row>12</xdr:row>
      <xdr:rowOff>49015</xdr:rowOff>
    </xdr:to>
    <xdr:sp macro="" textlink="">
      <xdr:nvSpPr>
        <xdr:cNvPr id="37" name="Rounded Rectangle 36">
          <a:hlinkClick xmlns:r="http://schemas.openxmlformats.org/officeDocument/2006/relationships" r:id="rId24"/>
        </xdr:cNvPr>
        <xdr:cNvSpPr/>
      </xdr:nvSpPr>
      <xdr:spPr>
        <a:xfrm>
          <a:off x="19170211" y="361871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603356</xdr:rowOff>
    </xdr:from>
    <xdr:to>
      <xdr:col>40</xdr:col>
      <xdr:colOff>418657</xdr:colOff>
      <xdr:row>8</xdr:row>
      <xdr:rowOff>4551</xdr:rowOff>
    </xdr:to>
    <xdr:sp macro="" textlink="">
      <xdr:nvSpPr>
        <xdr:cNvPr id="38" name="Rounded Rectangle 37">
          <a:hlinkClick xmlns:r="http://schemas.openxmlformats.org/officeDocument/2006/relationships" r:id="rId25"/>
        </xdr:cNvPr>
        <xdr:cNvSpPr/>
      </xdr:nvSpPr>
      <xdr:spPr>
        <a:xfrm>
          <a:off x="19156422" y="26217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27215</xdr:colOff>
      <xdr:row>2</xdr:row>
      <xdr:rowOff>27126</xdr:rowOff>
    </xdr:to>
    <xdr:sp macro="" textlink="">
      <xdr:nvSpPr>
        <xdr:cNvPr id="39" name="Rounded Rectangle 38"/>
        <xdr:cNvSpPr/>
      </xdr:nvSpPr>
      <xdr:spPr>
        <a:xfrm>
          <a:off x="19038661" y="580574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95251</xdr:colOff>
      <xdr:row>1</xdr:row>
      <xdr:rowOff>0</xdr:rowOff>
    </xdr:from>
    <xdr:to>
      <xdr:col>43</xdr:col>
      <xdr:colOff>115663</xdr:colOff>
      <xdr:row>2</xdr:row>
      <xdr:rowOff>13516</xdr:rowOff>
    </xdr:to>
    <xdr:sp macro="" textlink="">
      <xdr:nvSpPr>
        <xdr:cNvPr id="40" name="Rounded Rectangle 39"/>
        <xdr:cNvSpPr/>
      </xdr:nvSpPr>
      <xdr:spPr>
        <a:xfrm>
          <a:off x="20358555" y="566964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286142</xdr:colOff>
      <xdr:row>3</xdr:row>
      <xdr:rowOff>239112</xdr:rowOff>
    </xdr:from>
    <xdr:to>
      <xdr:col>42</xdr:col>
      <xdr:colOff>587037</xdr:colOff>
      <xdr:row>4</xdr:row>
      <xdr:rowOff>254896</xdr:rowOff>
    </xdr:to>
    <xdr:sp macro="" textlink="">
      <xdr:nvSpPr>
        <xdr:cNvPr id="41" name="Rounded Rectangle 40">
          <a:hlinkClick xmlns:r="http://schemas.openxmlformats.org/officeDocument/2006/relationships" r:id="rId4"/>
        </xdr:cNvPr>
        <xdr:cNvSpPr/>
      </xdr:nvSpPr>
      <xdr:spPr>
        <a:xfrm>
          <a:off x="20393417" y="1267812"/>
          <a:ext cx="910495" cy="272959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244447</xdr:rowOff>
    </xdr:from>
    <xdr:to>
      <xdr:col>40</xdr:col>
      <xdr:colOff>458934</xdr:colOff>
      <xdr:row>4</xdr:row>
      <xdr:rowOff>260231</xdr:rowOff>
    </xdr:to>
    <xdr:sp macro="" textlink="">
      <xdr:nvSpPr>
        <xdr:cNvPr id="42" name="Rounded Rectangle 41">
          <a:hlinkClick xmlns:r="http://schemas.openxmlformats.org/officeDocument/2006/relationships" r:id="rId16"/>
        </xdr:cNvPr>
        <xdr:cNvSpPr/>
      </xdr:nvSpPr>
      <xdr:spPr>
        <a:xfrm>
          <a:off x="19046113" y="1273147"/>
          <a:ext cx="910496" cy="272959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287846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7961462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271513</xdr:colOff>
      <xdr:row>12</xdr:row>
      <xdr:rowOff>127388</xdr:rowOff>
    </xdr:from>
    <xdr:to>
      <xdr:col>42</xdr:col>
      <xdr:colOff>566788</xdr:colOff>
      <xdr:row>13</xdr:row>
      <xdr:rowOff>163583</xdr:rowOff>
    </xdr:to>
    <xdr:sp macro="" textlink="">
      <xdr:nvSpPr>
        <xdr:cNvPr id="15" name="Rounded Rectangle 14">
          <a:hlinkClick xmlns:r="http://schemas.openxmlformats.org/officeDocument/2006/relationships" r:id="rId2"/>
        </xdr:cNvPr>
        <xdr:cNvSpPr/>
      </xdr:nvSpPr>
      <xdr:spPr>
        <a:xfrm>
          <a:off x="2041688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280973</xdr:colOff>
      <xdr:row>13</xdr:row>
      <xdr:rowOff>235655</xdr:rowOff>
    </xdr:from>
    <xdr:to>
      <xdr:col>42</xdr:col>
      <xdr:colOff>576248</xdr:colOff>
      <xdr:row>15</xdr:row>
      <xdr:rowOff>33725</xdr:rowOff>
    </xdr:to>
    <xdr:sp macro="" textlink="">
      <xdr:nvSpPr>
        <xdr:cNvPr id="16" name="Rounded Rectangle 15">
          <a:hlinkClick xmlns:r="http://schemas.openxmlformats.org/officeDocument/2006/relationships" r:id="rId3"/>
        </xdr:cNvPr>
        <xdr:cNvSpPr/>
      </xdr:nvSpPr>
      <xdr:spPr>
        <a:xfrm>
          <a:off x="2042634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272534</xdr:colOff>
      <xdr:row>3</xdr:row>
      <xdr:rowOff>249317</xdr:rowOff>
    </xdr:from>
    <xdr:to>
      <xdr:col>42</xdr:col>
      <xdr:colOff>566626</xdr:colOff>
      <xdr:row>4</xdr:row>
      <xdr:rowOff>261700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2041790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262893</xdr:colOff>
      <xdr:row>5</xdr:row>
      <xdr:rowOff>393982</xdr:rowOff>
    </xdr:from>
    <xdr:to>
      <xdr:col>42</xdr:col>
      <xdr:colOff>557577</xdr:colOff>
      <xdr:row>6</xdr:row>
      <xdr:rowOff>215865</xdr:rowOff>
    </xdr:to>
    <xdr:sp macro="" textlink="">
      <xdr:nvSpPr>
        <xdr:cNvPr id="18" name="Rounded Rectangle 17">
          <a:hlinkClick xmlns:r="http://schemas.openxmlformats.org/officeDocument/2006/relationships" r:id="rId5"/>
        </xdr:cNvPr>
        <xdr:cNvSpPr/>
      </xdr:nvSpPr>
      <xdr:spPr>
        <a:xfrm>
          <a:off x="2040826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276743</xdr:colOff>
      <xdr:row>6</xdr:row>
      <xdr:rowOff>620346</xdr:rowOff>
    </xdr:from>
    <xdr:to>
      <xdr:col>42</xdr:col>
      <xdr:colOff>572018</xdr:colOff>
      <xdr:row>8</xdr:row>
      <xdr:rowOff>13603</xdr:rowOff>
    </xdr:to>
    <xdr:sp macro="" textlink="">
      <xdr:nvSpPr>
        <xdr:cNvPr id="19" name="Rounded Rectangle 18">
          <a:hlinkClick xmlns:r="http://schemas.openxmlformats.org/officeDocument/2006/relationships" r:id="rId6"/>
        </xdr:cNvPr>
        <xdr:cNvSpPr/>
      </xdr:nvSpPr>
      <xdr:spPr>
        <a:xfrm>
          <a:off x="2042211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277039</xdr:colOff>
      <xdr:row>9</xdr:row>
      <xdr:rowOff>181458</xdr:rowOff>
    </xdr:from>
    <xdr:to>
      <xdr:col>42</xdr:col>
      <xdr:colOff>571723</xdr:colOff>
      <xdr:row>10</xdr:row>
      <xdr:rowOff>217653</xdr:rowOff>
    </xdr:to>
    <xdr:sp macro="" textlink="">
      <xdr:nvSpPr>
        <xdr:cNvPr id="20" name="Rounded Rectangle 19">
          <a:hlinkClick xmlns:r="http://schemas.openxmlformats.org/officeDocument/2006/relationships" r:id="rId7"/>
        </xdr:cNvPr>
        <xdr:cNvSpPr/>
      </xdr:nvSpPr>
      <xdr:spPr>
        <a:xfrm>
          <a:off x="2042241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270495</xdr:colOff>
      <xdr:row>15</xdr:row>
      <xdr:rowOff>105301</xdr:rowOff>
    </xdr:from>
    <xdr:to>
      <xdr:col>42</xdr:col>
      <xdr:colOff>565770</xdr:colOff>
      <xdr:row>16</xdr:row>
      <xdr:rowOff>141496</xdr:rowOff>
    </xdr:to>
    <xdr:sp macro="" textlink="">
      <xdr:nvSpPr>
        <xdr:cNvPr id="21" name="Rounded Rectangle 20">
          <a:hlinkClick xmlns:r="http://schemas.openxmlformats.org/officeDocument/2006/relationships" r:id="rId8"/>
        </xdr:cNvPr>
        <xdr:cNvSpPr/>
      </xdr:nvSpPr>
      <xdr:spPr>
        <a:xfrm>
          <a:off x="2041587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278708</xdr:colOff>
      <xdr:row>2</xdr:row>
      <xdr:rowOff>106585</xdr:rowOff>
    </xdr:from>
    <xdr:to>
      <xdr:col>42</xdr:col>
      <xdr:colOff>572800</xdr:colOff>
      <xdr:row>3</xdr:row>
      <xdr:rowOff>190405</xdr:rowOff>
    </xdr:to>
    <xdr:sp macro="" textlink="">
      <xdr:nvSpPr>
        <xdr:cNvPr id="22" name="Rounded Rectangle 21">
          <a:hlinkClick xmlns:r="http://schemas.openxmlformats.org/officeDocument/2006/relationships" r:id="rId9"/>
        </xdr:cNvPr>
        <xdr:cNvSpPr/>
      </xdr:nvSpPr>
      <xdr:spPr>
        <a:xfrm>
          <a:off x="2042408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274660</xdr:colOff>
      <xdr:row>5</xdr:row>
      <xdr:rowOff>55827</xdr:rowOff>
    </xdr:from>
    <xdr:to>
      <xdr:col>42</xdr:col>
      <xdr:colOff>568752</xdr:colOff>
      <xdr:row>5</xdr:row>
      <xdr:rowOff>330147</xdr:rowOff>
    </xdr:to>
    <xdr:sp macro="" textlink="">
      <xdr:nvSpPr>
        <xdr:cNvPr id="23" name="Rounded Rectangle 22">
          <a:hlinkClick xmlns:r="http://schemas.openxmlformats.org/officeDocument/2006/relationships" r:id="rId10"/>
        </xdr:cNvPr>
        <xdr:cNvSpPr/>
      </xdr:nvSpPr>
      <xdr:spPr>
        <a:xfrm>
          <a:off x="2042003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269683</xdr:colOff>
      <xdr:row>6</xdr:row>
      <xdr:rowOff>286720</xdr:rowOff>
    </xdr:from>
    <xdr:to>
      <xdr:col>42</xdr:col>
      <xdr:colOff>564958</xdr:colOff>
      <xdr:row>6</xdr:row>
      <xdr:rowOff>561040</xdr:rowOff>
    </xdr:to>
    <xdr:sp macro="" textlink="">
      <xdr:nvSpPr>
        <xdr:cNvPr id="24" name="Rounded Rectangle 23">
          <a:hlinkClick xmlns:r="http://schemas.openxmlformats.org/officeDocument/2006/relationships" r:id="rId11"/>
        </xdr:cNvPr>
        <xdr:cNvSpPr/>
      </xdr:nvSpPr>
      <xdr:spPr>
        <a:xfrm>
          <a:off x="2041505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284848</xdr:colOff>
      <xdr:row>8</xdr:row>
      <xdr:rowOff>77719</xdr:rowOff>
    </xdr:from>
    <xdr:to>
      <xdr:col>42</xdr:col>
      <xdr:colOff>580123</xdr:colOff>
      <xdr:row>9</xdr:row>
      <xdr:rowOff>113914</xdr:rowOff>
    </xdr:to>
    <xdr:sp macro="" textlink="">
      <xdr:nvSpPr>
        <xdr:cNvPr id="25" name="Rounded Rectangle 24">
          <a:hlinkClick xmlns:r="http://schemas.openxmlformats.org/officeDocument/2006/relationships" r:id="rId12"/>
        </xdr:cNvPr>
        <xdr:cNvSpPr/>
      </xdr:nvSpPr>
      <xdr:spPr>
        <a:xfrm>
          <a:off x="2043022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266280</xdr:colOff>
      <xdr:row>11</xdr:row>
      <xdr:rowOff>41338</xdr:rowOff>
    </xdr:from>
    <xdr:to>
      <xdr:col>42</xdr:col>
      <xdr:colOff>561555</xdr:colOff>
      <xdr:row>12</xdr:row>
      <xdr:rowOff>77533</xdr:rowOff>
    </xdr:to>
    <xdr:sp macro="" textlink="">
      <xdr:nvSpPr>
        <xdr:cNvPr id="26" name="Rounded Rectangle 25">
          <a:hlinkClick xmlns:r="http://schemas.openxmlformats.org/officeDocument/2006/relationships" r:id="rId13"/>
        </xdr:cNvPr>
        <xdr:cNvSpPr/>
      </xdr:nvSpPr>
      <xdr:spPr>
        <a:xfrm>
          <a:off x="2041165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399295</xdr:rowOff>
    </xdr:from>
    <xdr:to>
      <xdr:col>40</xdr:col>
      <xdr:colOff>446566</xdr:colOff>
      <xdr:row>6</xdr:row>
      <xdr:rowOff>221178</xdr:rowOff>
    </xdr:to>
    <xdr:sp macro="" textlink="">
      <xdr:nvSpPr>
        <xdr:cNvPr id="27" name="Rounded Rectangle 26">
          <a:hlinkClick xmlns:r="http://schemas.openxmlformats.org/officeDocument/2006/relationships" r:id="rId14"/>
        </xdr:cNvPr>
        <xdr:cNvSpPr/>
      </xdr:nvSpPr>
      <xdr:spPr>
        <a:xfrm>
          <a:off x="1905959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302411</xdr:rowOff>
    </xdr:from>
    <xdr:to>
      <xdr:col>40</xdr:col>
      <xdr:colOff>432005</xdr:colOff>
      <xdr:row>6</xdr:row>
      <xdr:rowOff>576731</xdr:rowOff>
    </xdr:to>
    <xdr:sp macro="" textlink="">
      <xdr:nvSpPr>
        <xdr:cNvPr id="28" name="Rounded Rectangle 27">
          <a:hlinkClick xmlns:r="http://schemas.openxmlformats.org/officeDocument/2006/relationships" r:id="rId15"/>
        </xdr:cNvPr>
        <xdr:cNvSpPr/>
      </xdr:nvSpPr>
      <xdr:spPr>
        <a:xfrm>
          <a:off x="1904503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254652</xdr:rowOff>
    </xdr:from>
    <xdr:to>
      <xdr:col>40</xdr:col>
      <xdr:colOff>452130</xdr:colOff>
      <xdr:row>5</xdr:row>
      <xdr:rowOff>5097</xdr:rowOff>
    </xdr:to>
    <xdr:sp macro="" textlink="">
      <xdr:nvSpPr>
        <xdr:cNvPr id="29" name="Rounded Rectangle 28">
          <a:hlinkClick xmlns:r="http://schemas.openxmlformats.org/officeDocument/2006/relationships" r:id="rId16"/>
        </xdr:cNvPr>
        <xdr:cNvSpPr/>
      </xdr:nvSpPr>
      <xdr:spPr>
        <a:xfrm>
          <a:off x="1906516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102881</xdr:rowOff>
    </xdr:from>
    <xdr:to>
      <xdr:col>40</xdr:col>
      <xdr:colOff>450021</xdr:colOff>
      <xdr:row>3</xdr:row>
      <xdr:rowOff>186701</xdr:rowOff>
    </xdr:to>
    <xdr:sp macro="" textlink="">
      <xdr:nvSpPr>
        <xdr:cNvPr id="30" name="Rounded Rectangle 29">
          <a:hlinkClick xmlns:r="http://schemas.openxmlformats.org/officeDocument/2006/relationships" r:id="rId17"/>
        </xdr:cNvPr>
        <xdr:cNvSpPr/>
      </xdr:nvSpPr>
      <xdr:spPr>
        <a:xfrm>
          <a:off x="1906305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59727</xdr:rowOff>
    </xdr:from>
    <xdr:to>
      <xdr:col>40</xdr:col>
      <xdr:colOff>444730</xdr:colOff>
      <xdr:row>5</xdr:row>
      <xdr:rowOff>334047</xdr:rowOff>
    </xdr:to>
    <xdr:sp macro="" textlink="">
      <xdr:nvSpPr>
        <xdr:cNvPr id="31" name="Rounded Rectangle 30">
          <a:hlinkClick xmlns:r="http://schemas.openxmlformats.org/officeDocument/2006/relationships" r:id="rId18"/>
        </xdr:cNvPr>
        <xdr:cNvSpPr/>
      </xdr:nvSpPr>
      <xdr:spPr>
        <a:xfrm>
          <a:off x="1905776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225062</xdr:rowOff>
    </xdr:from>
    <xdr:to>
      <xdr:col>40</xdr:col>
      <xdr:colOff>411881</xdr:colOff>
      <xdr:row>15</xdr:row>
      <xdr:rowOff>23132</xdr:rowOff>
    </xdr:to>
    <xdr:sp macro="" textlink="">
      <xdr:nvSpPr>
        <xdr:cNvPr id="32" name="Rounded Rectangle 31">
          <a:hlinkClick xmlns:r="http://schemas.openxmlformats.org/officeDocument/2006/relationships" r:id="rId19"/>
        </xdr:cNvPr>
        <xdr:cNvSpPr/>
      </xdr:nvSpPr>
      <xdr:spPr>
        <a:xfrm>
          <a:off x="1902491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97129</xdr:rowOff>
    </xdr:from>
    <xdr:to>
      <xdr:col>40</xdr:col>
      <xdr:colOff>423529</xdr:colOff>
      <xdr:row>16</xdr:row>
      <xdr:rowOff>133324</xdr:rowOff>
    </xdr:to>
    <xdr:sp macro="" textlink="">
      <xdr:nvSpPr>
        <xdr:cNvPr id="33" name="Rounded Rectangle 32">
          <a:hlinkClick xmlns:r="http://schemas.openxmlformats.org/officeDocument/2006/relationships" r:id="rId20"/>
        </xdr:cNvPr>
        <xdr:cNvSpPr/>
      </xdr:nvSpPr>
      <xdr:spPr>
        <a:xfrm>
          <a:off x="1903656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118810</xdr:rowOff>
    </xdr:from>
    <xdr:to>
      <xdr:col>40</xdr:col>
      <xdr:colOff>410821</xdr:colOff>
      <xdr:row>13</xdr:row>
      <xdr:rowOff>155005</xdr:rowOff>
    </xdr:to>
    <xdr:sp macro="" textlink="">
      <xdr:nvSpPr>
        <xdr:cNvPr id="34" name="Rounded Rectangle 33">
          <a:hlinkClick xmlns:r="http://schemas.openxmlformats.org/officeDocument/2006/relationships" r:id="rId21"/>
        </xdr:cNvPr>
        <xdr:cNvSpPr/>
      </xdr:nvSpPr>
      <xdr:spPr>
        <a:xfrm>
          <a:off x="1902385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180225</xdr:rowOff>
    </xdr:from>
    <xdr:to>
      <xdr:col>40</xdr:col>
      <xdr:colOff>424868</xdr:colOff>
      <xdr:row>10</xdr:row>
      <xdr:rowOff>216420</xdr:rowOff>
    </xdr:to>
    <xdr:sp macro="" textlink="">
      <xdr:nvSpPr>
        <xdr:cNvPr id="35" name="Rounded Rectangle 34">
          <a:hlinkClick xmlns:r="http://schemas.openxmlformats.org/officeDocument/2006/relationships" r:id="rId22"/>
        </xdr:cNvPr>
        <xdr:cNvSpPr/>
      </xdr:nvSpPr>
      <xdr:spPr>
        <a:xfrm>
          <a:off x="1903790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84474</xdr:rowOff>
    </xdr:from>
    <xdr:to>
      <xdr:col>40</xdr:col>
      <xdr:colOff>410670</xdr:colOff>
      <xdr:row>9</xdr:row>
      <xdr:rowOff>120669</xdr:rowOff>
    </xdr:to>
    <xdr:sp macro="" textlink="">
      <xdr:nvSpPr>
        <xdr:cNvPr id="36" name="Rounded Rectangle 35">
          <a:hlinkClick xmlns:r="http://schemas.openxmlformats.org/officeDocument/2006/relationships" r:id="rId23"/>
        </xdr:cNvPr>
        <xdr:cNvSpPr/>
      </xdr:nvSpPr>
      <xdr:spPr>
        <a:xfrm>
          <a:off x="1902370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27561</xdr:rowOff>
    </xdr:from>
    <xdr:to>
      <xdr:col>40</xdr:col>
      <xdr:colOff>425642</xdr:colOff>
      <xdr:row>12</xdr:row>
      <xdr:rowOff>63756</xdr:rowOff>
    </xdr:to>
    <xdr:sp macro="" textlink="">
      <xdr:nvSpPr>
        <xdr:cNvPr id="37" name="Rounded Rectangle 36">
          <a:hlinkClick xmlns:r="http://schemas.openxmlformats.org/officeDocument/2006/relationships" r:id="rId24"/>
        </xdr:cNvPr>
        <xdr:cNvSpPr/>
      </xdr:nvSpPr>
      <xdr:spPr>
        <a:xfrm>
          <a:off x="1903867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626035</xdr:rowOff>
    </xdr:from>
    <xdr:to>
      <xdr:col>40</xdr:col>
      <xdr:colOff>411853</xdr:colOff>
      <xdr:row>8</xdr:row>
      <xdr:rowOff>19292</xdr:rowOff>
    </xdr:to>
    <xdr:sp macro="" textlink="">
      <xdr:nvSpPr>
        <xdr:cNvPr id="38" name="Rounded Rectangle 37">
          <a:hlinkClick xmlns:r="http://schemas.openxmlformats.org/officeDocument/2006/relationships" r:id="rId25"/>
        </xdr:cNvPr>
        <xdr:cNvSpPr/>
      </xdr:nvSpPr>
      <xdr:spPr>
        <a:xfrm>
          <a:off x="1902488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13608</xdr:colOff>
      <xdr:row>2</xdr:row>
      <xdr:rowOff>25992</xdr:rowOff>
    </xdr:to>
    <xdr:sp macro="" textlink="">
      <xdr:nvSpPr>
        <xdr:cNvPr id="39" name="Rounded Rectangle 38"/>
        <xdr:cNvSpPr/>
      </xdr:nvSpPr>
      <xdr:spPr>
        <a:xfrm>
          <a:off x="1890712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81644</xdr:colOff>
      <xdr:row>1</xdr:row>
      <xdr:rowOff>0</xdr:rowOff>
    </xdr:from>
    <xdr:to>
      <xdr:col>43</xdr:col>
      <xdr:colOff>88448</xdr:colOff>
      <xdr:row>2</xdr:row>
      <xdr:rowOff>12382</xdr:rowOff>
    </xdr:to>
    <xdr:sp macro="" textlink="">
      <xdr:nvSpPr>
        <xdr:cNvPr id="40" name="Rounded Rectangle 39"/>
        <xdr:cNvSpPr/>
      </xdr:nvSpPr>
      <xdr:spPr>
        <a:xfrm>
          <a:off x="2022701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286142</xdr:colOff>
      <xdr:row>3</xdr:row>
      <xdr:rowOff>239112</xdr:rowOff>
    </xdr:from>
    <xdr:to>
      <xdr:col>42</xdr:col>
      <xdr:colOff>587037</xdr:colOff>
      <xdr:row>4</xdr:row>
      <xdr:rowOff>254896</xdr:rowOff>
    </xdr:to>
    <xdr:sp macro="" textlink="">
      <xdr:nvSpPr>
        <xdr:cNvPr id="41" name="Rounded Rectangle 40">
          <a:hlinkClick xmlns:r="http://schemas.openxmlformats.org/officeDocument/2006/relationships" r:id="rId4"/>
        </xdr:cNvPr>
        <xdr:cNvSpPr/>
      </xdr:nvSpPr>
      <xdr:spPr>
        <a:xfrm>
          <a:off x="20393417" y="1267812"/>
          <a:ext cx="910495" cy="272959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244447</xdr:rowOff>
    </xdr:from>
    <xdr:to>
      <xdr:col>40</xdr:col>
      <xdr:colOff>458934</xdr:colOff>
      <xdr:row>4</xdr:row>
      <xdr:rowOff>260231</xdr:rowOff>
    </xdr:to>
    <xdr:sp macro="" textlink="">
      <xdr:nvSpPr>
        <xdr:cNvPr id="42" name="Rounded Rectangle 41">
          <a:hlinkClick xmlns:r="http://schemas.openxmlformats.org/officeDocument/2006/relationships" r:id="rId16"/>
        </xdr:cNvPr>
        <xdr:cNvSpPr/>
      </xdr:nvSpPr>
      <xdr:spPr>
        <a:xfrm>
          <a:off x="19046113" y="1273147"/>
          <a:ext cx="910496" cy="272959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8001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303263</xdr:colOff>
      <xdr:row>12</xdr:row>
      <xdr:rowOff>71826</xdr:rowOff>
    </xdr:from>
    <xdr:to>
      <xdr:col>43</xdr:col>
      <xdr:colOff>11163</xdr:colOff>
      <xdr:row>13</xdr:row>
      <xdr:rowOff>108021</xdr:rowOff>
    </xdr:to>
    <xdr:sp macro="" textlink="">
      <xdr:nvSpPr>
        <xdr:cNvPr id="27" name="Rounded Rectangle 26">
          <a:hlinkClick xmlns:r="http://schemas.openxmlformats.org/officeDocument/2006/relationships" r:id="rId2"/>
        </xdr:cNvPr>
        <xdr:cNvSpPr/>
      </xdr:nvSpPr>
      <xdr:spPr>
        <a:xfrm>
          <a:off x="2038513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312723</xdr:colOff>
      <xdr:row>13</xdr:row>
      <xdr:rowOff>180093</xdr:rowOff>
    </xdr:from>
    <xdr:to>
      <xdr:col>43</xdr:col>
      <xdr:colOff>20623</xdr:colOff>
      <xdr:row>14</xdr:row>
      <xdr:rowOff>216288</xdr:rowOff>
    </xdr:to>
    <xdr:sp macro="" textlink="">
      <xdr:nvSpPr>
        <xdr:cNvPr id="28" name="Rounded Rectangle 27">
          <a:hlinkClick xmlns:r="http://schemas.openxmlformats.org/officeDocument/2006/relationships" r:id="rId3"/>
        </xdr:cNvPr>
        <xdr:cNvSpPr/>
      </xdr:nvSpPr>
      <xdr:spPr>
        <a:xfrm>
          <a:off x="2039459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304284</xdr:colOff>
      <xdr:row>3</xdr:row>
      <xdr:rowOff>193755</xdr:rowOff>
    </xdr:from>
    <xdr:to>
      <xdr:col>43</xdr:col>
      <xdr:colOff>11001</xdr:colOff>
      <xdr:row>4</xdr:row>
      <xdr:rowOff>214075</xdr:rowOff>
    </xdr:to>
    <xdr:sp macro="" textlink="">
      <xdr:nvSpPr>
        <xdr:cNvPr id="29" name="Rounded Rectangle 28">
          <a:hlinkClick xmlns:r="http://schemas.openxmlformats.org/officeDocument/2006/relationships" r:id="rId4"/>
        </xdr:cNvPr>
        <xdr:cNvSpPr/>
      </xdr:nvSpPr>
      <xdr:spPr>
        <a:xfrm>
          <a:off x="2038615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294643</xdr:colOff>
      <xdr:row>5</xdr:row>
      <xdr:rowOff>338420</xdr:rowOff>
    </xdr:from>
    <xdr:to>
      <xdr:col>43</xdr:col>
      <xdr:colOff>1952</xdr:colOff>
      <xdr:row>6</xdr:row>
      <xdr:rowOff>152365</xdr:rowOff>
    </xdr:to>
    <xdr:sp macro="" textlink="">
      <xdr:nvSpPr>
        <xdr:cNvPr id="30" name="Rounded Rectangle 29">
          <a:hlinkClick xmlns:r="http://schemas.openxmlformats.org/officeDocument/2006/relationships" r:id="rId5"/>
        </xdr:cNvPr>
        <xdr:cNvSpPr/>
      </xdr:nvSpPr>
      <xdr:spPr>
        <a:xfrm>
          <a:off x="2037651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308493</xdr:colOff>
      <xdr:row>6</xdr:row>
      <xdr:rowOff>556846</xdr:rowOff>
    </xdr:from>
    <xdr:to>
      <xdr:col>43</xdr:col>
      <xdr:colOff>16393</xdr:colOff>
      <xdr:row>7</xdr:row>
      <xdr:rowOff>196166</xdr:rowOff>
    </xdr:to>
    <xdr:sp macro="" textlink="">
      <xdr:nvSpPr>
        <xdr:cNvPr id="31" name="Rounded Rectangle 30">
          <a:hlinkClick xmlns:r="http://schemas.openxmlformats.org/officeDocument/2006/relationships" r:id="rId6"/>
        </xdr:cNvPr>
        <xdr:cNvSpPr/>
      </xdr:nvSpPr>
      <xdr:spPr>
        <a:xfrm>
          <a:off x="2039036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308789</xdr:colOff>
      <xdr:row>9</xdr:row>
      <xdr:rowOff>125896</xdr:rowOff>
    </xdr:from>
    <xdr:to>
      <xdr:col>43</xdr:col>
      <xdr:colOff>16098</xdr:colOff>
      <xdr:row>10</xdr:row>
      <xdr:rowOff>162091</xdr:rowOff>
    </xdr:to>
    <xdr:sp macro="" textlink="">
      <xdr:nvSpPr>
        <xdr:cNvPr id="32" name="Rounded Rectangle 31">
          <a:hlinkClick xmlns:r="http://schemas.openxmlformats.org/officeDocument/2006/relationships" r:id="rId7"/>
        </xdr:cNvPr>
        <xdr:cNvSpPr/>
      </xdr:nvSpPr>
      <xdr:spPr>
        <a:xfrm>
          <a:off x="2039066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302245</xdr:colOff>
      <xdr:row>15</xdr:row>
      <xdr:rowOff>49739</xdr:rowOff>
    </xdr:from>
    <xdr:to>
      <xdr:col>43</xdr:col>
      <xdr:colOff>10145</xdr:colOff>
      <xdr:row>16</xdr:row>
      <xdr:rowOff>85934</xdr:rowOff>
    </xdr:to>
    <xdr:sp macro="" textlink="">
      <xdr:nvSpPr>
        <xdr:cNvPr id="33" name="Rounded Rectangle 32">
          <a:hlinkClick xmlns:r="http://schemas.openxmlformats.org/officeDocument/2006/relationships" r:id="rId8"/>
        </xdr:cNvPr>
        <xdr:cNvSpPr/>
      </xdr:nvSpPr>
      <xdr:spPr>
        <a:xfrm>
          <a:off x="2038412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310458</xdr:colOff>
      <xdr:row>2</xdr:row>
      <xdr:rowOff>66898</xdr:rowOff>
    </xdr:from>
    <xdr:to>
      <xdr:col>43</xdr:col>
      <xdr:colOff>17175</xdr:colOff>
      <xdr:row>3</xdr:row>
      <xdr:rowOff>134843</xdr:rowOff>
    </xdr:to>
    <xdr:sp macro="" textlink="">
      <xdr:nvSpPr>
        <xdr:cNvPr id="34" name="Rounded Rectangle 33">
          <a:hlinkClick xmlns:r="http://schemas.openxmlformats.org/officeDocument/2006/relationships" r:id="rId9"/>
        </xdr:cNvPr>
        <xdr:cNvSpPr/>
      </xdr:nvSpPr>
      <xdr:spPr>
        <a:xfrm>
          <a:off x="2039233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306410</xdr:colOff>
      <xdr:row>5</xdr:row>
      <xdr:rowOff>265</xdr:rowOff>
    </xdr:from>
    <xdr:to>
      <xdr:col>43</xdr:col>
      <xdr:colOff>13127</xdr:colOff>
      <xdr:row>5</xdr:row>
      <xdr:rowOff>274585</xdr:rowOff>
    </xdr:to>
    <xdr:sp macro="" textlink="">
      <xdr:nvSpPr>
        <xdr:cNvPr id="35" name="Rounded Rectangle 34">
          <a:hlinkClick xmlns:r="http://schemas.openxmlformats.org/officeDocument/2006/relationships" r:id="rId10"/>
        </xdr:cNvPr>
        <xdr:cNvSpPr/>
      </xdr:nvSpPr>
      <xdr:spPr>
        <a:xfrm>
          <a:off x="2038828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301433</xdr:colOff>
      <xdr:row>6</xdr:row>
      <xdr:rowOff>223220</xdr:rowOff>
    </xdr:from>
    <xdr:to>
      <xdr:col>43</xdr:col>
      <xdr:colOff>9333</xdr:colOff>
      <xdr:row>6</xdr:row>
      <xdr:rowOff>497540</xdr:rowOff>
    </xdr:to>
    <xdr:sp macro="" textlink="">
      <xdr:nvSpPr>
        <xdr:cNvPr id="36" name="Rounded Rectangle 35">
          <a:hlinkClick xmlns:r="http://schemas.openxmlformats.org/officeDocument/2006/relationships" r:id="rId11"/>
        </xdr:cNvPr>
        <xdr:cNvSpPr/>
      </xdr:nvSpPr>
      <xdr:spPr>
        <a:xfrm>
          <a:off x="2038330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316598</xdr:colOff>
      <xdr:row>8</xdr:row>
      <xdr:rowOff>22157</xdr:rowOff>
    </xdr:from>
    <xdr:to>
      <xdr:col>43</xdr:col>
      <xdr:colOff>24498</xdr:colOff>
      <xdr:row>9</xdr:row>
      <xdr:rowOff>58352</xdr:rowOff>
    </xdr:to>
    <xdr:sp macro="" textlink="">
      <xdr:nvSpPr>
        <xdr:cNvPr id="37" name="Rounded Rectangle 36">
          <a:hlinkClick xmlns:r="http://schemas.openxmlformats.org/officeDocument/2006/relationships" r:id="rId12"/>
        </xdr:cNvPr>
        <xdr:cNvSpPr/>
      </xdr:nvSpPr>
      <xdr:spPr>
        <a:xfrm>
          <a:off x="2039847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298030</xdr:colOff>
      <xdr:row>10</xdr:row>
      <xdr:rowOff>223901</xdr:rowOff>
    </xdr:from>
    <xdr:to>
      <xdr:col>43</xdr:col>
      <xdr:colOff>5930</xdr:colOff>
      <xdr:row>12</xdr:row>
      <xdr:rowOff>21971</xdr:rowOff>
    </xdr:to>
    <xdr:sp macro="" textlink="">
      <xdr:nvSpPr>
        <xdr:cNvPr id="38" name="Rounded Rectangle 37">
          <a:hlinkClick xmlns:r="http://schemas.openxmlformats.org/officeDocument/2006/relationships" r:id="rId13"/>
        </xdr:cNvPr>
        <xdr:cNvSpPr/>
      </xdr:nvSpPr>
      <xdr:spPr>
        <a:xfrm>
          <a:off x="2037990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343733</xdr:rowOff>
    </xdr:from>
    <xdr:to>
      <xdr:col>40</xdr:col>
      <xdr:colOff>462441</xdr:colOff>
      <xdr:row>6</xdr:row>
      <xdr:rowOff>157678</xdr:rowOff>
    </xdr:to>
    <xdr:sp macro="" textlink="">
      <xdr:nvSpPr>
        <xdr:cNvPr id="39" name="Rounded Rectangle 38">
          <a:hlinkClick xmlns:r="http://schemas.openxmlformats.org/officeDocument/2006/relationships" r:id="rId14"/>
        </xdr:cNvPr>
        <xdr:cNvSpPr/>
      </xdr:nvSpPr>
      <xdr:spPr>
        <a:xfrm>
          <a:off x="1902784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238911</xdr:rowOff>
    </xdr:from>
    <xdr:to>
      <xdr:col>40</xdr:col>
      <xdr:colOff>447880</xdr:colOff>
      <xdr:row>6</xdr:row>
      <xdr:rowOff>513231</xdr:rowOff>
    </xdr:to>
    <xdr:sp macro="" textlink="">
      <xdr:nvSpPr>
        <xdr:cNvPr id="40" name="Rounded Rectangle 39">
          <a:hlinkClick xmlns:r="http://schemas.openxmlformats.org/officeDocument/2006/relationships" r:id="rId15"/>
        </xdr:cNvPr>
        <xdr:cNvSpPr/>
      </xdr:nvSpPr>
      <xdr:spPr>
        <a:xfrm>
          <a:off x="1901328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199090</xdr:rowOff>
    </xdr:from>
    <xdr:to>
      <xdr:col>40</xdr:col>
      <xdr:colOff>468005</xdr:colOff>
      <xdr:row>4</xdr:row>
      <xdr:rowOff>219410</xdr:rowOff>
    </xdr:to>
    <xdr:sp macro="" textlink="">
      <xdr:nvSpPr>
        <xdr:cNvPr id="41" name="Rounded Rectangle 40">
          <a:hlinkClick xmlns:r="http://schemas.openxmlformats.org/officeDocument/2006/relationships" r:id="rId16"/>
        </xdr:cNvPr>
        <xdr:cNvSpPr/>
      </xdr:nvSpPr>
      <xdr:spPr>
        <a:xfrm>
          <a:off x="1903341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63194</xdr:rowOff>
    </xdr:from>
    <xdr:to>
      <xdr:col>40</xdr:col>
      <xdr:colOff>465896</xdr:colOff>
      <xdr:row>3</xdr:row>
      <xdr:rowOff>131139</xdr:rowOff>
    </xdr:to>
    <xdr:sp macro="" textlink="">
      <xdr:nvSpPr>
        <xdr:cNvPr id="42" name="Rounded Rectangle 41">
          <a:hlinkClick xmlns:r="http://schemas.openxmlformats.org/officeDocument/2006/relationships" r:id="rId17"/>
        </xdr:cNvPr>
        <xdr:cNvSpPr/>
      </xdr:nvSpPr>
      <xdr:spPr>
        <a:xfrm>
          <a:off x="1903130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4165</xdr:rowOff>
    </xdr:from>
    <xdr:to>
      <xdr:col>40</xdr:col>
      <xdr:colOff>460605</xdr:colOff>
      <xdr:row>5</xdr:row>
      <xdr:rowOff>278485</xdr:rowOff>
    </xdr:to>
    <xdr:sp macro="" textlink="">
      <xdr:nvSpPr>
        <xdr:cNvPr id="43" name="Rounded Rectangle 42">
          <a:hlinkClick xmlns:r="http://schemas.openxmlformats.org/officeDocument/2006/relationships" r:id="rId18"/>
        </xdr:cNvPr>
        <xdr:cNvSpPr/>
      </xdr:nvSpPr>
      <xdr:spPr>
        <a:xfrm>
          <a:off x="1902601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169500</xdr:rowOff>
    </xdr:from>
    <xdr:to>
      <xdr:col>40</xdr:col>
      <xdr:colOff>427756</xdr:colOff>
      <xdr:row>14</xdr:row>
      <xdr:rowOff>205695</xdr:rowOff>
    </xdr:to>
    <xdr:sp macro="" textlink="">
      <xdr:nvSpPr>
        <xdr:cNvPr id="44" name="Rounded Rectangle 43">
          <a:hlinkClick xmlns:r="http://schemas.openxmlformats.org/officeDocument/2006/relationships" r:id="rId19"/>
        </xdr:cNvPr>
        <xdr:cNvSpPr/>
      </xdr:nvSpPr>
      <xdr:spPr>
        <a:xfrm>
          <a:off x="1899316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41567</xdr:rowOff>
    </xdr:from>
    <xdr:to>
      <xdr:col>40</xdr:col>
      <xdr:colOff>439404</xdr:colOff>
      <xdr:row>16</xdr:row>
      <xdr:rowOff>77762</xdr:rowOff>
    </xdr:to>
    <xdr:sp macro="" textlink="">
      <xdr:nvSpPr>
        <xdr:cNvPr id="45" name="Rounded Rectangle 44">
          <a:hlinkClick xmlns:r="http://schemas.openxmlformats.org/officeDocument/2006/relationships" r:id="rId20"/>
        </xdr:cNvPr>
        <xdr:cNvSpPr/>
      </xdr:nvSpPr>
      <xdr:spPr>
        <a:xfrm>
          <a:off x="1900481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63248</xdr:rowOff>
    </xdr:from>
    <xdr:to>
      <xdr:col>40</xdr:col>
      <xdr:colOff>426696</xdr:colOff>
      <xdr:row>13</xdr:row>
      <xdr:rowOff>99443</xdr:rowOff>
    </xdr:to>
    <xdr:sp macro="" textlink="">
      <xdr:nvSpPr>
        <xdr:cNvPr id="46" name="Rounded Rectangle 45">
          <a:hlinkClick xmlns:r="http://schemas.openxmlformats.org/officeDocument/2006/relationships" r:id="rId21"/>
        </xdr:cNvPr>
        <xdr:cNvSpPr/>
      </xdr:nvSpPr>
      <xdr:spPr>
        <a:xfrm>
          <a:off x="1899210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124663</xdr:rowOff>
    </xdr:from>
    <xdr:to>
      <xdr:col>40</xdr:col>
      <xdr:colOff>440743</xdr:colOff>
      <xdr:row>10</xdr:row>
      <xdr:rowOff>160858</xdr:rowOff>
    </xdr:to>
    <xdr:sp macro="" textlink="">
      <xdr:nvSpPr>
        <xdr:cNvPr id="47" name="Rounded Rectangle 46">
          <a:hlinkClick xmlns:r="http://schemas.openxmlformats.org/officeDocument/2006/relationships" r:id="rId22"/>
        </xdr:cNvPr>
        <xdr:cNvSpPr/>
      </xdr:nvSpPr>
      <xdr:spPr>
        <a:xfrm>
          <a:off x="1900615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28912</xdr:rowOff>
    </xdr:from>
    <xdr:to>
      <xdr:col>40</xdr:col>
      <xdr:colOff>426545</xdr:colOff>
      <xdr:row>9</xdr:row>
      <xdr:rowOff>65107</xdr:rowOff>
    </xdr:to>
    <xdr:sp macro="" textlink="">
      <xdr:nvSpPr>
        <xdr:cNvPr id="48" name="Rounded Rectangle 47">
          <a:hlinkClick xmlns:r="http://schemas.openxmlformats.org/officeDocument/2006/relationships" r:id="rId23"/>
        </xdr:cNvPr>
        <xdr:cNvSpPr/>
      </xdr:nvSpPr>
      <xdr:spPr>
        <a:xfrm>
          <a:off x="1899195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210124</xdr:rowOff>
    </xdr:from>
    <xdr:to>
      <xdr:col>40</xdr:col>
      <xdr:colOff>441517</xdr:colOff>
      <xdr:row>12</xdr:row>
      <xdr:rowOff>8194</xdr:rowOff>
    </xdr:to>
    <xdr:sp macro="" textlink="">
      <xdr:nvSpPr>
        <xdr:cNvPr id="49" name="Rounded Rectangle 48">
          <a:hlinkClick xmlns:r="http://schemas.openxmlformats.org/officeDocument/2006/relationships" r:id="rId24"/>
        </xdr:cNvPr>
        <xdr:cNvSpPr/>
      </xdr:nvSpPr>
      <xdr:spPr>
        <a:xfrm>
          <a:off x="1900692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562535</xdr:rowOff>
    </xdr:from>
    <xdr:to>
      <xdr:col>40</xdr:col>
      <xdr:colOff>427728</xdr:colOff>
      <xdr:row>7</xdr:row>
      <xdr:rowOff>201855</xdr:rowOff>
    </xdr:to>
    <xdr:sp macro="" textlink="">
      <xdr:nvSpPr>
        <xdr:cNvPr id="50" name="Rounded Rectangle 49">
          <a:hlinkClick xmlns:r="http://schemas.openxmlformats.org/officeDocument/2006/relationships" r:id="rId25"/>
        </xdr:cNvPr>
        <xdr:cNvSpPr/>
      </xdr:nvSpPr>
      <xdr:spPr>
        <a:xfrm>
          <a:off x="1899313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45358</xdr:colOff>
      <xdr:row>1</xdr:row>
      <xdr:rowOff>287930</xdr:rowOff>
    </xdr:to>
    <xdr:sp macro="" textlink="">
      <xdr:nvSpPr>
        <xdr:cNvPr id="51" name="Rounded Rectangle 50"/>
        <xdr:cNvSpPr/>
      </xdr:nvSpPr>
      <xdr:spPr>
        <a:xfrm>
          <a:off x="1887537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113394</xdr:colOff>
      <xdr:row>1</xdr:row>
      <xdr:rowOff>0</xdr:rowOff>
    </xdr:from>
    <xdr:to>
      <xdr:col>43</xdr:col>
      <xdr:colOff>151948</xdr:colOff>
      <xdr:row>1</xdr:row>
      <xdr:rowOff>274320</xdr:rowOff>
    </xdr:to>
    <xdr:sp macro="" textlink="">
      <xdr:nvSpPr>
        <xdr:cNvPr id="52" name="Rounded Rectangle 51"/>
        <xdr:cNvSpPr/>
      </xdr:nvSpPr>
      <xdr:spPr>
        <a:xfrm>
          <a:off x="2019526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8001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303263</xdr:colOff>
      <xdr:row>12</xdr:row>
      <xdr:rowOff>71826</xdr:rowOff>
    </xdr:from>
    <xdr:to>
      <xdr:col>43</xdr:col>
      <xdr:colOff>11163</xdr:colOff>
      <xdr:row>13</xdr:row>
      <xdr:rowOff>108021</xdr:rowOff>
    </xdr:to>
    <xdr:sp macro="" textlink="">
      <xdr:nvSpPr>
        <xdr:cNvPr id="22" name="Rounded Rectangle 21">
          <a:hlinkClick xmlns:r="http://schemas.openxmlformats.org/officeDocument/2006/relationships" r:id="rId2"/>
        </xdr:cNvPr>
        <xdr:cNvSpPr/>
      </xdr:nvSpPr>
      <xdr:spPr>
        <a:xfrm>
          <a:off x="2038513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312723</xdr:colOff>
      <xdr:row>13</xdr:row>
      <xdr:rowOff>180093</xdr:rowOff>
    </xdr:from>
    <xdr:to>
      <xdr:col>43</xdr:col>
      <xdr:colOff>20623</xdr:colOff>
      <xdr:row>14</xdr:row>
      <xdr:rowOff>216288</xdr:rowOff>
    </xdr:to>
    <xdr:sp macro="" textlink="">
      <xdr:nvSpPr>
        <xdr:cNvPr id="23" name="Rounded Rectangle 22">
          <a:hlinkClick xmlns:r="http://schemas.openxmlformats.org/officeDocument/2006/relationships" r:id="rId3"/>
        </xdr:cNvPr>
        <xdr:cNvSpPr/>
      </xdr:nvSpPr>
      <xdr:spPr>
        <a:xfrm>
          <a:off x="2039459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304284</xdr:colOff>
      <xdr:row>3</xdr:row>
      <xdr:rowOff>193755</xdr:rowOff>
    </xdr:from>
    <xdr:to>
      <xdr:col>43</xdr:col>
      <xdr:colOff>11001</xdr:colOff>
      <xdr:row>4</xdr:row>
      <xdr:rowOff>214075</xdr:rowOff>
    </xdr:to>
    <xdr:sp macro="" textlink="">
      <xdr:nvSpPr>
        <xdr:cNvPr id="24" name="Rounded Rectangle 23">
          <a:hlinkClick xmlns:r="http://schemas.openxmlformats.org/officeDocument/2006/relationships" r:id="rId4"/>
        </xdr:cNvPr>
        <xdr:cNvSpPr/>
      </xdr:nvSpPr>
      <xdr:spPr>
        <a:xfrm>
          <a:off x="2038615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294643</xdr:colOff>
      <xdr:row>5</xdr:row>
      <xdr:rowOff>338420</xdr:rowOff>
    </xdr:from>
    <xdr:to>
      <xdr:col>43</xdr:col>
      <xdr:colOff>1952</xdr:colOff>
      <xdr:row>6</xdr:row>
      <xdr:rowOff>152365</xdr:rowOff>
    </xdr:to>
    <xdr:sp macro="" textlink="">
      <xdr:nvSpPr>
        <xdr:cNvPr id="25" name="Rounded Rectangle 24">
          <a:hlinkClick xmlns:r="http://schemas.openxmlformats.org/officeDocument/2006/relationships" r:id="rId5"/>
        </xdr:cNvPr>
        <xdr:cNvSpPr/>
      </xdr:nvSpPr>
      <xdr:spPr>
        <a:xfrm>
          <a:off x="2037651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308493</xdr:colOff>
      <xdr:row>6</xdr:row>
      <xdr:rowOff>556846</xdr:rowOff>
    </xdr:from>
    <xdr:to>
      <xdr:col>43</xdr:col>
      <xdr:colOff>16393</xdr:colOff>
      <xdr:row>7</xdr:row>
      <xdr:rowOff>196166</xdr:rowOff>
    </xdr:to>
    <xdr:sp macro="" textlink="">
      <xdr:nvSpPr>
        <xdr:cNvPr id="26" name="Rounded Rectangle 25">
          <a:hlinkClick xmlns:r="http://schemas.openxmlformats.org/officeDocument/2006/relationships" r:id="rId6"/>
        </xdr:cNvPr>
        <xdr:cNvSpPr/>
      </xdr:nvSpPr>
      <xdr:spPr>
        <a:xfrm>
          <a:off x="2039036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308789</xdr:colOff>
      <xdr:row>9</xdr:row>
      <xdr:rowOff>125896</xdr:rowOff>
    </xdr:from>
    <xdr:to>
      <xdr:col>43</xdr:col>
      <xdr:colOff>16098</xdr:colOff>
      <xdr:row>10</xdr:row>
      <xdr:rowOff>162091</xdr:rowOff>
    </xdr:to>
    <xdr:sp macro="" textlink="">
      <xdr:nvSpPr>
        <xdr:cNvPr id="27" name="Rounded Rectangle 26">
          <a:hlinkClick xmlns:r="http://schemas.openxmlformats.org/officeDocument/2006/relationships" r:id="rId7"/>
        </xdr:cNvPr>
        <xdr:cNvSpPr/>
      </xdr:nvSpPr>
      <xdr:spPr>
        <a:xfrm>
          <a:off x="2039066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302245</xdr:colOff>
      <xdr:row>15</xdr:row>
      <xdr:rowOff>49739</xdr:rowOff>
    </xdr:from>
    <xdr:to>
      <xdr:col>43</xdr:col>
      <xdr:colOff>10145</xdr:colOff>
      <xdr:row>16</xdr:row>
      <xdr:rowOff>85934</xdr:rowOff>
    </xdr:to>
    <xdr:sp macro="" textlink="">
      <xdr:nvSpPr>
        <xdr:cNvPr id="28" name="Rounded Rectangle 27">
          <a:hlinkClick xmlns:r="http://schemas.openxmlformats.org/officeDocument/2006/relationships" r:id="rId8"/>
        </xdr:cNvPr>
        <xdr:cNvSpPr/>
      </xdr:nvSpPr>
      <xdr:spPr>
        <a:xfrm>
          <a:off x="2038412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310458</xdr:colOff>
      <xdr:row>2</xdr:row>
      <xdr:rowOff>66898</xdr:rowOff>
    </xdr:from>
    <xdr:to>
      <xdr:col>43</xdr:col>
      <xdr:colOff>17175</xdr:colOff>
      <xdr:row>3</xdr:row>
      <xdr:rowOff>134843</xdr:rowOff>
    </xdr:to>
    <xdr:sp macro="" textlink="">
      <xdr:nvSpPr>
        <xdr:cNvPr id="29" name="Rounded Rectangle 28">
          <a:hlinkClick xmlns:r="http://schemas.openxmlformats.org/officeDocument/2006/relationships" r:id="rId9"/>
        </xdr:cNvPr>
        <xdr:cNvSpPr/>
      </xdr:nvSpPr>
      <xdr:spPr>
        <a:xfrm>
          <a:off x="2039233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306410</xdr:colOff>
      <xdr:row>5</xdr:row>
      <xdr:rowOff>265</xdr:rowOff>
    </xdr:from>
    <xdr:to>
      <xdr:col>43</xdr:col>
      <xdr:colOff>13127</xdr:colOff>
      <xdr:row>5</xdr:row>
      <xdr:rowOff>274585</xdr:rowOff>
    </xdr:to>
    <xdr:sp macro="" textlink="">
      <xdr:nvSpPr>
        <xdr:cNvPr id="30" name="Rounded Rectangle 29">
          <a:hlinkClick xmlns:r="http://schemas.openxmlformats.org/officeDocument/2006/relationships" r:id="rId10"/>
        </xdr:cNvPr>
        <xdr:cNvSpPr/>
      </xdr:nvSpPr>
      <xdr:spPr>
        <a:xfrm>
          <a:off x="2038828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301433</xdr:colOff>
      <xdr:row>6</xdr:row>
      <xdr:rowOff>223220</xdr:rowOff>
    </xdr:from>
    <xdr:to>
      <xdr:col>43</xdr:col>
      <xdr:colOff>9333</xdr:colOff>
      <xdr:row>6</xdr:row>
      <xdr:rowOff>497540</xdr:rowOff>
    </xdr:to>
    <xdr:sp macro="" textlink="">
      <xdr:nvSpPr>
        <xdr:cNvPr id="31" name="Rounded Rectangle 30">
          <a:hlinkClick xmlns:r="http://schemas.openxmlformats.org/officeDocument/2006/relationships" r:id="rId11"/>
        </xdr:cNvPr>
        <xdr:cNvSpPr/>
      </xdr:nvSpPr>
      <xdr:spPr>
        <a:xfrm>
          <a:off x="2038330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316598</xdr:colOff>
      <xdr:row>8</xdr:row>
      <xdr:rowOff>22157</xdr:rowOff>
    </xdr:from>
    <xdr:to>
      <xdr:col>43</xdr:col>
      <xdr:colOff>24498</xdr:colOff>
      <xdr:row>9</xdr:row>
      <xdr:rowOff>58352</xdr:rowOff>
    </xdr:to>
    <xdr:sp macro="" textlink="">
      <xdr:nvSpPr>
        <xdr:cNvPr id="32" name="Rounded Rectangle 31">
          <a:hlinkClick xmlns:r="http://schemas.openxmlformats.org/officeDocument/2006/relationships" r:id="rId12"/>
        </xdr:cNvPr>
        <xdr:cNvSpPr/>
      </xdr:nvSpPr>
      <xdr:spPr>
        <a:xfrm>
          <a:off x="2039847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298030</xdr:colOff>
      <xdr:row>10</xdr:row>
      <xdr:rowOff>223901</xdr:rowOff>
    </xdr:from>
    <xdr:to>
      <xdr:col>43</xdr:col>
      <xdr:colOff>5930</xdr:colOff>
      <xdr:row>12</xdr:row>
      <xdr:rowOff>21971</xdr:rowOff>
    </xdr:to>
    <xdr:sp macro="" textlink="">
      <xdr:nvSpPr>
        <xdr:cNvPr id="33" name="Rounded Rectangle 32">
          <a:hlinkClick xmlns:r="http://schemas.openxmlformats.org/officeDocument/2006/relationships" r:id="rId13"/>
        </xdr:cNvPr>
        <xdr:cNvSpPr/>
      </xdr:nvSpPr>
      <xdr:spPr>
        <a:xfrm>
          <a:off x="2037990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343733</xdr:rowOff>
    </xdr:from>
    <xdr:to>
      <xdr:col>40</xdr:col>
      <xdr:colOff>462441</xdr:colOff>
      <xdr:row>6</xdr:row>
      <xdr:rowOff>157678</xdr:rowOff>
    </xdr:to>
    <xdr:sp macro="" textlink="">
      <xdr:nvSpPr>
        <xdr:cNvPr id="34" name="Rounded Rectangle 33">
          <a:hlinkClick xmlns:r="http://schemas.openxmlformats.org/officeDocument/2006/relationships" r:id="rId14"/>
        </xdr:cNvPr>
        <xdr:cNvSpPr/>
      </xdr:nvSpPr>
      <xdr:spPr>
        <a:xfrm>
          <a:off x="1902784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238911</xdr:rowOff>
    </xdr:from>
    <xdr:to>
      <xdr:col>40</xdr:col>
      <xdr:colOff>447880</xdr:colOff>
      <xdr:row>6</xdr:row>
      <xdr:rowOff>513231</xdr:rowOff>
    </xdr:to>
    <xdr:sp macro="" textlink="">
      <xdr:nvSpPr>
        <xdr:cNvPr id="35" name="Rounded Rectangle 34">
          <a:hlinkClick xmlns:r="http://schemas.openxmlformats.org/officeDocument/2006/relationships" r:id="rId15"/>
        </xdr:cNvPr>
        <xdr:cNvSpPr/>
      </xdr:nvSpPr>
      <xdr:spPr>
        <a:xfrm>
          <a:off x="1901328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199090</xdr:rowOff>
    </xdr:from>
    <xdr:to>
      <xdr:col>40</xdr:col>
      <xdr:colOff>468005</xdr:colOff>
      <xdr:row>4</xdr:row>
      <xdr:rowOff>219410</xdr:rowOff>
    </xdr:to>
    <xdr:sp macro="" textlink="">
      <xdr:nvSpPr>
        <xdr:cNvPr id="36" name="Rounded Rectangle 35">
          <a:hlinkClick xmlns:r="http://schemas.openxmlformats.org/officeDocument/2006/relationships" r:id="rId16"/>
        </xdr:cNvPr>
        <xdr:cNvSpPr/>
      </xdr:nvSpPr>
      <xdr:spPr>
        <a:xfrm>
          <a:off x="1903341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63194</xdr:rowOff>
    </xdr:from>
    <xdr:to>
      <xdr:col>40</xdr:col>
      <xdr:colOff>465896</xdr:colOff>
      <xdr:row>3</xdr:row>
      <xdr:rowOff>131139</xdr:rowOff>
    </xdr:to>
    <xdr:sp macro="" textlink="">
      <xdr:nvSpPr>
        <xdr:cNvPr id="37" name="Rounded Rectangle 36">
          <a:hlinkClick xmlns:r="http://schemas.openxmlformats.org/officeDocument/2006/relationships" r:id="rId17"/>
        </xdr:cNvPr>
        <xdr:cNvSpPr/>
      </xdr:nvSpPr>
      <xdr:spPr>
        <a:xfrm>
          <a:off x="1903130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4165</xdr:rowOff>
    </xdr:from>
    <xdr:to>
      <xdr:col>40</xdr:col>
      <xdr:colOff>460605</xdr:colOff>
      <xdr:row>5</xdr:row>
      <xdr:rowOff>278485</xdr:rowOff>
    </xdr:to>
    <xdr:sp macro="" textlink="">
      <xdr:nvSpPr>
        <xdr:cNvPr id="38" name="Rounded Rectangle 37">
          <a:hlinkClick xmlns:r="http://schemas.openxmlformats.org/officeDocument/2006/relationships" r:id="rId18"/>
        </xdr:cNvPr>
        <xdr:cNvSpPr/>
      </xdr:nvSpPr>
      <xdr:spPr>
        <a:xfrm>
          <a:off x="1902601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169500</xdr:rowOff>
    </xdr:from>
    <xdr:to>
      <xdr:col>40</xdr:col>
      <xdr:colOff>427756</xdr:colOff>
      <xdr:row>14</xdr:row>
      <xdr:rowOff>205695</xdr:rowOff>
    </xdr:to>
    <xdr:sp macro="" textlink="">
      <xdr:nvSpPr>
        <xdr:cNvPr id="39" name="Rounded Rectangle 38">
          <a:hlinkClick xmlns:r="http://schemas.openxmlformats.org/officeDocument/2006/relationships" r:id="rId19"/>
        </xdr:cNvPr>
        <xdr:cNvSpPr/>
      </xdr:nvSpPr>
      <xdr:spPr>
        <a:xfrm>
          <a:off x="1899316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41567</xdr:rowOff>
    </xdr:from>
    <xdr:to>
      <xdr:col>40</xdr:col>
      <xdr:colOff>439404</xdr:colOff>
      <xdr:row>16</xdr:row>
      <xdr:rowOff>77762</xdr:rowOff>
    </xdr:to>
    <xdr:sp macro="" textlink="">
      <xdr:nvSpPr>
        <xdr:cNvPr id="40" name="Rounded Rectangle 39">
          <a:hlinkClick xmlns:r="http://schemas.openxmlformats.org/officeDocument/2006/relationships" r:id="rId20"/>
        </xdr:cNvPr>
        <xdr:cNvSpPr/>
      </xdr:nvSpPr>
      <xdr:spPr>
        <a:xfrm>
          <a:off x="1900481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63248</xdr:rowOff>
    </xdr:from>
    <xdr:to>
      <xdr:col>40</xdr:col>
      <xdr:colOff>426696</xdr:colOff>
      <xdr:row>13</xdr:row>
      <xdr:rowOff>99443</xdr:rowOff>
    </xdr:to>
    <xdr:sp macro="" textlink="">
      <xdr:nvSpPr>
        <xdr:cNvPr id="41" name="Rounded Rectangle 40">
          <a:hlinkClick xmlns:r="http://schemas.openxmlformats.org/officeDocument/2006/relationships" r:id="rId21"/>
        </xdr:cNvPr>
        <xdr:cNvSpPr/>
      </xdr:nvSpPr>
      <xdr:spPr>
        <a:xfrm>
          <a:off x="1899210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124663</xdr:rowOff>
    </xdr:from>
    <xdr:to>
      <xdr:col>40</xdr:col>
      <xdr:colOff>440743</xdr:colOff>
      <xdr:row>10</xdr:row>
      <xdr:rowOff>160858</xdr:rowOff>
    </xdr:to>
    <xdr:sp macro="" textlink="">
      <xdr:nvSpPr>
        <xdr:cNvPr id="42" name="Rounded Rectangle 41">
          <a:hlinkClick xmlns:r="http://schemas.openxmlformats.org/officeDocument/2006/relationships" r:id="rId22"/>
        </xdr:cNvPr>
        <xdr:cNvSpPr/>
      </xdr:nvSpPr>
      <xdr:spPr>
        <a:xfrm>
          <a:off x="1900615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28912</xdr:rowOff>
    </xdr:from>
    <xdr:to>
      <xdr:col>40</xdr:col>
      <xdr:colOff>426545</xdr:colOff>
      <xdr:row>9</xdr:row>
      <xdr:rowOff>65107</xdr:rowOff>
    </xdr:to>
    <xdr:sp macro="" textlink="">
      <xdr:nvSpPr>
        <xdr:cNvPr id="43" name="Rounded Rectangle 42">
          <a:hlinkClick xmlns:r="http://schemas.openxmlformats.org/officeDocument/2006/relationships" r:id="rId23"/>
        </xdr:cNvPr>
        <xdr:cNvSpPr/>
      </xdr:nvSpPr>
      <xdr:spPr>
        <a:xfrm>
          <a:off x="1899195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210124</xdr:rowOff>
    </xdr:from>
    <xdr:to>
      <xdr:col>40</xdr:col>
      <xdr:colOff>441517</xdr:colOff>
      <xdr:row>12</xdr:row>
      <xdr:rowOff>8194</xdr:rowOff>
    </xdr:to>
    <xdr:sp macro="" textlink="">
      <xdr:nvSpPr>
        <xdr:cNvPr id="44" name="Rounded Rectangle 43">
          <a:hlinkClick xmlns:r="http://schemas.openxmlformats.org/officeDocument/2006/relationships" r:id="rId24"/>
        </xdr:cNvPr>
        <xdr:cNvSpPr/>
      </xdr:nvSpPr>
      <xdr:spPr>
        <a:xfrm>
          <a:off x="1900692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562535</xdr:rowOff>
    </xdr:from>
    <xdr:to>
      <xdr:col>40</xdr:col>
      <xdr:colOff>427728</xdr:colOff>
      <xdr:row>7</xdr:row>
      <xdr:rowOff>201855</xdr:rowOff>
    </xdr:to>
    <xdr:sp macro="" textlink="">
      <xdr:nvSpPr>
        <xdr:cNvPr id="45" name="Rounded Rectangle 44">
          <a:hlinkClick xmlns:r="http://schemas.openxmlformats.org/officeDocument/2006/relationships" r:id="rId25"/>
        </xdr:cNvPr>
        <xdr:cNvSpPr/>
      </xdr:nvSpPr>
      <xdr:spPr>
        <a:xfrm>
          <a:off x="1899313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45358</xdr:colOff>
      <xdr:row>1</xdr:row>
      <xdr:rowOff>287930</xdr:rowOff>
    </xdr:to>
    <xdr:sp macro="" textlink="">
      <xdr:nvSpPr>
        <xdr:cNvPr id="46" name="Rounded Rectangle 45"/>
        <xdr:cNvSpPr/>
      </xdr:nvSpPr>
      <xdr:spPr>
        <a:xfrm>
          <a:off x="1887537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113394</xdr:colOff>
      <xdr:row>1</xdr:row>
      <xdr:rowOff>0</xdr:rowOff>
    </xdr:from>
    <xdr:to>
      <xdr:col>43</xdr:col>
      <xdr:colOff>151948</xdr:colOff>
      <xdr:row>1</xdr:row>
      <xdr:rowOff>274320</xdr:rowOff>
    </xdr:to>
    <xdr:sp macro="" textlink="">
      <xdr:nvSpPr>
        <xdr:cNvPr id="47" name="Rounded Rectangle 46"/>
        <xdr:cNvSpPr/>
      </xdr:nvSpPr>
      <xdr:spPr>
        <a:xfrm>
          <a:off x="2019526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8001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303263</xdr:colOff>
      <xdr:row>12</xdr:row>
      <xdr:rowOff>71826</xdr:rowOff>
    </xdr:from>
    <xdr:to>
      <xdr:col>43</xdr:col>
      <xdr:colOff>11163</xdr:colOff>
      <xdr:row>13</xdr:row>
      <xdr:rowOff>108021</xdr:rowOff>
    </xdr:to>
    <xdr:sp macro="" textlink="">
      <xdr:nvSpPr>
        <xdr:cNvPr id="15" name="Rounded Rectangle 14">
          <a:hlinkClick xmlns:r="http://schemas.openxmlformats.org/officeDocument/2006/relationships" r:id="rId2"/>
        </xdr:cNvPr>
        <xdr:cNvSpPr/>
      </xdr:nvSpPr>
      <xdr:spPr>
        <a:xfrm>
          <a:off x="2038513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312723</xdr:colOff>
      <xdr:row>13</xdr:row>
      <xdr:rowOff>180093</xdr:rowOff>
    </xdr:from>
    <xdr:to>
      <xdr:col>43</xdr:col>
      <xdr:colOff>20623</xdr:colOff>
      <xdr:row>14</xdr:row>
      <xdr:rowOff>216288</xdr:rowOff>
    </xdr:to>
    <xdr:sp macro="" textlink="">
      <xdr:nvSpPr>
        <xdr:cNvPr id="16" name="Rounded Rectangle 15">
          <a:hlinkClick xmlns:r="http://schemas.openxmlformats.org/officeDocument/2006/relationships" r:id="rId3"/>
        </xdr:cNvPr>
        <xdr:cNvSpPr/>
      </xdr:nvSpPr>
      <xdr:spPr>
        <a:xfrm>
          <a:off x="2039459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304284</xdr:colOff>
      <xdr:row>3</xdr:row>
      <xdr:rowOff>193755</xdr:rowOff>
    </xdr:from>
    <xdr:to>
      <xdr:col>43</xdr:col>
      <xdr:colOff>11001</xdr:colOff>
      <xdr:row>4</xdr:row>
      <xdr:rowOff>214075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2038615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294643</xdr:colOff>
      <xdr:row>5</xdr:row>
      <xdr:rowOff>338420</xdr:rowOff>
    </xdr:from>
    <xdr:to>
      <xdr:col>43</xdr:col>
      <xdr:colOff>1952</xdr:colOff>
      <xdr:row>6</xdr:row>
      <xdr:rowOff>152365</xdr:rowOff>
    </xdr:to>
    <xdr:sp macro="" textlink="">
      <xdr:nvSpPr>
        <xdr:cNvPr id="18" name="Rounded Rectangle 17">
          <a:hlinkClick xmlns:r="http://schemas.openxmlformats.org/officeDocument/2006/relationships" r:id="rId5"/>
        </xdr:cNvPr>
        <xdr:cNvSpPr/>
      </xdr:nvSpPr>
      <xdr:spPr>
        <a:xfrm>
          <a:off x="2037651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308493</xdr:colOff>
      <xdr:row>6</xdr:row>
      <xdr:rowOff>556846</xdr:rowOff>
    </xdr:from>
    <xdr:to>
      <xdr:col>43</xdr:col>
      <xdr:colOff>16393</xdr:colOff>
      <xdr:row>7</xdr:row>
      <xdr:rowOff>196166</xdr:rowOff>
    </xdr:to>
    <xdr:sp macro="" textlink="">
      <xdr:nvSpPr>
        <xdr:cNvPr id="19" name="Rounded Rectangle 18">
          <a:hlinkClick xmlns:r="http://schemas.openxmlformats.org/officeDocument/2006/relationships" r:id="rId6"/>
        </xdr:cNvPr>
        <xdr:cNvSpPr/>
      </xdr:nvSpPr>
      <xdr:spPr>
        <a:xfrm>
          <a:off x="2039036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308789</xdr:colOff>
      <xdr:row>9</xdr:row>
      <xdr:rowOff>125896</xdr:rowOff>
    </xdr:from>
    <xdr:to>
      <xdr:col>43</xdr:col>
      <xdr:colOff>16098</xdr:colOff>
      <xdr:row>10</xdr:row>
      <xdr:rowOff>162091</xdr:rowOff>
    </xdr:to>
    <xdr:sp macro="" textlink="">
      <xdr:nvSpPr>
        <xdr:cNvPr id="20" name="Rounded Rectangle 19">
          <a:hlinkClick xmlns:r="http://schemas.openxmlformats.org/officeDocument/2006/relationships" r:id="rId7"/>
        </xdr:cNvPr>
        <xdr:cNvSpPr/>
      </xdr:nvSpPr>
      <xdr:spPr>
        <a:xfrm>
          <a:off x="2039066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302245</xdr:colOff>
      <xdr:row>15</xdr:row>
      <xdr:rowOff>49739</xdr:rowOff>
    </xdr:from>
    <xdr:to>
      <xdr:col>43</xdr:col>
      <xdr:colOff>10145</xdr:colOff>
      <xdr:row>16</xdr:row>
      <xdr:rowOff>85934</xdr:rowOff>
    </xdr:to>
    <xdr:sp macro="" textlink="">
      <xdr:nvSpPr>
        <xdr:cNvPr id="21" name="Rounded Rectangle 20">
          <a:hlinkClick xmlns:r="http://schemas.openxmlformats.org/officeDocument/2006/relationships" r:id="rId8"/>
        </xdr:cNvPr>
        <xdr:cNvSpPr/>
      </xdr:nvSpPr>
      <xdr:spPr>
        <a:xfrm>
          <a:off x="2038412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310458</xdr:colOff>
      <xdr:row>2</xdr:row>
      <xdr:rowOff>66898</xdr:rowOff>
    </xdr:from>
    <xdr:to>
      <xdr:col>43</xdr:col>
      <xdr:colOff>17175</xdr:colOff>
      <xdr:row>3</xdr:row>
      <xdr:rowOff>134843</xdr:rowOff>
    </xdr:to>
    <xdr:sp macro="" textlink="">
      <xdr:nvSpPr>
        <xdr:cNvPr id="22" name="Rounded Rectangle 21">
          <a:hlinkClick xmlns:r="http://schemas.openxmlformats.org/officeDocument/2006/relationships" r:id="rId9"/>
        </xdr:cNvPr>
        <xdr:cNvSpPr/>
      </xdr:nvSpPr>
      <xdr:spPr>
        <a:xfrm>
          <a:off x="2039233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306410</xdr:colOff>
      <xdr:row>5</xdr:row>
      <xdr:rowOff>265</xdr:rowOff>
    </xdr:from>
    <xdr:to>
      <xdr:col>43</xdr:col>
      <xdr:colOff>13127</xdr:colOff>
      <xdr:row>5</xdr:row>
      <xdr:rowOff>274585</xdr:rowOff>
    </xdr:to>
    <xdr:sp macro="" textlink="">
      <xdr:nvSpPr>
        <xdr:cNvPr id="23" name="Rounded Rectangle 22">
          <a:hlinkClick xmlns:r="http://schemas.openxmlformats.org/officeDocument/2006/relationships" r:id="rId10"/>
        </xdr:cNvPr>
        <xdr:cNvSpPr/>
      </xdr:nvSpPr>
      <xdr:spPr>
        <a:xfrm>
          <a:off x="2038828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301433</xdr:colOff>
      <xdr:row>6</xdr:row>
      <xdr:rowOff>223220</xdr:rowOff>
    </xdr:from>
    <xdr:to>
      <xdr:col>43</xdr:col>
      <xdr:colOff>9333</xdr:colOff>
      <xdr:row>6</xdr:row>
      <xdr:rowOff>497540</xdr:rowOff>
    </xdr:to>
    <xdr:sp macro="" textlink="">
      <xdr:nvSpPr>
        <xdr:cNvPr id="24" name="Rounded Rectangle 23">
          <a:hlinkClick xmlns:r="http://schemas.openxmlformats.org/officeDocument/2006/relationships" r:id="rId11"/>
        </xdr:cNvPr>
        <xdr:cNvSpPr/>
      </xdr:nvSpPr>
      <xdr:spPr>
        <a:xfrm>
          <a:off x="2038330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316598</xdr:colOff>
      <xdr:row>8</xdr:row>
      <xdr:rowOff>22157</xdr:rowOff>
    </xdr:from>
    <xdr:to>
      <xdr:col>43</xdr:col>
      <xdr:colOff>24498</xdr:colOff>
      <xdr:row>9</xdr:row>
      <xdr:rowOff>58352</xdr:rowOff>
    </xdr:to>
    <xdr:sp macro="" textlink="">
      <xdr:nvSpPr>
        <xdr:cNvPr id="25" name="Rounded Rectangle 24">
          <a:hlinkClick xmlns:r="http://schemas.openxmlformats.org/officeDocument/2006/relationships" r:id="rId12"/>
        </xdr:cNvPr>
        <xdr:cNvSpPr/>
      </xdr:nvSpPr>
      <xdr:spPr>
        <a:xfrm>
          <a:off x="2039847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298030</xdr:colOff>
      <xdr:row>10</xdr:row>
      <xdr:rowOff>223901</xdr:rowOff>
    </xdr:from>
    <xdr:to>
      <xdr:col>43</xdr:col>
      <xdr:colOff>5930</xdr:colOff>
      <xdr:row>12</xdr:row>
      <xdr:rowOff>21971</xdr:rowOff>
    </xdr:to>
    <xdr:sp macro="" textlink="">
      <xdr:nvSpPr>
        <xdr:cNvPr id="26" name="Rounded Rectangle 25">
          <a:hlinkClick xmlns:r="http://schemas.openxmlformats.org/officeDocument/2006/relationships" r:id="rId13"/>
        </xdr:cNvPr>
        <xdr:cNvSpPr/>
      </xdr:nvSpPr>
      <xdr:spPr>
        <a:xfrm>
          <a:off x="2037990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343733</xdr:rowOff>
    </xdr:from>
    <xdr:to>
      <xdr:col>40</xdr:col>
      <xdr:colOff>462441</xdr:colOff>
      <xdr:row>6</xdr:row>
      <xdr:rowOff>157678</xdr:rowOff>
    </xdr:to>
    <xdr:sp macro="" textlink="">
      <xdr:nvSpPr>
        <xdr:cNvPr id="27" name="Rounded Rectangle 26">
          <a:hlinkClick xmlns:r="http://schemas.openxmlformats.org/officeDocument/2006/relationships" r:id="rId14"/>
        </xdr:cNvPr>
        <xdr:cNvSpPr/>
      </xdr:nvSpPr>
      <xdr:spPr>
        <a:xfrm>
          <a:off x="1902784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238911</xdr:rowOff>
    </xdr:from>
    <xdr:to>
      <xdr:col>40</xdr:col>
      <xdr:colOff>447880</xdr:colOff>
      <xdr:row>6</xdr:row>
      <xdr:rowOff>513231</xdr:rowOff>
    </xdr:to>
    <xdr:sp macro="" textlink="">
      <xdr:nvSpPr>
        <xdr:cNvPr id="28" name="Rounded Rectangle 27">
          <a:hlinkClick xmlns:r="http://schemas.openxmlformats.org/officeDocument/2006/relationships" r:id="rId15"/>
        </xdr:cNvPr>
        <xdr:cNvSpPr/>
      </xdr:nvSpPr>
      <xdr:spPr>
        <a:xfrm>
          <a:off x="1901328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199090</xdr:rowOff>
    </xdr:from>
    <xdr:to>
      <xdr:col>40</xdr:col>
      <xdr:colOff>468005</xdr:colOff>
      <xdr:row>4</xdr:row>
      <xdr:rowOff>219410</xdr:rowOff>
    </xdr:to>
    <xdr:sp macro="" textlink="">
      <xdr:nvSpPr>
        <xdr:cNvPr id="29" name="Rounded Rectangle 28">
          <a:hlinkClick xmlns:r="http://schemas.openxmlformats.org/officeDocument/2006/relationships" r:id="rId16"/>
        </xdr:cNvPr>
        <xdr:cNvSpPr/>
      </xdr:nvSpPr>
      <xdr:spPr>
        <a:xfrm>
          <a:off x="1903341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63194</xdr:rowOff>
    </xdr:from>
    <xdr:to>
      <xdr:col>40</xdr:col>
      <xdr:colOff>465896</xdr:colOff>
      <xdr:row>3</xdr:row>
      <xdr:rowOff>131139</xdr:rowOff>
    </xdr:to>
    <xdr:sp macro="" textlink="">
      <xdr:nvSpPr>
        <xdr:cNvPr id="30" name="Rounded Rectangle 29">
          <a:hlinkClick xmlns:r="http://schemas.openxmlformats.org/officeDocument/2006/relationships" r:id="rId17"/>
        </xdr:cNvPr>
        <xdr:cNvSpPr/>
      </xdr:nvSpPr>
      <xdr:spPr>
        <a:xfrm>
          <a:off x="1903130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4165</xdr:rowOff>
    </xdr:from>
    <xdr:to>
      <xdr:col>40</xdr:col>
      <xdr:colOff>460605</xdr:colOff>
      <xdr:row>5</xdr:row>
      <xdr:rowOff>278485</xdr:rowOff>
    </xdr:to>
    <xdr:sp macro="" textlink="">
      <xdr:nvSpPr>
        <xdr:cNvPr id="31" name="Rounded Rectangle 30">
          <a:hlinkClick xmlns:r="http://schemas.openxmlformats.org/officeDocument/2006/relationships" r:id="rId18"/>
        </xdr:cNvPr>
        <xdr:cNvSpPr/>
      </xdr:nvSpPr>
      <xdr:spPr>
        <a:xfrm>
          <a:off x="1902601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169500</xdr:rowOff>
    </xdr:from>
    <xdr:to>
      <xdr:col>40</xdr:col>
      <xdr:colOff>427756</xdr:colOff>
      <xdr:row>14</xdr:row>
      <xdr:rowOff>205695</xdr:rowOff>
    </xdr:to>
    <xdr:sp macro="" textlink="">
      <xdr:nvSpPr>
        <xdr:cNvPr id="32" name="Rounded Rectangle 31">
          <a:hlinkClick xmlns:r="http://schemas.openxmlformats.org/officeDocument/2006/relationships" r:id="rId19"/>
        </xdr:cNvPr>
        <xdr:cNvSpPr/>
      </xdr:nvSpPr>
      <xdr:spPr>
        <a:xfrm>
          <a:off x="1899316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41567</xdr:rowOff>
    </xdr:from>
    <xdr:to>
      <xdr:col>40</xdr:col>
      <xdr:colOff>439404</xdr:colOff>
      <xdr:row>16</xdr:row>
      <xdr:rowOff>77762</xdr:rowOff>
    </xdr:to>
    <xdr:sp macro="" textlink="">
      <xdr:nvSpPr>
        <xdr:cNvPr id="33" name="Rounded Rectangle 32">
          <a:hlinkClick xmlns:r="http://schemas.openxmlformats.org/officeDocument/2006/relationships" r:id="rId20"/>
        </xdr:cNvPr>
        <xdr:cNvSpPr/>
      </xdr:nvSpPr>
      <xdr:spPr>
        <a:xfrm>
          <a:off x="1900481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63248</xdr:rowOff>
    </xdr:from>
    <xdr:to>
      <xdr:col>40</xdr:col>
      <xdr:colOff>426696</xdr:colOff>
      <xdr:row>13</xdr:row>
      <xdr:rowOff>99443</xdr:rowOff>
    </xdr:to>
    <xdr:sp macro="" textlink="">
      <xdr:nvSpPr>
        <xdr:cNvPr id="34" name="Rounded Rectangle 33">
          <a:hlinkClick xmlns:r="http://schemas.openxmlformats.org/officeDocument/2006/relationships" r:id="rId21"/>
        </xdr:cNvPr>
        <xdr:cNvSpPr/>
      </xdr:nvSpPr>
      <xdr:spPr>
        <a:xfrm>
          <a:off x="1899210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124663</xdr:rowOff>
    </xdr:from>
    <xdr:to>
      <xdr:col>40</xdr:col>
      <xdr:colOff>440743</xdr:colOff>
      <xdr:row>10</xdr:row>
      <xdr:rowOff>160858</xdr:rowOff>
    </xdr:to>
    <xdr:sp macro="" textlink="">
      <xdr:nvSpPr>
        <xdr:cNvPr id="35" name="Rounded Rectangle 34">
          <a:hlinkClick xmlns:r="http://schemas.openxmlformats.org/officeDocument/2006/relationships" r:id="rId22"/>
        </xdr:cNvPr>
        <xdr:cNvSpPr/>
      </xdr:nvSpPr>
      <xdr:spPr>
        <a:xfrm>
          <a:off x="1900615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28912</xdr:rowOff>
    </xdr:from>
    <xdr:to>
      <xdr:col>40</xdr:col>
      <xdr:colOff>426545</xdr:colOff>
      <xdr:row>9</xdr:row>
      <xdr:rowOff>65107</xdr:rowOff>
    </xdr:to>
    <xdr:sp macro="" textlink="">
      <xdr:nvSpPr>
        <xdr:cNvPr id="36" name="Rounded Rectangle 35">
          <a:hlinkClick xmlns:r="http://schemas.openxmlformats.org/officeDocument/2006/relationships" r:id="rId23"/>
        </xdr:cNvPr>
        <xdr:cNvSpPr/>
      </xdr:nvSpPr>
      <xdr:spPr>
        <a:xfrm>
          <a:off x="1899195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210124</xdr:rowOff>
    </xdr:from>
    <xdr:to>
      <xdr:col>40</xdr:col>
      <xdr:colOff>441517</xdr:colOff>
      <xdr:row>12</xdr:row>
      <xdr:rowOff>8194</xdr:rowOff>
    </xdr:to>
    <xdr:sp macro="" textlink="">
      <xdr:nvSpPr>
        <xdr:cNvPr id="37" name="Rounded Rectangle 36">
          <a:hlinkClick xmlns:r="http://schemas.openxmlformats.org/officeDocument/2006/relationships" r:id="rId24"/>
        </xdr:cNvPr>
        <xdr:cNvSpPr/>
      </xdr:nvSpPr>
      <xdr:spPr>
        <a:xfrm>
          <a:off x="1900692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562535</xdr:rowOff>
    </xdr:from>
    <xdr:to>
      <xdr:col>40</xdr:col>
      <xdr:colOff>427728</xdr:colOff>
      <xdr:row>7</xdr:row>
      <xdr:rowOff>201855</xdr:rowOff>
    </xdr:to>
    <xdr:sp macro="" textlink="">
      <xdr:nvSpPr>
        <xdr:cNvPr id="38" name="Rounded Rectangle 37">
          <a:hlinkClick xmlns:r="http://schemas.openxmlformats.org/officeDocument/2006/relationships" r:id="rId25"/>
        </xdr:cNvPr>
        <xdr:cNvSpPr/>
      </xdr:nvSpPr>
      <xdr:spPr>
        <a:xfrm>
          <a:off x="1899313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45358</xdr:colOff>
      <xdr:row>1</xdr:row>
      <xdr:rowOff>287930</xdr:rowOff>
    </xdr:to>
    <xdr:sp macro="" textlink="">
      <xdr:nvSpPr>
        <xdr:cNvPr id="39" name="Rounded Rectangle 38"/>
        <xdr:cNvSpPr/>
      </xdr:nvSpPr>
      <xdr:spPr>
        <a:xfrm>
          <a:off x="1887537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113394</xdr:colOff>
      <xdr:row>1</xdr:row>
      <xdr:rowOff>0</xdr:rowOff>
    </xdr:from>
    <xdr:to>
      <xdr:col>43</xdr:col>
      <xdr:colOff>151948</xdr:colOff>
      <xdr:row>1</xdr:row>
      <xdr:rowOff>274320</xdr:rowOff>
    </xdr:to>
    <xdr:sp macro="" textlink="">
      <xdr:nvSpPr>
        <xdr:cNvPr id="40" name="Rounded Rectangle 39"/>
        <xdr:cNvSpPr/>
      </xdr:nvSpPr>
      <xdr:spPr>
        <a:xfrm>
          <a:off x="2019526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8001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303263</xdr:colOff>
      <xdr:row>12</xdr:row>
      <xdr:rowOff>71826</xdr:rowOff>
    </xdr:from>
    <xdr:to>
      <xdr:col>43</xdr:col>
      <xdr:colOff>11163</xdr:colOff>
      <xdr:row>13</xdr:row>
      <xdr:rowOff>108021</xdr:rowOff>
    </xdr:to>
    <xdr:sp macro="" textlink="">
      <xdr:nvSpPr>
        <xdr:cNvPr id="16" name="Rounded Rectangle 15">
          <a:hlinkClick xmlns:r="http://schemas.openxmlformats.org/officeDocument/2006/relationships" r:id="rId2"/>
        </xdr:cNvPr>
        <xdr:cNvSpPr/>
      </xdr:nvSpPr>
      <xdr:spPr>
        <a:xfrm>
          <a:off x="2038513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312723</xdr:colOff>
      <xdr:row>13</xdr:row>
      <xdr:rowOff>180093</xdr:rowOff>
    </xdr:from>
    <xdr:to>
      <xdr:col>43</xdr:col>
      <xdr:colOff>20623</xdr:colOff>
      <xdr:row>14</xdr:row>
      <xdr:rowOff>216288</xdr:rowOff>
    </xdr:to>
    <xdr:sp macro="" textlink="">
      <xdr:nvSpPr>
        <xdr:cNvPr id="17" name="Rounded Rectangle 16">
          <a:hlinkClick xmlns:r="http://schemas.openxmlformats.org/officeDocument/2006/relationships" r:id="rId3"/>
        </xdr:cNvPr>
        <xdr:cNvSpPr/>
      </xdr:nvSpPr>
      <xdr:spPr>
        <a:xfrm>
          <a:off x="2039459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304284</xdr:colOff>
      <xdr:row>3</xdr:row>
      <xdr:rowOff>193755</xdr:rowOff>
    </xdr:from>
    <xdr:to>
      <xdr:col>43</xdr:col>
      <xdr:colOff>11001</xdr:colOff>
      <xdr:row>4</xdr:row>
      <xdr:rowOff>214075</xdr:rowOff>
    </xdr:to>
    <xdr:sp macro="" textlink="">
      <xdr:nvSpPr>
        <xdr:cNvPr id="18" name="Rounded Rectangle 17">
          <a:hlinkClick xmlns:r="http://schemas.openxmlformats.org/officeDocument/2006/relationships" r:id="rId4"/>
        </xdr:cNvPr>
        <xdr:cNvSpPr/>
      </xdr:nvSpPr>
      <xdr:spPr>
        <a:xfrm>
          <a:off x="2038615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294643</xdr:colOff>
      <xdr:row>5</xdr:row>
      <xdr:rowOff>338420</xdr:rowOff>
    </xdr:from>
    <xdr:to>
      <xdr:col>43</xdr:col>
      <xdr:colOff>1952</xdr:colOff>
      <xdr:row>6</xdr:row>
      <xdr:rowOff>152365</xdr:rowOff>
    </xdr:to>
    <xdr:sp macro="" textlink="">
      <xdr:nvSpPr>
        <xdr:cNvPr id="19" name="Rounded Rectangle 18">
          <a:hlinkClick xmlns:r="http://schemas.openxmlformats.org/officeDocument/2006/relationships" r:id="rId5"/>
        </xdr:cNvPr>
        <xdr:cNvSpPr/>
      </xdr:nvSpPr>
      <xdr:spPr>
        <a:xfrm>
          <a:off x="2037651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308493</xdr:colOff>
      <xdr:row>6</xdr:row>
      <xdr:rowOff>556846</xdr:rowOff>
    </xdr:from>
    <xdr:to>
      <xdr:col>43</xdr:col>
      <xdr:colOff>16393</xdr:colOff>
      <xdr:row>7</xdr:row>
      <xdr:rowOff>196166</xdr:rowOff>
    </xdr:to>
    <xdr:sp macro="" textlink="">
      <xdr:nvSpPr>
        <xdr:cNvPr id="20" name="Rounded Rectangle 19">
          <a:hlinkClick xmlns:r="http://schemas.openxmlformats.org/officeDocument/2006/relationships" r:id="rId6"/>
        </xdr:cNvPr>
        <xdr:cNvSpPr/>
      </xdr:nvSpPr>
      <xdr:spPr>
        <a:xfrm>
          <a:off x="2039036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308789</xdr:colOff>
      <xdr:row>9</xdr:row>
      <xdr:rowOff>125896</xdr:rowOff>
    </xdr:from>
    <xdr:to>
      <xdr:col>43</xdr:col>
      <xdr:colOff>16098</xdr:colOff>
      <xdr:row>10</xdr:row>
      <xdr:rowOff>162091</xdr:rowOff>
    </xdr:to>
    <xdr:sp macro="" textlink="">
      <xdr:nvSpPr>
        <xdr:cNvPr id="21" name="Rounded Rectangle 20">
          <a:hlinkClick xmlns:r="http://schemas.openxmlformats.org/officeDocument/2006/relationships" r:id="rId7"/>
        </xdr:cNvPr>
        <xdr:cNvSpPr/>
      </xdr:nvSpPr>
      <xdr:spPr>
        <a:xfrm>
          <a:off x="2039066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302245</xdr:colOff>
      <xdr:row>15</xdr:row>
      <xdr:rowOff>49739</xdr:rowOff>
    </xdr:from>
    <xdr:to>
      <xdr:col>43</xdr:col>
      <xdr:colOff>10145</xdr:colOff>
      <xdr:row>16</xdr:row>
      <xdr:rowOff>85934</xdr:rowOff>
    </xdr:to>
    <xdr:sp macro="" textlink="">
      <xdr:nvSpPr>
        <xdr:cNvPr id="22" name="Rounded Rectangle 21">
          <a:hlinkClick xmlns:r="http://schemas.openxmlformats.org/officeDocument/2006/relationships" r:id="rId8"/>
        </xdr:cNvPr>
        <xdr:cNvSpPr/>
      </xdr:nvSpPr>
      <xdr:spPr>
        <a:xfrm>
          <a:off x="2038412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310458</xdr:colOff>
      <xdr:row>2</xdr:row>
      <xdr:rowOff>66898</xdr:rowOff>
    </xdr:from>
    <xdr:to>
      <xdr:col>43</xdr:col>
      <xdr:colOff>17175</xdr:colOff>
      <xdr:row>3</xdr:row>
      <xdr:rowOff>134843</xdr:rowOff>
    </xdr:to>
    <xdr:sp macro="" textlink="">
      <xdr:nvSpPr>
        <xdr:cNvPr id="23" name="Rounded Rectangle 22">
          <a:hlinkClick xmlns:r="http://schemas.openxmlformats.org/officeDocument/2006/relationships" r:id="rId9"/>
        </xdr:cNvPr>
        <xdr:cNvSpPr/>
      </xdr:nvSpPr>
      <xdr:spPr>
        <a:xfrm>
          <a:off x="2039233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306410</xdr:colOff>
      <xdr:row>5</xdr:row>
      <xdr:rowOff>265</xdr:rowOff>
    </xdr:from>
    <xdr:to>
      <xdr:col>43</xdr:col>
      <xdr:colOff>13127</xdr:colOff>
      <xdr:row>5</xdr:row>
      <xdr:rowOff>274585</xdr:rowOff>
    </xdr:to>
    <xdr:sp macro="" textlink="">
      <xdr:nvSpPr>
        <xdr:cNvPr id="24" name="Rounded Rectangle 23">
          <a:hlinkClick xmlns:r="http://schemas.openxmlformats.org/officeDocument/2006/relationships" r:id="rId10"/>
        </xdr:cNvPr>
        <xdr:cNvSpPr/>
      </xdr:nvSpPr>
      <xdr:spPr>
        <a:xfrm>
          <a:off x="2038828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301433</xdr:colOff>
      <xdr:row>6</xdr:row>
      <xdr:rowOff>223220</xdr:rowOff>
    </xdr:from>
    <xdr:to>
      <xdr:col>43</xdr:col>
      <xdr:colOff>9333</xdr:colOff>
      <xdr:row>6</xdr:row>
      <xdr:rowOff>497540</xdr:rowOff>
    </xdr:to>
    <xdr:sp macro="" textlink="">
      <xdr:nvSpPr>
        <xdr:cNvPr id="25" name="Rounded Rectangle 24">
          <a:hlinkClick xmlns:r="http://schemas.openxmlformats.org/officeDocument/2006/relationships" r:id="rId11"/>
        </xdr:cNvPr>
        <xdr:cNvSpPr/>
      </xdr:nvSpPr>
      <xdr:spPr>
        <a:xfrm>
          <a:off x="2038330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316598</xdr:colOff>
      <xdr:row>8</xdr:row>
      <xdr:rowOff>22157</xdr:rowOff>
    </xdr:from>
    <xdr:to>
      <xdr:col>43</xdr:col>
      <xdr:colOff>24498</xdr:colOff>
      <xdr:row>9</xdr:row>
      <xdr:rowOff>58352</xdr:rowOff>
    </xdr:to>
    <xdr:sp macro="" textlink="">
      <xdr:nvSpPr>
        <xdr:cNvPr id="26" name="Rounded Rectangle 25">
          <a:hlinkClick xmlns:r="http://schemas.openxmlformats.org/officeDocument/2006/relationships" r:id="rId12"/>
        </xdr:cNvPr>
        <xdr:cNvSpPr/>
      </xdr:nvSpPr>
      <xdr:spPr>
        <a:xfrm>
          <a:off x="2039847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298030</xdr:colOff>
      <xdr:row>10</xdr:row>
      <xdr:rowOff>223901</xdr:rowOff>
    </xdr:from>
    <xdr:to>
      <xdr:col>43</xdr:col>
      <xdr:colOff>5930</xdr:colOff>
      <xdr:row>12</xdr:row>
      <xdr:rowOff>21971</xdr:rowOff>
    </xdr:to>
    <xdr:sp macro="" textlink="">
      <xdr:nvSpPr>
        <xdr:cNvPr id="27" name="Rounded Rectangle 26">
          <a:hlinkClick xmlns:r="http://schemas.openxmlformats.org/officeDocument/2006/relationships" r:id="rId13"/>
        </xdr:cNvPr>
        <xdr:cNvSpPr/>
      </xdr:nvSpPr>
      <xdr:spPr>
        <a:xfrm>
          <a:off x="2037990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343733</xdr:rowOff>
    </xdr:from>
    <xdr:to>
      <xdr:col>40</xdr:col>
      <xdr:colOff>462441</xdr:colOff>
      <xdr:row>6</xdr:row>
      <xdr:rowOff>157678</xdr:rowOff>
    </xdr:to>
    <xdr:sp macro="" textlink="">
      <xdr:nvSpPr>
        <xdr:cNvPr id="28" name="Rounded Rectangle 27">
          <a:hlinkClick xmlns:r="http://schemas.openxmlformats.org/officeDocument/2006/relationships" r:id="rId14"/>
        </xdr:cNvPr>
        <xdr:cNvSpPr/>
      </xdr:nvSpPr>
      <xdr:spPr>
        <a:xfrm>
          <a:off x="1902784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238911</xdr:rowOff>
    </xdr:from>
    <xdr:to>
      <xdr:col>40</xdr:col>
      <xdr:colOff>447880</xdr:colOff>
      <xdr:row>6</xdr:row>
      <xdr:rowOff>513231</xdr:rowOff>
    </xdr:to>
    <xdr:sp macro="" textlink="">
      <xdr:nvSpPr>
        <xdr:cNvPr id="29" name="Rounded Rectangle 28">
          <a:hlinkClick xmlns:r="http://schemas.openxmlformats.org/officeDocument/2006/relationships" r:id="rId15"/>
        </xdr:cNvPr>
        <xdr:cNvSpPr/>
      </xdr:nvSpPr>
      <xdr:spPr>
        <a:xfrm>
          <a:off x="1901328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199090</xdr:rowOff>
    </xdr:from>
    <xdr:to>
      <xdr:col>40</xdr:col>
      <xdr:colOff>468005</xdr:colOff>
      <xdr:row>4</xdr:row>
      <xdr:rowOff>219410</xdr:rowOff>
    </xdr:to>
    <xdr:sp macro="" textlink="">
      <xdr:nvSpPr>
        <xdr:cNvPr id="30" name="Rounded Rectangle 29">
          <a:hlinkClick xmlns:r="http://schemas.openxmlformats.org/officeDocument/2006/relationships" r:id="rId16"/>
        </xdr:cNvPr>
        <xdr:cNvSpPr/>
      </xdr:nvSpPr>
      <xdr:spPr>
        <a:xfrm>
          <a:off x="1903341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63194</xdr:rowOff>
    </xdr:from>
    <xdr:to>
      <xdr:col>40</xdr:col>
      <xdr:colOff>465896</xdr:colOff>
      <xdr:row>3</xdr:row>
      <xdr:rowOff>131139</xdr:rowOff>
    </xdr:to>
    <xdr:sp macro="" textlink="">
      <xdr:nvSpPr>
        <xdr:cNvPr id="31" name="Rounded Rectangle 30">
          <a:hlinkClick xmlns:r="http://schemas.openxmlformats.org/officeDocument/2006/relationships" r:id="rId17"/>
        </xdr:cNvPr>
        <xdr:cNvSpPr/>
      </xdr:nvSpPr>
      <xdr:spPr>
        <a:xfrm>
          <a:off x="1903130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4165</xdr:rowOff>
    </xdr:from>
    <xdr:to>
      <xdr:col>40</xdr:col>
      <xdr:colOff>460605</xdr:colOff>
      <xdr:row>5</xdr:row>
      <xdr:rowOff>278485</xdr:rowOff>
    </xdr:to>
    <xdr:sp macro="" textlink="">
      <xdr:nvSpPr>
        <xdr:cNvPr id="32" name="Rounded Rectangle 31">
          <a:hlinkClick xmlns:r="http://schemas.openxmlformats.org/officeDocument/2006/relationships" r:id="rId18"/>
        </xdr:cNvPr>
        <xdr:cNvSpPr/>
      </xdr:nvSpPr>
      <xdr:spPr>
        <a:xfrm>
          <a:off x="1902601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169500</xdr:rowOff>
    </xdr:from>
    <xdr:to>
      <xdr:col>40</xdr:col>
      <xdr:colOff>427756</xdr:colOff>
      <xdr:row>14</xdr:row>
      <xdr:rowOff>205695</xdr:rowOff>
    </xdr:to>
    <xdr:sp macro="" textlink="">
      <xdr:nvSpPr>
        <xdr:cNvPr id="33" name="Rounded Rectangle 32">
          <a:hlinkClick xmlns:r="http://schemas.openxmlformats.org/officeDocument/2006/relationships" r:id="rId19"/>
        </xdr:cNvPr>
        <xdr:cNvSpPr/>
      </xdr:nvSpPr>
      <xdr:spPr>
        <a:xfrm>
          <a:off x="1899316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41567</xdr:rowOff>
    </xdr:from>
    <xdr:to>
      <xdr:col>40</xdr:col>
      <xdr:colOff>439404</xdr:colOff>
      <xdr:row>16</xdr:row>
      <xdr:rowOff>77762</xdr:rowOff>
    </xdr:to>
    <xdr:sp macro="" textlink="">
      <xdr:nvSpPr>
        <xdr:cNvPr id="34" name="Rounded Rectangle 33">
          <a:hlinkClick xmlns:r="http://schemas.openxmlformats.org/officeDocument/2006/relationships" r:id="rId20"/>
        </xdr:cNvPr>
        <xdr:cNvSpPr/>
      </xdr:nvSpPr>
      <xdr:spPr>
        <a:xfrm>
          <a:off x="1900481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63248</xdr:rowOff>
    </xdr:from>
    <xdr:to>
      <xdr:col>40</xdr:col>
      <xdr:colOff>426696</xdr:colOff>
      <xdr:row>13</xdr:row>
      <xdr:rowOff>99443</xdr:rowOff>
    </xdr:to>
    <xdr:sp macro="" textlink="">
      <xdr:nvSpPr>
        <xdr:cNvPr id="35" name="Rounded Rectangle 34">
          <a:hlinkClick xmlns:r="http://schemas.openxmlformats.org/officeDocument/2006/relationships" r:id="rId21"/>
        </xdr:cNvPr>
        <xdr:cNvSpPr/>
      </xdr:nvSpPr>
      <xdr:spPr>
        <a:xfrm>
          <a:off x="1899210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124663</xdr:rowOff>
    </xdr:from>
    <xdr:to>
      <xdr:col>40</xdr:col>
      <xdr:colOff>440743</xdr:colOff>
      <xdr:row>10</xdr:row>
      <xdr:rowOff>160858</xdr:rowOff>
    </xdr:to>
    <xdr:sp macro="" textlink="">
      <xdr:nvSpPr>
        <xdr:cNvPr id="36" name="Rounded Rectangle 35">
          <a:hlinkClick xmlns:r="http://schemas.openxmlformats.org/officeDocument/2006/relationships" r:id="rId22"/>
        </xdr:cNvPr>
        <xdr:cNvSpPr/>
      </xdr:nvSpPr>
      <xdr:spPr>
        <a:xfrm>
          <a:off x="1900615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28912</xdr:rowOff>
    </xdr:from>
    <xdr:to>
      <xdr:col>40</xdr:col>
      <xdr:colOff>426545</xdr:colOff>
      <xdr:row>9</xdr:row>
      <xdr:rowOff>65107</xdr:rowOff>
    </xdr:to>
    <xdr:sp macro="" textlink="">
      <xdr:nvSpPr>
        <xdr:cNvPr id="37" name="Rounded Rectangle 36">
          <a:hlinkClick xmlns:r="http://schemas.openxmlformats.org/officeDocument/2006/relationships" r:id="rId23"/>
        </xdr:cNvPr>
        <xdr:cNvSpPr/>
      </xdr:nvSpPr>
      <xdr:spPr>
        <a:xfrm>
          <a:off x="1899195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210124</xdr:rowOff>
    </xdr:from>
    <xdr:to>
      <xdr:col>40</xdr:col>
      <xdr:colOff>441517</xdr:colOff>
      <xdr:row>12</xdr:row>
      <xdr:rowOff>8194</xdr:rowOff>
    </xdr:to>
    <xdr:sp macro="" textlink="">
      <xdr:nvSpPr>
        <xdr:cNvPr id="38" name="Rounded Rectangle 37">
          <a:hlinkClick xmlns:r="http://schemas.openxmlformats.org/officeDocument/2006/relationships" r:id="rId24"/>
        </xdr:cNvPr>
        <xdr:cNvSpPr/>
      </xdr:nvSpPr>
      <xdr:spPr>
        <a:xfrm>
          <a:off x="1900692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562535</xdr:rowOff>
    </xdr:from>
    <xdr:to>
      <xdr:col>40</xdr:col>
      <xdr:colOff>427728</xdr:colOff>
      <xdr:row>7</xdr:row>
      <xdr:rowOff>201855</xdr:rowOff>
    </xdr:to>
    <xdr:sp macro="" textlink="">
      <xdr:nvSpPr>
        <xdr:cNvPr id="39" name="Rounded Rectangle 38">
          <a:hlinkClick xmlns:r="http://schemas.openxmlformats.org/officeDocument/2006/relationships" r:id="rId25"/>
        </xdr:cNvPr>
        <xdr:cNvSpPr/>
      </xdr:nvSpPr>
      <xdr:spPr>
        <a:xfrm>
          <a:off x="1899313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45358</xdr:colOff>
      <xdr:row>1</xdr:row>
      <xdr:rowOff>287930</xdr:rowOff>
    </xdr:to>
    <xdr:sp macro="" textlink="">
      <xdr:nvSpPr>
        <xdr:cNvPr id="40" name="Rounded Rectangle 39"/>
        <xdr:cNvSpPr/>
      </xdr:nvSpPr>
      <xdr:spPr>
        <a:xfrm>
          <a:off x="1887537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113394</xdr:colOff>
      <xdr:row>1</xdr:row>
      <xdr:rowOff>0</xdr:rowOff>
    </xdr:from>
    <xdr:to>
      <xdr:col>43</xdr:col>
      <xdr:colOff>151948</xdr:colOff>
      <xdr:row>1</xdr:row>
      <xdr:rowOff>274320</xdr:rowOff>
    </xdr:to>
    <xdr:sp macro="" textlink="">
      <xdr:nvSpPr>
        <xdr:cNvPr id="41" name="Rounded Rectangle 40"/>
        <xdr:cNvSpPr/>
      </xdr:nvSpPr>
      <xdr:spPr>
        <a:xfrm>
          <a:off x="2019526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8001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303263</xdr:colOff>
      <xdr:row>12</xdr:row>
      <xdr:rowOff>71826</xdr:rowOff>
    </xdr:from>
    <xdr:to>
      <xdr:col>43</xdr:col>
      <xdr:colOff>11163</xdr:colOff>
      <xdr:row>13</xdr:row>
      <xdr:rowOff>108021</xdr:rowOff>
    </xdr:to>
    <xdr:sp macro="" textlink="">
      <xdr:nvSpPr>
        <xdr:cNvPr id="15" name="Rounded Rectangle 14">
          <a:hlinkClick xmlns:r="http://schemas.openxmlformats.org/officeDocument/2006/relationships" r:id="rId2"/>
        </xdr:cNvPr>
        <xdr:cNvSpPr/>
      </xdr:nvSpPr>
      <xdr:spPr>
        <a:xfrm>
          <a:off x="2038513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312723</xdr:colOff>
      <xdr:row>13</xdr:row>
      <xdr:rowOff>180093</xdr:rowOff>
    </xdr:from>
    <xdr:to>
      <xdr:col>43</xdr:col>
      <xdr:colOff>20623</xdr:colOff>
      <xdr:row>14</xdr:row>
      <xdr:rowOff>216288</xdr:rowOff>
    </xdr:to>
    <xdr:sp macro="" textlink="">
      <xdr:nvSpPr>
        <xdr:cNvPr id="16" name="Rounded Rectangle 15">
          <a:hlinkClick xmlns:r="http://schemas.openxmlformats.org/officeDocument/2006/relationships" r:id="rId3"/>
        </xdr:cNvPr>
        <xdr:cNvSpPr/>
      </xdr:nvSpPr>
      <xdr:spPr>
        <a:xfrm>
          <a:off x="2039459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304284</xdr:colOff>
      <xdr:row>3</xdr:row>
      <xdr:rowOff>193755</xdr:rowOff>
    </xdr:from>
    <xdr:to>
      <xdr:col>43</xdr:col>
      <xdr:colOff>11001</xdr:colOff>
      <xdr:row>4</xdr:row>
      <xdr:rowOff>214075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2038615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294643</xdr:colOff>
      <xdr:row>5</xdr:row>
      <xdr:rowOff>338420</xdr:rowOff>
    </xdr:from>
    <xdr:to>
      <xdr:col>43</xdr:col>
      <xdr:colOff>1952</xdr:colOff>
      <xdr:row>6</xdr:row>
      <xdr:rowOff>152365</xdr:rowOff>
    </xdr:to>
    <xdr:sp macro="" textlink="">
      <xdr:nvSpPr>
        <xdr:cNvPr id="18" name="Rounded Rectangle 17">
          <a:hlinkClick xmlns:r="http://schemas.openxmlformats.org/officeDocument/2006/relationships" r:id="rId5"/>
        </xdr:cNvPr>
        <xdr:cNvSpPr/>
      </xdr:nvSpPr>
      <xdr:spPr>
        <a:xfrm>
          <a:off x="2037651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308493</xdr:colOff>
      <xdr:row>6</xdr:row>
      <xdr:rowOff>556846</xdr:rowOff>
    </xdr:from>
    <xdr:to>
      <xdr:col>43</xdr:col>
      <xdr:colOff>16393</xdr:colOff>
      <xdr:row>7</xdr:row>
      <xdr:rowOff>196166</xdr:rowOff>
    </xdr:to>
    <xdr:sp macro="" textlink="">
      <xdr:nvSpPr>
        <xdr:cNvPr id="19" name="Rounded Rectangle 18">
          <a:hlinkClick xmlns:r="http://schemas.openxmlformats.org/officeDocument/2006/relationships" r:id="rId6"/>
        </xdr:cNvPr>
        <xdr:cNvSpPr/>
      </xdr:nvSpPr>
      <xdr:spPr>
        <a:xfrm>
          <a:off x="2039036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308789</xdr:colOff>
      <xdr:row>9</xdr:row>
      <xdr:rowOff>125896</xdr:rowOff>
    </xdr:from>
    <xdr:to>
      <xdr:col>43</xdr:col>
      <xdr:colOff>16098</xdr:colOff>
      <xdr:row>10</xdr:row>
      <xdr:rowOff>162091</xdr:rowOff>
    </xdr:to>
    <xdr:sp macro="" textlink="">
      <xdr:nvSpPr>
        <xdr:cNvPr id="20" name="Rounded Rectangle 19">
          <a:hlinkClick xmlns:r="http://schemas.openxmlformats.org/officeDocument/2006/relationships" r:id="rId7"/>
        </xdr:cNvPr>
        <xdr:cNvSpPr/>
      </xdr:nvSpPr>
      <xdr:spPr>
        <a:xfrm>
          <a:off x="2039066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302245</xdr:colOff>
      <xdr:row>15</xdr:row>
      <xdr:rowOff>49739</xdr:rowOff>
    </xdr:from>
    <xdr:to>
      <xdr:col>43</xdr:col>
      <xdr:colOff>10145</xdr:colOff>
      <xdr:row>16</xdr:row>
      <xdr:rowOff>85934</xdr:rowOff>
    </xdr:to>
    <xdr:sp macro="" textlink="">
      <xdr:nvSpPr>
        <xdr:cNvPr id="21" name="Rounded Rectangle 20">
          <a:hlinkClick xmlns:r="http://schemas.openxmlformats.org/officeDocument/2006/relationships" r:id="rId8"/>
        </xdr:cNvPr>
        <xdr:cNvSpPr/>
      </xdr:nvSpPr>
      <xdr:spPr>
        <a:xfrm>
          <a:off x="2038412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310458</xdr:colOff>
      <xdr:row>2</xdr:row>
      <xdr:rowOff>66898</xdr:rowOff>
    </xdr:from>
    <xdr:to>
      <xdr:col>43</xdr:col>
      <xdr:colOff>17175</xdr:colOff>
      <xdr:row>3</xdr:row>
      <xdr:rowOff>134843</xdr:rowOff>
    </xdr:to>
    <xdr:sp macro="" textlink="">
      <xdr:nvSpPr>
        <xdr:cNvPr id="22" name="Rounded Rectangle 21">
          <a:hlinkClick xmlns:r="http://schemas.openxmlformats.org/officeDocument/2006/relationships" r:id="rId9"/>
        </xdr:cNvPr>
        <xdr:cNvSpPr/>
      </xdr:nvSpPr>
      <xdr:spPr>
        <a:xfrm>
          <a:off x="2039233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306410</xdr:colOff>
      <xdr:row>5</xdr:row>
      <xdr:rowOff>265</xdr:rowOff>
    </xdr:from>
    <xdr:to>
      <xdr:col>43</xdr:col>
      <xdr:colOff>13127</xdr:colOff>
      <xdr:row>5</xdr:row>
      <xdr:rowOff>274585</xdr:rowOff>
    </xdr:to>
    <xdr:sp macro="" textlink="">
      <xdr:nvSpPr>
        <xdr:cNvPr id="23" name="Rounded Rectangle 22">
          <a:hlinkClick xmlns:r="http://schemas.openxmlformats.org/officeDocument/2006/relationships" r:id="rId10"/>
        </xdr:cNvPr>
        <xdr:cNvSpPr/>
      </xdr:nvSpPr>
      <xdr:spPr>
        <a:xfrm>
          <a:off x="2038828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301433</xdr:colOff>
      <xdr:row>6</xdr:row>
      <xdr:rowOff>223220</xdr:rowOff>
    </xdr:from>
    <xdr:to>
      <xdr:col>43</xdr:col>
      <xdr:colOff>9333</xdr:colOff>
      <xdr:row>6</xdr:row>
      <xdr:rowOff>497540</xdr:rowOff>
    </xdr:to>
    <xdr:sp macro="" textlink="">
      <xdr:nvSpPr>
        <xdr:cNvPr id="24" name="Rounded Rectangle 23">
          <a:hlinkClick xmlns:r="http://schemas.openxmlformats.org/officeDocument/2006/relationships" r:id="rId11"/>
        </xdr:cNvPr>
        <xdr:cNvSpPr/>
      </xdr:nvSpPr>
      <xdr:spPr>
        <a:xfrm>
          <a:off x="2038330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316598</xdr:colOff>
      <xdr:row>8</xdr:row>
      <xdr:rowOff>22157</xdr:rowOff>
    </xdr:from>
    <xdr:to>
      <xdr:col>43</xdr:col>
      <xdr:colOff>24498</xdr:colOff>
      <xdr:row>9</xdr:row>
      <xdr:rowOff>58352</xdr:rowOff>
    </xdr:to>
    <xdr:sp macro="" textlink="">
      <xdr:nvSpPr>
        <xdr:cNvPr id="25" name="Rounded Rectangle 24">
          <a:hlinkClick xmlns:r="http://schemas.openxmlformats.org/officeDocument/2006/relationships" r:id="rId12"/>
        </xdr:cNvPr>
        <xdr:cNvSpPr/>
      </xdr:nvSpPr>
      <xdr:spPr>
        <a:xfrm>
          <a:off x="2039847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298030</xdr:colOff>
      <xdr:row>10</xdr:row>
      <xdr:rowOff>223901</xdr:rowOff>
    </xdr:from>
    <xdr:to>
      <xdr:col>43</xdr:col>
      <xdr:colOff>5930</xdr:colOff>
      <xdr:row>12</xdr:row>
      <xdr:rowOff>21971</xdr:rowOff>
    </xdr:to>
    <xdr:sp macro="" textlink="">
      <xdr:nvSpPr>
        <xdr:cNvPr id="26" name="Rounded Rectangle 25">
          <a:hlinkClick xmlns:r="http://schemas.openxmlformats.org/officeDocument/2006/relationships" r:id="rId13"/>
        </xdr:cNvPr>
        <xdr:cNvSpPr/>
      </xdr:nvSpPr>
      <xdr:spPr>
        <a:xfrm>
          <a:off x="2037990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343733</xdr:rowOff>
    </xdr:from>
    <xdr:to>
      <xdr:col>40</xdr:col>
      <xdr:colOff>462441</xdr:colOff>
      <xdr:row>6</xdr:row>
      <xdr:rowOff>157678</xdr:rowOff>
    </xdr:to>
    <xdr:sp macro="" textlink="">
      <xdr:nvSpPr>
        <xdr:cNvPr id="27" name="Rounded Rectangle 26">
          <a:hlinkClick xmlns:r="http://schemas.openxmlformats.org/officeDocument/2006/relationships" r:id="rId14"/>
        </xdr:cNvPr>
        <xdr:cNvSpPr/>
      </xdr:nvSpPr>
      <xdr:spPr>
        <a:xfrm>
          <a:off x="1902784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238911</xdr:rowOff>
    </xdr:from>
    <xdr:to>
      <xdr:col>40</xdr:col>
      <xdr:colOff>447880</xdr:colOff>
      <xdr:row>6</xdr:row>
      <xdr:rowOff>513231</xdr:rowOff>
    </xdr:to>
    <xdr:sp macro="" textlink="">
      <xdr:nvSpPr>
        <xdr:cNvPr id="28" name="Rounded Rectangle 27">
          <a:hlinkClick xmlns:r="http://schemas.openxmlformats.org/officeDocument/2006/relationships" r:id="rId15"/>
        </xdr:cNvPr>
        <xdr:cNvSpPr/>
      </xdr:nvSpPr>
      <xdr:spPr>
        <a:xfrm>
          <a:off x="1901328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199090</xdr:rowOff>
    </xdr:from>
    <xdr:to>
      <xdr:col>40</xdr:col>
      <xdr:colOff>468005</xdr:colOff>
      <xdr:row>4</xdr:row>
      <xdr:rowOff>219410</xdr:rowOff>
    </xdr:to>
    <xdr:sp macro="" textlink="">
      <xdr:nvSpPr>
        <xdr:cNvPr id="29" name="Rounded Rectangle 28">
          <a:hlinkClick xmlns:r="http://schemas.openxmlformats.org/officeDocument/2006/relationships" r:id="rId16"/>
        </xdr:cNvPr>
        <xdr:cNvSpPr/>
      </xdr:nvSpPr>
      <xdr:spPr>
        <a:xfrm>
          <a:off x="1903341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63194</xdr:rowOff>
    </xdr:from>
    <xdr:to>
      <xdr:col>40</xdr:col>
      <xdr:colOff>465896</xdr:colOff>
      <xdr:row>3</xdr:row>
      <xdr:rowOff>131139</xdr:rowOff>
    </xdr:to>
    <xdr:sp macro="" textlink="">
      <xdr:nvSpPr>
        <xdr:cNvPr id="30" name="Rounded Rectangle 29">
          <a:hlinkClick xmlns:r="http://schemas.openxmlformats.org/officeDocument/2006/relationships" r:id="rId17"/>
        </xdr:cNvPr>
        <xdr:cNvSpPr/>
      </xdr:nvSpPr>
      <xdr:spPr>
        <a:xfrm>
          <a:off x="1903130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4165</xdr:rowOff>
    </xdr:from>
    <xdr:to>
      <xdr:col>40</xdr:col>
      <xdr:colOff>460605</xdr:colOff>
      <xdr:row>5</xdr:row>
      <xdr:rowOff>278485</xdr:rowOff>
    </xdr:to>
    <xdr:sp macro="" textlink="">
      <xdr:nvSpPr>
        <xdr:cNvPr id="31" name="Rounded Rectangle 30">
          <a:hlinkClick xmlns:r="http://schemas.openxmlformats.org/officeDocument/2006/relationships" r:id="rId18"/>
        </xdr:cNvPr>
        <xdr:cNvSpPr/>
      </xdr:nvSpPr>
      <xdr:spPr>
        <a:xfrm>
          <a:off x="1902601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169500</xdr:rowOff>
    </xdr:from>
    <xdr:to>
      <xdr:col>40</xdr:col>
      <xdr:colOff>427756</xdr:colOff>
      <xdr:row>14</xdr:row>
      <xdr:rowOff>205695</xdr:rowOff>
    </xdr:to>
    <xdr:sp macro="" textlink="">
      <xdr:nvSpPr>
        <xdr:cNvPr id="32" name="Rounded Rectangle 31">
          <a:hlinkClick xmlns:r="http://schemas.openxmlformats.org/officeDocument/2006/relationships" r:id="rId19"/>
        </xdr:cNvPr>
        <xdr:cNvSpPr/>
      </xdr:nvSpPr>
      <xdr:spPr>
        <a:xfrm>
          <a:off x="1899316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41567</xdr:rowOff>
    </xdr:from>
    <xdr:to>
      <xdr:col>40</xdr:col>
      <xdr:colOff>439404</xdr:colOff>
      <xdr:row>16</xdr:row>
      <xdr:rowOff>77762</xdr:rowOff>
    </xdr:to>
    <xdr:sp macro="" textlink="">
      <xdr:nvSpPr>
        <xdr:cNvPr id="33" name="Rounded Rectangle 32">
          <a:hlinkClick xmlns:r="http://schemas.openxmlformats.org/officeDocument/2006/relationships" r:id="rId20"/>
        </xdr:cNvPr>
        <xdr:cNvSpPr/>
      </xdr:nvSpPr>
      <xdr:spPr>
        <a:xfrm>
          <a:off x="1900481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63248</xdr:rowOff>
    </xdr:from>
    <xdr:to>
      <xdr:col>40</xdr:col>
      <xdr:colOff>426696</xdr:colOff>
      <xdr:row>13</xdr:row>
      <xdr:rowOff>99443</xdr:rowOff>
    </xdr:to>
    <xdr:sp macro="" textlink="">
      <xdr:nvSpPr>
        <xdr:cNvPr id="34" name="Rounded Rectangle 33">
          <a:hlinkClick xmlns:r="http://schemas.openxmlformats.org/officeDocument/2006/relationships" r:id="rId21"/>
        </xdr:cNvPr>
        <xdr:cNvSpPr/>
      </xdr:nvSpPr>
      <xdr:spPr>
        <a:xfrm>
          <a:off x="1899210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124663</xdr:rowOff>
    </xdr:from>
    <xdr:to>
      <xdr:col>40</xdr:col>
      <xdr:colOff>440743</xdr:colOff>
      <xdr:row>10</xdr:row>
      <xdr:rowOff>160858</xdr:rowOff>
    </xdr:to>
    <xdr:sp macro="" textlink="">
      <xdr:nvSpPr>
        <xdr:cNvPr id="35" name="Rounded Rectangle 34">
          <a:hlinkClick xmlns:r="http://schemas.openxmlformats.org/officeDocument/2006/relationships" r:id="rId22"/>
        </xdr:cNvPr>
        <xdr:cNvSpPr/>
      </xdr:nvSpPr>
      <xdr:spPr>
        <a:xfrm>
          <a:off x="1900615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28912</xdr:rowOff>
    </xdr:from>
    <xdr:to>
      <xdr:col>40</xdr:col>
      <xdr:colOff>426545</xdr:colOff>
      <xdr:row>9</xdr:row>
      <xdr:rowOff>65107</xdr:rowOff>
    </xdr:to>
    <xdr:sp macro="" textlink="">
      <xdr:nvSpPr>
        <xdr:cNvPr id="36" name="Rounded Rectangle 35">
          <a:hlinkClick xmlns:r="http://schemas.openxmlformats.org/officeDocument/2006/relationships" r:id="rId23"/>
        </xdr:cNvPr>
        <xdr:cNvSpPr/>
      </xdr:nvSpPr>
      <xdr:spPr>
        <a:xfrm>
          <a:off x="1899195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210124</xdr:rowOff>
    </xdr:from>
    <xdr:to>
      <xdr:col>40</xdr:col>
      <xdr:colOff>441517</xdr:colOff>
      <xdr:row>12</xdr:row>
      <xdr:rowOff>8194</xdr:rowOff>
    </xdr:to>
    <xdr:sp macro="" textlink="">
      <xdr:nvSpPr>
        <xdr:cNvPr id="37" name="Rounded Rectangle 36">
          <a:hlinkClick xmlns:r="http://schemas.openxmlformats.org/officeDocument/2006/relationships" r:id="rId24"/>
        </xdr:cNvPr>
        <xdr:cNvSpPr/>
      </xdr:nvSpPr>
      <xdr:spPr>
        <a:xfrm>
          <a:off x="1900692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562535</xdr:rowOff>
    </xdr:from>
    <xdr:to>
      <xdr:col>40</xdr:col>
      <xdr:colOff>427728</xdr:colOff>
      <xdr:row>7</xdr:row>
      <xdr:rowOff>201855</xdr:rowOff>
    </xdr:to>
    <xdr:sp macro="" textlink="">
      <xdr:nvSpPr>
        <xdr:cNvPr id="38" name="Rounded Rectangle 37">
          <a:hlinkClick xmlns:r="http://schemas.openxmlformats.org/officeDocument/2006/relationships" r:id="rId25"/>
        </xdr:cNvPr>
        <xdr:cNvSpPr/>
      </xdr:nvSpPr>
      <xdr:spPr>
        <a:xfrm>
          <a:off x="1899313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45358</xdr:colOff>
      <xdr:row>1</xdr:row>
      <xdr:rowOff>287930</xdr:rowOff>
    </xdr:to>
    <xdr:sp macro="" textlink="">
      <xdr:nvSpPr>
        <xdr:cNvPr id="39" name="Rounded Rectangle 38"/>
        <xdr:cNvSpPr/>
      </xdr:nvSpPr>
      <xdr:spPr>
        <a:xfrm>
          <a:off x="1887537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113394</xdr:colOff>
      <xdr:row>1</xdr:row>
      <xdr:rowOff>0</xdr:rowOff>
    </xdr:from>
    <xdr:to>
      <xdr:col>43</xdr:col>
      <xdr:colOff>151948</xdr:colOff>
      <xdr:row>1</xdr:row>
      <xdr:rowOff>274320</xdr:rowOff>
    </xdr:to>
    <xdr:sp macro="" textlink="">
      <xdr:nvSpPr>
        <xdr:cNvPr id="40" name="Rounded Rectangle 39"/>
        <xdr:cNvSpPr/>
      </xdr:nvSpPr>
      <xdr:spPr>
        <a:xfrm>
          <a:off x="2019526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8001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303263</xdr:colOff>
      <xdr:row>12</xdr:row>
      <xdr:rowOff>71826</xdr:rowOff>
    </xdr:from>
    <xdr:to>
      <xdr:col>43</xdr:col>
      <xdr:colOff>11163</xdr:colOff>
      <xdr:row>13</xdr:row>
      <xdr:rowOff>108021</xdr:rowOff>
    </xdr:to>
    <xdr:sp macro="" textlink="">
      <xdr:nvSpPr>
        <xdr:cNvPr id="25" name="Rounded Rectangle 24">
          <a:hlinkClick xmlns:r="http://schemas.openxmlformats.org/officeDocument/2006/relationships" r:id="rId2"/>
        </xdr:cNvPr>
        <xdr:cNvSpPr/>
      </xdr:nvSpPr>
      <xdr:spPr>
        <a:xfrm>
          <a:off x="2038513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312723</xdr:colOff>
      <xdr:row>13</xdr:row>
      <xdr:rowOff>180093</xdr:rowOff>
    </xdr:from>
    <xdr:to>
      <xdr:col>43</xdr:col>
      <xdr:colOff>20623</xdr:colOff>
      <xdr:row>14</xdr:row>
      <xdr:rowOff>216288</xdr:rowOff>
    </xdr:to>
    <xdr:sp macro="" textlink="">
      <xdr:nvSpPr>
        <xdr:cNvPr id="26" name="Rounded Rectangle 25">
          <a:hlinkClick xmlns:r="http://schemas.openxmlformats.org/officeDocument/2006/relationships" r:id="rId3"/>
        </xdr:cNvPr>
        <xdr:cNvSpPr/>
      </xdr:nvSpPr>
      <xdr:spPr>
        <a:xfrm>
          <a:off x="2039459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304284</xdr:colOff>
      <xdr:row>3</xdr:row>
      <xdr:rowOff>193755</xdr:rowOff>
    </xdr:from>
    <xdr:to>
      <xdr:col>43</xdr:col>
      <xdr:colOff>11001</xdr:colOff>
      <xdr:row>4</xdr:row>
      <xdr:rowOff>214075</xdr:rowOff>
    </xdr:to>
    <xdr:sp macro="" textlink="">
      <xdr:nvSpPr>
        <xdr:cNvPr id="27" name="Rounded Rectangle 26">
          <a:hlinkClick xmlns:r="http://schemas.openxmlformats.org/officeDocument/2006/relationships" r:id="rId4"/>
        </xdr:cNvPr>
        <xdr:cNvSpPr/>
      </xdr:nvSpPr>
      <xdr:spPr>
        <a:xfrm>
          <a:off x="2038615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294643</xdr:colOff>
      <xdr:row>5</xdr:row>
      <xdr:rowOff>338420</xdr:rowOff>
    </xdr:from>
    <xdr:to>
      <xdr:col>43</xdr:col>
      <xdr:colOff>1952</xdr:colOff>
      <xdr:row>6</xdr:row>
      <xdr:rowOff>152365</xdr:rowOff>
    </xdr:to>
    <xdr:sp macro="" textlink="">
      <xdr:nvSpPr>
        <xdr:cNvPr id="28" name="Rounded Rectangle 27">
          <a:hlinkClick xmlns:r="http://schemas.openxmlformats.org/officeDocument/2006/relationships" r:id="rId5"/>
        </xdr:cNvPr>
        <xdr:cNvSpPr/>
      </xdr:nvSpPr>
      <xdr:spPr>
        <a:xfrm>
          <a:off x="2037651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308493</xdr:colOff>
      <xdr:row>6</xdr:row>
      <xdr:rowOff>556846</xdr:rowOff>
    </xdr:from>
    <xdr:to>
      <xdr:col>43</xdr:col>
      <xdr:colOff>16393</xdr:colOff>
      <xdr:row>7</xdr:row>
      <xdr:rowOff>196166</xdr:rowOff>
    </xdr:to>
    <xdr:sp macro="" textlink="">
      <xdr:nvSpPr>
        <xdr:cNvPr id="29" name="Rounded Rectangle 28">
          <a:hlinkClick xmlns:r="http://schemas.openxmlformats.org/officeDocument/2006/relationships" r:id="rId6"/>
        </xdr:cNvPr>
        <xdr:cNvSpPr/>
      </xdr:nvSpPr>
      <xdr:spPr>
        <a:xfrm>
          <a:off x="2039036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308789</xdr:colOff>
      <xdr:row>9</xdr:row>
      <xdr:rowOff>125896</xdr:rowOff>
    </xdr:from>
    <xdr:to>
      <xdr:col>43</xdr:col>
      <xdr:colOff>16098</xdr:colOff>
      <xdr:row>10</xdr:row>
      <xdr:rowOff>162091</xdr:rowOff>
    </xdr:to>
    <xdr:sp macro="" textlink="">
      <xdr:nvSpPr>
        <xdr:cNvPr id="30" name="Rounded Rectangle 29">
          <a:hlinkClick xmlns:r="http://schemas.openxmlformats.org/officeDocument/2006/relationships" r:id="rId7"/>
        </xdr:cNvPr>
        <xdr:cNvSpPr/>
      </xdr:nvSpPr>
      <xdr:spPr>
        <a:xfrm>
          <a:off x="2039066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302245</xdr:colOff>
      <xdr:row>15</xdr:row>
      <xdr:rowOff>49739</xdr:rowOff>
    </xdr:from>
    <xdr:to>
      <xdr:col>43</xdr:col>
      <xdr:colOff>10145</xdr:colOff>
      <xdr:row>16</xdr:row>
      <xdr:rowOff>85934</xdr:rowOff>
    </xdr:to>
    <xdr:sp macro="" textlink="">
      <xdr:nvSpPr>
        <xdr:cNvPr id="31" name="Rounded Rectangle 30">
          <a:hlinkClick xmlns:r="http://schemas.openxmlformats.org/officeDocument/2006/relationships" r:id="rId8"/>
        </xdr:cNvPr>
        <xdr:cNvSpPr/>
      </xdr:nvSpPr>
      <xdr:spPr>
        <a:xfrm>
          <a:off x="2038412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310458</xdr:colOff>
      <xdr:row>2</xdr:row>
      <xdr:rowOff>66898</xdr:rowOff>
    </xdr:from>
    <xdr:to>
      <xdr:col>43</xdr:col>
      <xdr:colOff>17175</xdr:colOff>
      <xdr:row>3</xdr:row>
      <xdr:rowOff>134843</xdr:rowOff>
    </xdr:to>
    <xdr:sp macro="" textlink="">
      <xdr:nvSpPr>
        <xdr:cNvPr id="32" name="Rounded Rectangle 31">
          <a:hlinkClick xmlns:r="http://schemas.openxmlformats.org/officeDocument/2006/relationships" r:id="rId9"/>
        </xdr:cNvPr>
        <xdr:cNvSpPr/>
      </xdr:nvSpPr>
      <xdr:spPr>
        <a:xfrm>
          <a:off x="2039233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306410</xdr:colOff>
      <xdr:row>5</xdr:row>
      <xdr:rowOff>265</xdr:rowOff>
    </xdr:from>
    <xdr:to>
      <xdr:col>43</xdr:col>
      <xdr:colOff>13127</xdr:colOff>
      <xdr:row>5</xdr:row>
      <xdr:rowOff>274585</xdr:rowOff>
    </xdr:to>
    <xdr:sp macro="" textlink="">
      <xdr:nvSpPr>
        <xdr:cNvPr id="33" name="Rounded Rectangle 32">
          <a:hlinkClick xmlns:r="http://schemas.openxmlformats.org/officeDocument/2006/relationships" r:id="rId10"/>
        </xdr:cNvPr>
        <xdr:cNvSpPr/>
      </xdr:nvSpPr>
      <xdr:spPr>
        <a:xfrm>
          <a:off x="2038828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301433</xdr:colOff>
      <xdr:row>6</xdr:row>
      <xdr:rowOff>223220</xdr:rowOff>
    </xdr:from>
    <xdr:to>
      <xdr:col>43</xdr:col>
      <xdr:colOff>9333</xdr:colOff>
      <xdr:row>6</xdr:row>
      <xdr:rowOff>497540</xdr:rowOff>
    </xdr:to>
    <xdr:sp macro="" textlink="">
      <xdr:nvSpPr>
        <xdr:cNvPr id="34" name="Rounded Rectangle 33">
          <a:hlinkClick xmlns:r="http://schemas.openxmlformats.org/officeDocument/2006/relationships" r:id="rId11"/>
        </xdr:cNvPr>
        <xdr:cNvSpPr/>
      </xdr:nvSpPr>
      <xdr:spPr>
        <a:xfrm>
          <a:off x="2038330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316598</xdr:colOff>
      <xdr:row>8</xdr:row>
      <xdr:rowOff>22157</xdr:rowOff>
    </xdr:from>
    <xdr:to>
      <xdr:col>43</xdr:col>
      <xdr:colOff>24498</xdr:colOff>
      <xdr:row>9</xdr:row>
      <xdr:rowOff>58352</xdr:rowOff>
    </xdr:to>
    <xdr:sp macro="" textlink="">
      <xdr:nvSpPr>
        <xdr:cNvPr id="35" name="Rounded Rectangle 34">
          <a:hlinkClick xmlns:r="http://schemas.openxmlformats.org/officeDocument/2006/relationships" r:id="rId12"/>
        </xdr:cNvPr>
        <xdr:cNvSpPr/>
      </xdr:nvSpPr>
      <xdr:spPr>
        <a:xfrm>
          <a:off x="2039847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298030</xdr:colOff>
      <xdr:row>10</xdr:row>
      <xdr:rowOff>223901</xdr:rowOff>
    </xdr:from>
    <xdr:to>
      <xdr:col>43</xdr:col>
      <xdr:colOff>5930</xdr:colOff>
      <xdr:row>12</xdr:row>
      <xdr:rowOff>21971</xdr:rowOff>
    </xdr:to>
    <xdr:sp macro="" textlink="">
      <xdr:nvSpPr>
        <xdr:cNvPr id="36" name="Rounded Rectangle 35">
          <a:hlinkClick xmlns:r="http://schemas.openxmlformats.org/officeDocument/2006/relationships" r:id="rId13"/>
        </xdr:cNvPr>
        <xdr:cNvSpPr/>
      </xdr:nvSpPr>
      <xdr:spPr>
        <a:xfrm>
          <a:off x="2037990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343733</xdr:rowOff>
    </xdr:from>
    <xdr:to>
      <xdr:col>40</xdr:col>
      <xdr:colOff>462441</xdr:colOff>
      <xdr:row>6</xdr:row>
      <xdr:rowOff>157678</xdr:rowOff>
    </xdr:to>
    <xdr:sp macro="" textlink="">
      <xdr:nvSpPr>
        <xdr:cNvPr id="37" name="Rounded Rectangle 36">
          <a:hlinkClick xmlns:r="http://schemas.openxmlformats.org/officeDocument/2006/relationships" r:id="rId14"/>
        </xdr:cNvPr>
        <xdr:cNvSpPr/>
      </xdr:nvSpPr>
      <xdr:spPr>
        <a:xfrm>
          <a:off x="1902784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238911</xdr:rowOff>
    </xdr:from>
    <xdr:to>
      <xdr:col>40</xdr:col>
      <xdr:colOff>447880</xdr:colOff>
      <xdr:row>6</xdr:row>
      <xdr:rowOff>513231</xdr:rowOff>
    </xdr:to>
    <xdr:sp macro="" textlink="">
      <xdr:nvSpPr>
        <xdr:cNvPr id="38" name="Rounded Rectangle 37">
          <a:hlinkClick xmlns:r="http://schemas.openxmlformats.org/officeDocument/2006/relationships" r:id="rId15"/>
        </xdr:cNvPr>
        <xdr:cNvSpPr/>
      </xdr:nvSpPr>
      <xdr:spPr>
        <a:xfrm>
          <a:off x="1901328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199090</xdr:rowOff>
    </xdr:from>
    <xdr:to>
      <xdr:col>40</xdr:col>
      <xdr:colOff>468005</xdr:colOff>
      <xdr:row>4</xdr:row>
      <xdr:rowOff>219410</xdr:rowOff>
    </xdr:to>
    <xdr:sp macro="" textlink="">
      <xdr:nvSpPr>
        <xdr:cNvPr id="39" name="Rounded Rectangle 38">
          <a:hlinkClick xmlns:r="http://schemas.openxmlformats.org/officeDocument/2006/relationships" r:id="rId16"/>
        </xdr:cNvPr>
        <xdr:cNvSpPr/>
      </xdr:nvSpPr>
      <xdr:spPr>
        <a:xfrm>
          <a:off x="1903341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63194</xdr:rowOff>
    </xdr:from>
    <xdr:to>
      <xdr:col>40</xdr:col>
      <xdr:colOff>465896</xdr:colOff>
      <xdr:row>3</xdr:row>
      <xdr:rowOff>131139</xdr:rowOff>
    </xdr:to>
    <xdr:sp macro="" textlink="">
      <xdr:nvSpPr>
        <xdr:cNvPr id="40" name="Rounded Rectangle 39">
          <a:hlinkClick xmlns:r="http://schemas.openxmlformats.org/officeDocument/2006/relationships" r:id="rId17"/>
        </xdr:cNvPr>
        <xdr:cNvSpPr/>
      </xdr:nvSpPr>
      <xdr:spPr>
        <a:xfrm>
          <a:off x="1903130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4165</xdr:rowOff>
    </xdr:from>
    <xdr:to>
      <xdr:col>40</xdr:col>
      <xdr:colOff>460605</xdr:colOff>
      <xdr:row>5</xdr:row>
      <xdr:rowOff>278485</xdr:rowOff>
    </xdr:to>
    <xdr:sp macro="" textlink="">
      <xdr:nvSpPr>
        <xdr:cNvPr id="41" name="Rounded Rectangle 40">
          <a:hlinkClick xmlns:r="http://schemas.openxmlformats.org/officeDocument/2006/relationships" r:id="rId18"/>
        </xdr:cNvPr>
        <xdr:cNvSpPr/>
      </xdr:nvSpPr>
      <xdr:spPr>
        <a:xfrm>
          <a:off x="1902601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169500</xdr:rowOff>
    </xdr:from>
    <xdr:to>
      <xdr:col>40</xdr:col>
      <xdr:colOff>427756</xdr:colOff>
      <xdr:row>14</xdr:row>
      <xdr:rowOff>205695</xdr:rowOff>
    </xdr:to>
    <xdr:sp macro="" textlink="">
      <xdr:nvSpPr>
        <xdr:cNvPr id="42" name="Rounded Rectangle 41">
          <a:hlinkClick xmlns:r="http://schemas.openxmlformats.org/officeDocument/2006/relationships" r:id="rId19"/>
        </xdr:cNvPr>
        <xdr:cNvSpPr/>
      </xdr:nvSpPr>
      <xdr:spPr>
        <a:xfrm>
          <a:off x="1899316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41567</xdr:rowOff>
    </xdr:from>
    <xdr:to>
      <xdr:col>40</xdr:col>
      <xdr:colOff>439404</xdr:colOff>
      <xdr:row>16</xdr:row>
      <xdr:rowOff>77762</xdr:rowOff>
    </xdr:to>
    <xdr:sp macro="" textlink="">
      <xdr:nvSpPr>
        <xdr:cNvPr id="43" name="Rounded Rectangle 42">
          <a:hlinkClick xmlns:r="http://schemas.openxmlformats.org/officeDocument/2006/relationships" r:id="rId20"/>
        </xdr:cNvPr>
        <xdr:cNvSpPr/>
      </xdr:nvSpPr>
      <xdr:spPr>
        <a:xfrm>
          <a:off x="1900481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63248</xdr:rowOff>
    </xdr:from>
    <xdr:to>
      <xdr:col>40</xdr:col>
      <xdr:colOff>426696</xdr:colOff>
      <xdr:row>13</xdr:row>
      <xdr:rowOff>99443</xdr:rowOff>
    </xdr:to>
    <xdr:sp macro="" textlink="">
      <xdr:nvSpPr>
        <xdr:cNvPr id="44" name="Rounded Rectangle 43">
          <a:hlinkClick xmlns:r="http://schemas.openxmlformats.org/officeDocument/2006/relationships" r:id="rId21"/>
        </xdr:cNvPr>
        <xdr:cNvSpPr/>
      </xdr:nvSpPr>
      <xdr:spPr>
        <a:xfrm>
          <a:off x="1899210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124663</xdr:rowOff>
    </xdr:from>
    <xdr:to>
      <xdr:col>40</xdr:col>
      <xdr:colOff>440743</xdr:colOff>
      <xdr:row>10</xdr:row>
      <xdr:rowOff>160858</xdr:rowOff>
    </xdr:to>
    <xdr:sp macro="" textlink="">
      <xdr:nvSpPr>
        <xdr:cNvPr id="45" name="Rounded Rectangle 44">
          <a:hlinkClick xmlns:r="http://schemas.openxmlformats.org/officeDocument/2006/relationships" r:id="rId22"/>
        </xdr:cNvPr>
        <xdr:cNvSpPr/>
      </xdr:nvSpPr>
      <xdr:spPr>
        <a:xfrm>
          <a:off x="1900615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28912</xdr:rowOff>
    </xdr:from>
    <xdr:to>
      <xdr:col>40</xdr:col>
      <xdr:colOff>426545</xdr:colOff>
      <xdr:row>9</xdr:row>
      <xdr:rowOff>65107</xdr:rowOff>
    </xdr:to>
    <xdr:sp macro="" textlink="">
      <xdr:nvSpPr>
        <xdr:cNvPr id="46" name="Rounded Rectangle 45">
          <a:hlinkClick xmlns:r="http://schemas.openxmlformats.org/officeDocument/2006/relationships" r:id="rId23"/>
        </xdr:cNvPr>
        <xdr:cNvSpPr/>
      </xdr:nvSpPr>
      <xdr:spPr>
        <a:xfrm>
          <a:off x="1899195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210124</xdr:rowOff>
    </xdr:from>
    <xdr:to>
      <xdr:col>40</xdr:col>
      <xdr:colOff>441517</xdr:colOff>
      <xdr:row>12</xdr:row>
      <xdr:rowOff>8194</xdr:rowOff>
    </xdr:to>
    <xdr:sp macro="" textlink="">
      <xdr:nvSpPr>
        <xdr:cNvPr id="47" name="Rounded Rectangle 46">
          <a:hlinkClick xmlns:r="http://schemas.openxmlformats.org/officeDocument/2006/relationships" r:id="rId24"/>
        </xdr:cNvPr>
        <xdr:cNvSpPr/>
      </xdr:nvSpPr>
      <xdr:spPr>
        <a:xfrm>
          <a:off x="1900692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562535</xdr:rowOff>
    </xdr:from>
    <xdr:to>
      <xdr:col>40</xdr:col>
      <xdr:colOff>427728</xdr:colOff>
      <xdr:row>7</xdr:row>
      <xdr:rowOff>201855</xdr:rowOff>
    </xdr:to>
    <xdr:sp macro="" textlink="">
      <xdr:nvSpPr>
        <xdr:cNvPr id="48" name="Rounded Rectangle 47">
          <a:hlinkClick xmlns:r="http://schemas.openxmlformats.org/officeDocument/2006/relationships" r:id="rId25"/>
        </xdr:cNvPr>
        <xdr:cNvSpPr/>
      </xdr:nvSpPr>
      <xdr:spPr>
        <a:xfrm>
          <a:off x="1899313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45358</xdr:colOff>
      <xdr:row>1</xdr:row>
      <xdr:rowOff>287930</xdr:rowOff>
    </xdr:to>
    <xdr:sp macro="" textlink="">
      <xdr:nvSpPr>
        <xdr:cNvPr id="49" name="Rounded Rectangle 48"/>
        <xdr:cNvSpPr/>
      </xdr:nvSpPr>
      <xdr:spPr>
        <a:xfrm>
          <a:off x="1887537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113394</xdr:colOff>
      <xdr:row>1</xdr:row>
      <xdr:rowOff>0</xdr:rowOff>
    </xdr:from>
    <xdr:to>
      <xdr:col>43</xdr:col>
      <xdr:colOff>151948</xdr:colOff>
      <xdr:row>1</xdr:row>
      <xdr:rowOff>274320</xdr:rowOff>
    </xdr:to>
    <xdr:sp macro="" textlink="">
      <xdr:nvSpPr>
        <xdr:cNvPr id="50" name="Rounded Rectangle 49"/>
        <xdr:cNvSpPr/>
      </xdr:nvSpPr>
      <xdr:spPr>
        <a:xfrm>
          <a:off x="2019526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19</xdr:col>
      <xdr:colOff>269875</xdr:colOff>
      <xdr:row>0</xdr:row>
      <xdr:rowOff>471016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8001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303263</xdr:colOff>
      <xdr:row>12</xdr:row>
      <xdr:rowOff>71826</xdr:rowOff>
    </xdr:from>
    <xdr:to>
      <xdr:col>43</xdr:col>
      <xdr:colOff>11163</xdr:colOff>
      <xdr:row>13</xdr:row>
      <xdr:rowOff>108021</xdr:rowOff>
    </xdr:to>
    <xdr:sp macro="" textlink="">
      <xdr:nvSpPr>
        <xdr:cNvPr id="77" name="Rounded Rectangle 76">
          <a:hlinkClick xmlns:r="http://schemas.openxmlformats.org/officeDocument/2006/relationships" r:id="rId2"/>
        </xdr:cNvPr>
        <xdr:cNvSpPr/>
      </xdr:nvSpPr>
      <xdr:spPr>
        <a:xfrm>
          <a:off x="20385138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312723</xdr:colOff>
      <xdr:row>13</xdr:row>
      <xdr:rowOff>180093</xdr:rowOff>
    </xdr:from>
    <xdr:to>
      <xdr:col>43</xdr:col>
      <xdr:colOff>20623</xdr:colOff>
      <xdr:row>14</xdr:row>
      <xdr:rowOff>216288</xdr:rowOff>
    </xdr:to>
    <xdr:sp macro="" textlink="">
      <xdr:nvSpPr>
        <xdr:cNvPr id="78" name="Rounded Rectangle 77">
          <a:hlinkClick xmlns:r="http://schemas.openxmlformats.org/officeDocument/2006/relationships" r:id="rId3"/>
        </xdr:cNvPr>
        <xdr:cNvSpPr/>
      </xdr:nvSpPr>
      <xdr:spPr>
        <a:xfrm>
          <a:off x="20394598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304284</xdr:colOff>
      <xdr:row>3</xdr:row>
      <xdr:rowOff>193755</xdr:rowOff>
    </xdr:from>
    <xdr:to>
      <xdr:col>43</xdr:col>
      <xdr:colOff>11001</xdr:colOff>
      <xdr:row>4</xdr:row>
      <xdr:rowOff>214075</xdr:rowOff>
    </xdr:to>
    <xdr:sp macro="" textlink="">
      <xdr:nvSpPr>
        <xdr:cNvPr id="79" name="Rounded Rectangle 78">
          <a:hlinkClick xmlns:r="http://schemas.openxmlformats.org/officeDocument/2006/relationships" r:id="rId4"/>
        </xdr:cNvPr>
        <xdr:cNvSpPr/>
      </xdr:nvSpPr>
      <xdr:spPr>
        <a:xfrm>
          <a:off x="20386159" y="127325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294643</xdr:colOff>
      <xdr:row>5</xdr:row>
      <xdr:rowOff>338420</xdr:rowOff>
    </xdr:from>
    <xdr:to>
      <xdr:col>43</xdr:col>
      <xdr:colOff>1952</xdr:colOff>
      <xdr:row>6</xdr:row>
      <xdr:rowOff>152365</xdr:rowOff>
    </xdr:to>
    <xdr:sp macro="" textlink="">
      <xdr:nvSpPr>
        <xdr:cNvPr id="80" name="Rounded Rectangle 79">
          <a:hlinkClick xmlns:r="http://schemas.openxmlformats.org/officeDocument/2006/relationships" r:id="rId5"/>
        </xdr:cNvPr>
        <xdr:cNvSpPr/>
      </xdr:nvSpPr>
      <xdr:spPr>
        <a:xfrm>
          <a:off x="20376518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308493</xdr:colOff>
      <xdr:row>6</xdr:row>
      <xdr:rowOff>556846</xdr:rowOff>
    </xdr:from>
    <xdr:to>
      <xdr:col>43</xdr:col>
      <xdr:colOff>16393</xdr:colOff>
      <xdr:row>7</xdr:row>
      <xdr:rowOff>196166</xdr:rowOff>
    </xdr:to>
    <xdr:sp macro="" textlink="">
      <xdr:nvSpPr>
        <xdr:cNvPr id="81" name="Rounded Rectangle 80">
          <a:hlinkClick xmlns:r="http://schemas.openxmlformats.org/officeDocument/2006/relationships" r:id="rId6"/>
        </xdr:cNvPr>
        <xdr:cNvSpPr/>
      </xdr:nvSpPr>
      <xdr:spPr>
        <a:xfrm>
          <a:off x="20390368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308789</xdr:colOff>
      <xdr:row>9</xdr:row>
      <xdr:rowOff>125896</xdr:rowOff>
    </xdr:from>
    <xdr:to>
      <xdr:col>43</xdr:col>
      <xdr:colOff>16098</xdr:colOff>
      <xdr:row>10</xdr:row>
      <xdr:rowOff>162091</xdr:rowOff>
    </xdr:to>
    <xdr:sp macro="" textlink="">
      <xdr:nvSpPr>
        <xdr:cNvPr id="82" name="Rounded Rectangle 81">
          <a:hlinkClick xmlns:r="http://schemas.openxmlformats.org/officeDocument/2006/relationships" r:id="rId7"/>
        </xdr:cNvPr>
        <xdr:cNvSpPr/>
      </xdr:nvSpPr>
      <xdr:spPr>
        <a:xfrm>
          <a:off x="20390664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302245</xdr:colOff>
      <xdr:row>15</xdr:row>
      <xdr:rowOff>49739</xdr:rowOff>
    </xdr:from>
    <xdr:to>
      <xdr:col>43</xdr:col>
      <xdr:colOff>10145</xdr:colOff>
      <xdr:row>16</xdr:row>
      <xdr:rowOff>85934</xdr:rowOff>
    </xdr:to>
    <xdr:sp macro="" textlink="">
      <xdr:nvSpPr>
        <xdr:cNvPr id="83" name="Rounded Rectangle 82">
          <a:hlinkClick xmlns:r="http://schemas.openxmlformats.org/officeDocument/2006/relationships" r:id="rId8"/>
        </xdr:cNvPr>
        <xdr:cNvSpPr/>
      </xdr:nvSpPr>
      <xdr:spPr>
        <a:xfrm>
          <a:off x="20384120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310458</xdr:colOff>
      <xdr:row>2</xdr:row>
      <xdr:rowOff>66898</xdr:rowOff>
    </xdr:from>
    <xdr:to>
      <xdr:col>43</xdr:col>
      <xdr:colOff>17175</xdr:colOff>
      <xdr:row>3</xdr:row>
      <xdr:rowOff>134843</xdr:rowOff>
    </xdr:to>
    <xdr:sp macro="" textlink="">
      <xdr:nvSpPr>
        <xdr:cNvPr id="84" name="Rounded Rectangle 83">
          <a:hlinkClick xmlns:r="http://schemas.openxmlformats.org/officeDocument/2006/relationships" r:id="rId9"/>
        </xdr:cNvPr>
        <xdr:cNvSpPr/>
      </xdr:nvSpPr>
      <xdr:spPr>
        <a:xfrm>
          <a:off x="20392333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306410</xdr:colOff>
      <xdr:row>5</xdr:row>
      <xdr:rowOff>265</xdr:rowOff>
    </xdr:from>
    <xdr:to>
      <xdr:col>43</xdr:col>
      <xdr:colOff>13127</xdr:colOff>
      <xdr:row>5</xdr:row>
      <xdr:rowOff>274585</xdr:rowOff>
    </xdr:to>
    <xdr:sp macro="" textlink="">
      <xdr:nvSpPr>
        <xdr:cNvPr id="85" name="Rounded Rectangle 84">
          <a:hlinkClick xmlns:r="http://schemas.openxmlformats.org/officeDocument/2006/relationships" r:id="rId10"/>
        </xdr:cNvPr>
        <xdr:cNvSpPr/>
      </xdr:nvSpPr>
      <xdr:spPr>
        <a:xfrm>
          <a:off x="20388285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301433</xdr:colOff>
      <xdr:row>6</xdr:row>
      <xdr:rowOff>223220</xdr:rowOff>
    </xdr:from>
    <xdr:to>
      <xdr:col>43</xdr:col>
      <xdr:colOff>9333</xdr:colOff>
      <xdr:row>6</xdr:row>
      <xdr:rowOff>497540</xdr:rowOff>
    </xdr:to>
    <xdr:sp macro="" textlink="">
      <xdr:nvSpPr>
        <xdr:cNvPr id="86" name="Rounded Rectangle 85">
          <a:hlinkClick xmlns:r="http://schemas.openxmlformats.org/officeDocument/2006/relationships" r:id="rId11"/>
        </xdr:cNvPr>
        <xdr:cNvSpPr/>
      </xdr:nvSpPr>
      <xdr:spPr>
        <a:xfrm>
          <a:off x="20383308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316598</xdr:colOff>
      <xdr:row>8</xdr:row>
      <xdr:rowOff>22157</xdr:rowOff>
    </xdr:from>
    <xdr:to>
      <xdr:col>43</xdr:col>
      <xdr:colOff>24498</xdr:colOff>
      <xdr:row>9</xdr:row>
      <xdr:rowOff>58352</xdr:rowOff>
    </xdr:to>
    <xdr:sp macro="" textlink="">
      <xdr:nvSpPr>
        <xdr:cNvPr id="87" name="Rounded Rectangle 86">
          <a:hlinkClick xmlns:r="http://schemas.openxmlformats.org/officeDocument/2006/relationships" r:id="rId12"/>
        </xdr:cNvPr>
        <xdr:cNvSpPr/>
      </xdr:nvSpPr>
      <xdr:spPr>
        <a:xfrm>
          <a:off x="20398473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298030</xdr:colOff>
      <xdr:row>10</xdr:row>
      <xdr:rowOff>223901</xdr:rowOff>
    </xdr:from>
    <xdr:to>
      <xdr:col>43</xdr:col>
      <xdr:colOff>5930</xdr:colOff>
      <xdr:row>12</xdr:row>
      <xdr:rowOff>21971</xdr:rowOff>
    </xdr:to>
    <xdr:sp macro="" textlink="">
      <xdr:nvSpPr>
        <xdr:cNvPr id="88" name="Rounded Rectangle 87">
          <a:hlinkClick xmlns:r="http://schemas.openxmlformats.org/officeDocument/2006/relationships" r:id="rId13"/>
        </xdr:cNvPr>
        <xdr:cNvSpPr/>
      </xdr:nvSpPr>
      <xdr:spPr>
        <a:xfrm>
          <a:off x="20379905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343733</xdr:rowOff>
    </xdr:from>
    <xdr:to>
      <xdr:col>40</xdr:col>
      <xdr:colOff>462441</xdr:colOff>
      <xdr:row>6</xdr:row>
      <xdr:rowOff>157678</xdr:rowOff>
    </xdr:to>
    <xdr:sp macro="" textlink="">
      <xdr:nvSpPr>
        <xdr:cNvPr id="89" name="Rounded Rectangle 88">
          <a:hlinkClick xmlns:r="http://schemas.openxmlformats.org/officeDocument/2006/relationships" r:id="rId14"/>
        </xdr:cNvPr>
        <xdr:cNvSpPr/>
      </xdr:nvSpPr>
      <xdr:spPr>
        <a:xfrm>
          <a:off x="19027849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238911</xdr:rowOff>
    </xdr:from>
    <xdr:to>
      <xdr:col>40</xdr:col>
      <xdr:colOff>447880</xdr:colOff>
      <xdr:row>6</xdr:row>
      <xdr:rowOff>513231</xdr:rowOff>
    </xdr:to>
    <xdr:sp macro="" textlink="">
      <xdr:nvSpPr>
        <xdr:cNvPr id="90" name="Rounded Rectangle 89">
          <a:hlinkClick xmlns:r="http://schemas.openxmlformats.org/officeDocument/2006/relationships" r:id="rId15"/>
        </xdr:cNvPr>
        <xdr:cNvSpPr/>
      </xdr:nvSpPr>
      <xdr:spPr>
        <a:xfrm>
          <a:off x="19013288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3</xdr:row>
      <xdr:rowOff>199090</xdr:rowOff>
    </xdr:from>
    <xdr:to>
      <xdr:col>40</xdr:col>
      <xdr:colOff>468005</xdr:colOff>
      <xdr:row>4</xdr:row>
      <xdr:rowOff>219410</xdr:rowOff>
    </xdr:to>
    <xdr:sp macro="" textlink="">
      <xdr:nvSpPr>
        <xdr:cNvPr id="91" name="Rounded Rectangle 90">
          <a:hlinkClick xmlns:r="http://schemas.openxmlformats.org/officeDocument/2006/relationships" r:id="rId16"/>
        </xdr:cNvPr>
        <xdr:cNvSpPr/>
      </xdr:nvSpPr>
      <xdr:spPr>
        <a:xfrm>
          <a:off x="19033413" y="127859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63194</xdr:rowOff>
    </xdr:from>
    <xdr:to>
      <xdr:col>40</xdr:col>
      <xdr:colOff>465896</xdr:colOff>
      <xdr:row>3</xdr:row>
      <xdr:rowOff>131139</xdr:rowOff>
    </xdr:to>
    <xdr:sp macro="" textlink="">
      <xdr:nvSpPr>
        <xdr:cNvPr id="92" name="Rounded Rectangle 91">
          <a:hlinkClick xmlns:r="http://schemas.openxmlformats.org/officeDocument/2006/relationships" r:id="rId17"/>
        </xdr:cNvPr>
        <xdr:cNvSpPr/>
      </xdr:nvSpPr>
      <xdr:spPr>
        <a:xfrm>
          <a:off x="19031304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4165</xdr:rowOff>
    </xdr:from>
    <xdr:to>
      <xdr:col>40</xdr:col>
      <xdr:colOff>460605</xdr:colOff>
      <xdr:row>5</xdr:row>
      <xdr:rowOff>278485</xdr:rowOff>
    </xdr:to>
    <xdr:sp macro="" textlink="">
      <xdr:nvSpPr>
        <xdr:cNvPr id="93" name="Rounded Rectangle 92">
          <a:hlinkClick xmlns:r="http://schemas.openxmlformats.org/officeDocument/2006/relationships" r:id="rId18"/>
        </xdr:cNvPr>
        <xdr:cNvSpPr/>
      </xdr:nvSpPr>
      <xdr:spPr>
        <a:xfrm>
          <a:off x="19026013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169500</xdr:rowOff>
    </xdr:from>
    <xdr:to>
      <xdr:col>40</xdr:col>
      <xdr:colOff>427756</xdr:colOff>
      <xdr:row>14</xdr:row>
      <xdr:rowOff>205695</xdr:rowOff>
    </xdr:to>
    <xdr:sp macro="" textlink="">
      <xdr:nvSpPr>
        <xdr:cNvPr id="94" name="Rounded Rectangle 93">
          <a:hlinkClick xmlns:r="http://schemas.openxmlformats.org/officeDocument/2006/relationships" r:id="rId19"/>
        </xdr:cNvPr>
        <xdr:cNvSpPr/>
      </xdr:nvSpPr>
      <xdr:spPr>
        <a:xfrm>
          <a:off x="18993164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41567</xdr:rowOff>
    </xdr:from>
    <xdr:to>
      <xdr:col>40</xdr:col>
      <xdr:colOff>439404</xdr:colOff>
      <xdr:row>16</xdr:row>
      <xdr:rowOff>77762</xdr:rowOff>
    </xdr:to>
    <xdr:sp macro="" textlink="">
      <xdr:nvSpPr>
        <xdr:cNvPr id="95" name="Rounded Rectangle 94">
          <a:hlinkClick xmlns:r="http://schemas.openxmlformats.org/officeDocument/2006/relationships" r:id="rId20"/>
        </xdr:cNvPr>
        <xdr:cNvSpPr/>
      </xdr:nvSpPr>
      <xdr:spPr>
        <a:xfrm>
          <a:off x="19004812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63248</xdr:rowOff>
    </xdr:from>
    <xdr:to>
      <xdr:col>40</xdr:col>
      <xdr:colOff>426696</xdr:colOff>
      <xdr:row>13</xdr:row>
      <xdr:rowOff>99443</xdr:rowOff>
    </xdr:to>
    <xdr:sp macro="" textlink="">
      <xdr:nvSpPr>
        <xdr:cNvPr id="96" name="Rounded Rectangle 95">
          <a:hlinkClick xmlns:r="http://schemas.openxmlformats.org/officeDocument/2006/relationships" r:id="rId21"/>
        </xdr:cNvPr>
        <xdr:cNvSpPr/>
      </xdr:nvSpPr>
      <xdr:spPr>
        <a:xfrm>
          <a:off x="18992104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124663</xdr:rowOff>
    </xdr:from>
    <xdr:to>
      <xdr:col>40</xdr:col>
      <xdr:colOff>440743</xdr:colOff>
      <xdr:row>10</xdr:row>
      <xdr:rowOff>160858</xdr:rowOff>
    </xdr:to>
    <xdr:sp macro="" textlink="">
      <xdr:nvSpPr>
        <xdr:cNvPr id="97" name="Rounded Rectangle 96">
          <a:hlinkClick xmlns:r="http://schemas.openxmlformats.org/officeDocument/2006/relationships" r:id="rId22"/>
        </xdr:cNvPr>
        <xdr:cNvSpPr/>
      </xdr:nvSpPr>
      <xdr:spPr>
        <a:xfrm>
          <a:off x="19006151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28912</xdr:rowOff>
    </xdr:from>
    <xdr:to>
      <xdr:col>40</xdr:col>
      <xdr:colOff>426545</xdr:colOff>
      <xdr:row>9</xdr:row>
      <xdr:rowOff>65107</xdr:rowOff>
    </xdr:to>
    <xdr:sp macro="" textlink="">
      <xdr:nvSpPr>
        <xdr:cNvPr id="98" name="Rounded Rectangle 97">
          <a:hlinkClick xmlns:r="http://schemas.openxmlformats.org/officeDocument/2006/relationships" r:id="rId23"/>
        </xdr:cNvPr>
        <xdr:cNvSpPr/>
      </xdr:nvSpPr>
      <xdr:spPr>
        <a:xfrm>
          <a:off x="18991953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10</xdr:row>
      <xdr:rowOff>210124</xdr:rowOff>
    </xdr:from>
    <xdr:to>
      <xdr:col>40</xdr:col>
      <xdr:colOff>441517</xdr:colOff>
      <xdr:row>12</xdr:row>
      <xdr:rowOff>8194</xdr:rowOff>
    </xdr:to>
    <xdr:sp macro="" textlink="">
      <xdr:nvSpPr>
        <xdr:cNvPr id="99" name="Rounded Rectangle 98">
          <a:hlinkClick xmlns:r="http://schemas.openxmlformats.org/officeDocument/2006/relationships" r:id="rId24"/>
        </xdr:cNvPr>
        <xdr:cNvSpPr/>
      </xdr:nvSpPr>
      <xdr:spPr>
        <a:xfrm>
          <a:off x="19006925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562535</xdr:rowOff>
    </xdr:from>
    <xdr:to>
      <xdr:col>40</xdr:col>
      <xdr:colOff>427728</xdr:colOff>
      <xdr:row>7</xdr:row>
      <xdr:rowOff>201855</xdr:rowOff>
    </xdr:to>
    <xdr:sp macro="" textlink="">
      <xdr:nvSpPr>
        <xdr:cNvPr id="100" name="Rounded Rectangle 99">
          <a:hlinkClick xmlns:r="http://schemas.openxmlformats.org/officeDocument/2006/relationships" r:id="rId25"/>
        </xdr:cNvPr>
        <xdr:cNvSpPr/>
      </xdr:nvSpPr>
      <xdr:spPr>
        <a:xfrm>
          <a:off x="18993136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45358</xdr:colOff>
      <xdr:row>1</xdr:row>
      <xdr:rowOff>287930</xdr:rowOff>
    </xdr:to>
    <xdr:sp macro="" textlink="">
      <xdr:nvSpPr>
        <xdr:cNvPr id="101" name="Rounded Rectangle 100"/>
        <xdr:cNvSpPr/>
      </xdr:nvSpPr>
      <xdr:spPr>
        <a:xfrm>
          <a:off x="18875375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113394</xdr:colOff>
      <xdr:row>1</xdr:row>
      <xdr:rowOff>0</xdr:rowOff>
    </xdr:from>
    <xdr:to>
      <xdr:col>43</xdr:col>
      <xdr:colOff>151948</xdr:colOff>
      <xdr:row>1</xdr:row>
      <xdr:rowOff>274320</xdr:rowOff>
    </xdr:to>
    <xdr:sp macro="" textlink="">
      <xdr:nvSpPr>
        <xdr:cNvPr id="102" name="Rounded Rectangle 101"/>
        <xdr:cNvSpPr/>
      </xdr:nvSpPr>
      <xdr:spPr>
        <a:xfrm>
          <a:off x="20195269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18</xdr:col>
      <xdr:colOff>117475</xdr:colOff>
      <xdr:row>0</xdr:row>
      <xdr:rowOff>471016</xdr:rowOff>
    </xdr:to>
    <xdr:sp macro="" textlink="">
      <xdr:nvSpPr>
        <xdr:cNvPr id="81" name="Rounded Rectangle 80">
          <a:hlinkClick xmlns:r="http://schemas.openxmlformats.org/officeDocument/2006/relationships" r:id="rId1"/>
        </xdr:cNvPr>
        <xdr:cNvSpPr/>
      </xdr:nvSpPr>
      <xdr:spPr>
        <a:xfrm>
          <a:off x="908685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84" name="Rounded Rectangle 83">
          <a:hlinkClick xmlns:r="http://schemas.openxmlformats.org/officeDocument/2006/relationships" r:id="rId2"/>
        </xdr:cNvPr>
        <xdr:cNvSpPr/>
      </xdr:nvSpPr>
      <xdr:spPr>
        <a:xfrm>
          <a:off x="24293563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42</xdr:col>
      <xdr:colOff>604823</xdr:colOff>
      <xdr:row>14</xdr:row>
      <xdr:rowOff>219463</xdr:rowOff>
    </xdr:to>
    <xdr:sp macro="" textlink="">
      <xdr:nvSpPr>
        <xdr:cNvPr id="85" name="Rounded Rectangle 84">
          <a:hlinkClick xmlns:r="http://schemas.openxmlformats.org/officeDocument/2006/relationships" r:id="rId3"/>
        </xdr:cNvPr>
        <xdr:cNvSpPr/>
      </xdr:nvSpPr>
      <xdr:spPr>
        <a:xfrm>
          <a:off x="24303023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86" name="Rounded Rectangle 85">
          <a:hlinkClick xmlns:r="http://schemas.openxmlformats.org/officeDocument/2006/relationships" r:id="rId4"/>
        </xdr:cNvPr>
        <xdr:cNvSpPr/>
      </xdr:nvSpPr>
      <xdr:spPr>
        <a:xfrm>
          <a:off x="24284943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87" name="Rounded Rectangle 86">
          <a:hlinkClick xmlns:r="http://schemas.openxmlformats.org/officeDocument/2006/relationships" r:id="rId5"/>
        </xdr:cNvPr>
        <xdr:cNvSpPr/>
      </xdr:nvSpPr>
      <xdr:spPr>
        <a:xfrm>
          <a:off x="24298793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88" name="Rounded Rectangle 87">
          <a:hlinkClick xmlns:r="http://schemas.openxmlformats.org/officeDocument/2006/relationships" r:id="rId6"/>
        </xdr:cNvPr>
        <xdr:cNvSpPr/>
      </xdr:nvSpPr>
      <xdr:spPr>
        <a:xfrm>
          <a:off x="24299089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89" name="Rounded Rectangle 88">
          <a:hlinkClick xmlns:r="http://schemas.openxmlformats.org/officeDocument/2006/relationships" r:id="rId7"/>
        </xdr:cNvPr>
        <xdr:cNvSpPr/>
      </xdr:nvSpPr>
      <xdr:spPr>
        <a:xfrm>
          <a:off x="24292545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90" name="Rounded Rectangle 89">
          <a:hlinkClick xmlns:r="http://schemas.openxmlformats.org/officeDocument/2006/relationships" r:id="rId8"/>
        </xdr:cNvPr>
        <xdr:cNvSpPr/>
      </xdr:nvSpPr>
      <xdr:spPr>
        <a:xfrm>
          <a:off x="24300758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91" name="Rounded Rectangle 90">
          <a:hlinkClick xmlns:r="http://schemas.openxmlformats.org/officeDocument/2006/relationships" r:id="rId9"/>
        </xdr:cNvPr>
        <xdr:cNvSpPr/>
      </xdr:nvSpPr>
      <xdr:spPr>
        <a:xfrm>
          <a:off x="24296710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92" name="Rounded Rectangle 91">
          <a:hlinkClick xmlns:r="http://schemas.openxmlformats.org/officeDocument/2006/relationships" r:id="rId10"/>
        </xdr:cNvPr>
        <xdr:cNvSpPr/>
      </xdr:nvSpPr>
      <xdr:spPr>
        <a:xfrm>
          <a:off x="24291733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42</xdr:col>
      <xdr:colOff>608698</xdr:colOff>
      <xdr:row>9</xdr:row>
      <xdr:rowOff>109152</xdr:rowOff>
    </xdr:to>
    <xdr:sp macro="" textlink="">
      <xdr:nvSpPr>
        <xdr:cNvPr id="93" name="Rounded Rectangle 92">
          <a:hlinkClick xmlns:r="http://schemas.openxmlformats.org/officeDocument/2006/relationships" r:id="rId11"/>
        </xdr:cNvPr>
        <xdr:cNvSpPr/>
      </xdr:nvSpPr>
      <xdr:spPr>
        <a:xfrm>
          <a:off x="24306898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94" name="Rounded Rectangle 93">
          <a:hlinkClick xmlns:r="http://schemas.openxmlformats.org/officeDocument/2006/relationships" r:id="rId12"/>
        </xdr:cNvPr>
        <xdr:cNvSpPr/>
      </xdr:nvSpPr>
      <xdr:spPr>
        <a:xfrm>
          <a:off x="24288330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95" name="Rounded Rectangle 94">
          <a:hlinkClick xmlns:r="http://schemas.openxmlformats.org/officeDocument/2006/relationships" r:id="rId13"/>
        </xdr:cNvPr>
        <xdr:cNvSpPr/>
      </xdr:nvSpPr>
      <xdr:spPr>
        <a:xfrm>
          <a:off x="22936274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96" name="Rounded Rectangle 95">
          <a:hlinkClick xmlns:r="http://schemas.openxmlformats.org/officeDocument/2006/relationships" r:id="rId14"/>
        </xdr:cNvPr>
        <xdr:cNvSpPr/>
      </xdr:nvSpPr>
      <xdr:spPr>
        <a:xfrm>
          <a:off x="22921713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97" name="Rounded Rectangle 96">
          <a:hlinkClick xmlns:r="http://schemas.openxmlformats.org/officeDocument/2006/relationships" r:id="rId15"/>
        </xdr:cNvPr>
        <xdr:cNvSpPr/>
      </xdr:nvSpPr>
      <xdr:spPr>
        <a:xfrm>
          <a:off x="22939729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98" name="Rounded Rectangle 97">
          <a:hlinkClick xmlns:r="http://schemas.openxmlformats.org/officeDocument/2006/relationships" r:id="rId16"/>
        </xdr:cNvPr>
        <xdr:cNvSpPr/>
      </xdr:nvSpPr>
      <xdr:spPr>
        <a:xfrm>
          <a:off x="22934438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99" name="Rounded Rectangle 98">
          <a:hlinkClick xmlns:r="http://schemas.openxmlformats.org/officeDocument/2006/relationships" r:id="rId17"/>
        </xdr:cNvPr>
        <xdr:cNvSpPr/>
      </xdr:nvSpPr>
      <xdr:spPr>
        <a:xfrm>
          <a:off x="22901589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100" name="Rounded Rectangle 99">
          <a:hlinkClick xmlns:r="http://schemas.openxmlformats.org/officeDocument/2006/relationships" r:id="rId18"/>
        </xdr:cNvPr>
        <xdr:cNvSpPr/>
      </xdr:nvSpPr>
      <xdr:spPr>
        <a:xfrm>
          <a:off x="22913237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101" name="Rounded Rectangle 100">
          <a:hlinkClick xmlns:r="http://schemas.openxmlformats.org/officeDocument/2006/relationships" r:id="rId19"/>
        </xdr:cNvPr>
        <xdr:cNvSpPr/>
      </xdr:nvSpPr>
      <xdr:spPr>
        <a:xfrm>
          <a:off x="22900529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102" name="Rounded Rectangle 101">
          <a:hlinkClick xmlns:r="http://schemas.openxmlformats.org/officeDocument/2006/relationships" r:id="rId20"/>
        </xdr:cNvPr>
        <xdr:cNvSpPr/>
      </xdr:nvSpPr>
      <xdr:spPr>
        <a:xfrm>
          <a:off x="22914576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103" name="Rounded Rectangle 102">
          <a:hlinkClick xmlns:r="http://schemas.openxmlformats.org/officeDocument/2006/relationships" r:id="rId21"/>
        </xdr:cNvPr>
        <xdr:cNvSpPr/>
      </xdr:nvSpPr>
      <xdr:spPr>
        <a:xfrm>
          <a:off x="22900378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104" name="Rounded Rectangle 103">
          <a:hlinkClick xmlns:r="http://schemas.openxmlformats.org/officeDocument/2006/relationships" r:id="rId22"/>
        </xdr:cNvPr>
        <xdr:cNvSpPr/>
      </xdr:nvSpPr>
      <xdr:spPr>
        <a:xfrm>
          <a:off x="22915350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635560</xdr:rowOff>
    </xdr:from>
    <xdr:to>
      <xdr:col>40</xdr:col>
      <xdr:colOff>421378</xdr:colOff>
      <xdr:row>8</xdr:row>
      <xdr:rowOff>24055</xdr:rowOff>
    </xdr:to>
    <xdr:sp macro="" textlink="">
      <xdr:nvSpPr>
        <xdr:cNvPr id="105" name="Rounded Rectangle 104">
          <a:hlinkClick xmlns:r="http://schemas.openxmlformats.org/officeDocument/2006/relationships" r:id="rId23"/>
        </xdr:cNvPr>
        <xdr:cNvSpPr/>
      </xdr:nvSpPr>
      <xdr:spPr>
        <a:xfrm>
          <a:off x="22901561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106" name="Rounded Rectangle 105"/>
        <xdr:cNvSpPr/>
      </xdr:nvSpPr>
      <xdr:spPr>
        <a:xfrm>
          <a:off x="22783800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107" name="Rounded Rectangle 106"/>
        <xdr:cNvSpPr/>
      </xdr:nvSpPr>
      <xdr:spPr>
        <a:xfrm>
          <a:off x="24103694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108" name="Rounded Rectangle 107">
          <a:hlinkClick xmlns:r="http://schemas.openxmlformats.org/officeDocument/2006/relationships" r:id="rId24"/>
        </xdr:cNvPr>
        <xdr:cNvSpPr/>
      </xdr:nvSpPr>
      <xdr:spPr>
        <a:xfrm>
          <a:off x="22941838" y="1280858"/>
          <a:ext cx="913218" cy="276588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109" name="Rounded Rectangle 108">
          <a:hlinkClick xmlns:r="http://schemas.openxmlformats.org/officeDocument/2006/relationships" r:id="rId25"/>
        </xdr:cNvPr>
        <xdr:cNvSpPr/>
      </xdr:nvSpPr>
      <xdr:spPr>
        <a:xfrm>
          <a:off x="24298275" y="126682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18</xdr:col>
      <xdr:colOff>117475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908685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1" name="Rounded Rectangle 30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2" name="Rounded Rectangle 31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4" name="Rounded Rectangle 33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5" name="Rounded Rectangle 34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6" name="Rounded Rectangle 35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7" name="Rounded Rectangle 36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38" name="Rounded Rectangle 37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0" name="Rounded Rectangle 39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1" name="Rounded Rectangle 40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2" name="Rounded Rectangle 41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3" name="Rounded Rectangle 42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4" name="Rounded Rectangle 43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5" name="Rounded Rectangle 44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6" name="Rounded Rectangle 45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7" name="Rounded Rectangle 46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48" name="Rounded Rectangle 47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49" name="Rounded Rectangle 48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0" name="Rounded Rectangle 49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1" name="Rounded Rectangle 50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2" name="Rounded Rectangle 51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3" name="Rounded Rectangle 52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4" name="Rounded Rectangle 53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5" name="Rounded Rectangle 54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6" name="Rounded Rectangle 55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18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9017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3" name="Rounded Rectangle 32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4" name="Rounded Rectangle 33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5" name="Rounded Rectangle 34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6" name="Rounded Rectangle 35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7" name="Rounded Rectangle 36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8" name="Rounded Rectangle 37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9" name="Rounded Rectangle 38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40" name="Rounded Rectangle 39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41" name="Rounded Rectangle 40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2" name="Rounded Rectangle 41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3" name="Rounded Rectangle 42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4" name="Rounded Rectangle 43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5" name="Rounded Rectangle 44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6" name="Rounded Rectangle 45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7" name="Rounded Rectangle 46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8" name="Rounded Rectangle 47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9" name="Rounded Rectangle 48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50" name="Rounded Rectangle 49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51" name="Rounded Rectangle 50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2" name="Rounded Rectangle 51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3" name="Rounded Rectangle 52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4" name="Rounded Rectangle 53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5" name="Rounded Rectangle 54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6" name="Rounded Rectangle 55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7" name="Rounded Rectangle 56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8" name="Rounded Rectangle 57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18</xdr:col>
      <xdr:colOff>142875</xdr:colOff>
      <xdr:row>0</xdr:row>
      <xdr:rowOff>471016</xdr:rowOff>
    </xdr:to>
    <xdr:sp macro="" textlink="">
      <xdr:nvSpPr>
        <xdr:cNvPr id="29" name="Rounded Rectangle 28">
          <a:hlinkClick xmlns:r="http://schemas.openxmlformats.org/officeDocument/2006/relationships" r:id="rId1"/>
        </xdr:cNvPr>
        <xdr:cNvSpPr/>
      </xdr:nvSpPr>
      <xdr:spPr>
        <a:xfrm>
          <a:off x="9017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2" name="Rounded Rectangle 31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3" name="Rounded Rectangle 32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4" name="Rounded Rectangle 33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5" name="Rounded Rectangle 34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6" name="Rounded Rectangle 35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7" name="Rounded Rectangle 36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8" name="Rounded Rectangle 37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39" name="Rounded Rectangle 38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40" name="Rounded Rectangle 39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1" name="Rounded Rectangle 40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2" name="Rounded Rectangle 41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3" name="Rounded Rectangle 42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4" name="Rounded Rectangle 43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5" name="Rounded Rectangle 44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6" name="Rounded Rectangle 45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7" name="Rounded Rectangle 46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8" name="Rounded Rectangle 47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49" name="Rounded Rectangle 48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50" name="Rounded Rectangle 49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1" name="Rounded Rectangle 50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2" name="Rounded Rectangle 51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3" name="Rounded Rectangle 52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4" name="Rounded Rectangle 53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5" name="Rounded Rectangle 54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6" name="Rounded Rectangle 55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7" name="Rounded Rectangle 56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492125</xdr:colOff>
      <xdr:row>0</xdr:row>
      <xdr:rowOff>0</xdr:rowOff>
    </xdr:from>
    <xdr:to>
      <xdr:col>20</xdr:col>
      <xdr:colOff>127000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17125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3" name="Rounded Rectangle 32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4" name="Rounded Rectangle 33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5" name="Rounded Rectangle 34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6" name="Rounded Rectangle 35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7" name="Rounded Rectangle 36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8" name="Rounded Rectangle 37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9" name="Rounded Rectangle 38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40" name="Rounded Rectangle 39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41" name="Rounded Rectangle 40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2" name="Rounded Rectangle 41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3" name="Rounded Rectangle 42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4" name="Rounded Rectangle 43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5" name="Rounded Rectangle 44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6" name="Rounded Rectangle 45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7" name="Rounded Rectangle 46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8" name="Rounded Rectangle 47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9" name="Rounded Rectangle 48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50" name="Rounded Rectangle 49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51" name="Rounded Rectangle 50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2" name="Rounded Rectangle 51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3" name="Rounded Rectangle 52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4" name="Rounded Rectangle 53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5" name="Rounded Rectangle 54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6" name="Rounded Rectangle 55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7" name="Rounded Rectangle 56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8" name="Rounded Rectangle 57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20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33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3" name="Rounded Rectangle 32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4" name="Rounded Rectangle 33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5" name="Rounded Rectangle 34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6" name="Rounded Rectangle 35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7" name="Rounded Rectangle 36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8" name="Rounded Rectangle 37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9" name="Rounded Rectangle 38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40" name="Rounded Rectangle 39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41" name="Rounded Rectangle 40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2" name="Rounded Rectangle 41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3" name="Rounded Rectangle 42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4" name="Rounded Rectangle 43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5" name="Rounded Rectangle 44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6" name="Rounded Rectangle 45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7" name="Rounded Rectangle 46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8" name="Rounded Rectangle 47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9" name="Rounded Rectangle 48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50" name="Rounded Rectangle 49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51" name="Rounded Rectangle 50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2" name="Rounded Rectangle 51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3" name="Rounded Rectangle 52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4" name="Rounded Rectangle 53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5" name="Rounded Rectangle 54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6" name="Rounded Rectangle 55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7" name="Rounded Rectangle 56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8" name="Rounded Rectangle 57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20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33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1" name="Rounded Rectangle 30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2" name="Rounded Rectangle 31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4" name="Rounded Rectangle 33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5" name="Rounded Rectangle 34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6" name="Rounded Rectangle 35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7" name="Rounded Rectangle 36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38" name="Rounded Rectangle 37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0" name="Rounded Rectangle 39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1" name="Rounded Rectangle 40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2" name="Rounded Rectangle 41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3" name="Rounded Rectangle 42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4" name="Rounded Rectangle 43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5" name="Rounded Rectangle 44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6" name="Rounded Rectangle 45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7" name="Rounded Rectangle 46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48" name="Rounded Rectangle 47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49" name="Rounded Rectangle 48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0" name="Rounded Rectangle 49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1" name="Rounded Rectangle 50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2" name="Rounded Rectangle 51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3" name="Rounded Rectangle 52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4" name="Rounded Rectangle 53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5" name="Rounded Rectangle 54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6" name="Rounded Rectangle 55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20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33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1" name="Rounded Rectangle 30">
          <a:hlinkClick xmlns:r="http://schemas.openxmlformats.org/officeDocument/2006/relationships" r:id="rId2"/>
        </xdr:cNvPr>
        <xdr:cNvSpPr/>
      </xdr:nvSpPr>
      <xdr:spPr>
        <a:xfrm>
          <a:off x="24293563" y="39612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42</xdr:col>
      <xdr:colOff>604823</xdr:colOff>
      <xdr:row>14</xdr:row>
      <xdr:rowOff>219463</xdr:rowOff>
    </xdr:to>
    <xdr:sp macro="" textlink="">
      <xdr:nvSpPr>
        <xdr:cNvPr id="32" name="Rounded Rectangle 31">
          <a:hlinkClick xmlns:r="http://schemas.openxmlformats.org/officeDocument/2006/relationships" r:id="rId3"/>
        </xdr:cNvPr>
        <xdr:cNvSpPr/>
      </xdr:nvSpPr>
      <xdr:spPr>
        <a:xfrm>
          <a:off x="24303023" y="43075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24284943" y="19417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4" name="Rounded Rectangle 33">
          <a:hlinkClick xmlns:r="http://schemas.openxmlformats.org/officeDocument/2006/relationships" r:id="rId5"/>
        </xdr:cNvPr>
        <xdr:cNvSpPr/>
      </xdr:nvSpPr>
      <xdr:spPr>
        <a:xfrm>
          <a:off x="24298793" y="26205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5" name="Rounded Rectangle 34">
          <a:hlinkClick xmlns:r="http://schemas.openxmlformats.org/officeDocument/2006/relationships" r:id="rId6"/>
        </xdr:cNvPr>
        <xdr:cNvSpPr/>
      </xdr:nvSpPr>
      <xdr:spPr>
        <a:xfrm>
          <a:off x="24299089" y="33008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6" name="Rounded Rectangle 35">
          <a:hlinkClick xmlns:r="http://schemas.openxmlformats.org/officeDocument/2006/relationships" r:id="rId7"/>
        </xdr:cNvPr>
        <xdr:cNvSpPr/>
      </xdr:nvSpPr>
      <xdr:spPr>
        <a:xfrm>
          <a:off x="24292545" y="46534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7" name="Rounded Rectangle 36">
          <a:hlinkClick xmlns:r="http://schemas.openxmlformats.org/officeDocument/2006/relationships" r:id="rId8"/>
        </xdr:cNvPr>
        <xdr:cNvSpPr/>
      </xdr:nvSpPr>
      <xdr:spPr>
        <a:xfrm>
          <a:off x="24300758" y="9400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38" name="Rounded Rectangle 37">
          <a:hlinkClick xmlns:r="http://schemas.openxmlformats.org/officeDocument/2006/relationships" r:id="rId9"/>
        </xdr:cNvPr>
        <xdr:cNvSpPr/>
      </xdr:nvSpPr>
      <xdr:spPr>
        <a:xfrm>
          <a:off x="24296710" y="16036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24291733" y="22869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42</xdr:col>
      <xdr:colOff>608698</xdr:colOff>
      <xdr:row>9</xdr:row>
      <xdr:rowOff>109152</xdr:rowOff>
    </xdr:to>
    <xdr:sp macro="" textlink="">
      <xdr:nvSpPr>
        <xdr:cNvPr id="40" name="Rounded Rectangle 39">
          <a:hlinkClick xmlns:r="http://schemas.openxmlformats.org/officeDocument/2006/relationships" r:id="rId11"/>
        </xdr:cNvPr>
        <xdr:cNvSpPr/>
      </xdr:nvSpPr>
      <xdr:spPr>
        <a:xfrm>
          <a:off x="24306898" y="29590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1" name="Rounded Rectangle 40">
          <a:hlinkClick xmlns:r="http://schemas.openxmlformats.org/officeDocument/2006/relationships" r:id="rId12"/>
        </xdr:cNvPr>
        <xdr:cNvSpPr/>
      </xdr:nvSpPr>
      <xdr:spPr>
        <a:xfrm>
          <a:off x="24288330" y="36370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2" name="Rounded Rectangle 41">
          <a:hlinkClick xmlns:r="http://schemas.openxmlformats.org/officeDocument/2006/relationships" r:id="rId13"/>
        </xdr:cNvPr>
        <xdr:cNvSpPr/>
      </xdr:nvSpPr>
      <xdr:spPr>
        <a:xfrm>
          <a:off x="22936274" y="19471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3" name="Rounded Rectangle 42">
          <a:hlinkClick xmlns:r="http://schemas.openxmlformats.org/officeDocument/2006/relationships" r:id="rId14"/>
        </xdr:cNvPr>
        <xdr:cNvSpPr/>
      </xdr:nvSpPr>
      <xdr:spPr>
        <a:xfrm>
          <a:off x="22921713" y="23026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4" name="Rounded Rectangle 43">
          <a:hlinkClick xmlns:r="http://schemas.openxmlformats.org/officeDocument/2006/relationships" r:id="rId15"/>
        </xdr:cNvPr>
        <xdr:cNvSpPr/>
      </xdr:nvSpPr>
      <xdr:spPr>
        <a:xfrm>
          <a:off x="22939729" y="9363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5" name="Rounded Rectangle 44">
          <a:hlinkClick xmlns:r="http://schemas.openxmlformats.org/officeDocument/2006/relationships" r:id="rId16"/>
        </xdr:cNvPr>
        <xdr:cNvSpPr/>
      </xdr:nvSpPr>
      <xdr:spPr>
        <a:xfrm>
          <a:off x="22934438" y="16075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6" name="Rounded Rectangle 45">
          <a:hlinkClick xmlns:r="http://schemas.openxmlformats.org/officeDocument/2006/relationships" r:id="rId17"/>
        </xdr:cNvPr>
        <xdr:cNvSpPr/>
      </xdr:nvSpPr>
      <xdr:spPr>
        <a:xfrm>
          <a:off x="22901589" y="42970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7" name="Rounded Rectangle 46">
          <a:hlinkClick xmlns:r="http://schemas.openxmlformats.org/officeDocument/2006/relationships" r:id="rId18"/>
        </xdr:cNvPr>
        <xdr:cNvSpPr/>
      </xdr:nvSpPr>
      <xdr:spPr>
        <a:xfrm>
          <a:off x="22913237" y="46453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48" name="Rounded Rectangle 47">
          <a:hlinkClick xmlns:r="http://schemas.openxmlformats.org/officeDocument/2006/relationships" r:id="rId19"/>
        </xdr:cNvPr>
        <xdr:cNvSpPr/>
      </xdr:nvSpPr>
      <xdr:spPr>
        <a:xfrm>
          <a:off x="22900529" y="39526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49" name="Rounded Rectangle 48">
          <a:hlinkClick xmlns:r="http://schemas.openxmlformats.org/officeDocument/2006/relationships" r:id="rId20"/>
        </xdr:cNvPr>
        <xdr:cNvSpPr/>
      </xdr:nvSpPr>
      <xdr:spPr>
        <a:xfrm>
          <a:off x="22914576" y="32996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0" name="Rounded Rectangle 49">
          <a:hlinkClick xmlns:r="http://schemas.openxmlformats.org/officeDocument/2006/relationships" r:id="rId21"/>
        </xdr:cNvPr>
        <xdr:cNvSpPr/>
      </xdr:nvSpPr>
      <xdr:spPr>
        <a:xfrm>
          <a:off x="22900378" y="29657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1" name="Rounded Rectangle 50">
          <a:hlinkClick xmlns:r="http://schemas.openxmlformats.org/officeDocument/2006/relationships" r:id="rId22"/>
        </xdr:cNvPr>
        <xdr:cNvSpPr/>
      </xdr:nvSpPr>
      <xdr:spPr>
        <a:xfrm>
          <a:off x="22915350" y="36232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6</xdr:row>
      <xdr:rowOff>635560</xdr:rowOff>
    </xdr:from>
    <xdr:to>
      <xdr:col>40</xdr:col>
      <xdr:colOff>421378</xdr:colOff>
      <xdr:row>8</xdr:row>
      <xdr:rowOff>24055</xdr:rowOff>
    </xdr:to>
    <xdr:sp macro="" textlink="">
      <xdr:nvSpPr>
        <xdr:cNvPr id="52" name="Rounded Rectangle 51">
          <a:hlinkClick xmlns:r="http://schemas.openxmlformats.org/officeDocument/2006/relationships" r:id="rId23"/>
        </xdr:cNvPr>
        <xdr:cNvSpPr/>
      </xdr:nvSpPr>
      <xdr:spPr>
        <a:xfrm>
          <a:off x="22901561" y="26262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3" name="Rounded Rectangle 52"/>
        <xdr:cNvSpPr/>
      </xdr:nvSpPr>
      <xdr:spPr>
        <a:xfrm>
          <a:off x="22783800" y="5851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4" name="Rounded Rectangle 53"/>
        <xdr:cNvSpPr/>
      </xdr:nvSpPr>
      <xdr:spPr>
        <a:xfrm>
          <a:off x="24103694" y="5715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5" name="Rounded Rectangle 54">
          <a:hlinkClick xmlns:r="http://schemas.openxmlformats.org/officeDocument/2006/relationships" r:id="rId24"/>
        </xdr:cNvPr>
        <xdr:cNvSpPr/>
      </xdr:nvSpPr>
      <xdr:spPr>
        <a:xfrm>
          <a:off x="22941838" y="1280858"/>
          <a:ext cx="913218" cy="276588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6" name="Rounded Rectangle 55">
          <a:hlinkClick xmlns:r="http://schemas.openxmlformats.org/officeDocument/2006/relationships" r:id="rId25"/>
        </xdr:cNvPr>
        <xdr:cNvSpPr/>
      </xdr:nvSpPr>
      <xdr:spPr>
        <a:xfrm>
          <a:off x="24298275" y="126682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442963</xdr:colOff>
      <xdr:row>12</xdr:row>
      <xdr:rowOff>246451</xdr:rowOff>
    </xdr:from>
    <xdr:to>
      <xdr:col>43</xdr:col>
      <xdr:colOff>138163</xdr:colOff>
      <xdr:row>14</xdr:row>
      <xdr:rowOff>25471</xdr:rowOff>
    </xdr:to>
    <xdr:sp macro="" textlink="">
      <xdr:nvSpPr>
        <xdr:cNvPr id="57" name="Rounded Rectangle 56">
          <a:hlinkClick xmlns:r="http://schemas.openxmlformats.org/officeDocument/2006/relationships" r:id="rId2"/>
        </xdr:cNvPr>
        <xdr:cNvSpPr/>
      </xdr:nvSpPr>
      <xdr:spPr>
        <a:xfrm>
          <a:off x="24445963" y="4113601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452423</xdr:colOff>
      <xdr:row>14</xdr:row>
      <xdr:rowOff>97543</xdr:rowOff>
    </xdr:from>
    <xdr:to>
      <xdr:col>43</xdr:col>
      <xdr:colOff>147623</xdr:colOff>
      <xdr:row>15</xdr:row>
      <xdr:rowOff>124213</xdr:rowOff>
    </xdr:to>
    <xdr:sp macro="" textlink="">
      <xdr:nvSpPr>
        <xdr:cNvPr id="58" name="Rounded Rectangle 57">
          <a:hlinkClick xmlns:r="http://schemas.openxmlformats.org/officeDocument/2006/relationships" r:id="rId3"/>
        </xdr:cNvPr>
        <xdr:cNvSpPr/>
      </xdr:nvSpPr>
      <xdr:spPr>
        <a:xfrm>
          <a:off x="24455423" y="4459993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434343</xdr:colOff>
      <xdr:row>6</xdr:row>
      <xdr:rowOff>103470</xdr:rowOff>
    </xdr:from>
    <xdr:to>
      <xdr:col>43</xdr:col>
      <xdr:colOff>128952</xdr:colOff>
      <xdr:row>6</xdr:row>
      <xdr:rowOff>377790</xdr:rowOff>
    </xdr:to>
    <xdr:sp macro="" textlink="">
      <xdr:nvSpPr>
        <xdr:cNvPr id="59" name="Rounded Rectangle 58">
          <a:hlinkClick xmlns:r="http://schemas.openxmlformats.org/officeDocument/2006/relationships" r:id="rId4"/>
        </xdr:cNvPr>
        <xdr:cNvSpPr/>
      </xdr:nvSpPr>
      <xdr:spPr>
        <a:xfrm>
          <a:off x="24437343" y="2094195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448193</xdr:colOff>
      <xdr:row>7</xdr:row>
      <xdr:rowOff>144096</xdr:rowOff>
    </xdr:from>
    <xdr:to>
      <xdr:col>43</xdr:col>
      <xdr:colOff>143393</xdr:colOff>
      <xdr:row>8</xdr:row>
      <xdr:rowOff>170766</xdr:rowOff>
    </xdr:to>
    <xdr:sp macro="" textlink="">
      <xdr:nvSpPr>
        <xdr:cNvPr id="60" name="Rounded Rectangle 59">
          <a:hlinkClick xmlns:r="http://schemas.openxmlformats.org/officeDocument/2006/relationships" r:id="rId5"/>
        </xdr:cNvPr>
        <xdr:cNvSpPr/>
      </xdr:nvSpPr>
      <xdr:spPr>
        <a:xfrm>
          <a:off x="24451193" y="277299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448489</xdr:colOff>
      <xdr:row>10</xdr:row>
      <xdr:rowOff>81446</xdr:rowOff>
    </xdr:from>
    <xdr:to>
      <xdr:col>43</xdr:col>
      <xdr:colOff>143098</xdr:colOff>
      <xdr:row>11</xdr:row>
      <xdr:rowOff>108116</xdr:rowOff>
    </xdr:to>
    <xdr:sp macro="" textlink="">
      <xdr:nvSpPr>
        <xdr:cNvPr id="61" name="Rounded Rectangle 60">
          <a:hlinkClick xmlns:r="http://schemas.openxmlformats.org/officeDocument/2006/relationships" r:id="rId6"/>
        </xdr:cNvPr>
        <xdr:cNvSpPr/>
      </xdr:nvSpPr>
      <xdr:spPr>
        <a:xfrm>
          <a:off x="24451489" y="3453296"/>
          <a:ext cx="913809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441945</xdr:colOff>
      <xdr:row>15</xdr:row>
      <xdr:rowOff>195789</xdr:rowOff>
    </xdr:from>
    <xdr:to>
      <xdr:col>43</xdr:col>
      <xdr:colOff>137145</xdr:colOff>
      <xdr:row>16</xdr:row>
      <xdr:rowOff>222459</xdr:rowOff>
    </xdr:to>
    <xdr:sp macro="" textlink="">
      <xdr:nvSpPr>
        <xdr:cNvPr id="62" name="Rounded Rectangle 61">
          <a:hlinkClick xmlns:r="http://schemas.openxmlformats.org/officeDocument/2006/relationships" r:id="rId7"/>
        </xdr:cNvPr>
        <xdr:cNvSpPr/>
      </xdr:nvSpPr>
      <xdr:spPr>
        <a:xfrm>
          <a:off x="24444945" y="4805889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450158</xdr:colOff>
      <xdr:row>3</xdr:row>
      <xdr:rowOff>25623</xdr:rowOff>
    </xdr:from>
    <xdr:to>
      <xdr:col>43</xdr:col>
      <xdr:colOff>144175</xdr:colOff>
      <xdr:row>4</xdr:row>
      <xdr:rowOff>99918</xdr:rowOff>
    </xdr:to>
    <xdr:sp macro="" textlink="">
      <xdr:nvSpPr>
        <xdr:cNvPr id="63" name="Rounded Rectangle 62">
          <a:hlinkClick xmlns:r="http://schemas.openxmlformats.org/officeDocument/2006/relationships" r:id="rId8"/>
        </xdr:cNvPr>
        <xdr:cNvSpPr/>
      </xdr:nvSpPr>
      <xdr:spPr>
        <a:xfrm>
          <a:off x="24453158" y="1092423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446110</xdr:colOff>
      <xdr:row>5</xdr:row>
      <xdr:rowOff>222515</xdr:rowOff>
    </xdr:from>
    <xdr:to>
      <xdr:col>43</xdr:col>
      <xdr:colOff>140127</xdr:colOff>
      <xdr:row>6</xdr:row>
      <xdr:rowOff>39635</xdr:rowOff>
    </xdr:to>
    <xdr:sp macro="" textlink="">
      <xdr:nvSpPr>
        <xdr:cNvPr id="64" name="Rounded Rectangle 63">
          <a:hlinkClick xmlns:r="http://schemas.openxmlformats.org/officeDocument/2006/relationships" r:id="rId9"/>
        </xdr:cNvPr>
        <xdr:cNvSpPr/>
      </xdr:nvSpPr>
      <xdr:spPr>
        <a:xfrm>
          <a:off x="24449110" y="1756040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441133</xdr:colOff>
      <xdr:row>6</xdr:row>
      <xdr:rowOff>448645</xdr:rowOff>
    </xdr:from>
    <xdr:to>
      <xdr:col>43</xdr:col>
      <xdr:colOff>136333</xdr:colOff>
      <xdr:row>7</xdr:row>
      <xdr:rowOff>84790</xdr:rowOff>
    </xdr:to>
    <xdr:sp macro="" textlink="">
      <xdr:nvSpPr>
        <xdr:cNvPr id="65" name="Rounded Rectangle 64">
          <a:hlinkClick xmlns:r="http://schemas.openxmlformats.org/officeDocument/2006/relationships" r:id="rId10"/>
        </xdr:cNvPr>
        <xdr:cNvSpPr/>
      </xdr:nvSpPr>
      <xdr:spPr>
        <a:xfrm>
          <a:off x="24444133" y="2439370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456298</xdr:colOff>
      <xdr:row>8</xdr:row>
      <xdr:rowOff>234882</xdr:rowOff>
    </xdr:from>
    <xdr:to>
      <xdr:col>43</xdr:col>
      <xdr:colOff>151498</xdr:colOff>
      <xdr:row>10</xdr:row>
      <xdr:rowOff>13902</xdr:rowOff>
    </xdr:to>
    <xdr:sp macro="" textlink="">
      <xdr:nvSpPr>
        <xdr:cNvPr id="66" name="Rounded Rectangle 65">
          <a:hlinkClick xmlns:r="http://schemas.openxmlformats.org/officeDocument/2006/relationships" r:id="rId11"/>
        </xdr:cNvPr>
        <xdr:cNvSpPr/>
      </xdr:nvSpPr>
      <xdr:spPr>
        <a:xfrm>
          <a:off x="24459298" y="3111432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437730</xdr:colOff>
      <xdr:row>11</xdr:row>
      <xdr:rowOff>169926</xdr:rowOff>
    </xdr:from>
    <xdr:to>
      <xdr:col>43</xdr:col>
      <xdr:colOff>132930</xdr:colOff>
      <xdr:row>12</xdr:row>
      <xdr:rowOff>196596</xdr:rowOff>
    </xdr:to>
    <xdr:sp macro="" textlink="">
      <xdr:nvSpPr>
        <xdr:cNvPr id="67" name="Rounded Rectangle 66">
          <a:hlinkClick xmlns:r="http://schemas.openxmlformats.org/officeDocument/2006/relationships" r:id="rId12"/>
        </xdr:cNvPr>
        <xdr:cNvSpPr/>
      </xdr:nvSpPr>
      <xdr:spPr>
        <a:xfrm>
          <a:off x="24440730" y="3789426"/>
          <a:ext cx="91440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304874</xdr:colOff>
      <xdr:row>6</xdr:row>
      <xdr:rowOff>108783</xdr:rowOff>
    </xdr:from>
    <xdr:to>
      <xdr:col>40</xdr:col>
      <xdr:colOff>608491</xdr:colOff>
      <xdr:row>6</xdr:row>
      <xdr:rowOff>383103</xdr:rowOff>
    </xdr:to>
    <xdr:sp macro="" textlink="">
      <xdr:nvSpPr>
        <xdr:cNvPr id="68" name="Rounded Rectangle 67">
          <a:hlinkClick xmlns:r="http://schemas.openxmlformats.org/officeDocument/2006/relationships" r:id="rId13"/>
        </xdr:cNvPr>
        <xdr:cNvSpPr/>
      </xdr:nvSpPr>
      <xdr:spPr>
        <a:xfrm>
          <a:off x="23088674" y="2099508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290313</xdr:colOff>
      <xdr:row>6</xdr:row>
      <xdr:rowOff>464336</xdr:rowOff>
    </xdr:from>
    <xdr:to>
      <xdr:col>40</xdr:col>
      <xdr:colOff>593930</xdr:colOff>
      <xdr:row>7</xdr:row>
      <xdr:rowOff>100481</xdr:rowOff>
    </xdr:to>
    <xdr:sp macro="" textlink="">
      <xdr:nvSpPr>
        <xdr:cNvPr id="69" name="Rounded Rectangle 68">
          <a:hlinkClick xmlns:r="http://schemas.openxmlformats.org/officeDocument/2006/relationships" r:id="rId14"/>
        </xdr:cNvPr>
        <xdr:cNvSpPr/>
      </xdr:nvSpPr>
      <xdr:spPr>
        <a:xfrm>
          <a:off x="23074113" y="2455061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308329</xdr:colOff>
      <xdr:row>3</xdr:row>
      <xdr:rowOff>21919</xdr:rowOff>
    </xdr:from>
    <xdr:to>
      <xdr:col>41</xdr:col>
      <xdr:colOff>2346</xdr:colOff>
      <xdr:row>4</xdr:row>
      <xdr:rowOff>96214</xdr:rowOff>
    </xdr:to>
    <xdr:sp macro="" textlink="">
      <xdr:nvSpPr>
        <xdr:cNvPr id="70" name="Rounded Rectangle 69">
          <a:hlinkClick xmlns:r="http://schemas.openxmlformats.org/officeDocument/2006/relationships" r:id="rId15"/>
        </xdr:cNvPr>
        <xdr:cNvSpPr/>
      </xdr:nvSpPr>
      <xdr:spPr>
        <a:xfrm>
          <a:off x="23092129" y="108871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303038</xdr:colOff>
      <xdr:row>5</xdr:row>
      <xdr:rowOff>226415</xdr:rowOff>
    </xdr:from>
    <xdr:to>
      <xdr:col>40</xdr:col>
      <xdr:colOff>606655</xdr:colOff>
      <xdr:row>6</xdr:row>
      <xdr:rowOff>43535</xdr:rowOff>
    </xdr:to>
    <xdr:sp macro="" textlink="">
      <xdr:nvSpPr>
        <xdr:cNvPr id="71" name="Rounded Rectangle 70">
          <a:hlinkClick xmlns:r="http://schemas.openxmlformats.org/officeDocument/2006/relationships" r:id="rId16"/>
        </xdr:cNvPr>
        <xdr:cNvSpPr/>
      </xdr:nvSpPr>
      <xdr:spPr>
        <a:xfrm>
          <a:off x="23086838" y="175994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270189</xdr:colOff>
      <xdr:row>14</xdr:row>
      <xdr:rowOff>86950</xdr:rowOff>
    </xdr:from>
    <xdr:to>
      <xdr:col>40</xdr:col>
      <xdr:colOff>573806</xdr:colOff>
      <xdr:row>15</xdr:row>
      <xdr:rowOff>113620</xdr:rowOff>
    </xdr:to>
    <xdr:sp macro="" textlink="">
      <xdr:nvSpPr>
        <xdr:cNvPr id="72" name="Rounded Rectangle 71">
          <a:hlinkClick xmlns:r="http://schemas.openxmlformats.org/officeDocument/2006/relationships" r:id="rId17"/>
        </xdr:cNvPr>
        <xdr:cNvSpPr/>
      </xdr:nvSpPr>
      <xdr:spPr>
        <a:xfrm>
          <a:off x="23053989" y="4449400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281837</xdr:colOff>
      <xdr:row>15</xdr:row>
      <xdr:rowOff>187617</xdr:rowOff>
    </xdr:from>
    <xdr:to>
      <xdr:col>40</xdr:col>
      <xdr:colOff>585454</xdr:colOff>
      <xdr:row>16</xdr:row>
      <xdr:rowOff>214287</xdr:rowOff>
    </xdr:to>
    <xdr:sp macro="" textlink="">
      <xdr:nvSpPr>
        <xdr:cNvPr id="73" name="Rounded Rectangle 72">
          <a:hlinkClick xmlns:r="http://schemas.openxmlformats.org/officeDocument/2006/relationships" r:id="rId18"/>
        </xdr:cNvPr>
        <xdr:cNvSpPr/>
      </xdr:nvSpPr>
      <xdr:spPr>
        <a:xfrm>
          <a:off x="23065637" y="479771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269129</xdr:colOff>
      <xdr:row>12</xdr:row>
      <xdr:rowOff>237873</xdr:rowOff>
    </xdr:from>
    <xdr:to>
      <xdr:col>40</xdr:col>
      <xdr:colOff>572746</xdr:colOff>
      <xdr:row>14</xdr:row>
      <xdr:rowOff>16893</xdr:rowOff>
    </xdr:to>
    <xdr:sp macro="" textlink="">
      <xdr:nvSpPr>
        <xdr:cNvPr id="74" name="Rounded Rectangle 73">
          <a:hlinkClick xmlns:r="http://schemas.openxmlformats.org/officeDocument/2006/relationships" r:id="rId19"/>
        </xdr:cNvPr>
        <xdr:cNvSpPr/>
      </xdr:nvSpPr>
      <xdr:spPr>
        <a:xfrm>
          <a:off x="23052929" y="410502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283176</xdr:colOff>
      <xdr:row>10</xdr:row>
      <xdr:rowOff>80213</xdr:rowOff>
    </xdr:from>
    <xdr:to>
      <xdr:col>40</xdr:col>
      <xdr:colOff>586793</xdr:colOff>
      <xdr:row>11</xdr:row>
      <xdr:rowOff>106883</xdr:rowOff>
    </xdr:to>
    <xdr:sp macro="" textlink="">
      <xdr:nvSpPr>
        <xdr:cNvPr id="75" name="Rounded Rectangle 74">
          <a:hlinkClick xmlns:r="http://schemas.openxmlformats.org/officeDocument/2006/relationships" r:id="rId20"/>
        </xdr:cNvPr>
        <xdr:cNvSpPr/>
      </xdr:nvSpPr>
      <xdr:spPr>
        <a:xfrm>
          <a:off x="23066976" y="3452063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268978</xdr:colOff>
      <xdr:row>8</xdr:row>
      <xdr:rowOff>241637</xdr:rowOff>
    </xdr:from>
    <xdr:to>
      <xdr:col>40</xdr:col>
      <xdr:colOff>572595</xdr:colOff>
      <xdr:row>10</xdr:row>
      <xdr:rowOff>20657</xdr:rowOff>
    </xdr:to>
    <xdr:sp macro="" textlink="">
      <xdr:nvSpPr>
        <xdr:cNvPr id="76" name="Rounded Rectangle 75">
          <a:hlinkClick xmlns:r="http://schemas.openxmlformats.org/officeDocument/2006/relationships" r:id="rId21"/>
        </xdr:cNvPr>
        <xdr:cNvSpPr/>
      </xdr:nvSpPr>
      <xdr:spPr>
        <a:xfrm>
          <a:off x="23052778" y="3118187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283950</xdr:colOff>
      <xdr:row>11</xdr:row>
      <xdr:rowOff>156149</xdr:rowOff>
    </xdr:from>
    <xdr:to>
      <xdr:col>40</xdr:col>
      <xdr:colOff>587567</xdr:colOff>
      <xdr:row>12</xdr:row>
      <xdr:rowOff>182819</xdr:rowOff>
    </xdr:to>
    <xdr:sp macro="" textlink="">
      <xdr:nvSpPr>
        <xdr:cNvPr id="77" name="Rounded Rectangle 76">
          <a:hlinkClick xmlns:r="http://schemas.openxmlformats.org/officeDocument/2006/relationships" r:id="rId22"/>
        </xdr:cNvPr>
        <xdr:cNvSpPr/>
      </xdr:nvSpPr>
      <xdr:spPr>
        <a:xfrm>
          <a:off x="23067750" y="3775649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270161</xdr:colOff>
      <xdr:row>7</xdr:row>
      <xdr:rowOff>149785</xdr:rowOff>
    </xdr:from>
    <xdr:to>
      <xdr:col>40</xdr:col>
      <xdr:colOff>573778</xdr:colOff>
      <xdr:row>8</xdr:row>
      <xdr:rowOff>176455</xdr:rowOff>
    </xdr:to>
    <xdr:sp macro="" textlink="">
      <xdr:nvSpPr>
        <xdr:cNvPr id="78" name="Rounded Rectangle 77">
          <a:hlinkClick xmlns:r="http://schemas.openxmlformats.org/officeDocument/2006/relationships" r:id="rId23"/>
        </xdr:cNvPr>
        <xdr:cNvSpPr/>
      </xdr:nvSpPr>
      <xdr:spPr>
        <a:xfrm>
          <a:off x="23053961" y="2778685"/>
          <a:ext cx="91321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152400</xdr:colOff>
      <xdr:row>1</xdr:row>
      <xdr:rowOff>166010</xdr:rowOff>
    </xdr:from>
    <xdr:to>
      <xdr:col>41</xdr:col>
      <xdr:colOff>185058</xdr:colOff>
      <xdr:row>2</xdr:row>
      <xdr:rowOff>145055</xdr:rowOff>
    </xdr:to>
    <xdr:sp macro="" textlink="">
      <xdr:nvSpPr>
        <xdr:cNvPr id="79" name="Rounded Rectangle 78"/>
        <xdr:cNvSpPr/>
      </xdr:nvSpPr>
      <xdr:spPr>
        <a:xfrm>
          <a:off x="22936200" y="737510"/>
          <a:ext cx="12518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253094</xdr:colOff>
      <xdr:row>1</xdr:row>
      <xdr:rowOff>152400</xdr:rowOff>
    </xdr:from>
    <xdr:to>
      <xdr:col>43</xdr:col>
      <xdr:colOff>278948</xdr:colOff>
      <xdr:row>2</xdr:row>
      <xdr:rowOff>131445</xdr:rowOff>
    </xdr:to>
    <xdr:sp macro="" textlink="">
      <xdr:nvSpPr>
        <xdr:cNvPr id="80" name="Rounded Rectangle 79"/>
        <xdr:cNvSpPr/>
      </xdr:nvSpPr>
      <xdr:spPr>
        <a:xfrm>
          <a:off x="24256094" y="723900"/>
          <a:ext cx="12450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310438</xdr:colOff>
      <xdr:row>4</xdr:row>
      <xdr:rowOff>166433</xdr:rowOff>
    </xdr:from>
    <xdr:to>
      <xdr:col>41</xdr:col>
      <xdr:colOff>4456</xdr:colOff>
      <xdr:row>5</xdr:row>
      <xdr:rowOff>176321</xdr:rowOff>
    </xdr:to>
    <xdr:sp macro="" textlink="">
      <xdr:nvSpPr>
        <xdr:cNvPr id="81" name="Rounded Rectangle 80">
          <a:hlinkClick xmlns:r="http://schemas.openxmlformats.org/officeDocument/2006/relationships" r:id="rId24"/>
        </xdr:cNvPr>
        <xdr:cNvSpPr/>
      </xdr:nvSpPr>
      <xdr:spPr>
        <a:xfrm>
          <a:off x="23094238" y="1433258"/>
          <a:ext cx="913218" cy="276588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447675</xdr:colOff>
      <xdr:row>4</xdr:row>
      <xdr:rowOff>152400</xdr:rowOff>
    </xdr:from>
    <xdr:to>
      <xdr:col>43</xdr:col>
      <xdr:colOff>141692</xdr:colOff>
      <xdr:row>5</xdr:row>
      <xdr:rowOff>160020</xdr:rowOff>
    </xdr:to>
    <xdr:sp macro="" textlink="">
      <xdr:nvSpPr>
        <xdr:cNvPr id="82" name="Rounded Rectangle 81">
          <a:hlinkClick xmlns:r="http://schemas.openxmlformats.org/officeDocument/2006/relationships" r:id="rId25"/>
        </xdr:cNvPr>
        <xdr:cNvSpPr/>
      </xdr:nvSpPr>
      <xdr:spPr>
        <a:xfrm>
          <a:off x="24450675" y="1419225"/>
          <a:ext cx="91321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20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33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1" name="Rounded Rectangle 30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2" name="Rounded Rectangle 31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4" name="Rounded Rectangle 33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5" name="Rounded Rectangle 34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6" name="Rounded Rectangle 35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7" name="Rounded Rectangle 36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38" name="Rounded Rectangle 37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0" name="Rounded Rectangle 39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1" name="Rounded Rectangle 40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2" name="Rounded Rectangle 41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3" name="Rounded Rectangle 42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4" name="Rounded Rectangle 43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5" name="Rounded Rectangle 44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6" name="Rounded Rectangle 45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7" name="Rounded Rectangle 46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48" name="Rounded Rectangle 47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49" name="Rounded Rectangle 48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0" name="Rounded Rectangle 49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1" name="Rounded Rectangle 50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2" name="Rounded Rectangle 51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3" name="Rounded Rectangle 52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4" name="Rounded Rectangle 53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5" name="Rounded Rectangle 54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6" name="Rounded Rectangle 55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20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33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3" name="Rounded Rectangle 32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4" name="Rounded Rectangle 33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5" name="Rounded Rectangle 34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6" name="Rounded Rectangle 35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7" name="Rounded Rectangle 36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8" name="Rounded Rectangle 37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9" name="Rounded Rectangle 38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40" name="Rounded Rectangle 39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41" name="Rounded Rectangle 40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2" name="Rounded Rectangle 41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3" name="Rounded Rectangle 42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4" name="Rounded Rectangle 43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5" name="Rounded Rectangle 44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6" name="Rounded Rectangle 45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7" name="Rounded Rectangle 46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8" name="Rounded Rectangle 47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9" name="Rounded Rectangle 48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50" name="Rounded Rectangle 49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51" name="Rounded Rectangle 50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2" name="Rounded Rectangle 51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3" name="Rounded Rectangle 52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4" name="Rounded Rectangle 53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5" name="Rounded Rectangle 54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6" name="Rounded Rectangle 55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7" name="Rounded Rectangle 56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8" name="Rounded Rectangle 57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20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33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1" name="Rounded Rectangle 30">
          <a:hlinkClick xmlns:r="http://schemas.openxmlformats.org/officeDocument/2006/relationships" r:id="rId2"/>
        </xdr:cNvPr>
        <xdr:cNvSpPr/>
      </xdr:nvSpPr>
      <xdr:spPr>
        <a:xfrm>
          <a:off x="24071313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2" name="Rounded Rectangle 31">
          <a:hlinkClick xmlns:r="http://schemas.openxmlformats.org/officeDocument/2006/relationships" r:id="rId3"/>
        </xdr:cNvPr>
        <xdr:cNvSpPr/>
      </xdr:nvSpPr>
      <xdr:spPr>
        <a:xfrm>
          <a:off x="24080773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24062693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4" name="Rounded Rectangle 33">
          <a:hlinkClick xmlns:r="http://schemas.openxmlformats.org/officeDocument/2006/relationships" r:id="rId5"/>
        </xdr:cNvPr>
        <xdr:cNvSpPr/>
      </xdr:nvSpPr>
      <xdr:spPr>
        <a:xfrm>
          <a:off x="24076543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5" name="Rounded Rectangle 34">
          <a:hlinkClick xmlns:r="http://schemas.openxmlformats.org/officeDocument/2006/relationships" r:id="rId6"/>
        </xdr:cNvPr>
        <xdr:cNvSpPr/>
      </xdr:nvSpPr>
      <xdr:spPr>
        <a:xfrm>
          <a:off x="24076839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6" name="Rounded Rectangle 35">
          <a:hlinkClick xmlns:r="http://schemas.openxmlformats.org/officeDocument/2006/relationships" r:id="rId7"/>
        </xdr:cNvPr>
        <xdr:cNvSpPr/>
      </xdr:nvSpPr>
      <xdr:spPr>
        <a:xfrm>
          <a:off x="24070295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7" name="Rounded Rectangle 36">
          <a:hlinkClick xmlns:r="http://schemas.openxmlformats.org/officeDocument/2006/relationships" r:id="rId8"/>
        </xdr:cNvPr>
        <xdr:cNvSpPr/>
      </xdr:nvSpPr>
      <xdr:spPr>
        <a:xfrm>
          <a:off x="24078508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38" name="Rounded Rectangle 37">
          <a:hlinkClick xmlns:r="http://schemas.openxmlformats.org/officeDocument/2006/relationships" r:id="rId9"/>
        </xdr:cNvPr>
        <xdr:cNvSpPr/>
      </xdr:nvSpPr>
      <xdr:spPr>
        <a:xfrm>
          <a:off x="24074460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24069483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0" name="Rounded Rectangle 39">
          <a:hlinkClick xmlns:r="http://schemas.openxmlformats.org/officeDocument/2006/relationships" r:id="rId11"/>
        </xdr:cNvPr>
        <xdr:cNvSpPr/>
      </xdr:nvSpPr>
      <xdr:spPr>
        <a:xfrm>
          <a:off x="24084648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1" name="Rounded Rectangle 40">
          <a:hlinkClick xmlns:r="http://schemas.openxmlformats.org/officeDocument/2006/relationships" r:id="rId12"/>
        </xdr:cNvPr>
        <xdr:cNvSpPr/>
      </xdr:nvSpPr>
      <xdr:spPr>
        <a:xfrm>
          <a:off x="24066080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2" name="Rounded Rectangle 41">
          <a:hlinkClick xmlns:r="http://schemas.openxmlformats.org/officeDocument/2006/relationships" r:id="rId13"/>
        </xdr:cNvPr>
        <xdr:cNvSpPr/>
      </xdr:nvSpPr>
      <xdr:spPr>
        <a:xfrm>
          <a:off x="22726724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3" name="Rounded Rectangle 42">
          <a:hlinkClick xmlns:r="http://schemas.openxmlformats.org/officeDocument/2006/relationships" r:id="rId14"/>
        </xdr:cNvPr>
        <xdr:cNvSpPr/>
      </xdr:nvSpPr>
      <xdr:spPr>
        <a:xfrm>
          <a:off x="22712163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4" name="Rounded Rectangle 43">
          <a:hlinkClick xmlns:r="http://schemas.openxmlformats.org/officeDocument/2006/relationships" r:id="rId15"/>
        </xdr:cNvPr>
        <xdr:cNvSpPr/>
      </xdr:nvSpPr>
      <xdr:spPr>
        <a:xfrm>
          <a:off x="22730179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5" name="Rounded Rectangle 44">
          <a:hlinkClick xmlns:r="http://schemas.openxmlformats.org/officeDocument/2006/relationships" r:id="rId16"/>
        </xdr:cNvPr>
        <xdr:cNvSpPr/>
      </xdr:nvSpPr>
      <xdr:spPr>
        <a:xfrm>
          <a:off x="22724888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6" name="Rounded Rectangle 45">
          <a:hlinkClick xmlns:r="http://schemas.openxmlformats.org/officeDocument/2006/relationships" r:id="rId17"/>
        </xdr:cNvPr>
        <xdr:cNvSpPr/>
      </xdr:nvSpPr>
      <xdr:spPr>
        <a:xfrm>
          <a:off x="22692039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7" name="Rounded Rectangle 46">
          <a:hlinkClick xmlns:r="http://schemas.openxmlformats.org/officeDocument/2006/relationships" r:id="rId18"/>
        </xdr:cNvPr>
        <xdr:cNvSpPr/>
      </xdr:nvSpPr>
      <xdr:spPr>
        <a:xfrm>
          <a:off x="22703687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48" name="Rounded Rectangle 47">
          <a:hlinkClick xmlns:r="http://schemas.openxmlformats.org/officeDocument/2006/relationships" r:id="rId19"/>
        </xdr:cNvPr>
        <xdr:cNvSpPr/>
      </xdr:nvSpPr>
      <xdr:spPr>
        <a:xfrm>
          <a:off x="22690979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49" name="Rounded Rectangle 48">
          <a:hlinkClick xmlns:r="http://schemas.openxmlformats.org/officeDocument/2006/relationships" r:id="rId20"/>
        </xdr:cNvPr>
        <xdr:cNvSpPr/>
      </xdr:nvSpPr>
      <xdr:spPr>
        <a:xfrm>
          <a:off x="22705026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0" name="Rounded Rectangle 49">
          <a:hlinkClick xmlns:r="http://schemas.openxmlformats.org/officeDocument/2006/relationships" r:id="rId21"/>
        </xdr:cNvPr>
        <xdr:cNvSpPr/>
      </xdr:nvSpPr>
      <xdr:spPr>
        <a:xfrm>
          <a:off x="22690828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1" name="Rounded Rectangle 50">
          <a:hlinkClick xmlns:r="http://schemas.openxmlformats.org/officeDocument/2006/relationships" r:id="rId22"/>
        </xdr:cNvPr>
        <xdr:cNvSpPr/>
      </xdr:nvSpPr>
      <xdr:spPr>
        <a:xfrm>
          <a:off x="22705800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2" name="Rounded Rectangle 51">
          <a:hlinkClick xmlns:r="http://schemas.openxmlformats.org/officeDocument/2006/relationships" r:id="rId23"/>
        </xdr:cNvPr>
        <xdr:cNvSpPr/>
      </xdr:nvSpPr>
      <xdr:spPr>
        <a:xfrm>
          <a:off x="22692011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3" name="Rounded Rectangle 52"/>
        <xdr:cNvSpPr/>
      </xdr:nvSpPr>
      <xdr:spPr>
        <a:xfrm>
          <a:off x="22574250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4" name="Rounded Rectangle 53"/>
        <xdr:cNvSpPr/>
      </xdr:nvSpPr>
      <xdr:spPr>
        <a:xfrm>
          <a:off x="23881444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5" name="Rounded Rectangle 54">
          <a:hlinkClick xmlns:r="http://schemas.openxmlformats.org/officeDocument/2006/relationships" r:id="rId24"/>
        </xdr:cNvPr>
        <xdr:cNvSpPr/>
      </xdr:nvSpPr>
      <xdr:spPr>
        <a:xfrm>
          <a:off x="22732288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6" name="Rounded Rectangle 55">
          <a:hlinkClick xmlns:r="http://schemas.openxmlformats.org/officeDocument/2006/relationships" r:id="rId25"/>
        </xdr:cNvPr>
        <xdr:cNvSpPr/>
      </xdr:nvSpPr>
      <xdr:spPr>
        <a:xfrm>
          <a:off x="24076025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20</xdr:col>
      <xdr:colOff>142875</xdr:colOff>
      <xdr:row>0</xdr:row>
      <xdr:rowOff>471016</xdr:rowOff>
    </xdr:to>
    <xdr:sp macro="" textlink="">
      <xdr:nvSpPr>
        <xdr:cNvPr id="28" name="Rounded Rectangle 27">
          <a:hlinkClick xmlns:r="http://schemas.openxmlformats.org/officeDocument/2006/relationships" r:id="rId1"/>
        </xdr:cNvPr>
        <xdr:cNvSpPr/>
      </xdr:nvSpPr>
      <xdr:spPr>
        <a:xfrm>
          <a:off x="10033000" y="0"/>
          <a:ext cx="2174875" cy="47101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मुख्य पान परत </a:t>
          </a:r>
          <a:endParaRPr lang="en-US" sz="1600" b="1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290563</xdr:colOff>
      <xdr:row>12</xdr:row>
      <xdr:rowOff>94051</xdr:rowOff>
    </xdr:from>
    <xdr:to>
      <xdr:col>42</xdr:col>
      <xdr:colOff>595363</xdr:colOff>
      <xdr:row>13</xdr:row>
      <xdr:rowOff>120721</xdr:rowOff>
    </xdr:to>
    <xdr:sp macro="" textlink="">
      <xdr:nvSpPr>
        <xdr:cNvPr id="31" name="Rounded Rectangle 30">
          <a:hlinkClick xmlns:r="http://schemas.openxmlformats.org/officeDocument/2006/relationships" r:id="rId2"/>
        </xdr:cNvPr>
        <xdr:cNvSpPr/>
      </xdr:nvSpPr>
      <xdr:spPr>
        <a:xfrm>
          <a:off x="24087188" y="4015176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300023</xdr:colOff>
      <xdr:row>13</xdr:row>
      <xdr:rowOff>192793</xdr:rowOff>
    </xdr:from>
    <xdr:to>
      <xdr:col>43</xdr:col>
      <xdr:colOff>1573</xdr:colOff>
      <xdr:row>14</xdr:row>
      <xdr:rowOff>219463</xdr:rowOff>
    </xdr:to>
    <xdr:sp macro="" textlink="">
      <xdr:nvSpPr>
        <xdr:cNvPr id="32" name="Rounded Rectangle 31">
          <a:hlinkClick xmlns:r="http://schemas.openxmlformats.org/officeDocument/2006/relationships" r:id="rId3"/>
        </xdr:cNvPr>
        <xdr:cNvSpPr/>
      </xdr:nvSpPr>
      <xdr:spPr>
        <a:xfrm>
          <a:off x="24096648" y="4367918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281943</xdr:colOff>
      <xdr:row>5</xdr:row>
      <xdr:rowOff>408270</xdr:rowOff>
    </xdr:from>
    <xdr:to>
      <xdr:col>42</xdr:col>
      <xdr:colOff>586152</xdr:colOff>
      <xdr:row>6</xdr:row>
      <xdr:rowOff>225390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24078568" y="1964020"/>
          <a:ext cx="907459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295793</xdr:colOff>
      <xdr:row>6</xdr:row>
      <xdr:rowOff>629871</xdr:rowOff>
    </xdr:from>
    <xdr:to>
      <xdr:col>42</xdr:col>
      <xdr:colOff>600593</xdr:colOff>
      <xdr:row>8</xdr:row>
      <xdr:rowOff>18366</xdr:rowOff>
    </xdr:to>
    <xdr:sp macro="" textlink="">
      <xdr:nvSpPr>
        <xdr:cNvPr id="34" name="Rounded Rectangle 33">
          <a:hlinkClick xmlns:r="http://schemas.openxmlformats.org/officeDocument/2006/relationships" r:id="rId5"/>
        </xdr:cNvPr>
        <xdr:cNvSpPr/>
      </xdr:nvSpPr>
      <xdr:spPr>
        <a:xfrm>
          <a:off x="24092418" y="2645996"/>
          <a:ext cx="908050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296089</xdr:colOff>
      <xdr:row>9</xdr:row>
      <xdr:rowOff>176696</xdr:rowOff>
    </xdr:from>
    <xdr:to>
      <xdr:col>42</xdr:col>
      <xdr:colOff>600298</xdr:colOff>
      <xdr:row>10</xdr:row>
      <xdr:rowOff>203366</xdr:rowOff>
    </xdr:to>
    <xdr:sp macro="" textlink="">
      <xdr:nvSpPr>
        <xdr:cNvPr id="35" name="Rounded Rectangle 34">
          <a:hlinkClick xmlns:r="http://schemas.openxmlformats.org/officeDocument/2006/relationships" r:id="rId6"/>
        </xdr:cNvPr>
        <xdr:cNvSpPr/>
      </xdr:nvSpPr>
      <xdr:spPr>
        <a:xfrm>
          <a:off x="24092714" y="3335821"/>
          <a:ext cx="907459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289545</xdr:colOff>
      <xdr:row>15</xdr:row>
      <xdr:rowOff>43389</xdr:rowOff>
    </xdr:from>
    <xdr:to>
      <xdr:col>42</xdr:col>
      <xdr:colOff>594345</xdr:colOff>
      <xdr:row>16</xdr:row>
      <xdr:rowOff>70059</xdr:rowOff>
    </xdr:to>
    <xdr:sp macro="" textlink="">
      <xdr:nvSpPr>
        <xdr:cNvPr id="36" name="Rounded Rectangle 35">
          <a:hlinkClick xmlns:r="http://schemas.openxmlformats.org/officeDocument/2006/relationships" r:id="rId7"/>
        </xdr:cNvPr>
        <xdr:cNvSpPr/>
      </xdr:nvSpPr>
      <xdr:spPr>
        <a:xfrm>
          <a:off x="24086170" y="4726514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297758</xdr:colOff>
      <xdr:row>2</xdr:row>
      <xdr:rowOff>73248</xdr:rowOff>
    </xdr:from>
    <xdr:to>
      <xdr:col>42</xdr:col>
      <xdr:colOff>601375</xdr:colOff>
      <xdr:row>3</xdr:row>
      <xdr:rowOff>147543</xdr:rowOff>
    </xdr:to>
    <xdr:sp macro="" textlink="">
      <xdr:nvSpPr>
        <xdr:cNvPr id="37" name="Rounded Rectangle 36">
          <a:hlinkClick xmlns:r="http://schemas.openxmlformats.org/officeDocument/2006/relationships" r:id="rId8"/>
        </xdr:cNvPr>
        <xdr:cNvSpPr/>
      </xdr:nvSpPr>
      <xdr:spPr>
        <a:xfrm>
          <a:off x="24094383" y="946373"/>
          <a:ext cx="906867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293710</xdr:colOff>
      <xdr:row>5</xdr:row>
      <xdr:rowOff>70115</xdr:rowOff>
    </xdr:from>
    <xdr:to>
      <xdr:col>42</xdr:col>
      <xdr:colOff>597327</xdr:colOff>
      <xdr:row>5</xdr:row>
      <xdr:rowOff>344435</xdr:rowOff>
    </xdr:to>
    <xdr:sp macro="" textlink="">
      <xdr:nvSpPr>
        <xdr:cNvPr id="38" name="Rounded Rectangle 37">
          <a:hlinkClick xmlns:r="http://schemas.openxmlformats.org/officeDocument/2006/relationships" r:id="rId9"/>
        </xdr:cNvPr>
        <xdr:cNvSpPr/>
      </xdr:nvSpPr>
      <xdr:spPr>
        <a:xfrm>
          <a:off x="24090335" y="1625865"/>
          <a:ext cx="906867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288733</xdr:colOff>
      <xdr:row>6</xdr:row>
      <xdr:rowOff>296245</xdr:rowOff>
    </xdr:from>
    <xdr:to>
      <xdr:col>42</xdr:col>
      <xdr:colOff>593533</xdr:colOff>
      <xdr:row>6</xdr:row>
      <xdr:rowOff>570565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24085358" y="2312370"/>
          <a:ext cx="908050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303898</xdr:colOff>
      <xdr:row>8</xdr:row>
      <xdr:rowOff>82482</xdr:rowOff>
    </xdr:from>
    <xdr:to>
      <xdr:col>43</xdr:col>
      <xdr:colOff>5448</xdr:colOff>
      <xdr:row>9</xdr:row>
      <xdr:rowOff>109152</xdr:rowOff>
    </xdr:to>
    <xdr:sp macro="" textlink="">
      <xdr:nvSpPr>
        <xdr:cNvPr id="40" name="Rounded Rectangle 39">
          <a:hlinkClick xmlns:r="http://schemas.openxmlformats.org/officeDocument/2006/relationships" r:id="rId11"/>
        </xdr:cNvPr>
        <xdr:cNvSpPr/>
      </xdr:nvSpPr>
      <xdr:spPr>
        <a:xfrm>
          <a:off x="24100523" y="2987607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285330</xdr:colOff>
      <xdr:row>11</xdr:row>
      <xdr:rowOff>17526</xdr:rowOff>
    </xdr:from>
    <xdr:to>
      <xdr:col>42</xdr:col>
      <xdr:colOff>590130</xdr:colOff>
      <xdr:row>12</xdr:row>
      <xdr:rowOff>44196</xdr:rowOff>
    </xdr:to>
    <xdr:sp macro="" textlink="">
      <xdr:nvSpPr>
        <xdr:cNvPr id="41" name="Rounded Rectangle 40">
          <a:hlinkClick xmlns:r="http://schemas.openxmlformats.org/officeDocument/2006/relationships" r:id="rId12"/>
        </xdr:cNvPr>
        <xdr:cNvSpPr/>
      </xdr:nvSpPr>
      <xdr:spPr>
        <a:xfrm>
          <a:off x="24081955" y="3684651"/>
          <a:ext cx="908050" cy="28067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152474</xdr:colOff>
      <xdr:row>5</xdr:row>
      <xdr:rowOff>413583</xdr:rowOff>
    </xdr:from>
    <xdr:to>
      <xdr:col>40</xdr:col>
      <xdr:colOff>456091</xdr:colOff>
      <xdr:row>6</xdr:row>
      <xdr:rowOff>230703</xdr:rowOff>
    </xdr:to>
    <xdr:sp macro="" textlink="">
      <xdr:nvSpPr>
        <xdr:cNvPr id="42" name="Rounded Rectangle 41">
          <a:hlinkClick xmlns:r="http://schemas.openxmlformats.org/officeDocument/2006/relationships" r:id="rId13"/>
        </xdr:cNvPr>
        <xdr:cNvSpPr/>
      </xdr:nvSpPr>
      <xdr:spPr>
        <a:xfrm>
          <a:off x="22742599" y="1969333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जुलै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137913</xdr:colOff>
      <xdr:row>6</xdr:row>
      <xdr:rowOff>311936</xdr:rowOff>
    </xdr:from>
    <xdr:to>
      <xdr:col>40</xdr:col>
      <xdr:colOff>441530</xdr:colOff>
      <xdr:row>6</xdr:row>
      <xdr:rowOff>586256</xdr:rowOff>
    </xdr:to>
    <xdr:sp macro="" textlink="">
      <xdr:nvSpPr>
        <xdr:cNvPr id="43" name="Rounded Rectangle 42">
          <a:hlinkClick xmlns:r="http://schemas.openxmlformats.org/officeDocument/2006/relationships" r:id="rId14"/>
        </xdr:cNvPr>
        <xdr:cNvSpPr/>
      </xdr:nvSpPr>
      <xdr:spPr>
        <a:xfrm>
          <a:off x="22728038" y="2328061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ऑगस्ट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155929</xdr:colOff>
      <xdr:row>2</xdr:row>
      <xdr:rowOff>69544</xdr:rowOff>
    </xdr:from>
    <xdr:to>
      <xdr:col>40</xdr:col>
      <xdr:colOff>459546</xdr:colOff>
      <xdr:row>3</xdr:row>
      <xdr:rowOff>143839</xdr:rowOff>
    </xdr:to>
    <xdr:sp macro="" textlink="">
      <xdr:nvSpPr>
        <xdr:cNvPr id="44" name="Rounded Rectangle 43">
          <a:hlinkClick xmlns:r="http://schemas.openxmlformats.org/officeDocument/2006/relationships" r:id="rId15"/>
        </xdr:cNvPr>
        <xdr:cNvSpPr/>
      </xdr:nvSpPr>
      <xdr:spPr>
        <a:xfrm>
          <a:off x="22746054" y="942669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एप्रिल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150638</xdr:colOff>
      <xdr:row>5</xdr:row>
      <xdr:rowOff>74015</xdr:rowOff>
    </xdr:from>
    <xdr:to>
      <xdr:col>40</xdr:col>
      <xdr:colOff>454255</xdr:colOff>
      <xdr:row>5</xdr:row>
      <xdr:rowOff>348335</xdr:rowOff>
    </xdr:to>
    <xdr:sp macro="" textlink="">
      <xdr:nvSpPr>
        <xdr:cNvPr id="45" name="Rounded Rectangle 44">
          <a:hlinkClick xmlns:r="http://schemas.openxmlformats.org/officeDocument/2006/relationships" r:id="rId16"/>
        </xdr:cNvPr>
        <xdr:cNvSpPr/>
      </xdr:nvSpPr>
      <xdr:spPr>
        <a:xfrm>
          <a:off x="22740763" y="1629765"/>
          <a:ext cx="906867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lIns="91440" tIns="0" bIns="18288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जून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117789</xdr:colOff>
      <xdr:row>13</xdr:row>
      <xdr:rowOff>182200</xdr:rowOff>
    </xdr:from>
    <xdr:to>
      <xdr:col>40</xdr:col>
      <xdr:colOff>421406</xdr:colOff>
      <xdr:row>14</xdr:row>
      <xdr:rowOff>208870</xdr:rowOff>
    </xdr:to>
    <xdr:sp macro="" textlink="">
      <xdr:nvSpPr>
        <xdr:cNvPr id="46" name="Rounded Rectangle 45">
          <a:hlinkClick xmlns:r="http://schemas.openxmlformats.org/officeDocument/2006/relationships" r:id="rId17"/>
        </xdr:cNvPr>
        <xdr:cNvSpPr/>
      </xdr:nvSpPr>
      <xdr:spPr>
        <a:xfrm>
          <a:off x="22707914" y="4357325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फेब्रुवारी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129437</xdr:colOff>
      <xdr:row>15</xdr:row>
      <xdr:rowOff>35217</xdr:rowOff>
    </xdr:from>
    <xdr:to>
      <xdr:col>40</xdr:col>
      <xdr:colOff>433054</xdr:colOff>
      <xdr:row>16</xdr:row>
      <xdr:rowOff>61887</xdr:rowOff>
    </xdr:to>
    <xdr:sp macro="" textlink="">
      <xdr:nvSpPr>
        <xdr:cNvPr id="47" name="Rounded Rectangle 46">
          <a:hlinkClick xmlns:r="http://schemas.openxmlformats.org/officeDocument/2006/relationships" r:id="rId18"/>
        </xdr:cNvPr>
        <xdr:cNvSpPr/>
      </xdr:nvSpPr>
      <xdr:spPr>
        <a:xfrm>
          <a:off x="22719562" y="471834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मार्च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116729</xdr:colOff>
      <xdr:row>12</xdr:row>
      <xdr:rowOff>85473</xdr:rowOff>
    </xdr:from>
    <xdr:to>
      <xdr:col>40</xdr:col>
      <xdr:colOff>420346</xdr:colOff>
      <xdr:row>13</xdr:row>
      <xdr:rowOff>112143</xdr:rowOff>
    </xdr:to>
    <xdr:sp macro="" textlink="">
      <xdr:nvSpPr>
        <xdr:cNvPr id="48" name="Rounded Rectangle 47">
          <a:hlinkClick xmlns:r="http://schemas.openxmlformats.org/officeDocument/2006/relationships" r:id="rId19"/>
        </xdr:cNvPr>
        <xdr:cNvSpPr/>
      </xdr:nvSpPr>
      <xdr:spPr>
        <a:xfrm>
          <a:off x="22706854" y="400659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जानेवारी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130776</xdr:colOff>
      <xdr:row>9</xdr:row>
      <xdr:rowOff>175463</xdr:rowOff>
    </xdr:from>
    <xdr:to>
      <xdr:col>40</xdr:col>
      <xdr:colOff>434393</xdr:colOff>
      <xdr:row>10</xdr:row>
      <xdr:rowOff>202133</xdr:rowOff>
    </xdr:to>
    <xdr:sp macro="" textlink="">
      <xdr:nvSpPr>
        <xdr:cNvPr id="49" name="Rounded Rectangle 48">
          <a:hlinkClick xmlns:r="http://schemas.openxmlformats.org/officeDocument/2006/relationships" r:id="rId20"/>
        </xdr:cNvPr>
        <xdr:cNvSpPr/>
      </xdr:nvSpPr>
      <xdr:spPr>
        <a:xfrm>
          <a:off x="22720901" y="3334588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नोव्हेंबर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116578</xdr:colOff>
      <xdr:row>8</xdr:row>
      <xdr:rowOff>89237</xdr:rowOff>
    </xdr:from>
    <xdr:to>
      <xdr:col>40</xdr:col>
      <xdr:colOff>420195</xdr:colOff>
      <xdr:row>9</xdr:row>
      <xdr:rowOff>115907</xdr:rowOff>
    </xdr:to>
    <xdr:sp macro="" textlink="">
      <xdr:nvSpPr>
        <xdr:cNvPr id="50" name="Rounded Rectangle 49">
          <a:hlinkClick xmlns:r="http://schemas.openxmlformats.org/officeDocument/2006/relationships" r:id="rId21"/>
        </xdr:cNvPr>
        <xdr:cNvSpPr/>
      </xdr:nvSpPr>
      <xdr:spPr>
        <a:xfrm>
          <a:off x="22706703" y="2994362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ऑक्टोबर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131550</xdr:colOff>
      <xdr:row>11</xdr:row>
      <xdr:rowOff>3749</xdr:rowOff>
    </xdr:from>
    <xdr:to>
      <xdr:col>40</xdr:col>
      <xdr:colOff>435167</xdr:colOff>
      <xdr:row>12</xdr:row>
      <xdr:rowOff>30419</xdr:rowOff>
    </xdr:to>
    <xdr:sp macro="" textlink="">
      <xdr:nvSpPr>
        <xdr:cNvPr id="51" name="Rounded Rectangle 50">
          <a:hlinkClick xmlns:r="http://schemas.openxmlformats.org/officeDocument/2006/relationships" r:id="rId22"/>
        </xdr:cNvPr>
        <xdr:cNvSpPr/>
      </xdr:nvSpPr>
      <xdr:spPr>
        <a:xfrm>
          <a:off x="22721675" y="3670874"/>
          <a:ext cx="906867" cy="28067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डिसेंबर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117761</xdr:colOff>
      <xdr:row>7</xdr:row>
      <xdr:rowOff>560</xdr:rowOff>
    </xdr:from>
    <xdr:to>
      <xdr:col>40</xdr:col>
      <xdr:colOff>421378</xdr:colOff>
      <xdr:row>8</xdr:row>
      <xdr:rowOff>24055</xdr:rowOff>
    </xdr:to>
    <xdr:sp macro="" textlink="">
      <xdr:nvSpPr>
        <xdr:cNvPr id="52" name="Rounded Rectangle 51">
          <a:hlinkClick xmlns:r="http://schemas.openxmlformats.org/officeDocument/2006/relationships" r:id="rId23"/>
        </xdr:cNvPr>
        <xdr:cNvSpPr/>
      </xdr:nvSpPr>
      <xdr:spPr>
        <a:xfrm>
          <a:off x="22707886" y="2651685"/>
          <a:ext cx="906867" cy="27749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सप्टेंबर 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0</xdr:colOff>
      <xdr:row>1</xdr:row>
      <xdr:rowOff>13610</xdr:rowOff>
    </xdr:from>
    <xdr:to>
      <xdr:col>41</xdr:col>
      <xdr:colOff>32658</xdr:colOff>
      <xdr:row>1</xdr:row>
      <xdr:rowOff>287930</xdr:rowOff>
    </xdr:to>
    <xdr:sp macro="" textlink="">
      <xdr:nvSpPr>
        <xdr:cNvPr id="53" name="Rounded Rectangle 52"/>
        <xdr:cNvSpPr/>
      </xdr:nvSpPr>
      <xdr:spPr>
        <a:xfrm>
          <a:off x="22590125" y="585110"/>
          <a:ext cx="1239158" cy="27432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ग्राम निधी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100694</xdr:colOff>
      <xdr:row>1</xdr:row>
      <xdr:rowOff>0</xdr:rowOff>
    </xdr:from>
    <xdr:to>
      <xdr:col>43</xdr:col>
      <xdr:colOff>126548</xdr:colOff>
      <xdr:row>1</xdr:row>
      <xdr:rowOff>274320</xdr:rowOff>
    </xdr:to>
    <xdr:sp macro="" textlink="">
      <xdr:nvSpPr>
        <xdr:cNvPr id="54" name="Rounded Rectangle 53"/>
        <xdr:cNvSpPr/>
      </xdr:nvSpPr>
      <xdr:spPr>
        <a:xfrm>
          <a:off x="23897319" y="571500"/>
          <a:ext cx="1232354" cy="274320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bIns="91440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पाणी पुरवठा </a:t>
          </a:r>
          <a:endParaRPr lang="en-US" sz="1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39</xdr:col>
      <xdr:colOff>158038</xdr:colOff>
      <xdr:row>4</xdr:row>
      <xdr:rowOff>14033</xdr:rowOff>
    </xdr:from>
    <xdr:to>
      <xdr:col>40</xdr:col>
      <xdr:colOff>461656</xdr:colOff>
      <xdr:row>5</xdr:row>
      <xdr:rowOff>23921</xdr:rowOff>
    </xdr:to>
    <xdr:sp macro="" textlink="">
      <xdr:nvSpPr>
        <xdr:cNvPr id="55" name="Rounded Rectangle 54">
          <a:hlinkClick xmlns:r="http://schemas.openxmlformats.org/officeDocument/2006/relationships" r:id="rId24"/>
        </xdr:cNvPr>
        <xdr:cNvSpPr/>
      </xdr:nvSpPr>
      <xdr:spPr>
        <a:xfrm>
          <a:off x="22748163" y="1299908"/>
          <a:ext cx="906868" cy="27976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tIns="0" rtlCol="0" anchor="ctr" anchorCtr="1"/>
        <a:lstStyle/>
        <a:p>
          <a:pPr algn="ctr"/>
          <a:r>
            <a:rPr lang="mr-IN" sz="16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  </a:t>
          </a:r>
          <a:endParaRPr lang="en-US" sz="16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41</xdr:col>
      <xdr:colOff>295275</xdr:colOff>
      <xdr:row>4</xdr:row>
      <xdr:rowOff>0</xdr:rowOff>
    </xdr:from>
    <xdr:to>
      <xdr:col>42</xdr:col>
      <xdr:colOff>598892</xdr:colOff>
      <xdr:row>5</xdr:row>
      <xdr:rowOff>7620</xdr:rowOff>
    </xdr:to>
    <xdr:sp macro="" textlink="">
      <xdr:nvSpPr>
        <xdr:cNvPr id="56" name="Rounded Rectangle 55">
          <a:hlinkClick xmlns:r="http://schemas.openxmlformats.org/officeDocument/2006/relationships" r:id="rId25"/>
        </xdr:cNvPr>
        <xdr:cNvSpPr/>
      </xdr:nvSpPr>
      <xdr:spPr>
        <a:xfrm>
          <a:off x="24091900" y="1285875"/>
          <a:ext cx="906867" cy="277495"/>
        </a:xfrm>
        <a:prstGeom prst="roundRect">
          <a:avLst/>
        </a:prstGeom>
        <a:solidFill>
          <a:schemeClr val="tx2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मे</a:t>
          </a:r>
          <a:r>
            <a:rPr lang="mr-IN" sz="2400" b="1" cap="none" spc="0">
              <a:ln w="12700">
                <a:noFill/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 </a:t>
          </a:r>
          <a:endParaRPr lang="en-US" sz="2400" b="1" cap="none" spc="0">
            <a:ln w="12700">
              <a:noFill/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Work\&#2344;&#2350;&#2369;&#2344;&#2366;%20&#2344;&#2306;.%20&#2412;%20&#2346;&#2366;&#2339;&#2368;%20&#2346;&#2369;&#2352;&#2357;&#2336;&#236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Work\Excel\Namuna%20N%208-%209%20By%20Valuation%20-&#2408;&#2406;&#2407;&#2415;-&#2408;&#240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"/>
      <sheetName val="May"/>
      <sheetName val="Jun"/>
      <sheetName val="July"/>
      <sheetName val="Aug"/>
      <sheetName val="Sep"/>
      <sheetName val="Oct"/>
      <sheetName val="Nov"/>
      <sheetName val="Dec"/>
      <sheetName val="Jan"/>
      <sheetName val="Feb"/>
      <sheetName val="March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AL7">
            <v>138149</v>
          </cell>
        </row>
        <row r="8">
          <cell r="AL8">
            <v>0</v>
          </cell>
        </row>
        <row r="9">
          <cell r="AL9">
            <v>10192</v>
          </cell>
        </row>
        <row r="10">
          <cell r="AL10">
            <v>9453</v>
          </cell>
        </row>
        <row r="11">
          <cell r="AL11">
            <v>0</v>
          </cell>
        </row>
        <row r="12">
          <cell r="AL12">
            <v>0</v>
          </cell>
        </row>
        <row r="13">
          <cell r="AL13">
            <v>0</v>
          </cell>
        </row>
        <row r="14">
          <cell r="AL14">
            <v>0</v>
          </cell>
        </row>
        <row r="15">
          <cell r="AL15">
            <v>0</v>
          </cell>
        </row>
        <row r="16">
          <cell r="AL16">
            <v>0</v>
          </cell>
        </row>
        <row r="17">
          <cell r="AL17">
            <v>781</v>
          </cell>
        </row>
        <row r="18">
          <cell r="AL18">
            <v>0</v>
          </cell>
        </row>
        <row r="19">
          <cell r="AL19">
            <v>0</v>
          </cell>
        </row>
        <row r="20">
          <cell r="AL20">
            <v>10000</v>
          </cell>
        </row>
        <row r="21">
          <cell r="AL21">
            <v>0</v>
          </cell>
        </row>
        <row r="22">
          <cell r="AL22">
            <v>10520</v>
          </cell>
        </row>
        <row r="23">
          <cell r="AL23">
            <v>0</v>
          </cell>
        </row>
        <row r="24">
          <cell r="AL24">
            <v>32850</v>
          </cell>
        </row>
        <row r="25">
          <cell r="AL25">
            <v>2578</v>
          </cell>
        </row>
        <row r="26">
          <cell r="AL26">
            <v>53100</v>
          </cell>
        </row>
        <row r="27">
          <cell r="AL27">
            <v>8775</v>
          </cell>
        </row>
        <row r="28">
          <cell r="AL28">
            <v>27500</v>
          </cell>
        </row>
        <row r="29">
          <cell r="AL29">
            <v>48097</v>
          </cell>
        </row>
        <row r="30">
          <cell r="AL30">
            <v>80325</v>
          </cell>
        </row>
        <row r="31">
          <cell r="AL31">
            <v>3400</v>
          </cell>
        </row>
        <row r="32">
          <cell r="AL32">
            <v>194035</v>
          </cell>
        </row>
        <row r="33">
          <cell r="AL33">
            <v>0</v>
          </cell>
        </row>
        <row r="34">
          <cell r="AL34">
            <v>104161</v>
          </cell>
        </row>
        <row r="35">
          <cell r="AL35">
            <v>0</v>
          </cell>
        </row>
        <row r="49">
          <cell r="AL49">
            <v>0</v>
          </cell>
        </row>
        <row r="50">
          <cell r="AL50">
            <v>0</v>
          </cell>
        </row>
        <row r="51">
          <cell r="AL51">
            <v>0</v>
          </cell>
        </row>
        <row r="52">
          <cell r="AL52">
            <v>75075</v>
          </cell>
        </row>
        <row r="53">
          <cell r="AL53">
            <v>0</v>
          </cell>
        </row>
        <row r="54">
          <cell r="AL54">
            <v>15696</v>
          </cell>
        </row>
        <row r="55">
          <cell r="AL55">
            <v>0</v>
          </cell>
        </row>
        <row r="56">
          <cell r="AL56">
            <v>75300</v>
          </cell>
        </row>
        <row r="57">
          <cell r="AL57">
            <v>0</v>
          </cell>
        </row>
        <row r="58">
          <cell r="AL58">
            <v>0</v>
          </cell>
        </row>
        <row r="59">
          <cell r="AL59">
            <v>25717</v>
          </cell>
        </row>
        <row r="60">
          <cell r="AL60">
            <v>7000</v>
          </cell>
        </row>
        <row r="61">
          <cell r="AL61">
            <v>0</v>
          </cell>
        </row>
        <row r="62">
          <cell r="AL62">
            <v>13000</v>
          </cell>
        </row>
        <row r="63">
          <cell r="AL63">
            <v>73400</v>
          </cell>
        </row>
        <row r="64">
          <cell r="AL64">
            <v>0</v>
          </cell>
        </row>
        <row r="65">
          <cell r="AL65">
            <v>65000</v>
          </cell>
        </row>
        <row r="66">
          <cell r="AL66">
            <v>0</v>
          </cell>
        </row>
        <row r="67">
          <cell r="AL67">
            <v>7400</v>
          </cell>
        </row>
        <row r="68">
          <cell r="AL68">
            <v>0</v>
          </cell>
        </row>
        <row r="69">
          <cell r="AL69">
            <v>8880</v>
          </cell>
        </row>
        <row r="70">
          <cell r="AL70">
            <v>97000</v>
          </cell>
        </row>
        <row r="71">
          <cell r="AL71">
            <v>8900</v>
          </cell>
        </row>
        <row r="72">
          <cell r="AL72">
            <v>0</v>
          </cell>
        </row>
        <row r="73">
          <cell r="AL73">
            <v>0</v>
          </cell>
        </row>
        <row r="74">
          <cell r="AL74">
            <v>12600</v>
          </cell>
        </row>
        <row r="75">
          <cell r="AL75">
            <v>0</v>
          </cell>
        </row>
        <row r="76">
          <cell r="AL76">
            <v>194000</v>
          </cell>
        </row>
        <row r="77">
          <cell r="AL77">
            <v>0</v>
          </cell>
        </row>
        <row r="78">
          <cell r="AL78">
            <v>1062</v>
          </cell>
        </row>
        <row r="79">
          <cell r="AL79">
            <v>72600</v>
          </cell>
        </row>
      </sheetData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una No. 8"/>
      <sheetName val="UTARA"/>
      <sheetName val="N N 9 2019-20"/>
      <sheetName val="cover 9"/>
      <sheetName val="cover"/>
      <sheetName val="Bill Sheet 1"/>
      <sheetName val="Bill Sheet 2"/>
      <sheetName val="Namuna No.10"/>
      <sheetName val="Bill Pohoch"/>
      <sheetName val="Sheet1"/>
      <sheetName val="slogan"/>
    </sheetNames>
    <sheetDataSet>
      <sheetData sheetId="0">
        <row r="11">
          <cell r="A11">
            <v>1</v>
          </cell>
          <cell r="D11">
            <v>1</v>
          </cell>
        </row>
        <row r="12">
          <cell r="A12">
            <v>2</v>
          </cell>
          <cell r="D12">
            <v>2.1</v>
          </cell>
        </row>
        <row r="13">
          <cell r="A13">
            <v>3</v>
          </cell>
          <cell r="D13">
            <v>2.2000000000000002</v>
          </cell>
        </row>
        <row r="14">
          <cell r="A14">
            <v>4</v>
          </cell>
          <cell r="D14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1" name="Table1" displayName="Table1" ref="A9:D18" totalsRowShown="0" headerRowDxfId="23" dataDxfId="22">
  <tableColumns count="4">
    <tableColumn id="1" name="Column1" dataDxfId="21"/>
    <tableColumn id="2" name="Column2" dataDxfId="20"/>
    <tableColumn id="3" name="Column3" dataDxfId="19"/>
    <tableColumn id="4" name="Column4" dataDxfId="1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7" totalsRowShown="0" headerRowDxfId="17" dataDxfId="16">
  <tableColumns count="5">
    <tableColumn id="1" name="बांधकाम प्रकार " dataDxfId="15"/>
    <tableColumn id="2" name="किमान " dataDxfId="14"/>
    <tableColumn id="3" name="कमाल" dataDxfId="13"/>
    <tableColumn id="4" name="जमिनीचे दर" dataDxfId="12"/>
    <tableColumn id="5" name="बांधकाम दर" dataDxfId="11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Table15" displayName="Table15" ref="B6:H246" totalsRowShown="0" headerRowDxfId="10" dataDxfId="9">
  <tableColumns count="7">
    <tableColumn id="1" name="व्हौचर" dataDxfId="8">
      <calculatedColumnFormula>IF(Table15[[#This Row],[वार]]="","",ROW(1:1))</calculatedColumnFormula>
    </tableColumn>
    <tableColumn id="2" name="वार" dataDxfId="7">
      <calculatedColumnFormula>IF(Table15[[#This Row],[दिनांक]]="","",TEXT(Table15[[#This Row],[दिनांक]],"ddd"))</calculatedColumnFormula>
    </tableColumn>
    <tableColumn id="3" name="दिनांक" dataDxfId="6"/>
    <tableColumn id="9" name="नाव" dataDxfId="5"/>
    <tableColumn id="6" name="कश्याकरिता दिले " dataDxfId="4"/>
    <tableColumn id="7" name="रक्कम " dataDxfId="3"/>
    <tableColumn id="8" name="अक्षरी रक्कम " dataDxfId="2" dataCellStyle="60% - Accent2">
      <calculatedColumnFormula>IFERROR(IF(LEN(G7)&gt;11,LMT,IF(VALUE(RIGHT(INT(G7/ABJ),2))=0,"",INDEX(MA_Num_S2G,RIGHT(INT(G7/ABJ),2)) &amp;ABW)&amp;IF(VALUE(RIGHT(INT(G7/KTI),2))=0,"",INDEX(MA_Num_S2G,RIGHT(INT(G7/KTI),2))&amp;KTW)&amp;IF(VALUE(RIGHT(INT(G7/LKS),2))=0,"",INDEX(MA_Num_S2G,RIGHT(INT(G7/LKS),2))&amp;LKW)&amp;IF(VALUE(RIGHT(INT(G7/HZR),2))=0,"",INDEX(MA_Num_S2G,RIGHT(INT(G7/HZR),2))&amp;HZW)&amp;IF(RIGHT(G7,3)="100",STK,IF(VALUE(RIGHT(INT(G7/100),1))=0,"",INDEX(MA_Num_S2G,RIGHT(INT(G7/100),1))&amp;SHE))&amp;IF(INT(RIGHT(G7,2))=0,"",INDEX(MA_Num_S2G,RIGHT(G7,2)))&amp;IF(G7=0,ZRO,""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showGridLines="0" topLeftCell="C1" zoomScale="130" zoomScaleNormal="130" zoomScaleSheetLayoutView="90" workbookViewId="0">
      <selection activeCell="E3" sqref="E3"/>
    </sheetView>
  </sheetViews>
  <sheetFormatPr defaultRowHeight="15"/>
  <cols>
    <col min="3" max="3" width="9" customWidth="1"/>
    <col min="5" max="5" width="15.28515625" customWidth="1"/>
    <col min="6" max="6" width="8" customWidth="1"/>
    <col min="7" max="7" width="7.85546875" customWidth="1"/>
    <col min="8" max="8" width="5.85546875" customWidth="1"/>
    <col min="9" max="9" width="15.140625" customWidth="1"/>
    <col min="10" max="10" width="6.7109375" customWidth="1"/>
    <col min="11" max="11" width="5.7109375" customWidth="1"/>
    <col min="12" max="12" width="6.7109375" customWidth="1"/>
    <col min="13" max="13" width="15.140625" customWidth="1"/>
  </cols>
  <sheetData>
    <row r="1" spans="1:16" ht="8.25" customHeight="1" thickBot="1"/>
    <row r="2" spans="1:16" ht="29.25" customHeight="1" thickBot="1">
      <c r="E2" s="86" t="s">
        <v>1617</v>
      </c>
      <c r="I2" s="86" t="s">
        <v>930</v>
      </c>
      <c r="M2" s="86" t="s">
        <v>713</v>
      </c>
    </row>
    <row r="6" spans="1:16" ht="30" customHeight="1">
      <c r="A6" s="756" t="s">
        <v>60</v>
      </c>
      <c r="B6" s="756"/>
      <c r="C6" s="756"/>
      <c r="D6" s="756"/>
      <c r="E6" s="756"/>
      <c r="F6" s="756"/>
      <c r="G6" s="756"/>
      <c r="H6" s="756"/>
      <c r="I6" s="756" t="s">
        <v>60</v>
      </c>
      <c r="J6" s="756"/>
      <c r="K6" s="756"/>
      <c r="L6" s="756"/>
      <c r="M6" s="756"/>
      <c r="N6" s="756"/>
      <c r="O6" s="756"/>
      <c r="P6" s="756"/>
    </row>
    <row r="7" spans="1:16" ht="10.5" customHeight="1">
      <c r="D7" s="59"/>
    </row>
    <row r="8" spans="1:16">
      <c r="B8" s="59"/>
      <c r="C8" s="59"/>
      <c r="D8" s="59"/>
      <c r="E8" s="59"/>
      <c r="F8" s="59"/>
      <c r="G8" s="59"/>
      <c r="H8" s="59"/>
    </row>
    <row r="9" spans="1:16">
      <c r="B9" s="59"/>
      <c r="C9" s="59"/>
      <c r="D9" s="59"/>
      <c r="E9" s="59"/>
      <c r="F9" s="59"/>
      <c r="G9" s="59"/>
      <c r="H9" s="59"/>
    </row>
    <row r="10" spans="1:16">
      <c r="B10" s="59"/>
      <c r="C10" s="59"/>
      <c r="D10" s="59"/>
      <c r="E10" s="59"/>
      <c r="F10" s="59"/>
      <c r="G10" s="59"/>
      <c r="H10" s="59"/>
    </row>
    <row r="11" spans="1:16">
      <c r="B11" s="59"/>
      <c r="C11" s="59"/>
      <c r="D11" s="59"/>
      <c r="E11" s="59"/>
      <c r="F11" s="59"/>
      <c r="G11" s="59"/>
      <c r="H11" s="59"/>
    </row>
    <row r="12" spans="1:16">
      <c r="B12" s="59"/>
      <c r="C12" s="59"/>
      <c r="D12" s="59"/>
      <c r="E12" s="59"/>
      <c r="F12" s="59"/>
      <c r="G12" s="59"/>
      <c r="H12" s="59"/>
    </row>
    <row r="13" spans="1:16">
      <c r="B13" s="59"/>
      <c r="C13" s="59"/>
      <c r="D13" s="59"/>
      <c r="E13" s="59"/>
      <c r="F13" s="59"/>
      <c r="G13" s="59"/>
      <c r="H13" s="59"/>
    </row>
    <row r="14" spans="1:16">
      <c r="B14" s="59"/>
      <c r="C14" s="59"/>
      <c r="D14" s="59"/>
      <c r="E14" s="59"/>
      <c r="F14" s="59"/>
      <c r="G14" s="59"/>
      <c r="H14" s="59"/>
    </row>
    <row r="15" spans="1:16">
      <c r="B15" s="59"/>
      <c r="C15" s="59"/>
      <c r="D15" s="59"/>
      <c r="E15" s="59"/>
      <c r="F15" s="59"/>
      <c r="G15" s="59"/>
      <c r="H15" s="59"/>
    </row>
    <row r="16" spans="1:16">
      <c r="B16" s="59"/>
      <c r="C16" s="59"/>
      <c r="D16" s="59"/>
      <c r="E16" s="59"/>
      <c r="F16" s="59"/>
      <c r="G16" s="59"/>
      <c r="H16" s="59"/>
    </row>
    <row r="17" spans="2:8">
      <c r="B17" s="59"/>
      <c r="C17" s="59"/>
      <c r="D17" s="59"/>
      <c r="E17" s="59"/>
      <c r="F17" s="59"/>
      <c r="G17" s="59"/>
      <c r="H17" s="59"/>
    </row>
    <row r="18" spans="2:8">
      <c r="B18" s="59"/>
      <c r="C18" s="59"/>
      <c r="D18" s="59"/>
      <c r="E18" s="59"/>
      <c r="F18" s="59"/>
      <c r="G18" s="59"/>
      <c r="H18" s="59" t="s">
        <v>60</v>
      </c>
    </row>
    <row r="19" spans="2:8">
      <c r="B19" s="59"/>
      <c r="C19" s="59"/>
      <c r="D19" s="59"/>
      <c r="E19" s="59"/>
      <c r="F19" s="59"/>
      <c r="G19" s="59"/>
      <c r="H19" s="59"/>
    </row>
    <row r="20" spans="2:8">
      <c r="B20" s="59"/>
      <c r="C20" s="59"/>
      <c r="D20" s="59"/>
      <c r="E20" s="59"/>
      <c r="F20" s="59"/>
      <c r="G20" s="59"/>
      <c r="H20" s="59"/>
    </row>
    <row r="21" spans="2:8">
      <c r="B21" s="59"/>
      <c r="C21" s="59"/>
      <c r="D21" s="59"/>
      <c r="E21" s="59"/>
      <c r="F21" s="59"/>
      <c r="G21" s="59"/>
      <c r="H21" s="59"/>
    </row>
    <row r="22" spans="2:8">
      <c r="B22" s="59"/>
      <c r="C22" s="59"/>
      <c r="D22" s="59"/>
      <c r="E22" s="59"/>
      <c r="F22" s="59"/>
      <c r="G22" s="59"/>
      <c r="H22" s="59"/>
    </row>
    <row r="23" spans="2:8">
      <c r="B23" s="59"/>
      <c r="C23" s="59"/>
      <c r="D23" s="59"/>
      <c r="E23" s="59"/>
      <c r="F23" s="59"/>
      <c r="G23" s="59"/>
      <c r="H23" s="59"/>
    </row>
    <row r="24" spans="2:8">
      <c r="B24" s="59"/>
      <c r="C24" s="59"/>
      <c r="D24" s="59"/>
      <c r="E24" s="59"/>
      <c r="F24" s="59"/>
      <c r="G24" s="59"/>
      <c r="H24" s="59"/>
    </row>
    <row r="25" spans="2:8">
      <c r="B25" s="59"/>
      <c r="C25" s="59"/>
      <c r="D25" s="59"/>
      <c r="E25" s="59"/>
      <c r="F25" s="59"/>
      <c r="G25" s="59"/>
      <c r="H25" s="59"/>
    </row>
    <row r="26" spans="2:8">
      <c r="B26" s="59"/>
      <c r="C26" s="59"/>
      <c r="D26" s="59"/>
      <c r="E26" s="59"/>
      <c r="F26" s="59"/>
      <c r="G26" s="59"/>
      <c r="H26" s="59"/>
    </row>
    <row r="32" spans="2:8">
      <c r="C32" s="325"/>
    </row>
    <row r="33" spans="3:3">
      <c r="C33" s="325"/>
    </row>
  </sheetData>
  <mergeCells count="2">
    <mergeCell ref="A6:H6"/>
    <mergeCell ref="I6:P6"/>
  </mergeCells>
  <pageMargins left="0.7" right="0.7" top="0.75" bottom="0.75" header="0.3" footer="0.3"/>
  <pageSetup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674"/>
  <sheetViews>
    <sheetView tabSelected="1" view="pageBreakPreview" zoomScale="40" zoomScaleSheetLayoutView="40" workbookViewId="0">
      <selection activeCell="D734" sqref="D734:D830"/>
    </sheetView>
  </sheetViews>
  <sheetFormatPr defaultColWidth="17.140625" defaultRowHeight="20.25"/>
  <cols>
    <col min="1" max="1" width="8.28515625" style="52" bestFit="1" customWidth="1"/>
    <col min="2" max="2" width="57.5703125" style="34" bestFit="1" customWidth="1"/>
    <col min="3" max="3" width="18.140625" style="53" customWidth="1"/>
    <col min="4" max="5" width="16.5703125" style="53" bestFit="1" customWidth="1"/>
    <col min="6" max="6" width="16" style="53" bestFit="1" customWidth="1"/>
    <col min="7" max="7" width="17" style="53" bestFit="1" customWidth="1"/>
    <col min="8" max="8" width="10" style="52" customWidth="1"/>
    <col min="9" max="9" width="50.85546875" style="34" bestFit="1" customWidth="1"/>
    <col min="10" max="10" width="19" style="34" customWidth="1"/>
    <col min="11" max="14" width="17.140625" style="53"/>
    <col min="15" max="16384" width="17.140625" style="34"/>
  </cols>
  <sheetData>
    <row r="1" spans="1:14" ht="43.5" customHeight="1"/>
    <row r="2" spans="1:14" s="22" customFormat="1" ht="21" thickBot="1">
      <c r="A2" s="757" t="s">
        <v>138</v>
      </c>
      <c r="B2" s="757"/>
      <c r="C2" s="757"/>
      <c r="D2" s="757"/>
      <c r="E2" s="757"/>
      <c r="F2" s="757"/>
      <c r="G2" s="757"/>
      <c r="H2" s="757" t="s">
        <v>139</v>
      </c>
      <c r="I2" s="757"/>
      <c r="J2" s="757"/>
      <c r="K2" s="757"/>
      <c r="L2" s="757"/>
      <c r="M2" s="757"/>
      <c r="N2" s="757"/>
    </row>
    <row r="3" spans="1:14" s="22" customFormat="1" ht="81">
      <c r="A3" s="758" t="s">
        <v>140</v>
      </c>
      <c r="B3" s="759"/>
      <c r="C3" s="760"/>
      <c r="D3" s="23" t="s">
        <v>141</v>
      </c>
      <c r="E3" s="23" t="s">
        <v>142</v>
      </c>
      <c r="F3" s="23" t="s">
        <v>143</v>
      </c>
      <c r="G3" s="23" t="s">
        <v>144</v>
      </c>
      <c r="H3" s="761" t="s">
        <v>145</v>
      </c>
      <c r="I3" s="762"/>
      <c r="J3" s="763"/>
      <c r="K3" s="23" t="s">
        <v>146</v>
      </c>
      <c r="L3" s="23" t="s">
        <v>147</v>
      </c>
      <c r="M3" s="23" t="s">
        <v>148</v>
      </c>
      <c r="N3" s="23" t="s">
        <v>149</v>
      </c>
    </row>
    <row r="4" spans="1:14" s="28" customFormat="1" ht="21" thickBot="1">
      <c r="A4" s="24"/>
      <c r="B4" s="25">
        <v>1</v>
      </c>
      <c r="C4" s="26"/>
      <c r="D4" s="27">
        <v>2</v>
      </c>
      <c r="E4" s="27">
        <v>3</v>
      </c>
      <c r="F4" s="27">
        <v>4</v>
      </c>
      <c r="G4" s="27">
        <v>5</v>
      </c>
      <c r="H4" s="24"/>
      <c r="I4" s="764">
        <v>6</v>
      </c>
      <c r="J4" s="765"/>
      <c r="K4" s="27">
        <v>7</v>
      </c>
      <c r="L4" s="27">
        <v>8</v>
      </c>
      <c r="M4" s="27">
        <v>9</v>
      </c>
      <c r="N4" s="27">
        <v>10</v>
      </c>
    </row>
    <row r="5" spans="1:14">
      <c r="A5" s="29" t="s">
        <v>150</v>
      </c>
      <c r="B5" s="30" t="s">
        <v>151</v>
      </c>
      <c r="C5" s="31"/>
      <c r="D5" s="31"/>
      <c r="E5" s="31"/>
      <c r="F5" s="31"/>
      <c r="G5" s="31"/>
      <c r="H5" s="29" t="s">
        <v>150</v>
      </c>
      <c r="I5" s="30" t="s">
        <v>152</v>
      </c>
      <c r="J5" s="32"/>
      <c r="K5" s="33"/>
      <c r="L5" s="33"/>
      <c r="M5" s="33"/>
      <c r="N5" s="33"/>
    </row>
    <row r="6" spans="1:14">
      <c r="A6" s="35" t="s">
        <v>150</v>
      </c>
      <c r="B6" s="36" t="s">
        <v>153</v>
      </c>
      <c r="C6" s="37"/>
      <c r="D6" s="37"/>
      <c r="E6" s="37"/>
      <c r="F6" s="37"/>
      <c r="G6" s="37"/>
      <c r="H6" s="38">
        <v>1</v>
      </c>
      <c r="I6" s="39" t="s">
        <v>75</v>
      </c>
      <c r="J6" s="39" t="s">
        <v>76</v>
      </c>
      <c r="K6" s="40"/>
      <c r="L6" s="40"/>
      <c r="M6" s="40"/>
      <c r="N6" s="40"/>
    </row>
    <row r="7" spans="1:14" ht="34.5">
      <c r="A7" s="38">
        <v>1</v>
      </c>
      <c r="B7" s="39" t="s">
        <v>154</v>
      </c>
      <c r="C7" s="41"/>
      <c r="D7" s="40"/>
      <c r="E7" s="40"/>
      <c r="F7" s="40"/>
      <c r="G7" s="40"/>
      <c r="H7" s="38">
        <v>2</v>
      </c>
      <c r="I7" s="39" t="s">
        <v>77</v>
      </c>
      <c r="J7" s="42" t="s">
        <v>78</v>
      </c>
      <c r="K7" s="40"/>
      <c r="L7" s="40"/>
      <c r="M7" s="41"/>
      <c r="N7" s="41"/>
    </row>
    <row r="8" spans="1:14">
      <c r="A8" s="43"/>
      <c r="B8" s="39" t="s">
        <v>0</v>
      </c>
      <c r="C8" s="41" t="s">
        <v>1</v>
      </c>
      <c r="D8" s="40"/>
      <c r="E8" s="40"/>
      <c r="F8" s="40"/>
      <c r="G8" s="40"/>
      <c r="H8" s="38">
        <v>3</v>
      </c>
      <c r="I8" s="39" t="s">
        <v>79</v>
      </c>
      <c r="J8" s="39" t="s">
        <v>80</v>
      </c>
      <c r="K8" s="40"/>
      <c r="L8" s="40"/>
      <c r="M8" s="41"/>
      <c r="N8" s="41"/>
    </row>
    <row r="9" spans="1:14">
      <c r="A9" s="43"/>
      <c r="B9" s="39" t="s">
        <v>2</v>
      </c>
      <c r="C9" s="41" t="s">
        <v>3</v>
      </c>
      <c r="D9" s="40"/>
      <c r="E9" s="40"/>
      <c r="F9" s="41"/>
      <c r="G9" s="41"/>
      <c r="H9" s="38">
        <v>4</v>
      </c>
      <c r="I9" s="39" t="s">
        <v>81</v>
      </c>
      <c r="J9" s="39" t="s">
        <v>82</v>
      </c>
      <c r="K9" s="40"/>
      <c r="L9" s="40"/>
      <c r="M9" s="41"/>
      <c r="N9" s="41"/>
    </row>
    <row r="10" spans="1:14">
      <c r="A10" s="38">
        <v>2</v>
      </c>
      <c r="B10" s="39" t="s">
        <v>4</v>
      </c>
      <c r="C10" s="41" t="s">
        <v>5</v>
      </c>
      <c r="D10" s="40"/>
      <c r="E10" s="40"/>
      <c r="F10" s="40"/>
      <c r="G10" s="40"/>
      <c r="H10" s="38">
        <v>5</v>
      </c>
      <c r="I10" s="39" t="s">
        <v>83</v>
      </c>
      <c r="J10" s="39" t="s">
        <v>84</v>
      </c>
      <c r="K10" s="40"/>
      <c r="L10" s="40"/>
      <c r="M10" s="41"/>
      <c r="N10" s="41"/>
    </row>
    <row r="11" spans="1:14">
      <c r="A11" s="38">
        <v>3</v>
      </c>
      <c r="B11" s="39" t="s">
        <v>6</v>
      </c>
      <c r="C11" s="41" t="s">
        <v>7</v>
      </c>
      <c r="D11" s="40"/>
      <c r="E11" s="40"/>
      <c r="F11" s="40"/>
      <c r="G11" s="40"/>
      <c r="H11" s="38">
        <v>6</v>
      </c>
      <c r="I11" s="39" t="s">
        <v>85</v>
      </c>
      <c r="J11" s="39" t="s">
        <v>86</v>
      </c>
      <c r="K11" s="40"/>
      <c r="L11" s="40"/>
      <c r="M11" s="41"/>
      <c r="N11" s="41"/>
    </row>
    <row r="12" spans="1:14">
      <c r="A12" s="38">
        <v>4</v>
      </c>
      <c r="B12" s="39" t="s">
        <v>8</v>
      </c>
      <c r="C12" s="41" t="s">
        <v>9</v>
      </c>
      <c r="D12" s="40"/>
      <c r="E12" s="40"/>
      <c r="F12" s="41"/>
      <c r="G12" s="41"/>
      <c r="H12" s="38">
        <v>7</v>
      </c>
      <c r="I12" s="39" t="s">
        <v>87</v>
      </c>
      <c r="J12" s="39" t="s">
        <v>88</v>
      </c>
      <c r="K12" s="40"/>
      <c r="L12" s="40"/>
      <c r="M12" s="41"/>
      <c r="N12" s="41"/>
    </row>
    <row r="13" spans="1:14">
      <c r="A13" s="38">
        <v>5</v>
      </c>
      <c r="B13" s="39" t="s">
        <v>10</v>
      </c>
      <c r="C13" s="41" t="s">
        <v>11</v>
      </c>
      <c r="D13" s="40"/>
      <c r="E13" s="40"/>
      <c r="F13" s="41"/>
      <c r="G13" s="41"/>
      <c r="H13" s="38">
        <v>8</v>
      </c>
      <c r="I13" s="39" t="s">
        <v>89</v>
      </c>
      <c r="J13" s="44">
        <v>2215</v>
      </c>
      <c r="K13" s="40"/>
      <c r="L13" s="40"/>
      <c r="M13" s="41"/>
      <c r="N13" s="41"/>
    </row>
    <row r="14" spans="1:14">
      <c r="A14" s="38">
        <v>6</v>
      </c>
      <c r="B14" s="39" t="s">
        <v>155</v>
      </c>
      <c r="C14" s="41"/>
      <c r="D14" s="40"/>
      <c r="E14" s="40"/>
      <c r="F14" s="41"/>
      <c r="G14" s="41"/>
      <c r="H14" s="38">
        <v>9</v>
      </c>
      <c r="I14" s="39" t="s">
        <v>156</v>
      </c>
      <c r="J14" s="39"/>
      <c r="K14" s="40"/>
      <c r="L14" s="40"/>
      <c r="M14" s="41"/>
      <c r="N14" s="41"/>
    </row>
    <row r="15" spans="1:14">
      <c r="A15" s="43"/>
      <c r="B15" s="39" t="s">
        <v>12</v>
      </c>
      <c r="C15" s="41" t="s">
        <v>13</v>
      </c>
      <c r="D15" s="40"/>
      <c r="E15" s="40"/>
      <c r="F15" s="41"/>
      <c r="G15" s="41"/>
      <c r="H15" s="43"/>
      <c r="I15" s="39" t="s">
        <v>157</v>
      </c>
      <c r="J15" s="39" t="s">
        <v>158</v>
      </c>
      <c r="K15" s="40"/>
      <c r="L15" s="40"/>
      <c r="M15" s="40"/>
      <c r="N15" s="40"/>
    </row>
    <row r="16" spans="1:14">
      <c r="A16" s="43"/>
      <c r="B16" s="39" t="s">
        <v>159</v>
      </c>
      <c r="C16" s="41" t="s">
        <v>160</v>
      </c>
      <c r="D16" s="40"/>
      <c r="E16" s="40"/>
      <c r="F16" s="41"/>
      <c r="G16" s="41"/>
      <c r="H16" s="43"/>
      <c r="I16" s="39" t="s">
        <v>161</v>
      </c>
      <c r="J16" s="39" t="s">
        <v>162</v>
      </c>
      <c r="K16" s="40"/>
      <c r="L16" s="40"/>
      <c r="M16" s="41"/>
      <c r="N16" s="41"/>
    </row>
    <row r="17" spans="1:14">
      <c r="A17" s="38">
        <v>7</v>
      </c>
      <c r="B17" s="39" t="s">
        <v>163</v>
      </c>
      <c r="C17" s="41" t="s">
        <v>164</v>
      </c>
      <c r="D17" s="40"/>
      <c r="E17" s="40"/>
      <c r="F17" s="41"/>
      <c r="G17" s="41"/>
      <c r="H17" s="43"/>
      <c r="I17" s="39" t="s">
        <v>165</v>
      </c>
      <c r="J17" s="39" t="s">
        <v>166</v>
      </c>
      <c r="K17" s="40"/>
      <c r="L17" s="40"/>
      <c r="M17" s="41"/>
      <c r="N17" s="41"/>
    </row>
    <row r="18" spans="1:14">
      <c r="A18" s="38">
        <v>8</v>
      </c>
      <c r="B18" s="39" t="s">
        <v>167</v>
      </c>
      <c r="C18" s="41" t="s">
        <v>168</v>
      </c>
      <c r="D18" s="40"/>
      <c r="E18" s="40"/>
      <c r="F18" s="41"/>
      <c r="G18" s="41"/>
      <c r="H18" s="43"/>
      <c r="I18" s="39" t="s">
        <v>169</v>
      </c>
      <c r="J18" s="39" t="s">
        <v>170</v>
      </c>
      <c r="K18" s="40"/>
      <c r="L18" s="40"/>
      <c r="M18" s="40"/>
      <c r="N18" s="40"/>
    </row>
    <row r="19" spans="1:14">
      <c r="A19" s="38">
        <v>9</v>
      </c>
      <c r="B19" s="39" t="s">
        <v>171</v>
      </c>
      <c r="C19" s="41" t="s">
        <v>172</v>
      </c>
      <c r="D19" s="40"/>
      <c r="E19" s="40"/>
      <c r="F19" s="41"/>
      <c r="G19" s="41"/>
      <c r="H19" s="43"/>
      <c r="I19" s="39" t="s">
        <v>173</v>
      </c>
      <c r="J19" s="39" t="s">
        <v>174</v>
      </c>
      <c r="K19" s="40"/>
      <c r="L19" s="40"/>
      <c r="M19" s="40"/>
      <c r="N19" s="40"/>
    </row>
    <row r="20" spans="1:14">
      <c r="A20" s="38">
        <v>10</v>
      </c>
      <c r="B20" s="39" t="s">
        <v>175</v>
      </c>
      <c r="C20" s="41" t="s">
        <v>176</v>
      </c>
      <c r="D20" s="40"/>
      <c r="E20" s="40"/>
      <c r="F20" s="41"/>
      <c r="G20" s="41"/>
      <c r="H20" s="43"/>
      <c r="I20" s="39" t="s">
        <v>177</v>
      </c>
      <c r="J20" s="39" t="s">
        <v>178</v>
      </c>
      <c r="K20" s="40"/>
      <c r="L20" s="40"/>
      <c r="M20" s="41"/>
      <c r="N20" s="41"/>
    </row>
    <row r="21" spans="1:14">
      <c r="A21" s="38">
        <v>11</v>
      </c>
      <c r="B21" s="39" t="s">
        <v>179</v>
      </c>
      <c r="C21" s="41" t="s">
        <v>180</v>
      </c>
      <c r="D21" s="40"/>
      <c r="E21" s="40"/>
      <c r="F21" s="41"/>
      <c r="G21" s="41"/>
      <c r="H21" s="43"/>
      <c r="I21" s="39" t="s">
        <v>181</v>
      </c>
      <c r="J21" s="39" t="s">
        <v>182</v>
      </c>
      <c r="K21" s="40"/>
      <c r="L21" s="40"/>
      <c r="M21" s="41"/>
      <c r="N21" s="41"/>
    </row>
    <row r="22" spans="1:14">
      <c r="A22" s="38">
        <v>12</v>
      </c>
      <c r="B22" s="39" t="s">
        <v>183</v>
      </c>
      <c r="C22" s="41" t="s">
        <v>9</v>
      </c>
      <c r="D22" s="40"/>
      <c r="E22" s="40"/>
      <c r="F22" s="41"/>
      <c r="G22" s="41"/>
      <c r="H22" s="43"/>
      <c r="I22" s="39" t="s">
        <v>184</v>
      </c>
      <c r="J22" s="39" t="s">
        <v>185</v>
      </c>
      <c r="K22" s="40"/>
      <c r="L22" s="40"/>
      <c r="M22" s="40"/>
      <c r="N22" s="40"/>
    </row>
    <row r="23" spans="1:14">
      <c r="A23" s="38">
        <v>13</v>
      </c>
      <c r="B23" s="45" t="s">
        <v>186</v>
      </c>
      <c r="C23" s="41" t="s">
        <v>187</v>
      </c>
      <c r="D23" s="40"/>
      <c r="E23" s="40"/>
      <c r="F23" s="41"/>
      <c r="G23" s="41"/>
      <c r="H23" s="43"/>
      <c r="I23" s="39" t="s">
        <v>188</v>
      </c>
      <c r="J23" s="39" t="s">
        <v>189</v>
      </c>
      <c r="K23" s="40"/>
      <c r="L23" s="40"/>
      <c r="M23" s="41"/>
      <c r="N23" s="41"/>
    </row>
    <row r="24" spans="1:14">
      <c r="A24" s="38">
        <v>14</v>
      </c>
      <c r="B24" s="39" t="s">
        <v>14</v>
      </c>
      <c r="C24" s="41"/>
      <c r="D24" s="40"/>
      <c r="E24" s="40"/>
      <c r="F24" s="41"/>
      <c r="G24" s="41"/>
      <c r="H24" s="38">
        <v>10</v>
      </c>
      <c r="I24" s="39" t="s">
        <v>190</v>
      </c>
      <c r="J24" s="39"/>
      <c r="K24" s="40"/>
      <c r="L24" s="40"/>
      <c r="M24" s="41"/>
      <c r="N24" s="41"/>
    </row>
    <row r="25" spans="1:14">
      <c r="A25" s="43"/>
      <c r="B25" s="39"/>
      <c r="C25" s="41"/>
      <c r="D25" s="40"/>
      <c r="E25" s="40"/>
      <c r="F25" s="41"/>
      <c r="G25" s="41"/>
      <c r="H25" s="43"/>
      <c r="I25" s="39" t="s">
        <v>191</v>
      </c>
      <c r="J25" s="39" t="s">
        <v>192</v>
      </c>
      <c r="K25" s="40"/>
      <c r="L25" s="40"/>
      <c r="M25" s="40"/>
      <c r="N25" s="40"/>
    </row>
    <row r="26" spans="1:14" ht="34.5">
      <c r="A26" s="43"/>
      <c r="B26" s="39"/>
      <c r="C26" s="41"/>
      <c r="D26" s="40"/>
      <c r="E26" s="40"/>
      <c r="F26" s="41"/>
      <c r="G26" s="41"/>
      <c r="H26" s="43"/>
      <c r="I26" s="39" t="s">
        <v>90</v>
      </c>
      <c r="J26" s="42" t="s">
        <v>91</v>
      </c>
      <c r="K26" s="40"/>
      <c r="L26" s="40"/>
      <c r="M26" s="41"/>
      <c r="N26" s="41"/>
    </row>
    <row r="27" spans="1:14">
      <c r="A27" s="43"/>
      <c r="B27" s="39"/>
      <c r="C27" s="41"/>
      <c r="D27" s="40"/>
      <c r="E27" s="40"/>
      <c r="F27" s="41"/>
      <c r="G27" s="41"/>
      <c r="H27" s="43"/>
      <c r="I27" s="39" t="s">
        <v>92</v>
      </c>
      <c r="J27" s="39" t="s">
        <v>93</v>
      </c>
      <c r="K27" s="40"/>
      <c r="L27" s="40"/>
      <c r="M27" s="40"/>
      <c r="N27" s="41"/>
    </row>
    <row r="28" spans="1:14">
      <c r="A28" s="43"/>
      <c r="B28" s="39"/>
      <c r="C28" s="41"/>
      <c r="D28" s="40"/>
      <c r="E28" s="40"/>
      <c r="F28" s="41"/>
      <c r="G28" s="41"/>
      <c r="H28" s="38">
        <v>11</v>
      </c>
      <c r="I28" s="39" t="s">
        <v>94</v>
      </c>
      <c r="J28" s="39" t="s">
        <v>95</v>
      </c>
      <c r="K28" s="40"/>
      <c r="L28" s="40"/>
      <c r="M28" s="41"/>
      <c r="N28" s="41"/>
    </row>
    <row r="29" spans="1:14">
      <c r="A29" s="35"/>
      <c r="B29" s="36" t="s">
        <v>193</v>
      </c>
      <c r="C29" s="37"/>
      <c r="D29" s="46">
        <f>SUM(D7:D28)</f>
        <v>0</v>
      </c>
      <c r="E29" s="46">
        <f>SUM(E7:E28)</f>
        <v>0</v>
      </c>
      <c r="F29" s="37">
        <f t="shared" ref="F29:G29" si="0">SUM(F7:F28)</f>
        <v>0</v>
      </c>
      <c r="G29" s="37">
        <f t="shared" si="0"/>
        <v>0</v>
      </c>
      <c r="H29" s="43"/>
      <c r="I29" s="39" t="s">
        <v>96</v>
      </c>
      <c r="J29" s="39" t="s">
        <v>97</v>
      </c>
      <c r="K29" s="40"/>
      <c r="L29" s="40"/>
      <c r="M29" s="41"/>
      <c r="N29" s="41"/>
    </row>
    <row r="30" spans="1:14">
      <c r="A30" s="35" t="s">
        <v>150</v>
      </c>
      <c r="B30" s="36" t="s">
        <v>194</v>
      </c>
      <c r="C30" s="37"/>
      <c r="D30" s="37"/>
      <c r="E30" s="37"/>
      <c r="F30" s="37"/>
      <c r="G30" s="37"/>
      <c r="H30" s="38">
        <v>12</v>
      </c>
      <c r="I30" s="39" t="s">
        <v>98</v>
      </c>
      <c r="J30" s="47">
        <v>22024202</v>
      </c>
      <c r="K30" s="40"/>
      <c r="L30" s="40"/>
      <c r="M30" s="41"/>
      <c r="N30" s="41"/>
    </row>
    <row r="31" spans="1:14">
      <c r="A31" s="38">
        <v>1</v>
      </c>
      <c r="B31" s="39" t="s">
        <v>15</v>
      </c>
      <c r="C31" s="41" t="s">
        <v>16</v>
      </c>
      <c r="D31" s="40"/>
      <c r="E31" s="40"/>
      <c r="F31" s="41"/>
      <c r="G31" s="41"/>
      <c r="H31" s="38">
        <v>13</v>
      </c>
      <c r="I31" s="39" t="s">
        <v>46</v>
      </c>
      <c r="J31" s="47">
        <v>22104210</v>
      </c>
      <c r="K31" s="40"/>
      <c r="L31" s="40"/>
      <c r="M31" s="41"/>
      <c r="N31" s="41"/>
    </row>
    <row r="32" spans="1:14">
      <c r="A32" s="38">
        <v>2</v>
      </c>
      <c r="B32" s="39" t="s">
        <v>195</v>
      </c>
      <c r="C32" s="41" t="s">
        <v>187</v>
      </c>
      <c r="D32" s="40"/>
      <c r="E32" s="40"/>
      <c r="F32" s="41"/>
      <c r="G32" s="41"/>
      <c r="H32" s="38">
        <v>14</v>
      </c>
      <c r="I32" s="39" t="s">
        <v>196</v>
      </c>
      <c r="J32" s="39"/>
      <c r="K32" s="40"/>
      <c r="L32" s="41"/>
      <c r="M32" s="41"/>
      <c r="N32" s="41"/>
    </row>
    <row r="33" spans="1:14">
      <c r="A33" s="38">
        <v>3</v>
      </c>
      <c r="B33" s="39" t="s">
        <v>197</v>
      </c>
      <c r="C33" s="41" t="s">
        <v>187</v>
      </c>
      <c r="D33" s="40"/>
      <c r="E33" s="40"/>
      <c r="F33" s="41"/>
      <c r="G33" s="41"/>
      <c r="H33" s="43"/>
      <c r="I33" s="39" t="s">
        <v>99</v>
      </c>
      <c r="J33" s="39" t="s">
        <v>100</v>
      </c>
      <c r="K33" s="40"/>
      <c r="L33" s="40"/>
      <c r="M33" s="40"/>
      <c r="N33" s="40"/>
    </row>
    <row r="34" spans="1:14">
      <c r="A34" s="38">
        <v>4</v>
      </c>
      <c r="B34" s="39" t="s">
        <v>198</v>
      </c>
      <c r="C34" s="41"/>
      <c r="D34" s="40"/>
      <c r="E34" s="40"/>
      <c r="F34" s="41"/>
      <c r="G34" s="41"/>
      <c r="H34" s="43"/>
      <c r="I34" s="39" t="s">
        <v>101</v>
      </c>
      <c r="J34" s="39" t="s">
        <v>102</v>
      </c>
      <c r="K34" s="40"/>
      <c r="L34" s="40"/>
      <c r="M34" s="41"/>
      <c r="N34" s="41"/>
    </row>
    <row r="35" spans="1:14">
      <c r="A35" s="43"/>
      <c r="B35" s="39" t="s">
        <v>199</v>
      </c>
      <c r="C35" s="41" t="s">
        <v>200</v>
      </c>
      <c r="D35" s="40"/>
      <c r="E35" s="40"/>
      <c r="F35" s="40"/>
      <c r="G35" s="40"/>
      <c r="H35" s="43"/>
      <c r="I35" s="39" t="s">
        <v>103</v>
      </c>
      <c r="J35" s="39" t="s">
        <v>88</v>
      </c>
      <c r="K35" s="40"/>
      <c r="L35" s="40"/>
      <c r="M35" s="40"/>
      <c r="N35" s="40"/>
    </row>
    <row r="36" spans="1:14">
      <c r="A36" s="43"/>
      <c r="B36" s="39" t="s">
        <v>201</v>
      </c>
      <c r="C36" s="41" t="s">
        <v>202</v>
      </c>
      <c r="D36" s="40"/>
      <c r="E36" s="40"/>
      <c r="F36" s="40"/>
      <c r="G36" s="40"/>
      <c r="H36" s="43"/>
      <c r="I36" s="39" t="s">
        <v>104</v>
      </c>
      <c r="J36" s="39" t="s">
        <v>105</v>
      </c>
      <c r="K36" s="40"/>
      <c r="L36" s="40"/>
      <c r="M36" s="41"/>
      <c r="N36" s="41"/>
    </row>
    <row r="37" spans="1:14">
      <c r="A37" s="38">
        <v>5</v>
      </c>
      <c r="B37" s="39" t="s">
        <v>203</v>
      </c>
      <c r="C37" s="41" t="s">
        <v>7</v>
      </c>
      <c r="D37" s="40"/>
      <c r="E37" s="40"/>
      <c r="F37" s="41"/>
      <c r="G37" s="41"/>
      <c r="H37" s="38">
        <v>15</v>
      </c>
      <c r="I37" s="39" t="s">
        <v>204</v>
      </c>
      <c r="J37" s="39"/>
      <c r="K37" s="40"/>
      <c r="L37" s="40"/>
      <c r="M37" s="41"/>
      <c r="N37" s="41"/>
    </row>
    <row r="38" spans="1:14">
      <c r="A38" s="38">
        <v>6</v>
      </c>
      <c r="B38" s="39" t="s">
        <v>205</v>
      </c>
      <c r="C38" s="41" t="s">
        <v>206</v>
      </c>
      <c r="D38" s="40"/>
      <c r="E38" s="40"/>
      <c r="F38" s="41"/>
      <c r="G38" s="41"/>
      <c r="H38" s="43"/>
      <c r="I38" s="39" t="s">
        <v>106</v>
      </c>
      <c r="J38" s="39"/>
      <c r="K38" s="40"/>
      <c r="L38" s="40"/>
      <c r="M38" s="40"/>
      <c r="N38" s="40"/>
    </row>
    <row r="39" spans="1:14">
      <c r="A39" s="38">
        <v>7</v>
      </c>
      <c r="B39" s="39" t="s">
        <v>207</v>
      </c>
      <c r="C39" s="41" t="s">
        <v>208</v>
      </c>
      <c r="D39" s="40"/>
      <c r="E39" s="40"/>
      <c r="F39" s="41"/>
      <c r="G39" s="41"/>
      <c r="H39" s="43"/>
      <c r="I39" s="39" t="s">
        <v>107</v>
      </c>
      <c r="J39" s="39"/>
      <c r="K39" s="40"/>
      <c r="L39" s="40"/>
      <c r="M39" s="41"/>
      <c r="N39" s="41"/>
    </row>
    <row r="40" spans="1:14">
      <c r="A40" s="38">
        <v>8</v>
      </c>
      <c r="B40" s="39" t="s">
        <v>17</v>
      </c>
      <c r="C40" s="41" t="s">
        <v>18</v>
      </c>
      <c r="D40" s="40"/>
      <c r="E40" s="40"/>
      <c r="F40" s="41"/>
      <c r="G40" s="41"/>
      <c r="H40" s="43"/>
      <c r="I40" s="39"/>
      <c r="J40" s="39"/>
      <c r="K40" s="40"/>
      <c r="L40" s="41"/>
      <c r="M40" s="41"/>
      <c r="N40" s="41"/>
    </row>
    <row r="41" spans="1:14">
      <c r="A41" s="38">
        <v>9</v>
      </c>
      <c r="B41" s="39" t="s">
        <v>19</v>
      </c>
      <c r="C41" s="41" t="s">
        <v>20</v>
      </c>
      <c r="D41" s="40"/>
      <c r="E41" s="40"/>
      <c r="F41" s="41"/>
      <c r="G41" s="41"/>
      <c r="H41" s="43"/>
      <c r="I41" s="39"/>
      <c r="J41" s="39"/>
      <c r="K41" s="40"/>
      <c r="L41" s="41"/>
      <c r="M41" s="41"/>
      <c r="N41" s="41"/>
    </row>
    <row r="42" spans="1:14">
      <c r="A42" s="38">
        <v>10</v>
      </c>
      <c r="B42" s="39" t="s">
        <v>21</v>
      </c>
      <c r="C42" s="41" t="s">
        <v>18</v>
      </c>
      <c r="D42" s="40"/>
      <c r="E42" s="40"/>
      <c r="F42" s="41"/>
      <c r="G42" s="41"/>
      <c r="H42" s="38">
        <v>16</v>
      </c>
      <c r="I42" s="39" t="s">
        <v>209</v>
      </c>
      <c r="J42" s="39"/>
      <c r="K42" s="40"/>
      <c r="L42" s="41"/>
      <c r="M42" s="41"/>
      <c r="N42" s="41"/>
    </row>
    <row r="43" spans="1:14">
      <c r="A43" s="38">
        <v>11</v>
      </c>
      <c r="B43" s="39" t="s">
        <v>210</v>
      </c>
      <c r="C43" s="41" t="s">
        <v>22</v>
      </c>
      <c r="D43" s="40"/>
      <c r="E43" s="40"/>
      <c r="F43" s="41"/>
      <c r="G43" s="41"/>
      <c r="H43" s="43"/>
      <c r="I43" s="39" t="s">
        <v>211</v>
      </c>
      <c r="J43" s="39" t="s">
        <v>212</v>
      </c>
      <c r="K43" s="40"/>
      <c r="L43" s="41"/>
      <c r="M43" s="41"/>
      <c r="N43" s="41"/>
    </row>
    <row r="44" spans="1:14" ht="34.5">
      <c r="A44" s="38">
        <v>12</v>
      </c>
      <c r="B44" s="39" t="s">
        <v>23</v>
      </c>
      <c r="C44" s="41" t="s">
        <v>24</v>
      </c>
      <c r="D44" s="40"/>
      <c r="E44" s="40"/>
      <c r="F44" s="41"/>
      <c r="G44" s="41"/>
      <c r="H44" s="43"/>
      <c r="I44" s="39" t="s">
        <v>213</v>
      </c>
      <c r="J44" s="48" t="s">
        <v>214</v>
      </c>
      <c r="K44" s="40"/>
      <c r="L44" s="41"/>
      <c r="M44" s="41"/>
      <c r="N44" s="41"/>
    </row>
    <row r="45" spans="1:14">
      <c r="A45" s="38">
        <v>13</v>
      </c>
      <c r="B45" s="39" t="s">
        <v>25</v>
      </c>
      <c r="C45" s="41" t="s">
        <v>24</v>
      </c>
      <c r="D45" s="40"/>
      <c r="E45" s="40"/>
      <c r="F45" s="41"/>
      <c r="G45" s="41"/>
      <c r="H45" s="38">
        <v>17</v>
      </c>
      <c r="I45" s="39" t="s">
        <v>215</v>
      </c>
      <c r="J45" s="39" t="s">
        <v>216</v>
      </c>
      <c r="K45" s="40"/>
      <c r="L45" s="40"/>
      <c r="M45" s="41"/>
      <c r="N45" s="41"/>
    </row>
    <row r="46" spans="1:14">
      <c r="A46" s="43"/>
      <c r="B46" s="45" t="s">
        <v>26</v>
      </c>
      <c r="C46" s="41" t="s">
        <v>22</v>
      </c>
      <c r="D46" s="40"/>
      <c r="E46" s="40"/>
      <c r="F46" s="41"/>
      <c r="G46" s="41"/>
      <c r="H46" s="38">
        <v>18</v>
      </c>
      <c r="I46" s="39" t="s">
        <v>217</v>
      </c>
      <c r="J46" s="39" t="s">
        <v>218</v>
      </c>
      <c r="K46" s="40"/>
      <c r="L46" s="41"/>
      <c r="M46" s="41"/>
      <c r="N46" s="41"/>
    </row>
    <row r="47" spans="1:14">
      <c r="A47" s="43"/>
      <c r="B47" s="39" t="s">
        <v>219</v>
      </c>
      <c r="C47" s="41" t="s">
        <v>28</v>
      </c>
      <c r="D47" s="40"/>
      <c r="E47" s="40"/>
      <c r="F47" s="41"/>
      <c r="G47" s="41"/>
      <c r="H47" s="38">
        <v>19</v>
      </c>
      <c r="I47" s="45" t="s">
        <v>108</v>
      </c>
      <c r="J47" s="39" t="s">
        <v>109</v>
      </c>
      <c r="K47" s="40"/>
      <c r="L47" s="40"/>
      <c r="M47" s="41"/>
      <c r="N47" s="41"/>
    </row>
    <row r="48" spans="1:14">
      <c r="A48" s="43"/>
      <c r="B48" s="39" t="s">
        <v>29</v>
      </c>
      <c r="C48" s="41" t="s">
        <v>30</v>
      </c>
      <c r="D48" s="40"/>
      <c r="E48" s="40"/>
      <c r="F48" s="41"/>
      <c r="G48" s="41"/>
      <c r="H48" s="38">
        <v>20</v>
      </c>
      <c r="I48" s="39" t="s">
        <v>110</v>
      </c>
      <c r="J48" s="39" t="s">
        <v>111</v>
      </c>
      <c r="K48" s="40"/>
      <c r="L48" s="41"/>
      <c r="M48" s="41"/>
      <c r="N48" s="41"/>
    </row>
    <row r="49" spans="1:15">
      <c r="A49" s="43"/>
      <c r="B49" s="39"/>
      <c r="C49" s="41"/>
      <c r="D49" s="40"/>
      <c r="E49" s="40"/>
      <c r="F49" s="41"/>
      <c r="G49" s="41"/>
      <c r="H49" s="38">
        <v>21</v>
      </c>
      <c r="I49" s="39" t="s">
        <v>112</v>
      </c>
      <c r="J49" s="39" t="s">
        <v>113</v>
      </c>
      <c r="K49" s="40"/>
      <c r="L49" s="40"/>
      <c r="M49" s="41"/>
      <c r="N49" s="41"/>
      <c r="O49" s="49" t="s">
        <v>60</v>
      </c>
    </row>
    <row r="50" spans="1:15">
      <c r="A50" s="43"/>
      <c r="B50" s="39"/>
      <c r="C50" s="41"/>
      <c r="D50" s="40"/>
      <c r="E50" s="40"/>
      <c r="F50" s="41"/>
      <c r="G50" s="41"/>
      <c r="H50" s="38">
        <v>22</v>
      </c>
      <c r="I50" s="39" t="s">
        <v>220</v>
      </c>
      <c r="J50" s="39" t="s">
        <v>221</v>
      </c>
      <c r="K50" s="40"/>
      <c r="L50" s="41"/>
      <c r="M50" s="41"/>
      <c r="N50" s="41"/>
      <c r="O50" s="49" t="s">
        <v>60</v>
      </c>
    </row>
    <row r="51" spans="1:15">
      <c r="A51" s="43"/>
      <c r="B51" s="39"/>
      <c r="C51" s="41"/>
      <c r="D51" s="40"/>
      <c r="E51" s="40"/>
      <c r="F51" s="41"/>
      <c r="G51" s="41"/>
      <c r="H51" s="38">
        <v>23</v>
      </c>
      <c r="I51" s="39" t="s">
        <v>222</v>
      </c>
      <c r="J51" s="39" t="s">
        <v>88</v>
      </c>
      <c r="K51" s="40"/>
      <c r="L51" s="41"/>
      <c r="M51" s="41"/>
      <c r="N51" s="41"/>
      <c r="O51" s="49" t="s">
        <v>60</v>
      </c>
    </row>
    <row r="52" spans="1:15">
      <c r="A52" s="35"/>
      <c r="B52" s="36" t="s">
        <v>223</v>
      </c>
      <c r="C52" s="37"/>
      <c r="D52" s="46">
        <f>SUM(D31:D51)</f>
        <v>0</v>
      </c>
      <c r="E52" s="46">
        <f>SUM(E31:E51)</f>
        <v>0</v>
      </c>
      <c r="F52" s="37">
        <f t="shared" ref="F52:G52" si="1">SUM(F31:F51)</f>
        <v>0</v>
      </c>
      <c r="G52" s="37">
        <f t="shared" si="1"/>
        <v>0</v>
      </c>
      <c r="H52" s="38">
        <v>24</v>
      </c>
      <c r="I52" s="39" t="s">
        <v>114</v>
      </c>
      <c r="J52" s="39" t="s">
        <v>115</v>
      </c>
      <c r="K52" s="40"/>
      <c r="L52" s="40"/>
      <c r="M52" s="40"/>
      <c r="N52" s="40"/>
      <c r="O52" s="34" t="s">
        <v>60</v>
      </c>
    </row>
    <row r="53" spans="1:15">
      <c r="A53" s="35"/>
      <c r="B53" s="36" t="s">
        <v>224</v>
      </c>
      <c r="C53" s="37"/>
      <c r="D53" s="46">
        <f>SUM(D29,D52)</f>
        <v>0</v>
      </c>
      <c r="E53" s="46">
        <f>SUM(E29,E52)</f>
        <v>0</v>
      </c>
      <c r="F53" s="37">
        <f t="shared" ref="F53:G53" si="2">SUM(F29,F52)</f>
        <v>0</v>
      </c>
      <c r="G53" s="37">
        <f t="shared" si="2"/>
        <v>0</v>
      </c>
      <c r="H53" s="38">
        <v>25</v>
      </c>
      <c r="I53" s="39" t="s">
        <v>225</v>
      </c>
      <c r="J53" s="47">
        <v>24354435</v>
      </c>
      <c r="K53" s="40"/>
      <c r="L53" s="41"/>
      <c r="M53" s="41"/>
      <c r="N53" s="41"/>
    </row>
    <row r="54" spans="1:15">
      <c r="A54" s="35" t="s">
        <v>150</v>
      </c>
      <c r="B54" s="36" t="s">
        <v>226</v>
      </c>
      <c r="C54" s="37"/>
      <c r="D54" s="37"/>
      <c r="E54" s="37"/>
      <c r="F54" s="37"/>
      <c r="G54" s="37"/>
      <c r="H54" s="38">
        <v>26</v>
      </c>
      <c r="I54" s="39" t="s">
        <v>47</v>
      </c>
      <c r="J54" s="39"/>
      <c r="K54" s="40"/>
      <c r="L54" s="41"/>
      <c r="M54" s="41"/>
      <c r="N54" s="41"/>
    </row>
    <row r="55" spans="1:15">
      <c r="A55" s="38">
        <v>1</v>
      </c>
      <c r="B55" s="39" t="s">
        <v>31</v>
      </c>
      <c r="C55" s="41" t="s">
        <v>32</v>
      </c>
      <c r="D55" s="40"/>
      <c r="E55" s="40"/>
      <c r="F55" s="41"/>
      <c r="G55" s="41"/>
      <c r="H55" s="43"/>
      <c r="I55" s="39" t="s">
        <v>227</v>
      </c>
      <c r="J55" s="39" t="s">
        <v>228</v>
      </c>
      <c r="K55" s="40"/>
      <c r="L55" s="41"/>
      <c r="M55" s="41"/>
      <c r="N55" s="40"/>
    </row>
    <row r="56" spans="1:15">
      <c r="A56" s="38">
        <v>2</v>
      </c>
      <c r="B56" s="39" t="s">
        <v>33</v>
      </c>
      <c r="C56" s="41" t="s">
        <v>34</v>
      </c>
      <c r="D56" s="40"/>
      <c r="E56" s="40"/>
      <c r="F56" s="41"/>
      <c r="G56" s="41"/>
      <c r="H56" s="43"/>
      <c r="I56" s="39" t="s">
        <v>229</v>
      </c>
      <c r="J56" s="39" t="s">
        <v>230</v>
      </c>
      <c r="K56" s="40"/>
      <c r="L56" s="40"/>
      <c r="M56" s="41"/>
      <c r="N56" s="41"/>
    </row>
    <row r="57" spans="1:15">
      <c r="A57" s="38">
        <v>3</v>
      </c>
      <c r="B57" s="39" t="s">
        <v>35</v>
      </c>
      <c r="C57" s="41" t="s">
        <v>36</v>
      </c>
      <c r="D57" s="40"/>
      <c r="E57" s="40"/>
      <c r="F57" s="41"/>
      <c r="G57" s="41"/>
      <c r="H57" s="43"/>
      <c r="I57" s="39" t="s">
        <v>231</v>
      </c>
      <c r="J57" s="39" t="s">
        <v>232</v>
      </c>
      <c r="K57" s="40"/>
      <c r="L57" s="41"/>
      <c r="M57" s="41"/>
      <c r="N57" s="41"/>
    </row>
    <row r="58" spans="1:15">
      <c r="A58" s="38">
        <v>4</v>
      </c>
      <c r="B58" s="39" t="s">
        <v>37</v>
      </c>
      <c r="C58" s="41" t="s">
        <v>38</v>
      </c>
      <c r="D58" s="40"/>
      <c r="E58" s="40"/>
      <c r="F58" s="41"/>
      <c r="G58" s="41"/>
      <c r="H58" s="43"/>
      <c r="I58" s="39" t="s">
        <v>233</v>
      </c>
      <c r="J58" s="39" t="s">
        <v>234</v>
      </c>
      <c r="K58" s="40"/>
      <c r="L58" s="40"/>
      <c r="M58" s="41"/>
      <c r="N58" s="41"/>
    </row>
    <row r="59" spans="1:15">
      <c r="A59" s="38">
        <v>5</v>
      </c>
      <c r="B59" s="39" t="s">
        <v>39</v>
      </c>
      <c r="C59" s="41" t="s">
        <v>40</v>
      </c>
      <c r="D59" s="40"/>
      <c r="E59" s="40"/>
      <c r="F59" s="41"/>
      <c r="G59" s="41"/>
      <c r="H59" s="43"/>
      <c r="I59" s="39" t="s">
        <v>235</v>
      </c>
      <c r="J59" s="39" t="s">
        <v>236</v>
      </c>
      <c r="K59" s="40"/>
      <c r="L59" s="40"/>
      <c r="M59" s="41"/>
      <c r="N59" s="41"/>
    </row>
    <row r="60" spans="1:15">
      <c r="A60" s="38">
        <v>6</v>
      </c>
      <c r="B60" s="39" t="s">
        <v>237</v>
      </c>
      <c r="C60" s="41" t="s">
        <v>41</v>
      </c>
      <c r="D60" s="40"/>
      <c r="E60" s="41"/>
      <c r="F60" s="41"/>
      <c r="G60" s="41"/>
      <c r="H60" s="43"/>
      <c r="I60" s="39" t="s">
        <v>116</v>
      </c>
      <c r="J60" s="39" t="s">
        <v>117</v>
      </c>
      <c r="K60" s="40"/>
      <c r="L60" s="40"/>
      <c r="M60" s="41"/>
      <c r="N60" s="41"/>
    </row>
    <row r="61" spans="1:15">
      <c r="A61" s="38">
        <v>7</v>
      </c>
      <c r="B61" s="39" t="s">
        <v>238</v>
      </c>
      <c r="C61" s="41" t="s">
        <v>41</v>
      </c>
      <c r="D61" s="40"/>
      <c r="E61" s="40"/>
      <c r="F61" s="41"/>
      <c r="G61" s="41"/>
      <c r="H61" s="43"/>
      <c r="I61" s="39" t="s">
        <v>239</v>
      </c>
      <c r="J61" s="39" t="s">
        <v>240</v>
      </c>
      <c r="K61" s="40"/>
      <c r="L61" s="40"/>
      <c r="M61" s="41"/>
      <c r="N61" s="41"/>
    </row>
    <row r="62" spans="1:15" ht="34.5">
      <c r="A62" s="38">
        <v>8</v>
      </c>
      <c r="B62" s="39" t="s">
        <v>241</v>
      </c>
      <c r="C62" s="48" t="s">
        <v>242</v>
      </c>
      <c r="D62" s="40"/>
      <c r="E62" s="40"/>
      <c r="F62" s="41"/>
      <c r="G62" s="41"/>
      <c r="H62" s="43"/>
      <c r="I62" s="39" t="s">
        <v>118</v>
      </c>
      <c r="J62" s="39" t="s">
        <v>119</v>
      </c>
      <c r="K62" s="40"/>
      <c r="L62" s="40"/>
      <c r="M62" s="41"/>
      <c r="N62" s="41"/>
    </row>
    <row r="63" spans="1:15">
      <c r="A63" s="38">
        <v>9</v>
      </c>
      <c r="B63" s="39" t="s">
        <v>243</v>
      </c>
      <c r="C63" s="41" t="s">
        <v>244</v>
      </c>
      <c r="D63" s="40"/>
      <c r="E63" s="41"/>
      <c r="F63" s="41"/>
      <c r="G63" s="41"/>
      <c r="H63" s="43"/>
      <c r="I63" s="39" t="s">
        <v>47</v>
      </c>
      <c r="J63" s="39"/>
      <c r="K63" s="40"/>
      <c r="L63" s="41"/>
      <c r="M63" s="41"/>
      <c r="N63" s="41"/>
    </row>
    <row r="64" spans="1:15">
      <c r="A64" s="38">
        <v>10</v>
      </c>
      <c r="B64" s="39" t="s">
        <v>245</v>
      </c>
      <c r="C64" s="41" t="s">
        <v>168</v>
      </c>
      <c r="D64" s="40"/>
      <c r="E64" s="41"/>
      <c r="F64" s="41"/>
      <c r="G64" s="41"/>
      <c r="H64" s="43"/>
      <c r="I64" s="39" t="s">
        <v>246</v>
      </c>
      <c r="J64" s="39"/>
      <c r="K64" s="40"/>
      <c r="L64" s="40"/>
      <c r="M64" s="40"/>
      <c r="N64" s="40"/>
    </row>
    <row r="65" spans="1:14">
      <c r="A65" s="38">
        <v>11</v>
      </c>
      <c r="B65" s="39" t="s">
        <v>247</v>
      </c>
      <c r="C65" s="41"/>
      <c r="D65" s="40"/>
      <c r="E65" s="41"/>
      <c r="F65" s="41"/>
      <c r="G65" s="41"/>
      <c r="H65" s="43"/>
      <c r="I65" s="39" t="s">
        <v>248</v>
      </c>
      <c r="J65" s="39"/>
      <c r="K65" s="40"/>
      <c r="L65" s="40"/>
      <c r="M65" s="40"/>
      <c r="N65" s="40"/>
    </row>
    <row r="66" spans="1:14">
      <c r="A66" s="43"/>
      <c r="B66" s="39"/>
      <c r="C66" s="41"/>
      <c r="D66" s="40"/>
      <c r="E66" s="41"/>
      <c r="F66" s="41"/>
      <c r="G66" s="41"/>
      <c r="H66" s="43"/>
      <c r="I66" s="39"/>
      <c r="J66" s="39"/>
      <c r="K66" s="40"/>
      <c r="L66" s="41"/>
      <c r="M66" s="41"/>
      <c r="N66" s="41"/>
    </row>
    <row r="67" spans="1:14">
      <c r="A67" s="43"/>
      <c r="B67" s="39"/>
      <c r="C67" s="41"/>
      <c r="D67" s="40"/>
      <c r="E67" s="41"/>
      <c r="F67" s="41"/>
      <c r="G67" s="41"/>
      <c r="H67" s="43"/>
      <c r="I67" s="39"/>
      <c r="J67" s="39"/>
      <c r="K67" s="40"/>
      <c r="L67" s="41"/>
      <c r="M67" s="41"/>
      <c r="N67" s="41"/>
    </row>
    <row r="68" spans="1:14">
      <c r="A68" s="43"/>
      <c r="B68" s="39"/>
      <c r="C68" s="41"/>
      <c r="D68" s="40"/>
      <c r="E68" s="41"/>
      <c r="F68" s="41"/>
      <c r="G68" s="41"/>
      <c r="H68" s="43"/>
      <c r="I68" s="39"/>
      <c r="J68" s="39"/>
      <c r="K68" s="40"/>
      <c r="L68" s="41"/>
      <c r="M68" s="41"/>
      <c r="N68" s="41"/>
    </row>
    <row r="69" spans="1:14">
      <c r="A69" s="35"/>
      <c r="B69" s="36" t="s">
        <v>249</v>
      </c>
      <c r="C69" s="37"/>
      <c r="D69" s="46">
        <f>SUM(D55:D68)</f>
        <v>0</v>
      </c>
      <c r="E69" s="46">
        <f>SUM(E55:E68)</f>
        <v>0</v>
      </c>
      <c r="F69" s="37">
        <f t="shared" ref="F69:G69" si="3">SUM(F55:F68)</f>
        <v>0</v>
      </c>
      <c r="G69" s="37">
        <f t="shared" si="3"/>
        <v>0</v>
      </c>
      <c r="H69" s="43"/>
      <c r="I69" s="39"/>
      <c r="J69" s="39"/>
      <c r="K69" s="40"/>
      <c r="L69" s="41"/>
      <c r="M69" s="41"/>
      <c r="N69" s="41"/>
    </row>
    <row r="70" spans="1:14">
      <c r="A70" s="35"/>
      <c r="B70" s="36" t="s">
        <v>250</v>
      </c>
      <c r="C70" s="37"/>
      <c r="D70" s="46">
        <f>SUM(D52,D69,D29)</f>
        <v>0</v>
      </c>
      <c r="E70" s="46">
        <f>SUM(E53,E69)</f>
        <v>0</v>
      </c>
      <c r="F70" s="37">
        <f t="shared" ref="F70:G70" si="4">SUM(F53,F69)</f>
        <v>0</v>
      </c>
      <c r="G70" s="37">
        <f t="shared" si="4"/>
        <v>0</v>
      </c>
      <c r="H70" s="35"/>
      <c r="I70" s="36" t="s">
        <v>251</v>
      </c>
      <c r="J70" s="36"/>
      <c r="K70" s="46">
        <f>SUM(K6:K69)</f>
        <v>0</v>
      </c>
      <c r="L70" s="46">
        <f>SUM(L6:L69)</f>
        <v>0</v>
      </c>
      <c r="M70" s="46">
        <f t="shared" ref="M70:N70" si="5">SUM(M6:M69)</f>
        <v>0</v>
      </c>
      <c r="N70" s="46">
        <f t="shared" si="5"/>
        <v>0</v>
      </c>
    </row>
    <row r="71" spans="1:14">
      <c r="A71" s="35" t="s">
        <v>252</v>
      </c>
      <c r="B71" s="36" t="s">
        <v>253</v>
      </c>
      <c r="C71" s="41"/>
      <c r="D71" s="41"/>
      <c r="E71" s="41"/>
      <c r="F71" s="41"/>
      <c r="G71" s="41"/>
      <c r="H71" s="35" t="s">
        <v>252</v>
      </c>
      <c r="I71" s="36" t="s">
        <v>254</v>
      </c>
      <c r="J71" s="36"/>
      <c r="K71" s="37"/>
      <c r="L71" s="37"/>
      <c r="M71" s="37"/>
      <c r="N71" s="37"/>
    </row>
    <row r="72" spans="1:14" ht="40.5">
      <c r="A72" s="38">
        <v>1</v>
      </c>
      <c r="B72" s="39" t="s">
        <v>255</v>
      </c>
      <c r="C72" s="48" t="s">
        <v>256</v>
      </c>
      <c r="D72" s="40"/>
      <c r="E72" s="40"/>
      <c r="F72" s="41"/>
      <c r="G72" s="41"/>
      <c r="H72" s="43"/>
      <c r="I72" s="39" t="s">
        <v>255</v>
      </c>
      <c r="J72" s="45" t="s">
        <v>256</v>
      </c>
      <c r="K72" s="40"/>
      <c r="L72" s="40"/>
      <c r="M72" s="40"/>
      <c r="N72" s="40"/>
    </row>
    <row r="73" spans="1:14" ht="40.5">
      <c r="A73" s="38">
        <v>2</v>
      </c>
      <c r="B73" s="39" t="s">
        <v>257</v>
      </c>
      <c r="C73" s="48" t="s">
        <v>258</v>
      </c>
      <c r="D73" s="40"/>
      <c r="E73" s="40"/>
      <c r="F73" s="41"/>
      <c r="G73" s="41"/>
      <c r="H73" s="43"/>
      <c r="I73" s="39" t="s">
        <v>257</v>
      </c>
      <c r="J73" s="45" t="s">
        <v>258</v>
      </c>
      <c r="K73" s="40"/>
      <c r="L73" s="40"/>
      <c r="M73" s="40"/>
      <c r="N73" s="41"/>
    </row>
    <row r="74" spans="1:14">
      <c r="A74" s="38">
        <v>3</v>
      </c>
      <c r="B74" s="39" t="s">
        <v>259</v>
      </c>
      <c r="C74" s="41" t="s">
        <v>41</v>
      </c>
      <c r="D74" s="40"/>
      <c r="E74" s="40"/>
      <c r="F74" s="41"/>
      <c r="G74" s="41"/>
      <c r="H74" s="43"/>
      <c r="I74" s="39" t="s">
        <v>259</v>
      </c>
      <c r="J74" s="39" t="s">
        <v>216</v>
      </c>
      <c r="K74" s="40"/>
      <c r="L74" s="40"/>
      <c r="M74" s="40"/>
      <c r="N74" s="40"/>
    </row>
    <row r="75" spans="1:14">
      <c r="A75" s="38">
        <v>4</v>
      </c>
      <c r="B75" s="39" t="s">
        <v>260</v>
      </c>
      <c r="C75" s="41" t="s">
        <v>43</v>
      </c>
      <c r="D75" s="40"/>
      <c r="E75" s="40"/>
      <c r="F75" s="41"/>
      <c r="G75" s="41"/>
      <c r="H75" s="43"/>
      <c r="I75" s="39" t="s">
        <v>260</v>
      </c>
      <c r="J75" s="39" t="s">
        <v>261</v>
      </c>
      <c r="K75" s="40"/>
      <c r="L75" s="40"/>
      <c r="M75" s="41"/>
      <c r="N75" s="41"/>
    </row>
    <row r="76" spans="1:14">
      <c r="A76" s="38">
        <v>5</v>
      </c>
      <c r="B76" s="39" t="s">
        <v>262</v>
      </c>
      <c r="C76" s="40">
        <v>4202</v>
      </c>
      <c r="D76" s="40"/>
      <c r="E76" s="40"/>
      <c r="F76" s="41"/>
      <c r="G76" s="41"/>
      <c r="H76" s="43"/>
      <c r="I76" s="39" t="s">
        <v>262</v>
      </c>
      <c r="J76" s="44">
        <v>4202</v>
      </c>
      <c r="K76" s="40"/>
      <c r="L76" s="41"/>
      <c r="M76" s="41"/>
      <c r="N76" s="41"/>
    </row>
    <row r="77" spans="1:14" ht="40.5">
      <c r="A77" s="38">
        <v>6</v>
      </c>
      <c r="B77" s="39" t="s">
        <v>44</v>
      </c>
      <c r="C77" s="50" t="s">
        <v>45</v>
      </c>
      <c r="D77" s="40"/>
      <c r="E77" s="40"/>
      <c r="F77" s="41"/>
      <c r="G77" s="41"/>
      <c r="H77" s="43"/>
      <c r="I77" s="45" t="s">
        <v>120</v>
      </c>
      <c r="J77" s="45" t="s">
        <v>78</v>
      </c>
      <c r="K77" s="40"/>
      <c r="L77" s="40"/>
      <c r="M77" s="40"/>
      <c r="N77" s="40"/>
    </row>
    <row r="78" spans="1:14">
      <c r="A78" s="38">
        <v>7</v>
      </c>
      <c r="B78" s="39" t="s">
        <v>46</v>
      </c>
      <c r="C78" s="40">
        <v>4210</v>
      </c>
      <c r="D78" s="40"/>
      <c r="E78" s="40"/>
      <c r="F78" s="41"/>
      <c r="G78" s="41"/>
      <c r="H78" s="43"/>
      <c r="I78" s="39" t="s">
        <v>46</v>
      </c>
      <c r="J78" s="44">
        <v>4210</v>
      </c>
      <c r="K78" s="40"/>
      <c r="L78" s="41"/>
      <c r="M78" s="41"/>
      <c r="N78" s="41"/>
    </row>
    <row r="79" spans="1:14">
      <c r="A79" s="38">
        <v>8</v>
      </c>
      <c r="B79" s="39" t="s">
        <v>47</v>
      </c>
      <c r="C79" s="41" t="s">
        <v>43</v>
      </c>
      <c r="D79" s="40"/>
      <c r="E79" s="40"/>
      <c r="F79" s="41"/>
      <c r="G79" s="41"/>
      <c r="H79" s="43"/>
      <c r="I79" s="39" t="s">
        <v>47</v>
      </c>
      <c r="J79" s="39"/>
      <c r="K79" s="40"/>
      <c r="L79" s="40"/>
      <c r="M79" s="41"/>
      <c r="N79" s="41"/>
    </row>
    <row r="80" spans="1:14">
      <c r="A80" s="43"/>
      <c r="B80" s="39"/>
      <c r="C80" s="41"/>
      <c r="D80" s="40"/>
      <c r="E80" s="41"/>
      <c r="F80" s="41"/>
      <c r="G80" s="41"/>
      <c r="H80" s="43"/>
      <c r="I80" s="39" t="s">
        <v>263</v>
      </c>
      <c r="J80" s="39"/>
      <c r="K80" s="40"/>
      <c r="L80" s="41"/>
      <c r="M80" s="41"/>
      <c r="N80" s="41"/>
    </row>
    <row r="81" spans="1:14">
      <c r="A81" s="43"/>
      <c r="B81" s="39"/>
      <c r="C81" s="41"/>
      <c r="D81" s="40"/>
      <c r="E81" s="41"/>
      <c r="F81" s="41"/>
      <c r="G81" s="41"/>
      <c r="H81" s="43"/>
      <c r="I81" s="39"/>
      <c r="J81" s="39"/>
      <c r="K81" s="40"/>
      <c r="L81" s="41"/>
      <c r="M81" s="41"/>
      <c r="N81" s="41"/>
    </row>
    <row r="82" spans="1:14">
      <c r="A82" s="43"/>
      <c r="B82" s="39"/>
      <c r="C82" s="41"/>
      <c r="D82" s="40"/>
      <c r="E82" s="41"/>
      <c r="F82" s="41"/>
      <c r="G82" s="41"/>
      <c r="H82" s="43"/>
      <c r="I82" s="39"/>
      <c r="J82" s="39"/>
      <c r="K82" s="40"/>
      <c r="L82" s="41"/>
      <c r="M82" s="41"/>
      <c r="N82" s="41"/>
    </row>
    <row r="83" spans="1:14">
      <c r="A83" s="35"/>
      <c r="B83" s="36" t="s">
        <v>264</v>
      </c>
      <c r="C83" s="37"/>
      <c r="D83" s="46">
        <f>SUM(D72:D82)</f>
        <v>0</v>
      </c>
      <c r="E83" s="46">
        <f t="shared" ref="E83:G83" si="6">SUM(E72:E82)</f>
        <v>0</v>
      </c>
      <c r="F83" s="46">
        <f t="shared" si="6"/>
        <v>0</v>
      </c>
      <c r="G83" s="46">
        <f t="shared" si="6"/>
        <v>0</v>
      </c>
      <c r="H83" s="43"/>
      <c r="I83" s="39"/>
      <c r="J83" s="39"/>
      <c r="K83" s="40"/>
      <c r="L83" s="41"/>
      <c r="M83" s="41"/>
      <c r="N83" s="41"/>
    </row>
    <row r="84" spans="1:14" ht="40.5">
      <c r="A84" s="35" t="s">
        <v>252</v>
      </c>
      <c r="B84" s="51" t="s">
        <v>265</v>
      </c>
      <c r="C84" s="41"/>
      <c r="D84" s="41"/>
      <c r="E84" s="41"/>
      <c r="F84" s="41"/>
      <c r="G84" s="41"/>
      <c r="H84" s="43"/>
      <c r="I84" s="39"/>
      <c r="J84" s="39"/>
      <c r="K84" s="40"/>
      <c r="L84" s="41"/>
      <c r="M84" s="41"/>
      <c r="N84" s="41"/>
    </row>
    <row r="85" spans="1:14">
      <c r="A85" s="43"/>
      <c r="B85" s="39" t="s">
        <v>48</v>
      </c>
      <c r="C85" s="41" t="s">
        <v>41</v>
      </c>
      <c r="D85" s="40"/>
      <c r="E85" s="40"/>
      <c r="F85" s="40"/>
      <c r="G85" s="41"/>
      <c r="H85" s="43"/>
      <c r="I85" s="39"/>
      <c r="J85" s="39"/>
      <c r="K85" s="40"/>
      <c r="L85" s="40"/>
      <c r="M85" s="40"/>
      <c r="N85" s="41"/>
    </row>
    <row r="86" spans="1:14" ht="40.5">
      <c r="A86" s="43"/>
      <c r="B86" s="39" t="s">
        <v>49</v>
      </c>
      <c r="C86" s="50" t="s">
        <v>50</v>
      </c>
      <c r="D86" s="40"/>
      <c r="E86" s="40"/>
      <c r="F86" s="41"/>
      <c r="G86" s="41"/>
      <c r="H86" s="43"/>
      <c r="I86" s="39"/>
      <c r="J86" s="39"/>
      <c r="K86" s="40"/>
      <c r="L86" s="40"/>
      <c r="M86" s="41"/>
      <c r="N86" s="41"/>
    </row>
    <row r="87" spans="1:14">
      <c r="A87" s="43"/>
      <c r="B87" s="39" t="s">
        <v>266</v>
      </c>
      <c r="C87" s="41" t="s">
        <v>267</v>
      </c>
      <c r="D87" s="40"/>
      <c r="E87" s="41"/>
      <c r="F87" s="41"/>
      <c r="G87" s="41"/>
      <c r="H87" s="43"/>
      <c r="I87" s="39" t="s">
        <v>48</v>
      </c>
      <c r="J87" s="39"/>
      <c r="K87" s="40"/>
      <c r="L87" s="40"/>
      <c r="M87" s="40"/>
      <c r="N87" s="41"/>
    </row>
    <row r="88" spans="1:14">
      <c r="A88" s="43"/>
      <c r="B88" s="39" t="s">
        <v>268</v>
      </c>
      <c r="C88" s="41" t="s">
        <v>41</v>
      </c>
      <c r="D88" s="40"/>
      <c r="E88" s="41"/>
      <c r="F88" s="41"/>
      <c r="G88" s="41"/>
      <c r="H88" s="43"/>
      <c r="I88" s="39" t="s">
        <v>49</v>
      </c>
      <c r="J88" s="39"/>
      <c r="K88" s="40"/>
      <c r="L88" s="40"/>
      <c r="M88" s="41"/>
      <c r="N88" s="41"/>
    </row>
    <row r="89" spans="1:14">
      <c r="A89" s="43"/>
      <c r="B89" s="39"/>
      <c r="C89" s="41"/>
      <c r="D89" s="40"/>
      <c r="E89" s="41"/>
      <c r="F89" s="41"/>
      <c r="G89" s="41"/>
      <c r="H89" s="43"/>
      <c r="I89" s="39" t="s">
        <v>266</v>
      </c>
      <c r="J89" s="39"/>
      <c r="K89" s="40"/>
      <c r="L89" s="41"/>
      <c r="M89" s="41"/>
      <c r="N89" s="41"/>
    </row>
    <row r="90" spans="1:14">
      <c r="A90" s="43"/>
      <c r="B90" s="39"/>
      <c r="C90" s="41"/>
      <c r="D90" s="40"/>
      <c r="E90" s="41"/>
      <c r="F90" s="41"/>
      <c r="G90" s="41"/>
      <c r="H90" s="43"/>
      <c r="I90" s="39" t="s">
        <v>269</v>
      </c>
      <c r="J90" s="39"/>
      <c r="K90" s="40"/>
      <c r="L90" s="41"/>
      <c r="M90" s="41"/>
      <c r="N90" s="41"/>
    </row>
    <row r="91" spans="1:14">
      <c r="A91" s="35"/>
      <c r="B91" s="36" t="s">
        <v>270</v>
      </c>
      <c r="C91" s="41"/>
      <c r="D91" s="46">
        <f>SUM(D85:D90)</f>
        <v>0</v>
      </c>
      <c r="E91" s="46">
        <f t="shared" ref="E91:G91" si="7">SUM(E85:E90)</f>
        <v>0</v>
      </c>
      <c r="F91" s="46">
        <f t="shared" si="7"/>
        <v>0</v>
      </c>
      <c r="G91" s="46">
        <f t="shared" si="7"/>
        <v>0</v>
      </c>
      <c r="H91" s="43"/>
      <c r="I91" s="39"/>
      <c r="J91" s="39"/>
      <c r="K91" s="40"/>
      <c r="L91" s="41"/>
      <c r="M91" s="41"/>
      <c r="N91" s="41"/>
    </row>
    <row r="92" spans="1:14">
      <c r="A92" s="35"/>
      <c r="B92" s="36" t="s">
        <v>271</v>
      </c>
      <c r="C92" s="41"/>
      <c r="D92" s="46">
        <f>SUM(D91,D83)</f>
        <v>0</v>
      </c>
      <c r="E92" s="46">
        <f>SUM(E91,E83)</f>
        <v>0</v>
      </c>
      <c r="F92" s="46">
        <f t="shared" ref="F92:G92" si="8">SUM(F91,F83)</f>
        <v>0</v>
      </c>
      <c r="G92" s="46">
        <f t="shared" si="8"/>
        <v>0</v>
      </c>
      <c r="H92" s="43"/>
      <c r="I92" s="39"/>
      <c r="J92" s="39"/>
      <c r="K92" s="40"/>
      <c r="L92" s="41"/>
      <c r="M92" s="41"/>
      <c r="N92" s="41"/>
    </row>
    <row r="93" spans="1:14">
      <c r="A93" s="35" t="s">
        <v>272</v>
      </c>
      <c r="B93" s="36" t="s">
        <v>273</v>
      </c>
      <c r="C93" s="41"/>
      <c r="D93" s="41"/>
      <c r="E93" s="41"/>
      <c r="F93" s="41"/>
      <c r="G93" s="41"/>
      <c r="H93" s="43"/>
      <c r="I93" s="39"/>
      <c r="J93" s="39"/>
      <c r="K93" s="40"/>
      <c r="L93" s="41"/>
      <c r="M93" s="41"/>
      <c r="N93" s="41"/>
    </row>
    <row r="94" spans="1:14">
      <c r="A94" s="38">
        <v>1</v>
      </c>
      <c r="B94" s="39" t="s">
        <v>274</v>
      </c>
      <c r="C94" s="41"/>
      <c r="D94" s="40">
        <f>E94/100*105</f>
        <v>0</v>
      </c>
      <c r="E94" s="40">
        <v>0</v>
      </c>
      <c r="F94" s="41"/>
      <c r="G94" s="41"/>
      <c r="H94" s="35"/>
      <c r="I94" s="36" t="s">
        <v>275</v>
      </c>
      <c r="J94" s="36"/>
      <c r="K94" s="46">
        <f>SUM(K72:K93)</f>
        <v>0</v>
      </c>
      <c r="L94" s="46">
        <f>SUM(L72:L93)</f>
        <v>0</v>
      </c>
      <c r="M94" s="46">
        <f>SUM(M72:M93)</f>
        <v>0</v>
      </c>
      <c r="N94" s="46">
        <f>SUM(N72:N93)</f>
        <v>0</v>
      </c>
    </row>
    <row r="95" spans="1:14">
      <c r="A95" s="38">
        <v>2</v>
      </c>
      <c r="B95" s="39" t="s">
        <v>276</v>
      </c>
      <c r="C95" s="41"/>
      <c r="D95" s="40">
        <f t="shared" ref="D95:D98" si="9">E95/100*105</f>
        <v>0</v>
      </c>
      <c r="E95" s="40">
        <v>0</v>
      </c>
      <c r="F95" s="41"/>
      <c r="G95" s="41"/>
      <c r="H95" s="35" t="s">
        <v>272</v>
      </c>
      <c r="I95" s="36" t="s">
        <v>277</v>
      </c>
      <c r="J95" s="36"/>
      <c r="K95" s="37"/>
      <c r="L95" s="37"/>
      <c r="M95" s="37"/>
      <c r="N95" s="37"/>
    </row>
    <row r="96" spans="1:14">
      <c r="A96" s="38">
        <v>3</v>
      </c>
      <c r="B96" s="39" t="s">
        <v>47</v>
      </c>
      <c r="C96" s="41"/>
      <c r="D96" s="40">
        <f t="shared" si="9"/>
        <v>0</v>
      </c>
      <c r="E96" s="41"/>
      <c r="F96" s="41"/>
      <c r="G96" s="41"/>
      <c r="H96" s="38">
        <v>1</v>
      </c>
      <c r="I96" s="39" t="s">
        <v>278</v>
      </c>
      <c r="J96" s="39"/>
      <c r="K96" s="40">
        <f>L96/100*105</f>
        <v>0</v>
      </c>
      <c r="L96" s="40"/>
      <c r="M96" s="41"/>
      <c r="N96" s="41"/>
    </row>
    <row r="97" spans="1:14">
      <c r="A97" s="43"/>
      <c r="B97" s="39"/>
      <c r="C97" s="41"/>
      <c r="D97" s="40">
        <f t="shared" si="9"/>
        <v>0</v>
      </c>
      <c r="E97" s="41"/>
      <c r="F97" s="41"/>
      <c r="G97" s="41"/>
      <c r="H97" s="38">
        <v>2</v>
      </c>
      <c r="I97" s="39" t="s">
        <v>276</v>
      </c>
      <c r="J97" s="39"/>
      <c r="K97" s="40">
        <f t="shared" ref="K97:K100" si="10">L97/100*105</f>
        <v>0</v>
      </c>
      <c r="L97" s="41"/>
      <c r="M97" s="41"/>
      <c r="N97" s="41"/>
    </row>
    <row r="98" spans="1:14">
      <c r="A98" s="43"/>
      <c r="B98" s="39"/>
      <c r="C98" s="41"/>
      <c r="D98" s="40">
        <f t="shared" si="9"/>
        <v>0</v>
      </c>
      <c r="E98" s="41"/>
      <c r="F98" s="41"/>
      <c r="G98" s="41"/>
      <c r="H98" s="38">
        <v>3</v>
      </c>
      <c r="I98" s="39" t="s">
        <v>47</v>
      </c>
      <c r="J98" s="39"/>
      <c r="K98" s="40">
        <f t="shared" si="10"/>
        <v>0</v>
      </c>
      <c r="L98" s="41"/>
      <c r="M98" s="40"/>
      <c r="N98" s="40"/>
    </row>
    <row r="99" spans="1:14">
      <c r="A99" s="35"/>
      <c r="B99" s="36" t="s">
        <v>279</v>
      </c>
      <c r="C99" s="41"/>
      <c r="D99" s="37">
        <f>SUM(D94:D98)</f>
        <v>0</v>
      </c>
      <c r="E99" s="37">
        <f t="shared" ref="E99:G99" si="11">SUM(E94:E98)</f>
        <v>0</v>
      </c>
      <c r="F99" s="37">
        <f t="shared" si="11"/>
        <v>0</v>
      </c>
      <c r="G99" s="37">
        <f t="shared" si="11"/>
        <v>0</v>
      </c>
      <c r="H99" s="43"/>
      <c r="I99" s="39"/>
      <c r="J99" s="39"/>
      <c r="K99" s="40">
        <f t="shared" si="10"/>
        <v>0</v>
      </c>
      <c r="L99" s="41"/>
      <c r="M99" s="41"/>
      <c r="N99" s="41"/>
    </row>
    <row r="100" spans="1:14">
      <c r="A100" s="35" t="s">
        <v>280</v>
      </c>
      <c r="B100" s="36" t="s">
        <v>281</v>
      </c>
      <c r="C100" s="41"/>
      <c r="D100" s="41"/>
      <c r="E100" s="41"/>
      <c r="F100" s="41"/>
      <c r="G100" s="41"/>
      <c r="H100" s="43"/>
      <c r="I100" s="39"/>
      <c r="J100" s="39"/>
      <c r="K100" s="40">
        <f t="shared" si="10"/>
        <v>0</v>
      </c>
      <c r="L100" s="41"/>
      <c r="M100" s="41"/>
      <c r="N100" s="41"/>
    </row>
    <row r="101" spans="1:14">
      <c r="A101" s="38">
        <v>1</v>
      </c>
      <c r="B101" s="39" t="s">
        <v>51</v>
      </c>
      <c r="C101" s="41" t="s">
        <v>52</v>
      </c>
      <c r="D101" s="40"/>
      <c r="E101" s="40"/>
      <c r="F101" s="40"/>
      <c r="G101" s="40"/>
      <c r="H101" s="35"/>
      <c r="I101" s="36" t="s">
        <v>282</v>
      </c>
      <c r="J101" s="36"/>
      <c r="K101" s="46">
        <f>SUM(K96:K100)</f>
        <v>0</v>
      </c>
      <c r="L101" s="46">
        <f t="shared" ref="L101:N101" si="12">SUM(L96:L100)</f>
        <v>0</v>
      </c>
      <c r="M101" s="46">
        <f t="shared" si="12"/>
        <v>0</v>
      </c>
      <c r="N101" s="46">
        <f t="shared" si="12"/>
        <v>0</v>
      </c>
    </row>
    <row r="102" spans="1:14">
      <c r="A102" s="38">
        <v>2</v>
      </c>
      <c r="B102" s="39" t="s">
        <v>53</v>
      </c>
      <c r="C102" s="41" t="s">
        <v>54</v>
      </c>
      <c r="D102" s="40"/>
      <c r="E102" s="41"/>
      <c r="F102" s="41"/>
      <c r="G102" s="41"/>
      <c r="H102" s="35" t="s">
        <v>280</v>
      </c>
      <c r="I102" s="36" t="s">
        <v>283</v>
      </c>
      <c r="J102" s="36"/>
      <c r="K102" s="37"/>
      <c r="L102" s="37"/>
      <c r="M102" s="37"/>
      <c r="N102" s="37"/>
    </row>
    <row r="103" spans="1:14">
      <c r="A103" s="38">
        <v>3</v>
      </c>
      <c r="B103" s="39" t="s">
        <v>284</v>
      </c>
      <c r="C103" s="41"/>
      <c r="D103" s="40"/>
      <c r="E103" s="41"/>
      <c r="F103" s="41"/>
      <c r="G103" s="41"/>
      <c r="H103" s="38">
        <v>1</v>
      </c>
      <c r="I103" s="39" t="s">
        <v>121</v>
      </c>
      <c r="J103" s="39" t="s">
        <v>122</v>
      </c>
      <c r="K103" s="40"/>
      <c r="L103" s="40"/>
      <c r="M103" s="41"/>
      <c r="N103" s="41"/>
    </row>
    <row r="104" spans="1:14">
      <c r="A104" s="43"/>
      <c r="B104" s="39" t="s">
        <v>285</v>
      </c>
      <c r="C104" s="41" t="s">
        <v>286</v>
      </c>
      <c r="D104" s="40"/>
      <c r="E104" s="40"/>
      <c r="F104" s="41"/>
      <c r="G104" s="41"/>
      <c r="H104" s="38">
        <v>2</v>
      </c>
      <c r="I104" s="39" t="s">
        <v>53</v>
      </c>
      <c r="J104" s="39" t="s">
        <v>123</v>
      </c>
      <c r="K104" s="40"/>
      <c r="L104" s="40"/>
      <c r="M104" s="41"/>
      <c r="N104" s="41"/>
    </row>
    <row r="105" spans="1:14">
      <c r="A105" s="43"/>
      <c r="B105" s="39" t="s">
        <v>287</v>
      </c>
      <c r="C105" s="41" t="s">
        <v>288</v>
      </c>
      <c r="D105" s="40"/>
      <c r="E105" s="41"/>
      <c r="F105" s="41"/>
      <c r="G105" s="41"/>
      <c r="H105" s="38">
        <v>3</v>
      </c>
      <c r="I105" s="39" t="s">
        <v>289</v>
      </c>
      <c r="J105" s="39"/>
      <c r="K105" s="40"/>
      <c r="L105" s="41"/>
      <c r="M105" s="41"/>
      <c r="N105" s="41"/>
    </row>
    <row r="106" spans="1:14">
      <c r="A106" s="38">
        <v>4</v>
      </c>
      <c r="B106" s="39" t="s">
        <v>47</v>
      </c>
      <c r="C106" s="41" t="s">
        <v>290</v>
      </c>
      <c r="D106" s="40"/>
      <c r="E106" s="40"/>
      <c r="F106" s="41"/>
      <c r="G106" s="41"/>
      <c r="H106" s="43"/>
      <c r="I106" s="39" t="s">
        <v>291</v>
      </c>
      <c r="J106" s="39" t="s">
        <v>292</v>
      </c>
      <c r="K106" s="40"/>
      <c r="L106" s="40"/>
      <c r="M106" s="41"/>
      <c r="N106" s="41"/>
    </row>
    <row r="107" spans="1:14">
      <c r="A107" s="43"/>
      <c r="B107" s="39"/>
      <c r="C107" s="41"/>
      <c r="D107" s="40"/>
      <c r="E107" s="41"/>
      <c r="F107" s="41"/>
      <c r="G107" s="41"/>
      <c r="H107" s="43"/>
      <c r="I107" s="39" t="s">
        <v>293</v>
      </c>
      <c r="J107" s="39" t="s">
        <v>294</v>
      </c>
      <c r="K107" s="40"/>
      <c r="L107" s="41"/>
      <c r="M107" s="41"/>
      <c r="N107" s="41"/>
    </row>
    <row r="108" spans="1:14">
      <c r="A108" s="43"/>
      <c r="B108" s="39"/>
      <c r="C108" s="41"/>
      <c r="D108" s="40"/>
      <c r="E108" s="41"/>
      <c r="F108" s="41"/>
      <c r="G108" s="41"/>
      <c r="H108" s="38">
        <v>4</v>
      </c>
      <c r="I108" s="39" t="s">
        <v>47</v>
      </c>
      <c r="J108" s="39" t="s">
        <v>295</v>
      </c>
      <c r="K108" s="40"/>
      <c r="L108" s="40"/>
      <c r="M108" s="41"/>
      <c r="N108" s="41"/>
    </row>
    <row r="109" spans="1:14">
      <c r="A109" s="35"/>
      <c r="B109" s="36" t="s">
        <v>296</v>
      </c>
      <c r="C109" s="41"/>
      <c r="D109" s="46">
        <f>SUM(D101:D108)</f>
        <v>0</v>
      </c>
      <c r="E109" s="46">
        <f>SUM(E101:E108)</f>
        <v>0</v>
      </c>
      <c r="F109" s="37">
        <f t="shared" ref="F109:G109" si="13">SUM(F101:F108)</f>
        <v>0</v>
      </c>
      <c r="G109" s="37">
        <f t="shared" si="13"/>
        <v>0</v>
      </c>
      <c r="H109" s="43"/>
      <c r="I109" s="39"/>
      <c r="J109" s="39"/>
      <c r="K109" s="40"/>
      <c r="L109" s="41"/>
      <c r="M109" s="41"/>
      <c r="N109" s="41"/>
    </row>
    <row r="110" spans="1:14">
      <c r="A110" s="35" t="s">
        <v>297</v>
      </c>
      <c r="B110" s="36" t="s">
        <v>298</v>
      </c>
      <c r="C110" s="41"/>
      <c r="D110" s="41"/>
      <c r="E110" s="41"/>
      <c r="F110" s="41"/>
      <c r="G110" s="41"/>
      <c r="H110" s="35"/>
      <c r="I110" s="39"/>
      <c r="J110" s="39"/>
      <c r="K110" s="40"/>
      <c r="L110" s="41"/>
      <c r="M110" s="41"/>
      <c r="N110" s="41"/>
    </row>
    <row r="111" spans="1:14">
      <c r="A111" s="38">
        <v>1</v>
      </c>
      <c r="B111" s="39" t="s">
        <v>51</v>
      </c>
      <c r="C111" s="41" t="s">
        <v>52</v>
      </c>
      <c r="D111" s="40">
        <f>E111/100*105</f>
        <v>0</v>
      </c>
      <c r="E111" s="40">
        <v>0</v>
      </c>
      <c r="F111" s="41"/>
      <c r="G111" s="40">
        <v>0</v>
      </c>
      <c r="H111" s="35"/>
      <c r="I111" s="36" t="s">
        <v>299</v>
      </c>
      <c r="J111" s="36"/>
      <c r="K111" s="46">
        <f>SUM(K103:K110)</f>
        <v>0</v>
      </c>
      <c r="L111" s="46">
        <f>SUM(L103:L110)</f>
        <v>0</v>
      </c>
      <c r="M111" s="46">
        <f t="shared" ref="M111:N111" si="14">SUM(M103:M110)</f>
        <v>0</v>
      </c>
      <c r="N111" s="46">
        <f t="shared" si="14"/>
        <v>0</v>
      </c>
    </row>
    <row r="112" spans="1:14">
      <c r="A112" s="38">
        <v>2</v>
      </c>
      <c r="B112" s="39" t="s">
        <v>53</v>
      </c>
      <c r="C112" s="41" t="s">
        <v>54</v>
      </c>
      <c r="D112" s="40">
        <f t="shared" ref="D112:D119" si="15">E112/100*105</f>
        <v>0</v>
      </c>
      <c r="E112" s="41"/>
      <c r="F112" s="41"/>
      <c r="G112" s="41"/>
      <c r="H112" s="35" t="s">
        <v>297</v>
      </c>
      <c r="I112" s="36" t="s">
        <v>74</v>
      </c>
      <c r="J112" s="36"/>
      <c r="K112" s="37"/>
      <c r="L112" s="37"/>
      <c r="M112" s="37"/>
      <c r="N112" s="37"/>
    </row>
    <row r="113" spans="1:14">
      <c r="A113" s="38">
        <v>3</v>
      </c>
      <c r="B113" s="39" t="s">
        <v>284</v>
      </c>
      <c r="C113" s="41"/>
      <c r="D113" s="40">
        <f t="shared" si="15"/>
        <v>0</v>
      </c>
      <c r="E113" s="41"/>
      <c r="F113" s="41"/>
      <c r="G113" s="41"/>
      <c r="H113" s="38">
        <v>1</v>
      </c>
      <c r="I113" s="39" t="s">
        <v>121</v>
      </c>
      <c r="J113" s="39" t="s">
        <v>122</v>
      </c>
      <c r="K113" s="40">
        <f>L113/100*105</f>
        <v>0</v>
      </c>
      <c r="L113" s="40">
        <v>0</v>
      </c>
      <c r="M113" s="41"/>
      <c r="N113" s="41"/>
    </row>
    <row r="114" spans="1:14">
      <c r="A114" s="43"/>
      <c r="B114" s="39" t="s">
        <v>285</v>
      </c>
      <c r="C114" s="41" t="s">
        <v>286</v>
      </c>
      <c r="D114" s="40">
        <f t="shared" si="15"/>
        <v>0</v>
      </c>
      <c r="E114" s="41"/>
      <c r="F114" s="41"/>
      <c r="G114" s="41"/>
      <c r="H114" s="38">
        <v>2</v>
      </c>
      <c r="I114" s="39" t="s">
        <v>53</v>
      </c>
      <c r="J114" s="39" t="s">
        <v>123</v>
      </c>
      <c r="K114" s="40">
        <f t="shared" ref="K114:K120" si="16">L114/100*105</f>
        <v>0</v>
      </c>
      <c r="L114" s="41"/>
      <c r="M114" s="41"/>
      <c r="N114" s="41"/>
    </row>
    <row r="115" spans="1:14">
      <c r="A115" s="43"/>
      <c r="B115" s="39" t="s">
        <v>287</v>
      </c>
      <c r="C115" s="41" t="s">
        <v>288</v>
      </c>
      <c r="D115" s="40">
        <f t="shared" si="15"/>
        <v>0</v>
      </c>
      <c r="E115" s="41"/>
      <c r="F115" s="41"/>
      <c r="G115" s="41"/>
      <c r="H115" s="38">
        <v>3</v>
      </c>
      <c r="I115" s="39" t="s">
        <v>289</v>
      </c>
      <c r="J115" s="39"/>
      <c r="K115" s="40">
        <f t="shared" si="16"/>
        <v>0</v>
      </c>
      <c r="L115" s="41"/>
      <c r="M115" s="41"/>
      <c r="N115" s="41"/>
    </row>
    <row r="116" spans="1:14">
      <c r="A116" s="38">
        <v>4</v>
      </c>
      <c r="B116" s="39" t="s">
        <v>47</v>
      </c>
      <c r="C116" s="41" t="s">
        <v>290</v>
      </c>
      <c r="D116" s="40">
        <f t="shared" si="15"/>
        <v>0</v>
      </c>
      <c r="E116" s="41"/>
      <c r="F116" s="41"/>
      <c r="G116" s="41"/>
      <c r="H116" s="43"/>
      <c r="I116" s="39" t="s">
        <v>291</v>
      </c>
      <c r="J116" s="39" t="s">
        <v>292</v>
      </c>
      <c r="K116" s="40">
        <f t="shared" si="16"/>
        <v>0</v>
      </c>
      <c r="L116" s="41"/>
      <c r="M116" s="41"/>
      <c r="N116" s="41"/>
    </row>
    <row r="117" spans="1:14">
      <c r="A117" s="43"/>
      <c r="B117" s="39"/>
      <c r="C117" s="41"/>
      <c r="D117" s="40">
        <f t="shared" si="15"/>
        <v>0</v>
      </c>
      <c r="E117" s="41"/>
      <c r="F117" s="41"/>
      <c r="G117" s="41"/>
      <c r="H117" s="43"/>
      <c r="I117" s="39" t="s">
        <v>293</v>
      </c>
      <c r="J117" s="39" t="s">
        <v>294</v>
      </c>
      <c r="K117" s="40">
        <f t="shared" si="16"/>
        <v>0</v>
      </c>
      <c r="L117" s="41"/>
      <c r="M117" s="41"/>
      <c r="N117" s="41"/>
    </row>
    <row r="118" spans="1:14">
      <c r="A118" s="43"/>
      <c r="B118" s="39"/>
      <c r="C118" s="41"/>
      <c r="D118" s="40">
        <f t="shared" si="15"/>
        <v>0</v>
      </c>
      <c r="E118" s="41"/>
      <c r="F118" s="41"/>
      <c r="G118" s="41"/>
      <c r="H118" s="38">
        <v>4</v>
      </c>
      <c r="I118" s="39" t="s">
        <v>47</v>
      </c>
      <c r="J118" s="39" t="s">
        <v>295</v>
      </c>
      <c r="K118" s="40">
        <f t="shared" si="16"/>
        <v>0</v>
      </c>
      <c r="L118" s="41"/>
      <c r="M118" s="41"/>
      <c r="N118" s="41"/>
    </row>
    <row r="119" spans="1:14">
      <c r="A119" s="43"/>
      <c r="B119" s="39"/>
      <c r="C119" s="41"/>
      <c r="D119" s="40">
        <f t="shared" si="15"/>
        <v>0</v>
      </c>
      <c r="E119" s="41"/>
      <c r="F119" s="41"/>
      <c r="G119" s="41"/>
      <c r="H119" s="43"/>
      <c r="I119" s="39"/>
      <c r="J119" s="39"/>
      <c r="K119" s="40">
        <f t="shared" si="16"/>
        <v>0</v>
      </c>
      <c r="L119" s="41"/>
      <c r="M119" s="41"/>
      <c r="N119" s="41"/>
    </row>
    <row r="120" spans="1:14">
      <c r="A120" s="35"/>
      <c r="B120" s="36" t="s">
        <v>300</v>
      </c>
      <c r="C120" s="41"/>
      <c r="D120" s="46">
        <f>SUM(D111:D119)</f>
        <v>0</v>
      </c>
      <c r="E120" s="46">
        <f t="shared" ref="E120:G120" si="17">SUM(E111:E119)</f>
        <v>0</v>
      </c>
      <c r="F120" s="46">
        <f t="shared" si="17"/>
        <v>0</v>
      </c>
      <c r="G120" s="46">
        <f t="shared" si="17"/>
        <v>0</v>
      </c>
      <c r="H120" s="43"/>
      <c r="I120" s="39"/>
      <c r="J120" s="39"/>
      <c r="K120" s="40">
        <f t="shared" si="16"/>
        <v>0</v>
      </c>
      <c r="L120" s="41"/>
      <c r="M120" s="41"/>
      <c r="N120" s="41"/>
    </row>
    <row r="121" spans="1:14">
      <c r="A121" s="35" t="s">
        <v>301</v>
      </c>
      <c r="B121" s="36" t="s">
        <v>298</v>
      </c>
      <c r="C121" s="41"/>
      <c r="D121" s="41"/>
      <c r="E121" s="41"/>
      <c r="F121" s="41"/>
      <c r="G121" s="41"/>
      <c r="H121" s="35"/>
      <c r="I121" s="36" t="s">
        <v>302</v>
      </c>
      <c r="J121" s="36"/>
      <c r="K121" s="46">
        <f>SUM(K113:K120)</f>
        <v>0</v>
      </c>
      <c r="L121" s="46">
        <f t="shared" ref="L121:N121" si="18">SUM(L113:L120)</f>
        <v>0</v>
      </c>
      <c r="M121" s="46">
        <f t="shared" si="18"/>
        <v>0</v>
      </c>
      <c r="N121" s="46">
        <f t="shared" si="18"/>
        <v>0</v>
      </c>
    </row>
    <row r="122" spans="1:14">
      <c r="A122" s="38">
        <v>1</v>
      </c>
      <c r="B122" s="39" t="s">
        <v>276</v>
      </c>
      <c r="C122" s="41"/>
      <c r="D122" s="40"/>
      <c r="E122" s="40"/>
      <c r="F122" s="41"/>
      <c r="G122" s="41"/>
      <c r="H122" s="35" t="s">
        <v>301</v>
      </c>
      <c r="I122" s="36" t="s">
        <v>74</v>
      </c>
      <c r="J122" s="36"/>
      <c r="K122" s="37"/>
      <c r="L122" s="37"/>
      <c r="M122" s="37"/>
      <c r="N122" s="37"/>
    </row>
    <row r="123" spans="1:14">
      <c r="A123" s="38">
        <v>2</v>
      </c>
      <c r="B123" s="39" t="s">
        <v>303</v>
      </c>
      <c r="C123" s="41"/>
      <c r="D123" s="40"/>
      <c r="E123" s="40"/>
      <c r="F123" s="40"/>
      <c r="G123" s="40"/>
      <c r="H123" s="38">
        <v>1</v>
      </c>
      <c r="I123" s="39" t="s">
        <v>276</v>
      </c>
      <c r="J123" s="39"/>
      <c r="K123" s="40"/>
      <c r="L123" s="40"/>
      <c r="M123" s="40"/>
      <c r="N123" s="41"/>
    </row>
    <row r="124" spans="1:14">
      <c r="A124" s="38">
        <v>3</v>
      </c>
      <c r="B124" s="39" t="s">
        <v>304</v>
      </c>
      <c r="C124" s="41"/>
      <c r="D124" s="40"/>
      <c r="E124" s="40"/>
      <c r="F124" s="41"/>
      <c r="G124" s="40"/>
      <c r="H124" s="38">
        <v>2</v>
      </c>
      <c r="I124" s="39" t="s">
        <v>303</v>
      </c>
      <c r="J124" s="39"/>
      <c r="K124" s="40"/>
      <c r="L124" s="40"/>
      <c r="M124" s="40"/>
      <c r="N124" s="41"/>
    </row>
    <row r="125" spans="1:14">
      <c r="A125" s="38">
        <v>4</v>
      </c>
      <c r="B125" s="39" t="s">
        <v>47</v>
      </c>
      <c r="C125" s="41"/>
      <c r="D125" s="40"/>
      <c r="E125" s="41"/>
      <c r="F125" s="41"/>
      <c r="G125" s="41"/>
      <c r="H125" s="38">
        <v>3</v>
      </c>
      <c r="I125" s="39" t="s">
        <v>304</v>
      </c>
      <c r="J125" s="39"/>
      <c r="K125" s="40"/>
      <c r="L125" s="40"/>
      <c r="M125" s="40"/>
      <c r="N125" s="40"/>
    </row>
    <row r="126" spans="1:14">
      <c r="A126" s="43"/>
      <c r="B126" s="39"/>
      <c r="C126" s="41"/>
      <c r="D126" s="40"/>
      <c r="E126" s="41"/>
      <c r="F126" s="41"/>
      <c r="G126" s="41"/>
      <c r="H126" s="38">
        <v>4</v>
      </c>
      <c r="I126" s="39" t="s">
        <v>47</v>
      </c>
      <c r="J126" s="39"/>
      <c r="K126" s="40"/>
      <c r="L126" s="41"/>
      <c r="M126" s="40"/>
      <c r="N126" s="40"/>
    </row>
    <row r="127" spans="1:14">
      <c r="A127" s="43"/>
      <c r="B127" s="39"/>
      <c r="C127" s="41"/>
      <c r="D127" s="40"/>
      <c r="E127" s="41"/>
      <c r="F127" s="41"/>
      <c r="G127" s="41"/>
      <c r="H127" s="43"/>
      <c r="I127" s="39"/>
      <c r="J127" s="39"/>
      <c r="K127" s="40"/>
      <c r="L127" s="41"/>
      <c r="M127" s="41"/>
      <c r="N127" s="41"/>
    </row>
    <row r="128" spans="1:14">
      <c r="A128" s="43"/>
      <c r="B128" s="39"/>
      <c r="C128" s="41"/>
      <c r="D128" s="40"/>
      <c r="E128" s="41"/>
      <c r="F128" s="41"/>
      <c r="G128" s="41"/>
      <c r="H128" s="43"/>
      <c r="I128" s="39"/>
      <c r="J128" s="39"/>
      <c r="K128" s="40"/>
      <c r="L128" s="41"/>
      <c r="M128" s="41"/>
      <c r="N128" s="41"/>
    </row>
    <row r="129" spans="1:14">
      <c r="A129" s="35"/>
      <c r="B129" s="36" t="s">
        <v>305</v>
      </c>
      <c r="C129" s="37"/>
      <c r="D129" s="46">
        <f t="shared" ref="D129" si="19">E129/100*105</f>
        <v>0</v>
      </c>
      <c r="E129" s="46">
        <f t="shared" ref="E129:G129" si="20">SUM(E122:E128)</f>
        <v>0</v>
      </c>
      <c r="F129" s="46">
        <f t="shared" si="20"/>
        <v>0</v>
      </c>
      <c r="G129" s="46">
        <f t="shared" si="20"/>
        <v>0</v>
      </c>
      <c r="H129" s="43"/>
      <c r="I129" s="36" t="s">
        <v>306</v>
      </c>
      <c r="J129" s="36"/>
      <c r="K129" s="46">
        <f>SUM(K123:K128)</f>
        <v>0</v>
      </c>
      <c r="L129" s="46">
        <f>SUM(L123:L128)</f>
        <v>0</v>
      </c>
      <c r="M129" s="46">
        <f t="shared" ref="M129:N129" si="21">SUM(M123:M128)</f>
        <v>0</v>
      </c>
      <c r="N129" s="46">
        <f t="shared" si="21"/>
        <v>0</v>
      </c>
    </row>
    <row r="130" spans="1:14">
      <c r="A130" s="35"/>
      <c r="B130" s="36"/>
      <c r="C130" s="37"/>
      <c r="D130" s="37"/>
      <c r="E130" s="37"/>
      <c r="F130" s="37"/>
      <c r="G130" s="41"/>
      <c r="H130" s="43"/>
      <c r="I130" s="36"/>
      <c r="J130" s="36"/>
      <c r="K130" s="37"/>
      <c r="L130" s="37"/>
      <c r="M130" s="37"/>
      <c r="N130" s="37"/>
    </row>
    <row r="131" spans="1:14">
      <c r="A131" s="35"/>
      <c r="B131" s="36" t="s">
        <v>307</v>
      </c>
      <c r="C131" s="37"/>
      <c r="D131" s="46">
        <f>D70</f>
        <v>0</v>
      </c>
      <c r="E131" s="46">
        <f t="shared" ref="E131:G131" si="22">E70</f>
        <v>0</v>
      </c>
      <c r="F131" s="46">
        <f t="shared" si="22"/>
        <v>0</v>
      </c>
      <c r="G131" s="46">
        <f t="shared" si="22"/>
        <v>0</v>
      </c>
      <c r="H131" s="43"/>
      <c r="I131" s="36" t="s">
        <v>308</v>
      </c>
      <c r="J131" s="36"/>
      <c r="K131" s="46">
        <f>K70</f>
        <v>0</v>
      </c>
      <c r="L131" s="46">
        <f>L70</f>
        <v>0</v>
      </c>
      <c r="M131" s="46">
        <f>M70</f>
        <v>0</v>
      </c>
      <c r="N131" s="46">
        <f>N70</f>
        <v>0</v>
      </c>
    </row>
    <row r="132" spans="1:14">
      <c r="A132" s="35"/>
      <c r="B132" s="36" t="s">
        <v>309</v>
      </c>
      <c r="C132" s="37"/>
      <c r="D132" s="46">
        <f>D92</f>
        <v>0</v>
      </c>
      <c r="E132" s="46">
        <f t="shared" ref="E132:G132" si="23">E92</f>
        <v>0</v>
      </c>
      <c r="F132" s="46">
        <f t="shared" si="23"/>
        <v>0</v>
      </c>
      <c r="G132" s="46">
        <f t="shared" si="23"/>
        <v>0</v>
      </c>
      <c r="H132" s="43"/>
      <c r="I132" s="36" t="s">
        <v>310</v>
      </c>
      <c r="J132" s="36"/>
      <c r="K132" s="46">
        <f>K94</f>
        <v>0</v>
      </c>
      <c r="L132" s="46">
        <f t="shared" ref="L132:N132" si="24">L94</f>
        <v>0</v>
      </c>
      <c r="M132" s="46">
        <f t="shared" si="24"/>
        <v>0</v>
      </c>
      <c r="N132" s="46">
        <f t="shared" si="24"/>
        <v>0</v>
      </c>
    </row>
    <row r="133" spans="1:14">
      <c r="A133" s="35"/>
      <c r="B133" s="36" t="s">
        <v>279</v>
      </c>
      <c r="C133" s="37"/>
      <c r="D133" s="46">
        <f>D99</f>
        <v>0</v>
      </c>
      <c r="E133" s="46">
        <f t="shared" ref="E133:G133" si="25">E99</f>
        <v>0</v>
      </c>
      <c r="F133" s="46">
        <f t="shared" si="25"/>
        <v>0</v>
      </c>
      <c r="G133" s="46">
        <f t="shared" si="25"/>
        <v>0</v>
      </c>
      <c r="H133" s="43"/>
      <c r="I133" s="36" t="s">
        <v>311</v>
      </c>
      <c r="J133" s="36"/>
      <c r="K133" s="46">
        <f>K101</f>
        <v>0</v>
      </c>
      <c r="L133" s="46">
        <f t="shared" ref="L133:N133" si="26">L101</f>
        <v>0</v>
      </c>
      <c r="M133" s="46">
        <f t="shared" si="26"/>
        <v>0</v>
      </c>
      <c r="N133" s="46">
        <f t="shared" si="26"/>
        <v>0</v>
      </c>
    </row>
    <row r="134" spans="1:14">
      <c r="A134" s="35"/>
      <c r="B134" s="36" t="s">
        <v>296</v>
      </c>
      <c r="C134" s="37"/>
      <c r="D134" s="46">
        <f>D109</f>
        <v>0</v>
      </c>
      <c r="E134" s="46">
        <f t="shared" ref="E134:G134" si="27">E109</f>
        <v>0</v>
      </c>
      <c r="F134" s="46">
        <f t="shared" si="27"/>
        <v>0</v>
      </c>
      <c r="G134" s="46">
        <f t="shared" si="27"/>
        <v>0</v>
      </c>
      <c r="H134" s="43"/>
      <c r="I134" s="36" t="s">
        <v>299</v>
      </c>
      <c r="J134" s="36"/>
      <c r="K134" s="46">
        <f>K111</f>
        <v>0</v>
      </c>
      <c r="L134" s="46">
        <f t="shared" ref="L134:N134" si="28">L111</f>
        <v>0</v>
      </c>
      <c r="M134" s="46">
        <f t="shared" si="28"/>
        <v>0</v>
      </c>
      <c r="N134" s="46">
        <f t="shared" si="28"/>
        <v>0</v>
      </c>
    </row>
    <row r="135" spans="1:14">
      <c r="A135" s="35"/>
      <c r="B135" s="36" t="s">
        <v>300</v>
      </c>
      <c r="C135" s="37"/>
      <c r="D135" s="46">
        <f>D120</f>
        <v>0</v>
      </c>
      <c r="E135" s="46">
        <f t="shared" ref="E135:G135" si="29">E120</f>
        <v>0</v>
      </c>
      <c r="F135" s="46">
        <f t="shared" si="29"/>
        <v>0</v>
      </c>
      <c r="G135" s="46">
        <f t="shared" si="29"/>
        <v>0</v>
      </c>
      <c r="H135" s="43"/>
      <c r="I135" s="36" t="s">
        <v>302</v>
      </c>
      <c r="J135" s="36"/>
      <c r="K135" s="46">
        <f>K121</f>
        <v>0</v>
      </c>
      <c r="L135" s="46">
        <f t="shared" ref="L135:N135" si="30">L121</f>
        <v>0</v>
      </c>
      <c r="M135" s="46">
        <f t="shared" si="30"/>
        <v>0</v>
      </c>
      <c r="N135" s="46">
        <f t="shared" si="30"/>
        <v>0</v>
      </c>
    </row>
    <row r="136" spans="1:14">
      <c r="A136" s="35"/>
      <c r="B136" s="36" t="s">
        <v>305</v>
      </c>
      <c r="C136" s="37"/>
      <c r="D136" s="46">
        <f>D129</f>
        <v>0</v>
      </c>
      <c r="E136" s="46">
        <f t="shared" ref="E136:G136" si="31">E129</f>
        <v>0</v>
      </c>
      <c r="F136" s="46">
        <f t="shared" si="31"/>
        <v>0</v>
      </c>
      <c r="G136" s="46">
        <f t="shared" si="31"/>
        <v>0</v>
      </c>
      <c r="H136" s="43"/>
      <c r="I136" s="36" t="s">
        <v>312</v>
      </c>
      <c r="J136" s="36"/>
      <c r="K136" s="46">
        <f>K129</f>
        <v>0</v>
      </c>
      <c r="L136" s="46">
        <f t="shared" ref="L136:N136" si="32">L129</f>
        <v>0</v>
      </c>
      <c r="M136" s="46">
        <f t="shared" si="32"/>
        <v>0</v>
      </c>
      <c r="N136" s="46">
        <f t="shared" si="32"/>
        <v>0</v>
      </c>
    </row>
    <row r="137" spans="1:14">
      <c r="A137" s="35"/>
      <c r="B137" s="36" t="s">
        <v>313</v>
      </c>
      <c r="C137" s="37"/>
      <c r="D137" s="46">
        <f>SUM(D131:D136)</f>
        <v>0</v>
      </c>
      <c r="E137" s="46">
        <f t="shared" ref="E137:G137" si="33">SUM(E131:E136)</f>
        <v>0</v>
      </c>
      <c r="F137" s="46">
        <f t="shared" si="33"/>
        <v>0</v>
      </c>
      <c r="G137" s="46">
        <f t="shared" si="33"/>
        <v>0</v>
      </c>
      <c r="H137" s="43"/>
      <c r="I137" s="36" t="s">
        <v>313</v>
      </c>
      <c r="J137" s="36"/>
      <c r="K137" s="46">
        <f t="shared" ref="K137:N137" si="34">SUM(K131:K136)</f>
        <v>0</v>
      </c>
      <c r="L137" s="46">
        <f t="shared" si="34"/>
        <v>0</v>
      </c>
      <c r="M137" s="46">
        <f t="shared" si="34"/>
        <v>0</v>
      </c>
      <c r="N137" s="46">
        <f t="shared" si="34"/>
        <v>0</v>
      </c>
    </row>
    <row r="138" spans="1:14">
      <c r="A138" s="43"/>
      <c r="B138" s="39"/>
      <c r="C138" s="41"/>
      <c r="D138" s="41"/>
      <c r="E138" s="41"/>
      <c r="F138" s="41"/>
      <c r="G138" s="41"/>
      <c r="H138" s="43"/>
      <c r="I138" s="36"/>
      <c r="J138" s="36"/>
      <c r="K138" s="37"/>
      <c r="L138" s="37"/>
      <c r="M138" s="37"/>
      <c r="N138" s="37"/>
    </row>
    <row r="139" spans="1:14">
      <c r="A139" s="43"/>
      <c r="B139" s="39"/>
      <c r="C139" s="41"/>
      <c r="D139" s="41"/>
      <c r="E139" s="41"/>
      <c r="F139" s="41"/>
      <c r="G139" s="41"/>
      <c r="H139" s="43"/>
      <c r="I139" s="39"/>
      <c r="J139" s="39"/>
      <c r="K139" s="41"/>
      <c r="L139" s="41"/>
      <c r="M139" s="41"/>
      <c r="N139" s="41"/>
    </row>
    <row r="141" spans="1:14">
      <c r="L141" s="54">
        <f>L137-E137</f>
        <v>0</v>
      </c>
      <c r="M141" s="54">
        <f>M137-F137</f>
        <v>0</v>
      </c>
      <c r="N141" s="54">
        <f>N137-G137</f>
        <v>0</v>
      </c>
    </row>
    <row r="144" spans="1:14">
      <c r="I144" s="49">
        <f>D137-K137</f>
        <v>0</v>
      </c>
    </row>
    <row r="316" spans="4:4">
      <c r="D316" s="52"/>
    </row>
    <row r="317" spans="4:4">
      <c r="D317" s="52"/>
    </row>
    <row r="318" spans="4:4">
      <c r="D318" s="52"/>
    </row>
    <row r="319" spans="4:4">
      <c r="D319" s="52"/>
    </row>
    <row r="320" spans="4:4">
      <c r="D320" s="52"/>
    </row>
    <row r="321" spans="4:4">
      <c r="D321" s="52"/>
    </row>
    <row r="322" spans="4:4">
      <c r="D322" s="52"/>
    </row>
    <row r="323" spans="4:4">
      <c r="D323" s="52"/>
    </row>
    <row r="324" spans="4:4">
      <c r="D324" s="52"/>
    </row>
    <row r="325" spans="4:4">
      <c r="D325" s="52"/>
    </row>
    <row r="326" spans="4:4">
      <c r="D326" s="52"/>
    </row>
    <row r="327" spans="4:4">
      <c r="D327" s="52"/>
    </row>
    <row r="328" spans="4:4">
      <c r="D328" s="52"/>
    </row>
    <row r="329" spans="4:4">
      <c r="D329" s="52"/>
    </row>
    <row r="330" spans="4:4">
      <c r="D330" s="52"/>
    </row>
    <row r="331" spans="4:4">
      <c r="D331" s="52"/>
    </row>
    <row r="332" spans="4:4">
      <c r="D332" s="52"/>
    </row>
    <row r="333" spans="4:4">
      <c r="D333" s="52"/>
    </row>
    <row r="334" spans="4:4">
      <c r="D334" s="52"/>
    </row>
    <row r="335" spans="4:4">
      <c r="D335" s="52"/>
    </row>
    <row r="336" spans="4:4">
      <c r="D336" s="52"/>
    </row>
    <row r="337" spans="4:4">
      <c r="D337" s="52"/>
    </row>
    <row r="338" spans="4:4">
      <c r="D338" s="52"/>
    </row>
    <row r="339" spans="4:4">
      <c r="D339" s="52"/>
    </row>
    <row r="340" spans="4:4">
      <c r="D340" s="52"/>
    </row>
    <row r="341" spans="4:4">
      <c r="D341" s="52"/>
    </row>
    <row r="342" spans="4:4">
      <c r="D342" s="52"/>
    </row>
    <row r="343" spans="4:4">
      <c r="D343" s="52"/>
    </row>
    <row r="344" spans="4:4">
      <c r="D344" s="52"/>
    </row>
    <row r="345" spans="4:4">
      <c r="D345" s="52"/>
    </row>
    <row r="346" spans="4:4">
      <c r="D346" s="52"/>
    </row>
    <row r="347" spans="4:4">
      <c r="D347" s="52"/>
    </row>
    <row r="348" spans="4:4">
      <c r="D348" s="52"/>
    </row>
    <row r="349" spans="4:4">
      <c r="D349" s="52"/>
    </row>
    <row r="350" spans="4:4">
      <c r="D350" s="52"/>
    </row>
    <row r="351" spans="4:4">
      <c r="D351" s="52"/>
    </row>
    <row r="352" spans="4:4">
      <c r="D352" s="52"/>
    </row>
    <row r="353" spans="4:4">
      <c r="D353" s="52"/>
    </row>
    <row r="354" spans="4:4">
      <c r="D354" s="52"/>
    </row>
    <row r="355" spans="4:4">
      <c r="D355" s="52"/>
    </row>
    <row r="356" spans="4:4">
      <c r="D356" s="52"/>
    </row>
    <row r="357" spans="4:4">
      <c r="D357" s="52"/>
    </row>
    <row r="358" spans="4:4">
      <c r="D358" s="52"/>
    </row>
    <row r="359" spans="4:4">
      <c r="D359" s="52"/>
    </row>
    <row r="360" spans="4:4">
      <c r="D360" s="52"/>
    </row>
    <row r="361" spans="4:4">
      <c r="D361" s="52"/>
    </row>
    <row r="362" spans="4:4">
      <c r="D362" s="52"/>
    </row>
    <row r="365" spans="4:4">
      <c r="D365" s="54">
        <v>335</v>
      </c>
    </row>
    <row r="366" spans="4:4">
      <c r="D366" s="52"/>
    </row>
    <row r="367" spans="4:4">
      <c r="D367" s="52"/>
    </row>
    <row r="368" spans="4:4">
      <c r="D368" s="52"/>
    </row>
    <row r="369" spans="4:4">
      <c r="D369" s="52"/>
    </row>
    <row r="370" spans="4:4">
      <c r="D370" s="52"/>
    </row>
    <row r="371" spans="4:4">
      <c r="D371" s="52"/>
    </row>
    <row r="372" spans="4:4">
      <c r="D372" s="52"/>
    </row>
    <row r="373" spans="4:4">
      <c r="D373" s="52"/>
    </row>
    <row r="374" spans="4:4">
      <c r="D374" s="52"/>
    </row>
    <row r="375" spans="4:4">
      <c r="D375" s="52"/>
    </row>
    <row r="376" spans="4:4">
      <c r="D376" s="52"/>
    </row>
    <row r="377" spans="4:4">
      <c r="D377" s="52"/>
    </row>
    <row r="378" spans="4:4">
      <c r="D378" s="52"/>
    </row>
    <row r="379" spans="4:4">
      <c r="D379" s="52"/>
    </row>
    <row r="380" spans="4:4">
      <c r="D380" s="52"/>
    </row>
    <row r="381" spans="4:4">
      <c r="D381" s="52"/>
    </row>
    <row r="382" spans="4:4">
      <c r="D382" s="52"/>
    </row>
    <row r="383" spans="4:4">
      <c r="D383" s="52"/>
    </row>
    <row r="384" spans="4:4">
      <c r="D384" s="52"/>
    </row>
    <row r="385" spans="4:4">
      <c r="D385" s="52"/>
    </row>
    <row r="386" spans="4:4">
      <c r="D386" s="52"/>
    </row>
    <row r="387" spans="4:4">
      <c r="D387" s="52"/>
    </row>
    <row r="388" spans="4:4">
      <c r="D388" s="52"/>
    </row>
    <row r="389" spans="4:4">
      <c r="D389" s="52"/>
    </row>
    <row r="390" spans="4:4">
      <c r="D390" s="52"/>
    </row>
    <row r="391" spans="4:4">
      <c r="D391" s="52"/>
    </row>
    <row r="392" spans="4:4">
      <c r="D392" s="52"/>
    </row>
    <row r="393" spans="4:4">
      <c r="D393" s="52"/>
    </row>
    <row r="394" spans="4:4">
      <c r="D394" s="52"/>
    </row>
    <row r="395" spans="4:4">
      <c r="D395" s="52"/>
    </row>
    <row r="396" spans="4:4">
      <c r="D396" s="52"/>
    </row>
    <row r="397" spans="4:4">
      <c r="D397" s="52"/>
    </row>
    <row r="398" spans="4:4">
      <c r="D398" s="52"/>
    </row>
    <row r="399" spans="4:4">
      <c r="D399" s="52"/>
    </row>
    <row r="400" spans="4:4">
      <c r="D400" s="52"/>
    </row>
    <row r="401" spans="4:4">
      <c r="D401" s="52"/>
    </row>
    <row r="402" spans="4:4">
      <c r="D402" s="52"/>
    </row>
    <row r="403" spans="4:4">
      <c r="D403" s="52"/>
    </row>
    <row r="404" spans="4:4">
      <c r="D404" s="52"/>
    </row>
    <row r="405" spans="4:4">
      <c r="D405" s="52"/>
    </row>
    <row r="406" spans="4:4">
      <c r="D406" s="52"/>
    </row>
    <row r="407" spans="4:4">
      <c r="D407" s="52"/>
    </row>
    <row r="408" spans="4:4">
      <c r="D408" s="52"/>
    </row>
    <row r="409" spans="4:4">
      <c r="D409" s="52"/>
    </row>
    <row r="410" spans="4:4">
      <c r="D410" s="52"/>
    </row>
    <row r="411" spans="4:4">
      <c r="D411" s="52"/>
    </row>
    <row r="412" spans="4:4">
      <c r="D412" s="52"/>
    </row>
    <row r="413" spans="4:4">
      <c r="D413" s="52"/>
    </row>
    <row r="414" spans="4:4">
      <c r="D414" s="52"/>
    </row>
    <row r="415" spans="4:4">
      <c r="D415" s="52"/>
    </row>
    <row r="416" spans="4:4">
      <c r="D416" s="52"/>
    </row>
    <row r="417" spans="4:4">
      <c r="D417" s="52"/>
    </row>
    <row r="418" spans="4:4">
      <c r="D418" s="52"/>
    </row>
    <row r="419" spans="4:4">
      <c r="D419" s="52"/>
    </row>
    <row r="420" spans="4:4">
      <c r="D420" s="52"/>
    </row>
    <row r="421" spans="4:4">
      <c r="D421" s="52"/>
    </row>
    <row r="422" spans="4:4">
      <c r="D422" s="52"/>
    </row>
    <row r="423" spans="4:4">
      <c r="D423" s="52"/>
    </row>
    <row r="424" spans="4:4">
      <c r="D424" s="52"/>
    </row>
    <row r="425" spans="4:4">
      <c r="D425" s="52"/>
    </row>
    <row r="426" spans="4:4">
      <c r="D426" s="52"/>
    </row>
    <row r="427" spans="4:4">
      <c r="D427" s="52"/>
    </row>
    <row r="428" spans="4:4">
      <c r="D428" s="52"/>
    </row>
    <row r="429" spans="4:4">
      <c r="D429" s="52"/>
    </row>
    <row r="430" spans="4:4">
      <c r="D430" s="52"/>
    </row>
    <row r="431" spans="4:4">
      <c r="D431" s="52"/>
    </row>
    <row r="432" spans="4:4">
      <c r="D432" s="52"/>
    </row>
    <row r="433" spans="1:6">
      <c r="D433" s="52"/>
    </row>
    <row r="434" spans="1:6">
      <c r="D434" s="52"/>
    </row>
    <row r="435" spans="1:6">
      <c r="D435" s="54">
        <v>405</v>
      </c>
    </row>
    <row r="436" spans="1:6">
      <c r="D436" s="54">
        <v>406</v>
      </c>
    </row>
    <row r="437" spans="1:6">
      <c r="D437" s="54">
        <v>407</v>
      </c>
    </row>
    <row r="438" spans="1:6">
      <c r="D438" s="54">
        <v>408</v>
      </c>
    </row>
    <row r="439" spans="1:6">
      <c r="D439" s="54">
        <v>409</v>
      </c>
    </row>
    <row r="440" spans="1:6">
      <c r="D440" s="54">
        <v>410</v>
      </c>
    </row>
    <row r="441" spans="1:6">
      <c r="D441" s="54">
        <v>410</v>
      </c>
    </row>
    <row r="442" spans="1:6">
      <c r="D442" s="52"/>
    </row>
    <row r="443" spans="1:6">
      <c r="D443" s="52"/>
    </row>
    <row r="444" spans="1:6">
      <c r="D444" s="52"/>
    </row>
    <row r="445" spans="1:6">
      <c r="D445" s="52"/>
      <c r="E445" s="53" t="s">
        <v>1457</v>
      </c>
    </row>
    <row r="446" spans="1:6">
      <c r="D446" s="52"/>
    </row>
    <row r="447" spans="1:6">
      <c r="D447" s="304">
        <v>416</v>
      </c>
      <c r="E447" s="53" t="s">
        <v>1457</v>
      </c>
    </row>
    <row r="448" spans="1:6">
      <c r="A448" s="52">
        <v>433</v>
      </c>
      <c r="D448" s="52"/>
      <c r="E448" s="34"/>
      <c r="F448" s="34"/>
    </row>
    <row r="449" spans="4:5">
      <c r="D449" s="52"/>
      <c r="E449" s="53" t="s">
        <v>1457</v>
      </c>
    </row>
    <row r="450" spans="4:5">
      <c r="D450" s="52"/>
    </row>
    <row r="451" spans="4:5">
      <c r="D451" s="52"/>
    </row>
    <row r="452" spans="4:5">
      <c r="D452" s="52"/>
    </row>
    <row r="453" spans="4:5">
      <c r="D453" s="52"/>
    </row>
    <row r="454" spans="4:5">
      <c r="D454" s="52"/>
    </row>
    <row r="455" spans="4:5">
      <c r="D455" s="52"/>
    </row>
    <row r="456" spans="4:5">
      <c r="D456" s="52"/>
    </row>
    <row r="457" spans="4:5">
      <c r="D457" s="52"/>
    </row>
    <row r="458" spans="4:5">
      <c r="D458" s="52"/>
    </row>
    <row r="459" spans="4:5">
      <c r="D459" s="52"/>
    </row>
    <row r="460" spans="4:5">
      <c r="D460" s="52"/>
    </row>
    <row r="461" spans="4:5">
      <c r="D461" s="52"/>
    </row>
    <row r="462" spans="4:5">
      <c r="D462" s="52"/>
    </row>
    <row r="463" spans="4:5">
      <c r="D463" s="52"/>
    </row>
    <row r="464" spans="4:5">
      <c r="D464" s="52"/>
    </row>
    <row r="465" spans="1:5">
      <c r="D465" s="52">
        <v>433</v>
      </c>
    </row>
    <row r="466" spans="1:5">
      <c r="A466" s="304">
        <v>50</v>
      </c>
      <c r="D466" s="304">
        <v>434</v>
      </c>
      <c r="E466" s="53" t="s">
        <v>2230</v>
      </c>
    </row>
    <row r="467" spans="1:5">
      <c r="D467" s="52"/>
    </row>
    <row r="468" spans="1:5">
      <c r="D468" s="52"/>
    </row>
    <row r="469" spans="1:5">
      <c r="D469" s="52"/>
    </row>
    <row r="470" spans="1:5">
      <c r="D470" s="52"/>
    </row>
    <row r="471" spans="1:5">
      <c r="D471" s="52"/>
    </row>
    <row r="472" spans="1:5">
      <c r="D472" s="52"/>
    </row>
    <row r="473" spans="1:5">
      <c r="D473" s="52"/>
    </row>
    <row r="474" spans="1:5">
      <c r="D474" s="52"/>
    </row>
    <row r="475" spans="1:5">
      <c r="D475" s="52"/>
    </row>
    <row r="476" spans="1:5">
      <c r="D476" s="52"/>
    </row>
    <row r="477" spans="1:5">
      <c r="D477" s="52"/>
    </row>
    <row r="478" spans="1:5">
      <c r="D478" s="52"/>
    </row>
    <row r="479" spans="1:5">
      <c r="D479" s="52"/>
    </row>
    <row r="480" spans="1:5">
      <c r="D480" s="52"/>
    </row>
    <row r="481" spans="4:4">
      <c r="D481" s="52"/>
    </row>
    <row r="482" spans="4:4">
      <c r="D482" s="304">
        <v>50</v>
      </c>
    </row>
    <row r="483" spans="4:4">
      <c r="D483" s="52"/>
    </row>
    <row r="484" spans="4:4">
      <c r="D484" s="52"/>
    </row>
    <row r="485" spans="4:4">
      <c r="D485" s="52"/>
    </row>
    <row r="486" spans="4:4">
      <c r="D486" s="52"/>
    </row>
    <row r="487" spans="4:4">
      <c r="D487" s="52"/>
    </row>
    <row r="488" spans="4:4">
      <c r="D488" s="52"/>
    </row>
    <row r="489" spans="4:4">
      <c r="D489" s="52"/>
    </row>
    <row r="490" spans="4:4">
      <c r="D490" s="52"/>
    </row>
    <row r="491" spans="4:4">
      <c r="D491" s="52"/>
    </row>
    <row r="492" spans="4:4">
      <c r="D492" s="52"/>
    </row>
    <row r="493" spans="4:4">
      <c r="D493" s="52"/>
    </row>
    <row r="494" spans="4:4">
      <c r="D494" s="52"/>
    </row>
    <row r="495" spans="4:4">
      <c r="D495" s="52"/>
    </row>
    <row r="496" spans="4:4">
      <c r="D496" s="304">
        <v>464</v>
      </c>
    </row>
    <row r="497" spans="4:4">
      <c r="D497" s="54">
        <v>464</v>
      </c>
    </row>
    <row r="498" spans="4:4">
      <c r="D498" s="52"/>
    </row>
    <row r="499" spans="4:4">
      <c r="D499" s="52"/>
    </row>
    <row r="500" spans="4:4">
      <c r="D500" s="52"/>
    </row>
    <row r="501" spans="4:4">
      <c r="D501" s="52"/>
    </row>
    <row r="502" spans="4:4">
      <c r="D502" s="52"/>
    </row>
    <row r="503" spans="4:4">
      <c r="D503" s="52"/>
    </row>
    <row r="504" spans="4:4">
      <c r="D504" s="52"/>
    </row>
    <row r="505" spans="4:4">
      <c r="D505" s="52"/>
    </row>
    <row r="506" spans="4:4">
      <c r="D506" s="52"/>
    </row>
    <row r="507" spans="4:4">
      <c r="D507" s="52"/>
    </row>
    <row r="508" spans="4:4">
      <c r="D508" s="52"/>
    </row>
    <row r="509" spans="4:4">
      <c r="D509" s="52"/>
    </row>
    <row r="510" spans="4:4">
      <c r="D510" s="52"/>
    </row>
    <row r="511" spans="4:4">
      <c r="D511" s="52"/>
    </row>
    <row r="512" spans="4:4">
      <c r="D512" s="52"/>
    </row>
    <row r="513" spans="1:4">
      <c r="D513" s="52"/>
    </row>
    <row r="514" spans="1:4">
      <c r="D514" s="52"/>
    </row>
    <row r="515" spans="1:4">
      <c r="D515" s="52"/>
    </row>
    <row r="516" spans="1:4">
      <c r="D516" s="52"/>
    </row>
    <row r="517" spans="1:4">
      <c r="D517" s="52"/>
    </row>
    <row r="518" spans="1:4">
      <c r="D518" s="52"/>
    </row>
    <row r="519" spans="1:4">
      <c r="D519" s="52"/>
    </row>
    <row r="520" spans="1:4">
      <c r="D520" s="52"/>
    </row>
    <row r="521" spans="1:4">
      <c r="D521" s="52"/>
    </row>
    <row r="522" spans="1:4">
      <c r="D522" s="52"/>
    </row>
    <row r="523" spans="1:4">
      <c r="D523" s="52"/>
    </row>
    <row r="524" spans="1:4">
      <c r="D524" s="52"/>
    </row>
    <row r="525" spans="1:4">
      <c r="D525" s="52"/>
    </row>
    <row r="526" spans="1:4">
      <c r="D526" s="52"/>
    </row>
    <row r="527" spans="1:4">
      <c r="D527" s="52"/>
    </row>
    <row r="528" spans="1:4">
      <c r="A528" s="304">
        <v>511</v>
      </c>
      <c r="D528" s="52"/>
    </row>
    <row r="529" spans="4:4">
      <c r="D529" s="52"/>
    </row>
    <row r="530" spans="4:4">
      <c r="D530" s="52"/>
    </row>
    <row r="531" spans="4:4">
      <c r="D531" s="52"/>
    </row>
    <row r="532" spans="4:4">
      <c r="D532" s="52"/>
    </row>
    <row r="533" spans="4:4">
      <c r="D533" s="52"/>
    </row>
    <row r="534" spans="4:4">
      <c r="D534" s="52"/>
    </row>
    <row r="535" spans="4:4">
      <c r="D535" s="52"/>
    </row>
    <row r="536" spans="4:4">
      <c r="D536" s="52"/>
    </row>
    <row r="537" spans="4:4">
      <c r="D537" s="52"/>
    </row>
    <row r="538" spans="4:4">
      <c r="D538" s="52"/>
    </row>
    <row r="539" spans="4:4">
      <c r="D539" s="52"/>
    </row>
    <row r="540" spans="4:4">
      <c r="D540" s="52"/>
    </row>
    <row r="541" spans="4:4">
      <c r="D541" s="52"/>
    </row>
    <row r="542" spans="4:4">
      <c r="D542" s="52"/>
    </row>
    <row r="543" spans="4:4">
      <c r="D543" s="52"/>
    </row>
    <row r="544" spans="4:4">
      <c r="D544" s="52"/>
    </row>
    <row r="545" spans="4:4">
      <c r="D545" s="304">
        <v>511</v>
      </c>
    </row>
    <row r="546" spans="4:4">
      <c r="D546" s="54">
        <v>512</v>
      </c>
    </row>
    <row r="547" spans="4:4">
      <c r="D547" s="54">
        <v>513</v>
      </c>
    </row>
    <row r="548" spans="4:4">
      <c r="D548" s="54">
        <v>514</v>
      </c>
    </row>
    <row r="549" spans="4:4">
      <c r="D549" s="54">
        <v>515</v>
      </c>
    </row>
    <row r="550" spans="4:4">
      <c r="D550" s="54">
        <v>516</v>
      </c>
    </row>
    <row r="551" spans="4:4">
      <c r="D551" s="54">
        <v>517</v>
      </c>
    </row>
    <row r="552" spans="4:4">
      <c r="D552" s="54">
        <v>518</v>
      </c>
    </row>
    <row r="553" spans="4:4">
      <c r="D553" s="54">
        <v>519</v>
      </c>
    </row>
    <row r="554" spans="4:4">
      <c r="D554" s="54">
        <v>520</v>
      </c>
    </row>
    <row r="555" spans="4:4">
      <c r="D555" s="54">
        <v>521</v>
      </c>
    </row>
    <row r="556" spans="4:4">
      <c r="D556" s="54">
        <v>522</v>
      </c>
    </row>
    <row r="557" spans="4:4">
      <c r="D557" s="54">
        <v>523</v>
      </c>
    </row>
    <row r="558" spans="4:4">
      <c r="D558" s="54">
        <v>524</v>
      </c>
    </row>
    <row r="559" spans="4:4">
      <c r="D559" s="54">
        <v>525</v>
      </c>
    </row>
    <row r="560" spans="4:4">
      <c r="D560" s="54">
        <v>526</v>
      </c>
    </row>
    <row r="561" spans="4:4">
      <c r="D561" s="54">
        <v>527</v>
      </c>
    </row>
    <row r="562" spans="4:4">
      <c r="D562" s="54">
        <v>528</v>
      </c>
    </row>
    <row r="563" spans="4:4">
      <c r="D563" s="54">
        <v>529</v>
      </c>
    </row>
    <row r="564" spans="4:4">
      <c r="D564" s="54">
        <v>530</v>
      </c>
    </row>
    <row r="565" spans="4:4">
      <c r="D565" s="54">
        <v>531</v>
      </c>
    </row>
    <row r="566" spans="4:4">
      <c r="D566" s="54">
        <v>532</v>
      </c>
    </row>
    <row r="567" spans="4:4">
      <c r="D567" s="54">
        <v>533</v>
      </c>
    </row>
    <row r="568" spans="4:4">
      <c r="D568" s="54">
        <v>534</v>
      </c>
    </row>
    <row r="569" spans="4:4">
      <c r="D569" s="54">
        <v>535</v>
      </c>
    </row>
    <row r="570" spans="4:4">
      <c r="D570" s="54">
        <v>536</v>
      </c>
    </row>
    <row r="571" spans="4:4">
      <c r="D571" s="54">
        <v>537</v>
      </c>
    </row>
    <row r="572" spans="4:4">
      <c r="D572" s="54">
        <v>538</v>
      </c>
    </row>
    <row r="573" spans="4:4">
      <c r="D573" s="54">
        <v>539</v>
      </c>
    </row>
    <row r="574" spans="4:4">
      <c r="D574" s="54">
        <v>540</v>
      </c>
    </row>
    <row r="575" spans="4:4">
      <c r="D575" s="54">
        <v>541</v>
      </c>
    </row>
    <row r="576" spans="4:4">
      <c r="D576" s="54">
        <v>542</v>
      </c>
    </row>
    <row r="577" spans="4:4">
      <c r="D577" s="54">
        <v>543</v>
      </c>
    </row>
    <row r="578" spans="4:4">
      <c r="D578" s="54">
        <v>544</v>
      </c>
    </row>
    <row r="579" spans="4:4">
      <c r="D579" s="54">
        <v>545</v>
      </c>
    </row>
    <row r="580" spans="4:4">
      <c r="D580" s="54">
        <v>546</v>
      </c>
    </row>
    <row r="581" spans="4:4">
      <c r="D581" s="54">
        <v>547</v>
      </c>
    </row>
    <row r="582" spans="4:4">
      <c r="D582" s="54">
        <v>548</v>
      </c>
    </row>
    <row r="583" spans="4:4">
      <c r="D583" s="54">
        <v>549</v>
      </c>
    </row>
    <row r="584" spans="4:4">
      <c r="D584" s="54">
        <v>550</v>
      </c>
    </row>
    <row r="585" spans="4:4">
      <c r="D585" s="54">
        <v>551</v>
      </c>
    </row>
    <row r="586" spans="4:4">
      <c r="D586" s="54">
        <v>552</v>
      </c>
    </row>
    <row r="587" spans="4:4">
      <c r="D587" s="54">
        <v>553</v>
      </c>
    </row>
    <row r="588" spans="4:4">
      <c r="D588" s="54">
        <v>554</v>
      </c>
    </row>
    <row r="589" spans="4:4">
      <c r="D589" s="54">
        <v>555</v>
      </c>
    </row>
    <row r="590" spans="4:4">
      <c r="D590" s="54">
        <v>556</v>
      </c>
    </row>
    <row r="591" spans="4:4">
      <c r="D591" s="54">
        <v>557</v>
      </c>
    </row>
    <row r="592" spans="4:4">
      <c r="D592" s="54">
        <v>558</v>
      </c>
    </row>
    <row r="593" spans="4:4">
      <c r="D593" s="54">
        <v>559</v>
      </c>
    </row>
    <row r="594" spans="4:4">
      <c r="D594" s="54">
        <v>560</v>
      </c>
    </row>
    <row r="595" spans="4:4">
      <c r="D595" s="54">
        <v>561</v>
      </c>
    </row>
    <row r="596" spans="4:4">
      <c r="D596" s="54">
        <v>562</v>
      </c>
    </row>
    <row r="597" spans="4:4">
      <c r="D597" s="54">
        <v>563</v>
      </c>
    </row>
    <row r="598" spans="4:4">
      <c r="D598" s="54">
        <v>564</v>
      </c>
    </row>
    <row r="599" spans="4:4">
      <c r="D599" s="54">
        <v>565</v>
      </c>
    </row>
    <row r="600" spans="4:4">
      <c r="D600" s="54">
        <v>566</v>
      </c>
    </row>
    <row r="601" spans="4:4">
      <c r="D601" s="54">
        <v>567</v>
      </c>
    </row>
    <row r="602" spans="4:4">
      <c r="D602" s="54">
        <v>568</v>
      </c>
    </row>
    <row r="603" spans="4:4">
      <c r="D603" s="54">
        <v>569</v>
      </c>
    </row>
    <row r="604" spans="4:4">
      <c r="D604" s="54">
        <v>570</v>
      </c>
    </row>
    <row r="605" spans="4:4">
      <c r="D605" s="54">
        <v>571</v>
      </c>
    </row>
    <row r="606" spans="4:4">
      <c r="D606" s="54">
        <v>572</v>
      </c>
    </row>
    <row r="607" spans="4:4">
      <c r="D607" s="54">
        <v>573</v>
      </c>
    </row>
    <row r="608" spans="4:4">
      <c r="D608" s="54">
        <v>574</v>
      </c>
    </row>
    <row r="609" spans="4:4">
      <c r="D609" s="54">
        <v>575</v>
      </c>
    </row>
    <row r="610" spans="4:4">
      <c r="D610" s="54">
        <v>576</v>
      </c>
    </row>
    <row r="611" spans="4:4">
      <c r="D611" s="54">
        <v>577</v>
      </c>
    </row>
    <row r="612" spans="4:4">
      <c r="D612" s="54">
        <v>578</v>
      </c>
    </row>
    <row r="613" spans="4:4">
      <c r="D613" s="54">
        <v>579</v>
      </c>
    </row>
    <row r="614" spans="4:4">
      <c r="D614" s="54">
        <v>580</v>
      </c>
    </row>
    <row r="615" spans="4:4">
      <c r="D615" s="54">
        <v>581</v>
      </c>
    </row>
    <row r="616" spans="4:4">
      <c r="D616" s="54">
        <v>582</v>
      </c>
    </row>
    <row r="617" spans="4:4">
      <c r="D617" s="54">
        <v>583</v>
      </c>
    </row>
    <row r="618" spans="4:4">
      <c r="D618" s="54">
        <v>584</v>
      </c>
    </row>
    <row r="619" spans="4:4">
      <c r="D619" s="54">
        <v>585</v>
      </c>
    </row>
    <row r="620" spans="4:4">
      <c r="D620" s="54">
        <v>586</v>
      </c>
    </row>
    <row r="621" spans="4:4">
      <c r="D621" s="54">
        <v>587</v>
      </c>
    </row>
    <row r="622" spans="4:4">
      <c r="D622" s="54">
        <v>588</v>
      </c>
    </row>
    <row r="623" spans="4:4">
      <c r="D623" s="54">
        <v>589</v>
      </c>
    </row>
    <row r="624" spans="4:4">
      <c r="D624" s="54">
        <v>590</v>
      </c>
    </row>
    <row r="625" spans="4:4">
      <c r="D625" s="54">
        <v>591</v>
      </c>
    </row>
    <row r="626" spans="4:4">
      <c r="D626" s="54">
        <v>592</v>
      </c>
    </row>
    <row r="627" spans="4:4">
      <c r="D627" s="54">
        <v>593</v>
      </c>
    </row>
    <row r="628" spans="4:4">
      <c r="D628" s="54">
        <v>594</v>
      </c>
    </row>
    <row r="629" spans="4:4">
      <c r="D629" s="54">
        <v>595</v>
      </c>
    </row>
    <row r="630" spans="4:4">
      <c r="D630" s="54">
        <v>596</v>
      </c>
    </row>
    <row r="631" spans="4:4">
      <c r="D631" s="54">
        <v>597</v>
      </c>
    </row>
    <row r="632" spans="4:4">
      <c r="D632" s="54">
        <v>598</v>
      </c>
    </row>
    <row r="633" spans="4:4">
      <c r="D633" s="54">
        <v>599</v>
      </c>
    </row>
    <row r="634" spans="4:4">
      <c r="D634" s="54">
        <v>600</v>
      </c>
    </row>
    <row r="635" spans="4:4">
      <c r="D635" s="54">
        <v>601</v>
      </c>
    </row>
    <row r="636" spans="4:4">
      <c r="D636" s="54">
        <v>602</v>
      </c>
    </row>
    <row r="637" spans="4:4">
      <c r="D637" s="54">
        <v>603</v>
      </c>
    </row>
    <row r="638" spans="4:4">
      <c r="D638" s="54">
        <v>604</v>
      </c>
    </row>
    <row r="639" spans="4:4">
      <c r="D639" s="54">
        <v>605</v>
      </c>
    </row>
    <row r="640" spans="4:4">
      <c r="D640" s="54">
        <v>606</v>
      </c>
    </row>
    <row r="641" spans="4:4">
      <c r="D641" s="54">
        <v>607</v>
      </c>
    </row>
    <row r="642" spans="4:4">
      <c r="D642" s="54">
        <v>608</v>
      </c>
    </row>
    <row r="643" spans="4:4">
      <c r="D643" s="54">
        <v>609</v>
      </c>
    </row>
    <row r="644" spans="4:4">
      <c r="D644" s="54">
        <v>610</v>
      </c>
    </row>
    <row r="645" spans="4:4">
      <c r="D645" s="54">
        <v>611</v>
      </c>
    </row>
    <row r="646" spans="4:4">
      <c r="D646" s="54">
        <v>612</v>
      </c>
    </row>
    <row r="647" spans="4:4">
      <c r="D647" s="54">
        <v>613</v>
      </c>
    </row>
    <row r="648" spans="4:4">
      <c r="D648" s="54">
        <v>614</v>
      </c>
    </row>
    <row r="649" spans="4:4">
      <c r="D649" s="54">
        <v>615</v>
      </c>
    </row>
    <row r="650" spans="4:4">
      <c r="D650" s="54">
        <v>616</v>
      </c>
    </row>
    <row r="651" spans="4:4">
      <c r="D651" s="54">
        <v>617</v>
      </c>
    </row>
    <row r="652" spans="4:4">
      <c r="D652" s="54">
        <v>618</v>
      </c>
    </row>
    <row r="653" spans="4:4">
      <c r="D653" s="54">
        <v>619</v>
      </c>
    </row>
    <row r="654" spans="4:4">
      <c r="D654" s="54">
        <v>620</v>
      </c>
    </row>
    <row r="655" spans="4:4">
      <c r="D655" s="54">
        <v>621</v>
      </c>
    </row>
    <row r="656" spans="4:4">
      <c r="D656" s="54">
        <v>622</v>
      </c>
    </row>
    <row r="657" spans="4:4">
      <c r="D657" s="54">
        <v>623</v>
      </c>
    </row>
    <row r="658" spans="4:4">
      <c r="D658" s="54">
        <v>624</v>
      </c>
    </row>
    <row r="659" spans="4:4">
      <c r="D659" s="54">
        <v>625</v>
      </c>
    </row>
    <row r="660" spans="4:4">
      <c r="D660" s="54">
        <v>626</v>
      </c>
    </row>
    <row r="661" spans="4:4">
      <c r="D661" s="54">
        <v>627</v>
      </c>
    </row>
    <row r="662" spans="4:4">
      <c r="D662" s="54">
        <v>628</v>
      </c>
    </row>
    <row r="663" spans="4:4">
      <c r="D663" s="54">
        <v>629</v>
      </c>
    </row>
    <row r="664" spans="4:4">
      <c r="D664" s="54">
        <v>630</v>
      </c>
    </row>
    <row r="665" spans="4:4">
      <c r="D665" s="54">
        <v>631</v>
      </c>
    </row>
    <row r="666" spans="4:4">
      <c r="D666" s="54">
        <v>632</v>
      </c>
    </row>
    <row r="667" spans="4:4">
      <c r="D667" s="54">
        <v>633</v>
      </c>
    </row>
    <row r="668" spans="4:4">
      <c r="D668" s="54">
        <v>634</v>
      </c>
    </row>
    <row r="669" spans="4:4">
      <c r="D669" s="54">
        <v>635</v>
      </c>
    </row>
    <row r="670" spans="4:4">
      <c r="D670" s="54">
        <v>636</v>
      </c>
    </row>
    <row r="671" spans="4:4">
      <c r="D671" s="54">
        <v>637</v>
      </c>
    </row>
    <row r="672" spans="4:4">
      <c r="D672" s="54">
        <v>638</v>
      </c>
    </row>
    <row r="673" spans="4:4">
      <c r="D673" s="54">
        <v>639</v>
      </c>
    </row>
    <row r="674" spans="4:4">
      <c r="D674" s="54">
        <v>640</v>
      </c>
    </row>
  </sheetData>
  <mergeCells count="5">
    <mergeCell ref="A2:G2"/>
    <mergeCell ref="H2:N2"/>
    <mergeCell ref="A3:C3"/>
    <mergeCell ref="H3:J3"/>
    <mergeCell ref="I4:J4"/>
  </mergeCells>
  <pageMargins left="0.7" right="0.7" top="0.75" bottom="0.75" header="0.3" footer="0.3"/>
  <pageSetup paperSize="5" scale="42" orientation="portrait" horizontalDpi="300" r:id="rId1"/>
  <rowBreaks count="2" manualBreakCount="2">
    <brk id="99" max="13" man="1"/>
    <brk id="139" max="14" man="1"/>
  </rowBreaks>
  <colBreaks count="1" manualBreakCount="1">
    <brk id="7" min="1" max="13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74"/>
  <sheetViews>
    <sheetView tabSelected="1" view="pageBreakPreview" topLeftCell="A67" zoomScale="80" zoomScaleSheetLayoutView="80" workbookViewId="0">
      <selection activeCell="D734" sqref="D734:D830"/>
    </sheetView>
  </sheetViews>
  <sheetFormatPr defaultRowHeight="23.25"/>
  <cols>
    <col min="1" max="1" width="9.7109375" style="328" customWidth="1"/>
    <col min="2" max="2" width="14.85546875" style="328" customWidth="1"/>
    <col min="3" max="3" width="19.140625" style="328" customWidth="1"/>
    <col min="4" max="4" width="15.28515625" style="328" customWidth="1"/>
    <col min="5" max="5" width="14.85546875" style="328" customWidth="1"/>
    <col min="6" max="9" width="13.28515625" style="328" customWidth="1"/>
    <col min="10" max="10" width="9.85546875" style="328" customWidth="1"/>
    <col min="11" max="11" width="10.28515625" style="328" customWidth="1"/>
    <col min="12" max="12" width="11.28515625" style="328" customWidth="1"/>
    <col min="13" max="13" width="12.28515625" style="328" customWidth="1"/>
    <col min="14" max="14" width="14.28515625" style="328" customWidth="1"/>
    <col min="15" max="15" width="18" style="328" customWidth="1"/>
    <col min="16" max="16" width="15.85546875" style="328" customWidth="1"/>
    <col min="17" max="17" width="9.140625" style="328"/>
    <col min="18" max="18" width="0" style="328" hidden="1" customWidth="1"/>
    <col min="19" max="19" width="9.140625" style="328"/>
    <col min="20" max="20" width="25.140625" style="361" hidden="1" customWidth="1"/>
    <col min="21" max="256" width="9.140625" style="328"/>
    <col min="257" max="257" width="9.7109375" style="328" customWidth="1"/>
    <col min="258" max="258" width="14.85546875" style="328" customWidth="1"/>
    <col min="259" max="259" width="19.140625" style="328" customWidth="1"/>
    <col min="260" max="260" width="15.28515625" style="328" customWidth="1"/>
    <col min="261" max="261" width="14.85546875" style="328" customWidth="1"/>
    <col min="262" max="265" width="13.28515625" style="328" customWidth="1"/>
    <col min="266" max="266" width="9.85546875" style="328" customWidth="1"/>
    <col min="267" max="267" width="10.28515625" style="328" customWidth="1"/>
    <col min="268" max="268" width="9.140625" style="328"/>
    <col min="269" max="269" width="12.28515625" style="328" customWidth="1"/>
    <col min="270" max="270" width="14.28515625" style="328" customWidth="1"/>
    <col min="271" max="271" width="18" style="328" customWidth="1"/>
    <col min="272" max="272" width="15.85546875" style="328" customWidth="1"/>
    <col min="273" max="512" width="9.140625" style="328"/>
    <col min="513" max="513" width="9.7109375" style="328" customWidth="1"/>
    <col min="514" max="514" width="14.85546875" style="328" customWidth="1"/>
    <col min="515" max="515" width="19.140625" style="328" customWidth="1"/>
    <col min="516" max="516" width="15.28515625" style="328" customWidth="1"/>
    <col min="517" max="517" width="14.85546875" style="328" customWidth="1"/>
    <col min="518" max="521" width="13.28515625" style="328" customWidth="1"/>
    <col min="522" max="522" width="9.85546875" style="328" customWidth="1"/>
    <col min="523" max="523" width="10.28515625" style="328" customWidth="1"/>
    <col min="524" max="524" width="9.140625" style="328"/>
    <col min="525" max="525" width="12.28515625" style="328" customWidth="1"/>
    <col min="526" max="526" width="14.28515625" style="328" customWidth="1"/>
    <col min="527" max="527" width="18" style="328" customWidth="1"/>
    <col min="528" max="528" width="15.85546875" style="328" customWidth="1"/>
    <col min="529" max="768" width="9.140625" style="328"/>
    <col min="769" max="769" width="9.7109375" style="328" customWidth="1"/>
    <col min="770" max="770" width="14.85546875" style="328" customWidth="1"/>
    <col min="771" max="771" width="19.140625" style="328" customWidth="1"/>
    <col min="772" max="772" width="15.28515625" style="328" customWidth="1"/>
    <col min="773" max="773" width="14.85546875" style="328" customWidth="1"/>
    <col min="774" max="777" width="13.28515625" style="328" customWidth="1"/>
    <col min="778" max="778" width="9.85546875" style="328" customWidth="1"/>
    <col min="779" max="779" width="10.28515625" style="328" customWidth="1"/>
    <col min="780" max="780" width="9.140625" style="328"/>
    <col min="781" max="781" width="12.28515625" style="328" customWidth="1"/>
    <col min="782" max="782" width="14.28515625" style="328" customWidth="1"/>
    <col min="783" max="783" width="18" style="328" customWidth="1"/>
    <col min="784" max="784" width="15.85546875" style="328" customWidth="1"/>
    <col min="785" max="1024" width="9.140625" style="328"/>
    <col min="1025" max="1025" width="9.7109375" style="328" customWidth="1"/>
    <col min="1026" max="1026" width="14.85546875" style="328" customWidth="1"/>
    <col min="1027" max="1027" width="19.140625" style="328" customWidth="1"/>
    <col min="1028" max="1028" width="15.28515625" style="328" customWidth="1"/>
    <col min="1029" max="1029" width="14.85546875" style="328" customWidth="1"/>
    <col min="1030" max="1033" width="13.28515625" style="328" customWidth="1"/>
    <col min="1034" max="1034" width="9.85546875" style="328" customWidth="1"/>
    <col min="1035" max="1035" width="10.28515625" style="328" customWidth="1"/>
    <col min="1036" max="1036" width="9.140625" style="328"/>
    <col min="1037" max="1037" width="12.28515625" style="328" customWidth="1"/>
    <col min="1038" max="1038" width="14.28515625" style="328" customWidth="1"/>
    <col min="1039" max="1039" width="18" style="328" customWidth="1"/>
    <col min="1040" max="1040" width="15.85546875" style="328" customWidth="1"/>
    <col min="1041" max="1280" width="9.140625" style="328"/>
    <col min="1281" max="1281" width="9.7109375" style="328" customWidth="1"/>
    <col min="1282" max="1282" width="14.85546875" style="328" customWidth="1"/>
    <col min="1283" max="1283" width="19.140625" style="328" customWidth="1"/>
    <col min="1284" max="1284" width="15.28515625" style="328" customWidth="1"/>
    <col min="1285" max="1285" width="14.85546875" style="328" customWidth="1"/>
    <col min="1286" max="1289" width="13.28515625" style="328" customWidth="1"/>
    <col min="1290" max="1290" width="9.85546875" style="328" customWidth="1"/>
    <col min="1291" max="1291" width="10.28515625" style="328" customWidth="1"/>
    <col min="1292" max="1292" width="9.140625" style="328"/>
    <col min="1293" max="1293" width="12.28515625" style="328" customWidth="1"/>
    <col min="1294" max="1294" width="14.28515625" style="328" customWidth="1"/>
    <col min="1295" max="1295" width="18" style="328" customWidth="1"/>
    <col min="1296" max="1296" width="15.85546875" style="328" customWidth="1"/>
    <col min="1297" max="1536" width="9.140625" style="328"/>
    <col min="1537" max="1537" width="9.7109375" style="328" customWidth="1"/>
    <col min="1538" max="1538" width="14.85546875" style="328" customWidth="1"/>
    <col min="1539" max="1539" width="19.140625" style="328" customWidth="1"/>
    <col min="1540" max="1540" width="15.28515625" style="328" customWidth="1"/>
    <col min="1541" max="1541" width="14.85546875" style="328" customWidth="1"/>
    <col min="1542" max="1545" width="13.28515625" style="328" customWidth="1"/>
    <col min="1546" max="1546" width="9.85546875" style="328" customWidth="1"/>
    <col min="1547" max="1547" width="10.28515625" style="328" customWidth="1"/>
    <col min="1548" max="1548" width="9.140625" style="328"/>
    <col min="1549" max="1549" width="12.28515625" style="328" customWidth="1"/>
    <col min="1550" max="1550" width="14.28515625" style="328" customWidth="1"/>
    <col min="1551" max="1551" width="18" style="328" customWidth="1"/>
    <col min="1552" max="1552" width="15.85546875" style="328" customWidth="1"/>
    <col min="1553" max="1792" width="9.140625" style="328"/>
    <col min="1793" max="1793" width="9.7109375" style="328" customWidth="1"/>
    <col min="1794" max="1794" width="14.85546875" style="328" customWidth="1"/>
    <col min="1795" max="1795" width="19.140625" style="328" customWidth="1"/>
    <col min="1796" max="1796" width="15.28515625" style="328" customWidth="1"/>
    <col min="1797" max="1797" width="14.85546875" style="328" customWidth="1"/>
    <col min="1798" max="1801" width="13.28515625" style="328" customWidth="1"/>
    <col min="1802" max="1802" width="9.85546875" style="328" customWidth="1"/>
    <col min="1803" max="1803" width="10.28515625" style="328" customWidth="1"/>
    <col min="1804" max="1804" width="9.140625" style="328"/>
    <col min="1805" max="1805" width="12.28515625" style="328" customWidth="1"/>
    <col min="1806" max="1806" width="14.28515625" style="328" customWidth="1"/>
    <col min="1807" max="1807" width="18" style="328" customWidth="1"/>
    <col min="1808" max="1808" width="15.85546875" style="328" customWidth="1"/>
    <col min="1809" max="2048" width="9.140625" style="328"/>
    <col min="2049" max="2049" width="9.7109375" style="328" customWidth="1"/>
    <col min="2050" max="2050" width="14.85546875" style="328" customWidth="1"/>
    <col min="2051" max="2051" width="19.140625" style="328" customWidth="1"/>
    <col min="2052" max="2052" width="15.28515625" style="328" customWidth="1"/>
    <col min="2053" max="2053" width="14.85546875" style="328" customWidth="1"/>
    <col min="2054" max="2057" width="13.28515625" style="328" customWidth="1"/>
    <col min="2058" max="2058" width="9.85546875" style="328" customWidth="1"/>
    <col min="2059" max="2059" width="10.28515625" style="328" customWidth="1"/>
    <col min="2060" max="2060" width="9.140625" style="328"/>
    <col min="2061" max="2061" width="12.28515625" style="328" customWidth="1"/>
    <col min="2062" max="2062" width="14.28515625" style="328" customWidth="1"/>
    <col min="2063" max="2063" width="18" style="328" customWidth="1"/>
    <col min="2064" max="2064" width="15.85546875" style="328" customWidth="1"/>
    <col min="2065" max="2304" width="9.140625" style="328"/>
    <col min="2305" max="2305" width="9.7109375" style="328" customWidth="1"/>
    <col min="2306" max="2306" width="14.85546875" style="328" customWidth="1"/>
    <col min="2307" max="2307" width="19.140625" style="328" customWidth="1"/>
    <col min="2308" max="2308" width="15.28515625" style="328" customWidth="1"/>
    <col min="2309" max="2309" width="14.85546875" style="328" customWidth="1"/>
    <col min="2310" max="2313" width="13.28515625" style="328" customWidth="1"/>
    <col min="2314" max="2314" width="9.85546875" style="328" customWidth="1"/>
    <col min="2315" max="2315" width="10.28515625" style="328" customWidth="1"/>
    <col min="2316" max="2316" width="9.140625" style="328"/>
    <col min="2317" max="2317" width="12.28515625" style="328" customWidth="1"/>
    <col min="2318" max="2318" width="14.28515625" style="328" customWidth="1"/>
    <col min="2319" max="2319" width="18" style="328" customWidth="1"/>
    <col min="2320" max="2320" width="15.85546875" style="328" customWidth="1"/>
    <col min="2321" max="2560" width="9.140625" style="328"/>
    <col min="2561" max="2561" width="9.7109375" style="328" customWidth="1"/>
    <col min="2562" max="2562" width="14.85546875" style="328" customWidth="1"/>
    <col min="2563" max="2563" width="19.140625" style="328" customWidth="1"/>
    <col min="2564" max="2564" width="15.28515625" style="328" customWidth="1"/>
    <col min="2565" max="2565" width="14.85546875" style="328" customWidth="1"/>
    <col min="2566" max="2569" width="13.28515625" style="328" customWidth="1"/>
    <col min="2570" max="2570" width="9.85546875" style="328" customWidth="1"/>
    <col min="2571" max="2571" width="10.28515625" style="328" customWidth="1"/>
    <col min="2572" max="2572" width="9.140625" style="328"/>
    <col min="2573" max="2573" width="12.28515625" style="328" customWidth="1"/>
    <col min="2574" max="2574" width="14.28515625" style="328" customWidth="1"/>
    <col min="2575" max="2575" width="18" style="328" customWidth="1"/>
    <col min="2576" max="2576" width="15.85546875" style="328" customWidth="1"/>
    <col min="2577" max="2816" width="9.140625" style="328"/>
    <col min="2817" max="2817" width="9.7109375" style="328" customWidth="1"/>
    <col min="2818" max="2818" width="14.85546875" style="328" customWidth="1"/>
    <col min="2819" max="2819" width="19.140625" style="328" customWidth="1"/>
    <col min="2820" max="2820" width="15.28515625" style="328" customWidth="1"/>
    <col min="2821" max="2821" width="14.85546875" style="328" customWidth="1"/>
    <col min="2822" max="2825" width="13.28515625" style="328" customWidth="1"/>
    <col min="2826" max="2826" width="9.85546875" style="328" customWidth="1"/>
    <col min="2827" max="2827" width="10.28515625" style="328" customWidth="1"/>
    <col min="2828" max="2828" width="9.140625" style="328"/>
    <col min="2829" max="2829" width="12.28515625" style="328" customWidth="1"/>
    <col min="2830" max="2830" width="14.28515625" style="328" customWidth="1"/>
    <col min="2831" max="2831" width="18" style="328" customWidth="1"/>
    <col min="2832" max="2832" width="15.85546875" style="328" customWidth="1"/>
    <col min="2833" max="3072" width="9.140625" style="328"/>
    <col min="3073" max="3073" width="9.7109375" style="328" customWidth="1"/>
    <col min="3074" max="3074" width="14.85546875" style="328" customWidth="1"/>
    <col min="3075" max="3075" width="19.140625" style="328" customWidth="1"/>
    <col min="3076" max="3076" width="15.28515625" style="328" customWidth="1"/>
    <col min="3077" max="3077" width="14.85546875" style="328" customWidth="1"/>
    <col min="3078" max="3081" width="13.28515625" style="328" customWidth="1"/>
    <col min="3082" max="3082" width="9.85546875" style="328" customWidth="1"/>
    <col min="3083" max="3083" width="10.28515625" style="328" customWidth="1"/>
    <col min="3084" max="3084" width="9.140625" style="328"/>
    <col min="3085" max="3085" width="12.28515625" style="328" customWidth="1"/>
    <col min="3086" max="3086" width="14.28515625" style="328" customWidth="1"/>
    <col min="3087" max="3087" width="18" style="328" customWidth="1"/>
    <col min="3088" max="3088" width="15.85546875" style="328" customWidth="1"/>
    <col min="3089" max="3328" width="9.140625" style="328"/>
    <col min="3329" max="3329" width="9.7109375" style="328" customWidth="1"/>
    <col min="3330" max="3330" width="14.85546875" style="328" customWidth="1"/>
    <col min="3331" max="3331" width="19.140625" style="328" customWidth="1"/>
    <col min="3332" max="3332" width="15.28515625" style="328" customWidth="1"/>
    <col min="3333" max="3333" width="14.85546875" style="328" customWidth="1"/>
    <col min="3334" max="3337" width="13.28515625" style="328" customWidth="1"/>
    <col min="3338" max="3338" width="9.85546875" style="328" customWidth="1"/>
    <col min="3339" max="3339" width="10.28515625" style="328" customWidth="1"/>
    <col min="3340" max="3340" width="9.140625" style="328"/>
    <col min="3341" max="3341" width="12.28515625" style="328" customWidth="1"/>
    <col min="3342" max="3342" width="14.28515625" style="328" customWidth="1"/>
    <col min="3343" max="3343" width="18" style="328" customWidth="1"/>
    <col min="3344" max="3344" width="15.85546875" style="328" customWidth="1"/>
    <col min="3345" max="3584" width="9.140625" style="328"/>
    <col min="3585" max="3585" width="9.7109375" style="328" customWidth="1"/>
    <col min="3586" max="3586" width="14.85546875" style="328" customWidth="1"/>
    <col min="3587" max="3587" width="19.140625" style="328" customWidth="1"/>
    <col min="3588" max="3588" width="15.28515625" style="328" customWidth="1"/>
    <col min="3589" max="3589" width="14.85546875" style="328" customWidth="1"/>
    <col min="3590" max="3593" width="13.28515625" style="328" customWidth="1"/>
    <col min="3594" max="3594" width="9.85546875" style="328" customWidth="1"/>
    <col min="3595" max="3595" width="10.28515625" style="328" customWidth="1"/>
    <col min="3596" max="3596" width="9.140625" style="328"/>
    <col min="3597" max="3597" width="12.28515625" style="328" customWidth="1"/>
    <col min="3598" max="3598" width="14.28515625" style="328" customWidth="1"/>
    <col min="3599" max="3599" width="18" style="328" customWidth="1"/>
    <col min="3600" max="3600" width="15.85546875" style="328" customWidth="1"/>
    <col min="3601" max="3840" width="9.140625" style="328"/>
    <col min="3841" max="3841" width="9.7109375" style="328" customWidth="1"/>
    <col min="3842" max="3842" width="14.85546875" style="328" customWidth="1"/>
    <col min="3843" max="3843" width="19.140625" style="328" customWidth="1"/>
    <col min="3844" max="3844" width="15.28515625" style="328" customWidth="1"/>
    <col min="3845" max="3845" width="14.85546875" style="328" customWidth="1"/>
    <col min="3846" max="3849" width="13.28515625" style="328" customWidth="1"/>
    <col min="3850" max="3850" width="9.85546875" style="328" customWidth="1"/>
    <col min="3851" max="3851" width="10.28515625" style="328" customWidth="1"/>
    <col min="3852" max="3852" width="9.140625" style="328"/>
    <col min="3853" max="3853" width="12.28515625" style="328" customWidth="1"/>
    <col min="3854" max="3854" width="14.28515625" style="328" customWidth="1"/>
    <col min="3855" max="3855" width="18" style="328" customWidth="1"/>
    <col min="3856" max="3856" width="15.85546875" style="328" customWidth="1"/>
    <col min="3857" max="4096" width="9.140625" style="328"/>
    <col min="4097" max="4097" width="9.7109375" style="328" customWidth="1"/>
    <col min="4098" max="4098" width="14.85546875" style="328" customWidth="1"/>
    <col min="4099" max="4099" width="19.140625" style="328" customWidth="1"/>
    <col min="4100" max="4100" width="15.28515625" style="328" customWidth="1"/>
    <col min="4101" max="4101" width="14.85546875" style="328" customWidth="1"/>
    <col min="4102" max="4105" width="13.28515625" style="328" customWidth="1"/>
    <col min="4106" max="4106" width="9.85546875" style="328" customWidth="1"/>
    <col min="4107" max="4107" width="10.28515625" style="328" customWidth="1"/>
    <col min="4108" max="4108" width="9.140625" style="328"/>
    <col min="4109" max="4109" width="12.28515625" style="328" customWidth="1"/>
    <col min="4110" max="4110" width="14.28515625" style="328" customWidth="1"/>
    <col min="4111" max="4111" width="18" style="328" customWidth="1"/>
    <col min="4112" max="4112" width="15.85546875" style="328" customWidth="1"/>
    <col min="4113" max="4352" width="9.140625" style="328"/>
    <col min="4353" max="4353" width="9.7109375" style="328" customWidth="1"/>
    <col min="4354" max="4354" width="14.85546875" style="328" customWidth="1"/>
    <col min="4355" max="4355" width="19.140625" style="328" customWidth="1"/>
    <col min="4356" max="4356" width="15.28515625" style="328" customWidth="1"/>
    <col min="4357" max="4357" width="14.85546875" style="328" customWidth="1"/>
    <col min="4358" max="4361" width="13.28515625" style="328" customWidth="1"/>
    <col min="4362" max="4362" width="9.85546875" style="328" customWidth="1"/>
    <col min="4363" max="4363" width="10.28515625" style="328" customWidth="1"/>
    <col min="4364" max="4364" width="9.140625" style="328"/>
    <col min="4365" max="4365" width="12.28515625" style="328" customWidth="1"/>
    <col min="4366" max="4366" width="14.28515625" style="328" customWidth="1"/>
    <col min="4367" max="4367" width="18" style="328" customWidth="1"/>
    <col min="4368" max="4368" width="15.85546875" style="328" customWidth="1"/>
    <col min="4369" max="4608" width="9.140625" style="328"/>
    <col min="4609" max="4609" width="9.7109375" style="328" customWidth="1"/>
    <col min="4610" max="4610" width="14.85546875" style="328" customWidth="1"/>
    <col min="4611" max="4611" width="19.140625" style="328" customWidth="1"/>
    <col min="4612" max="4612" width="15.28515625" style="328" customWidth="1"/>
    <col min="4613" max="4613" width="14.85546875" style="328" customWidth="1"/>
    <col min="4614" max="4617" width="13.28515625" style="328" customWidth="1"/>
    <col min="4618" max="4618" width="9.85546875" style="328" customWidth="1"/>
    <col min="4619" max="4619" width="10.28515625" style="328" customWidth="1"/>
    <col min="4620" max="4620" width="9.140625" style="328"/>
    <col min="4621" max="4621" width="12.28515625" style="328" customWidth="1"/>
    <col min="4622" max="4622" width="14.28515625" style="328" customWidth="1"/>
    <col min="4623" max="4623" width="18" style="328" customWidth="1"/>
    <col min="4624" max="4624" width="15.85546875" style="328" customWidth="1"/>
    <col min="4625" max="4864" width="9.140625" style="328"/>
    <col min="4865" max="4865" width="9.7109375" style="328" customWidth="1"/>
    <col min="4866" max="4866" width="14.85546875" style="328" customWidth="1"/>
    <col min="4867" max="4867" width="19.140625" style="328" customWidth="1"/>
    <col min="4868" max="4868" width="15.28515625" style="328" customWidth="1"/>
    <col min="4869" max="4869" width="14.85546875" style="328" customWidth="1"/>
    <col min="4870" max="4873" width="13.28515625" style="328" customWidth="1"/>
    <col min="4874" max="4874" width="9.85546875" style="328" customWidth="1"/>
    <col min="4875" max="4875" width="10.28515625" style="328" customWidth="1"/>
    <col min="4876" max="4876" width="9.140625" style="328"/>
    <col min="4877" max="4877" width="12.28515625" style="328" customWidth="1"/>
    <col min="4878" max="4878" width="14.28515625" style="328" customWidth="1"/>
    <col min="4879" max="4879" width="18" style="328" customWidth="1"/>
    <col min="4880" max="4880" width="15.85546875" style="328" customWidth="1"/>
    <col min="4881" max="5120" width="9.140625" style="328"/>
    <col min="5121" max="5121" width="9.7109375" style="328" customWidth="1"/>
    <col min="5122" max="5122" width="14.85546875" style="328" customWidth="1"/>
    <col min="5123" max="5123" width="19.140625" style="328" customWidth="1"/>
    <col min="5124" max="5124" width="15.28515625" style="328" customWidth="1"/>
    <col min="5125" max="5125" width="14.85546875" style="328" customWidth="1"/>
    <col min="5126" max="5129" width="13.28515625" style="328" customWidth="1"/>
    <col min="5130" max="5130" width="9.85546875" style="328" customWidth="1"/>
    <col min="5131" max="5131" width="10.28515625" style="328" customWidth="1"/>
    <col min="5132" max="5132" width="9.140625" style="328"/>
    <col min="5133" max="5133" width="12.28515625" style="328" customWidth="1"/>
    <col min="5134" max="5134" width="14.28515625" style="328" customWidth="1"/>
    <col min="5135" max="5135" width="18" style="328" customWidth="1"/>
    <col min="5136" max="5136" width="15.85546875" style="328" customWidth="1"/>
    <col min="5137" max="5376" width="9.140625" style="328"/>
    <col min="5377" max="5377" width="9.7109375" style="328" customWidth="1"/>
    <col min="5378" max="5378" width="14.85546875" style="328" customWidth="1"/>
    <col min="5379" max="5379" width="19.140625" style="328" customWidth="1"/>
    <col min="5380" max="5380" width="15.28515625" style="328" customWidth="1"/>
    <col min="5381" max="5381" width="14.85546875" style="328" customWidth="1"/>
    <col min="5382" max="5385" width="13.28515625" style="328" customWidth="1"/>
    <col min="5386" max="5386" width="9.85546875" style="328" customWidth="1"/>
    <col min="5387" max="5387" width="10.28515625" style="328" customWidth="1"/>
    <col min="5388" max="5388" width="9.140625" style="328"/>
    <col min="5389" max="5389" width="12.28515625" style="328" customWidth="1"/>
    <col min="5390" max="5390" width="14.28515625" style="328" customWidth="1"/>
    <col min="5391" max="5391" width="18" style="328" customWidth="1"/>
    <col min="5392" max="5392" width="15.85546875" style="328" customWidth="1"/>
    <col min="5393" max="5632" width="9.140625" style="328"/>
    <col min="5633" max="5633" width="9.7109375" style="328" customWidth="1"/>
    <col min="5634" max="5634" width="14.85546875" style="328" customWidth="1"/>
    <col min="5635" max="5635" width="19.140625" style="328" customWidth="1"/>
    <col min="5636" max="5636" width="15.28515625" style="328" customWidth="1"/>
    <col min="5637" max="5637" width="14.85546875" style="328" customWidth="1"/>
    <col min="5638" max="5641" width="13.28515625" style="328" customWidth="1"/>
    <col min="5642" max="5642" width="9.85546875" style="328" customWidth="1"/>
    <col min="5643" max="5643" width="10.28515625" style="328" customWidth="1"/>
    <col min="5644" max="5644" width="9.140625" style="328"/>
    <col min="5645" max="5645" width="12.28515625" style="328" customWidth="1"/>
    <col min="5646" max="5646" width="14.28515625" style="328" customWidth="1"/>
    <col min="5647" max="5647" width="18" style="328" customWidth="1"/>
    <col min="5648" max="5648" width="15.85546875" style="328" customWidth="1"/>
    <col min="5649" max="5888" width="9.140625" style="328"/>
    <col min="5889" max="5889" width="9.7109375" style="328" customWidth="1"/>
    <col min="5890" max="5890" width="14.85546875" style="328" customWidth="1"/>
    <col min="5891" max="5891" width="19.140625" style="328" customWidth="1"/>
    <col min="5892" max="5892" width="15.28515625" style="328" customWidth="1"/>
    <col min="5893" max="5893" width="14.85546875" style="328" customWidth="1"/>
    <col min="5894" max="5897" width="13.28515625" style="328" customWidth="1"/>
    <col min="5898" max="5898" width="9.85546875" style="328" customWidth="1"/>
    <col min="5899" max="5899" width="10.28515625" style="328" customWidth="1"/>
    <col min="5900" max="5900" width="9.140625" style="328"/>
    <col min="5901" max="5901" width="12.28515625" style="328" customWidth="1"/>
    <col min="5902" max="5902" width="14.28515625" style="328" customWidth="1"/>
    <col min="5903" max="5903" width="18" style="328" customWidth="1"/>
    <col min="5904" max="5904" width="15.85546875" style="328" customWidth="1"/>
    <col min="5905" max="6144" width="9.140625" style="328"/>
    <col min="6145" max="6145" width="9.7109375" style="328" customWidth="1"/>
    <col min="6146" max="6146" width="14.85546875" style="328" customWidth="1"/>
    <col min="6147" max="6147" width="19.140625" style="328" customWidth="1"/>
    <col min="6148" max="6148" width="15.28515625" style="328" customWidth="1"/>
    <col min="6149" max="6149" width="14.85546875" style="328" customWidth="1"/>
    <col min="6150" max="6153" width="13.28515625" style="328" customWidth="1"/>
    <col min="6154" max="6154" width="9.85546875" style="328" customWidth="1"/>
    <col min="6155" max="6155" width="10.28515625" style="328" customWidth="1"/>
    <col min="6156" max="6156" width="9.140625" style="328"/>
    <col min="6157" max="6157" width="12.28515625" style="328" customWidth="1"/>
    <col min="6158" max="6158" width="14.28515625" style="328" customWidth="1"/>
    <col min="6159" max="6159" width="18" style="328" customWidth="1"/>
    <col min="6160" max="6160" width="15.85546875" style="328" customWidth="1"/>
    <col min="6161" max="6400" width="9.140625" style="328"/>
    <col min="6401" max="6401" width="9.7109375" style="328" customWidth="1"/>
    <col min="6402" max="6402" width="14.85546875" style="328" customWidth="1"/>
    <col min="6403" max="6403" width="19.140625" style="328" customWidth="1"/>
    <col min="6404" max="6404" width="15.28515625" style="328" customWidth="1"/>
    <col min="6405" max="6405" width="14.85546875" style="328" customWidth="1"/>
    <col min="6406" max="6409" width="13.28515625" style="328" customWidth="1"/>
    <col min="6410" max="6410" width="9.85546875" style="328" customWidth="1"/>
    <col min="6411" max="6411" width="10.28515625" style="328" customWidth="1"/>
    <col min="6412" max="6412" width="9.140625" style="328"/>
    <col min="6413" max="6413" width="12.28515625" style="328" customWidth="1"/>
    <col min="6414" max="6414" width="14.28515625" style="328" customWidth="1"/>
    <col min="6415" max="6415" width="18" style="328" customWidth="1"/>
    <col min="6416" max="6416" width="15.85546875" style="328" customWidth="1"/>
    <col min="6417" max="6656" width="9.140625" style="328"/>
    <col min="6657" max="6657" width="9.7109375" style="328" customWidth="1"/>
    <col min="6658" max="6658" width="14.85546875" style="328" customWidth="1"/>
    <col min="6659" max="6659" width="19.140625" style="328" customWidth="1"/>
    <col min="6660" max="6660" width="15.28515625" style="328" customWidth="1"/>
    <col min="6661" max="6661" width="14.85546875" style="328" customWidth="1"/>
    <col min="6662" max="6665" width="13.28515625" style="328" customWidth="1"/>
    <col min="6666" max="6666" width="9.85546875" style="328" customWidth="1"/>
    <col min="6667" max="6667" width="10.28515625" style="328" customWidth="1"/>
    <col min="6668" max="6668" width="9.140625" style="328"/>
    <col min="6669" max="6669" width="12.28515625" style="328" customWidth="1"/>
    <col min="6670" max="6670" width="14.28515625" style="328" customWidth="1"/>
    <col min="6671" max="6671" width="18" style="328" customWidth="1"/>
    <col min="6672" max="6672" width="15.85546875" style="328" customWidth="1"/>
    <col min="6673" max="6912" width="9.140625" style="328"/>
    <col min="6913" max="6913" width="9.7109375" style="328" customWidth="1"/>
    <col min="6914" max="6914" width="14.85546875" style="328" customWidth="1"/>
    <col min="6915" max="6915" width="19.140625" style="328" customWidth="1"/>
    <col min="6916" max="6916" width="15.28515625" style="328" customWidth="1"/>
    <col min="6917" max="6917" width="14.85546875" style="328" customWidth="1"/>
    <col min="6918" max="6921" width="13.28515625" style="328" customWidth="1"/>
    <col min="6922" max="6922" width="9.85546875" style="328" customWidth="1"/>
    <col min="6923" max="6923" width="10.28515625" style="328" customWidth="1"/>
    <col min="6924" max="6924" width="9.140625" style="328"/>
    <col min="6925" max="6925" width="12.28515625" style="328" customWidth="1"/>
    <col min="6926" max="6926" width="14.28515625" style="328" customWidth="1"/>
    <col min="6927" max="6927" width="18" style="328" customWidth="1"/>
    <col min="6928" max="6928" width="15.85546875" style="328" customWidth="1"/>
    <col min="6929" max="7168" width="9.140625" style="328"/>
    <col min="7169" max="7169" width="9.7109375" style="328" customWidth="1"/>
    <col min="7170" max="7170" width="14.85546875" style="328" customWidth="1"/>
    <col min="7171" max="7171" width="19.140625" style="328" customWidth="1"/>
    <col min="7172" max="7172" width="15.28515625" style="328" customWidth="1"/>
    <col min="7173" max="7173" width="14.85546875" style="328" customWidth="1"/>
    <col min="7174" max="7177" width="13.28515625" style="328" customWidth="1"/>
    <col min="7178" max="7178" width="9.85546875" style="328" customWidth="1"/>
    <col min="7179" max="7179" width="10.28515625" style="328" customWidth="1"/>
    <col min="7180" max="7180" width="9.140625" style="328"/>
    <col min="7181" max="7181" width="12.28515625" style="328" customWidth="1"/>
    <col min="7182" max="7182" width="14.28515625" style="328" customWidth="1"/>
    <col min="7183" max="7183" width="18" style="328" customWidth="1"/>
    <col min="7184" max="7184" width="15.85546875" style="328" customWidth="1"/>
    <col min="7185" max="7424" width="9.140625" style="328"/>
    <col min="7425" max="7425" width="9.7109375" style="328" customWidth="1"/>
    <col min="7426" max="7426" width="14.85546875" style="328" customWidth="1"/>
    <col min="7427" max="7427" width="19.140625" style="328" customWidth="1"/>
    <col min="7428" max="7428" width="15.28515625" style="328" customWidth="1"/>
    <col min="7429" max="7429" width="14.85546875" style="328" customWidth="1"/>
    <col min="7430" max="7433" width="13.28515625" style="328" customWidth="1"/>
    <col min="7434" max="7434" width="9.85546875" style="328" customWidth="1"/>
    <col min="7435" max="7435" width="10.28515625" style="328" customWidth="1"/>
    <col min="7436" max="7436" width="9.140625" style="328"/>
    <col min="7437" max="7437" width="12.28515625" style="328" customWidth="1"/>
    <col min="7438" max="7438" width="14.28515625" style="328" customWidth="1"/>
    <col min="7439" max="7439" width="18" style="328" customWidth="1"/>
    <col min="7440" max="7440" width="15.85546875" style="328" customWidth="1"/>
    <col min="7441" max="7680" width="9.140625" style="328"/>
    <col min="7681" max="7681" width="9.7109375" style="328" customWidth="1"/>
    <col min="7682" max="7682" width="14.85546875" style="328" customWidth="1"/>
    <col min="7683" max="7683" width="19.140625" style="328" customWidth="1"/>
    <col min="7684" max="7684" width="15.28515625" style="328" customWidth="1"/>
    <col min="7685" max="7685" width="14.85546875" style="328" customWidth="1"/>
    <col min="7686" max="7689" width="13.28515625" style="328" customWidth="1"/>
    <col min="7690" max="7690" width="9.85546875" style="328" customWidth="1"/>
    <col min="7691" max="7691" width="10.28515625" style="328" customWidth="1"/>
    <col min="7692" max="7692" width="9.140625" style="328"/>
    <col min="7693" max="7693" width="12.28515625" style="328" customWidth="1"/>
    <col min="7694" max="7694" width="14.28515625" style="328" customWidth="1"/>
    <col min="7695" max="7695" width="18" style="328" customWidth="1"/>
    <col min="7696" max="7696" width="15.85546875" style="328" customWidth="1"/>
    <col min="7697" max="7936" width="9.140625" style="328"/>
    <col min="7937" max="7937" width="9.7109375" style="328" customWidth="1"/>
    <col min="7938" max="7938" width="14.85546875" style="328" customWidth="1"/>
    <col min="7939" max="7939" width="19.140625" style="328" customWidth="1"/>
    <col min="7940" max="7940" width="15.28515625" style="328" customWidth="1"/>
    <col min="7941" max="7941" width="14.85546875" style="328" customWidth="1"/>
    <col min="7942" max="7945" width="13.28515625" style="328" customWidth="1"/>
    <col min="7946" max="7946" width="9.85546875" style="328" customWidth="1"/>
    <col min="7947" max="7947" width="10.28515625" style="328" customWidth="1"/>
    <col min="7948" max="7948" width="9.140625" style="328"/>
    <col min="7949" max="7949" width="12.28515625" style="328" customWidth="1"/>
    <col min="7950" max="7950" width="14.28515625" style="328" customWidth="1"/>
    <col min="7951" max="7951" width="18" style="328" customWidth="1"/>
    <col min="7952" max="7952" width="15.85546875" style="328" customWidth="1"/>
    <col min="7953" max="8192" width="9.140625" style="328"/>
    <col min="8193" max="8193" width="9.7109375" style="328" customWidth="1"/>
    <col min="8194" max="8194" width="14.85546875" style="328" customWidth="1"/>
    <col min="8195" max="8195" width="19.140625" style="328" customWidth="1"/>
    <col min="8196" max="8196" width="15.28515625" style="328" customWidth="1"/>
    <col min="8197" max="8197" width="14.85546875" style="328" customWidth="1"/>
    <col min="8198" max="8201" width="13.28515625" style="328" customWidth="1"/>
    <col min="8202" max="8202" width="9.85546875" style="328" customWidth="1"/>
    <col min="8203" max="8203" width="10.28515625" style="328" customWidth="1"/>
    <col min="8204" max="8204" width="9.140625" style="328"/>
    <col min="8205" max="8205" width="12.28515625" style="328" customWidth="1"/>
    <col min="8206" max="8206" width="14.28515625" style="328" customWidth="1"/>
    <col min="8207" max="8207" width="18" style="328" customWidth="1"/>
    <col min="8208" max="8208" width="15.85546875" style="328" customWidth="1"/>
    <col min="8209" max="8448" width="9.140625" style="328"/>
    <col min="8449" max="8449" width="9.7109375" style="328" customWidth="1"/>
    <col min="8450" max="8450" width="14.85546875" style="328" customWidth="1"/>
    <col min="8451" max="8451" width="19.140625" style="328" customWidth="1"/>
    <col min="8452" max="8452" width="15.28515625" style="328" customWidth="1"/>
    <col min="8453" max="8453" width="14.85546875" style="328" customWidth="1"/>
    <col min="8454" max="8457" width="13.28515625" style="328" customWidth="1"/>
    <col min="8458" max="8458" width="9.85546875" style="328" customWidth="1"/>
    <col min="8459" max="8459" width="10.28515625" style="328" customWidth="1"/>
    <col min="8460" max="8460" width="9.140625" style="328"/>
    <col min="8461" max="8461" width="12.28515625" style="328" customWidth="1"/>
    <col min="8462" max="8462" width="14.28515625" style="328" customWidth="1"/>
    <col min="8463" max="8463" width="18" style="328" customWidth="1"/>
    <col min="8464" max="8464" width="15.85546875" style="328" customWidth="1"/>
    <col min="8465" max="8704" width="9.140625" style="328"/>
    <col min="8705" max="8705" width="9.7109375" style="328" customWidth="1"/>
    <col min="8706" max="8706" width="14.85546875" style="328" customWidth="1"/>
    <col min="8707" max="8707" width="19.140625" style="328" customWidth="1"/>
    <col min="8708" max="8708" width="15.28515625" style="328" customWidth="1"/>
    <col min="8709" max="8709" width="14.85546875" style="328" customWidth="1"/>
    <col min="8710" max="8713" width="13.28515625" style="328" customWidth="1"/>
    <col min="8714" max="8714" width="9.85546875" style="328" customWidth="1"/>
    <col min="8715" max="8715" width="10.28515625" style="328" customWidth="1"/>
    <col min="8716" max="8716" width="9.140625" style="328"/>
    <col min="8717" max="8717" width="12.28515625" style="328" customWidth="1"/>
    <col min="8718" max="8718" width="14.28515625" style="328" customWidth="1"/>
    <col min="8719" max="8719" width="18" style="328" customWidth="1"/>
    <col min="8720" max="8720" width="15.85546875" style="328" customWidth="1"/>
    <col min="8721" max="8960" width="9.140625" style="328"/>
    <col min="8961" max="8961" width="9.7109375" style="328" customWidth="1"/>
    <col min="8962" max="8962" width="14.85546875" style="328" customWidth="1"/>
    <col min="8963" max="8963" width="19.140625" style="328" customWidth="1"/>
    <col min="8964" max="8964" width="15.28515625" style="328" customWidth="1"/>
    <col min="8965" max="8965" width="14.85546875" style="328" customWidth="1"/>
    <col min="8966" max="8969" width="13.28515625" style="328" customWidth="1"/>
    <col min="8970" max="8970" width="9.85546875" style="328" customWidth="1"/>
    <col min="8971" max="8971" width="10.28515625" style="328" customWidth="1"/>
    <col min="8972" max="8972" width="9.140625" style="328"/>
    <col min="8973" max="8973" width="12.28515625" style="328" customWidth="1"/>
    <col min="8974" max="8974" width="14.28515625" style="328" customWidth="1"/>
    <col min="8975" max="8975" width="18" style="328" customWidth="1"/>
    <col min="8976" max="8976" width="15.85546875" style="328" customWidth="1"/>
    <col min="8977" max="9216" width="9.140625" style="328"/>
    <col min="9217" max="9217" width="9.7109375" style="328" customWidth="1"/>
    <col min="9218" max="9218" width="14.85546875" style="328" customWidth="1"/>
    <col min="9219" max="9219" width="19.140625" style="328" customWidth="1"/>
    <col min="9220" max="9220" width="15.28515625" style="328" customWidth="1"/>
    <col min="9221" max="9221" width="14.85546875" style="328" customWidth="1"/>
    <col min="9222" max="9225" width="13.28515625" style="328" customWidth="1"/>
    <col min="9226" max="9226" width="9.85546875" style="328" customWidth="1"/>
    <col min="9227" max="9227" width="10.28515625" style="328" customWidth="1"/>
    <col min="9228" max="9228" width="9.140625" style="328"/>
    <col min="9229" max="9229" width="12.28515625" style="328" customWidth="1"/>
    <col min="9230" max="9230" width="14.28515625" style="328" customWidth="1"/>
    <col min="9231" max="9231" width="18" style="328" customWidth="1"/>
    <col min="9232" max="9232" width="15.85546875" style="328" customWidth="1"/>
    <col min="9233" max="9472" width="9.140625" style="328"/>
    <col min="9473" max="9473" width="9.7109375" style="328" customWidth="1"/>
    <col min="9474" max="9474" width="14.85546875" style="328" customWidth="1"/>
    <col min="9475" max="9475" width="19.140625" style="328" customWidth="1"/>
    <col min="9476" max="9476" width="15.28515625" style="328" customWidth="1"/>
    <col min="9477" max="9477" width="14.85546875" style="328" customWidth="1"/>
    <col min="9478" max="9481" width="13.28515625" style="328" customWidth="1"/>
    <col min="9482" max="9482" width="9.85546875" style="328" customWidth="1"/>
    <col min="9483" max="9483" width="10.28515625" style="328" customWidth="1"/>
    <col min="9484" max="9484" width="9.140625" style="328"/>
    <col min="9485" max="9485" width="12.28515625" style="328" customWidth="1"/>
    <col min="9486" max="9486" width="14.28515625" style="328" customWidth="1"/>
    <col min="9487" max="9487" width="18" style="328" customWidth="1"/>
    <col min="9488" max="9488" width="15.85546875" style="328" customWidth="1"/>
    <col min="9489" max="9728" width="9.140625" style="328"/>
    <col min="9729" max="9729" width="9.7109375" style="328" customWidth="1"/>
    <col min="9730" max="9730" width="14.85546875" style="328" customWidth="1"/>
    <col min="9731" max="9731" width="19.140625" style="328" customWidth="1"/>
    <col min="9732" max="9732" width="15.28515625" style="328" customWidth="1"/>
    <col min="9733" max="9733" width="14.85546875" style="328" customWidth="1"/>
    <col min="9734" max="9737" width="13.28515625" style="328" customWidth="1"/>
    <col min="9738" max="9738" width="9.85546875" style="328" customWidth="1"/>
    <col min="9739" max="9739" width="10.28515625" style="328" customWidth="1"/>
    <col min="9740" max="9740" width="9.140625" style="328"/>
    <col min="9741" max="9741" width="12.28515625" style="328" customWidth="1"/>
    <col min="9742" max="9742" width="14.28515625" style="328" customWidth="1"/>
    <col min="9743" max="9743" width="18" style="328" customWidth="1"/>
    <col min="9744" max="9744" width="15.85546875" style="328" customWidth="1"/>
    <col min="9745" max="9984" width="9.140625" style="328"/>
    <col min="9985" max="9985" width="9.7109375" style="328" customWidth="1"/>
    <col min="9986" max="9986" width="14.85546875" style="328" customWidth="1"/>
    <col min="9987" max="9987" width="19.140625" style="328" customWidth="1"/>
    <col min="9988" max="9988" width="15.28515625" style="328" customWidth="1"/>
    <col min="9989" max="9989" width="14.85546875" style="328" customWidth="1"/>
    <col min="9990" max="9993" width="13.28515625" style="328" customWidth="1"/>
    <col min="9994" max="9994" width="9.85546875" style="328" customWidth="1"/>
    <col min="9995" max="9995" width="10.28515625" style="328" customWidth="1"/>
    <col min="9996" max="9996" width="9.140625" style="328"/>
    <col min="9997" max="9997" width="12.28515625" style="328" customWidth="1"/>
    <col min="9998" max="9998" width="14.28515625" style="328" customWidth="1"/>
    <col min="9999" max="9999" width="18" style="328" customWidth="1"/>
    <col min="10000" max="10000" width="15.85546875" style="328" customWidth="1"/>
    <col min="10001" max="10240" width="9.140625" style="328"/>
    <col min="10241" max="10241" width="9.7109375" style="328" customWidth="1"/>
    <col min="10242" max="10242" width="14.85546875" style="328" customWidth="1"/>
    <col min="10243" max="10243" width="19.140625" style="328" customWidth="1"/>
    <col min="10244" max="10244" width="15.28515625" style="328" customWidth="1"/>
    <col min="10245" max="10245" width="14.85546875" style="328" customWidth="1"/>
    <col min="10246" max="10249" width="13.28515625" style="328" customWidth="1"/>
    <col min="10250" max="10250" width="9.85546875" style="328" customWidth="1"/>
    <col min="10251" max="10251" width="10.28515625" style="328" customWidth="1"/>
    <col min="10252" max="10252" width="9.140625" style="328"/>
    <col min="10253" max="10253" width="12.28515625" style="328" customWidth="1"/>
    <col min="10254" max="10254" width="14.28515625" style="328" customWidth="1"/>
    <col min="10255" max="10255" width="18" style="328" customWidth="1"/>
    <col min="10256" max="10256" width="15.85546875" style="328" customWidth="1"/>
    <col min="10257" max="10496" width="9.140625" style="328"/>
    <col min="10497" max="10497" width="9.7109375" style="328" customWidth="1"/>
    <col min="10498" max="10498" width="14.85546875" style="328" customWidth="1"/>
    <col min="10499" max="10499" width="19.140625" style="328" customWidth="1"/>
    <col min="10500" max="10500" width="15.28515625" style="328" customWidth="1"/>
    <col min="10501" max="10501" width="14.85546875" style="328" customWidth="1"/>
    <col min="10502" max="10505" width="13.28515625" style="328" customWidth="1"/>
    <col min="10506" max="10506" width="9.85546875" style="328" customWidth="1"/>
    <col min="10507" max="10507" width="10.28515625" style="328" customWidth="1"/>
    <col min="10508" max="10508" width="9.140625" style="328"/>
    <col min="10509" max="10509" width="12.28515625" style="328" customWidth="1"/>
    <col min="10510" max="10510" width="14.28515625" style="328" customWidth="1"/>
    <col min="10511" max="10511" width="18" style="328" customWidth="1"/>
    <col min="10512" max="10512" width="15.85546875" style="328" customWidth="1"/>
    <col min="10513" max="10752" width="9.140625" style="328"/>
    <col min="10753" max="10753" width="9.7109375" style="328" customWidth="1"/>
    <col min="10754" max="10754" width="14.85546875" style="328" customWidth="1"/>
    <col min="10755" max="10755" width="19.140625" style="328" customWidth="1"/>
    <col min="10756" max="10756" width="15.28515625" style="328" customWidth="1"/>
    <col min="10757" max="10757" width="14.85546875" style="328" customWidth="1"/>
    <col min="10758" max="10761" width="13.28515625" style="328" customWidth="1"/>
    <col min="10762" max="10762" width="9.85546875" style="328" customWidth="1"/>
    <col min="10763" max="10763" width="10.28515625" style="328" customWidth="1"/>
    <col min="10764" max="10764" width="9.140625" style="328"/>
    <col min="10765" max="10765" width="12.28515625" style="328" customWidth="1"/>
    <col min="10766" max="10766" width="14.28515625" style="328" customWidth="1"/>
    <col min="10767" max="10767" width="18" style="328" customWidth="1"/>
    <col min="10768" max="10768" width="15.85546875" style="328" customWidth="1"/>
    <col min="10769" max="11008" width="9.140625" style="328"/>
    <col min="11009" max="11009" width="9.7109375" style="328" customWidth="1"/>
    <col min="11010" max="11010" width="14.85546875" style="328" customWidth="1"/>
    <col min="11011" max="11011" width="19.140625" style="328" customWidth="1"/>
    <col min="11012" max="11012" width="15.28515625" style="328" customWidth="1"/>
    <col min="11013" max="11013" width="14.85546875" style="328" customWidth="1"/>
    <col min="11014" max="11017" width="13.28515625" style="328" customWidth="1"/>
    <col min="11018" max="11018" width="9.85546875" style="328" customWidth="1"/>
    <col min="11019" max="11019" width="10.28515625" style="328" customWidth="1"/>
    <col min="11020" max="11020" width="9.140625" style="328"/>
    <col min="11021" max="11021" width="12.28515625" style="328" customWidth="1"/>
    <col min="11022" max="11022" width="14.28515625" style="328" customWidth="1"/>
    <col min="11023" max="11023" width="18" style="328" customWidth="1"/>
    <col min="11024" max="11024" width="15.85546875" style="328" customWidth="1"/>
    <col min="11025" max="11264" width="9.140625" style="328"/>
    <col min="11265" max="11265" width="9.7109375" style="328" customWidth="1"/>
    <col min="11266" max="11266" width="14.85546875" style="328" customWidth="1"/>
    <col min="11267" max="11267" width="19.140625" style="328" customWidth="1"/>
    <col min="11268" max="11268" width="15.28515625" style="328" customWidth="1"/>
    <col min="11269" max="11269" width="14.85546875" style="328" customWidth="1"/>
    <col min="11270" max="11273" width="13.28515625" style="328" customWidth="1"/>
    <col min="11274" max="11274" width="9.85546875" style="328" customWidth="1"/>
    <col min="11275" max="11275" width="10.28515625" style="328" customWidth="1"/>
    <col min="11276" max="11276" width="9.140625" style="328"/>
    <col min="11277" max="11277" width="12.28515625" style="328" customWidth="1"/>
    <col min="11278" max="11278" width="14.28515625" style="328" customWidth="1"/>
    <col min="11279" max="11279" width="18" style="328" customWidth="1"/>
    <col min="11280" max="11280" width="15.85546875" style="328" customWidth="1"/>
    <col min="11281" max="11520" width="9.140625" style="328"/>
    <col min="11521" max="11521" width="9.7109375" style="328" customWidth="1"/>
    <col min="11522" max="11522" width="14.85546875" style="328" customWidth="1"/>
    <col min="11523" max="11523" width="19.140625" style="328" customWidth="1"/>
    <col min="11524" max="11524" width="15.28515625" style="328" customWidth="1"/>
    <col min="11525" max="11525" width="14.85546875" style="328" customWidth="1"/>
    <col min="11526" max="11529" width="13.28515625" style="328" customWidth="1"/>
    <col min="11530" max="11530" width="9.85546875" style="328" customWidth="1"/>
    <col min="11531" max="11531" width="10.28515625" style="328" customWidth="1"/>
    <col min="11532" max="11532" width="9.140625" style="328"/>
    <col min="11533" max="11533" width="12.28515625" style="328" customWidth="1"/>
    <col min="11534" max="11534" width="14.28515625" style="328" customWidth="1"/>
    <col min="11535" max="11535" width="18" style="328" customWidth="1"/>
    <col min="11536" max="11536" width="15.85546875" style="328" customWidth="1"/>
    <col min="11537" max="11776" width="9.140625" style="328"/>
    <col min="11777" max="11777" width="9.7109375" style="328" customWidth="1"/>
    <col min="11778" max="11778" width="14.85546875" style="328" customWidth="1"/>
    <col min="11779" max="11779" width="19.140625" style="328" customWidth="1"/>
    <col min="11780" max="11780" width="15.28515625" style="328" customWidth="1"/>
    <col min="11781" max="11781" width="14.85546875" style="328" customWidth="1"/>
    <col min="11782" max="11785" width="13.28515625" style="328" customWidth="1"/>
    <col min="11786" max="11786" width="9.85546875" style="328" customWidth="1"/>
    <col min="11787" max="11787" width="10.28515625" style="328" customWidth="1"/>
    <col min="11788" max="11788" width="9.140625" style="328"/>
    <col min="11789" max="11789" width="12.28515625" style="328" customWidth="1"/>
    <col min="11790" max="11790" width="14.28515625" style="328" customWidth="1"/>
    <col min="11791" max="11791" width="18" style="328" customWidth="1"/>
    <col min="11792" max="11792" width="15.85546875" style="328" customWidth="1"/>
    <col min="11793" max="12032" width="9.140625" style="328"/>
    <col min="12033" max="12033" width="9.7109375" style="328" customWidth="1"/>
    <col min="12034" max="12034" width="14.85546875" style="328" customWidth="1"/>
    <col min="12035" max="12035" width="19.140625" style="328" customWidth="1"/>
    <col min="12036" max="12036" width="15.28515625" style="328" customWidth="1"/>
    <col min="12037" max="12037" width="14.85546875" style="328" customWidth="1"/>
    <col min="12038" max="12041" width="13.28515625" style="328" customWidth="1"/>
    <col min="12042" max="12042" width="9.85546875" style="328" customWidth="1"/>
    <col min="12043" max="12043" width="10.28515625" style="328" customWidth="1"/>
    <col min="12044" max="12044" width="9.140625" style="328"/>
    <col min="12045" max="12045" width="12.28515625" style="328" customWidth="1"/>
    <col min="12046" max="12046" width="14.28515625" style="328" customWidth="1"/>
    <col min="12047" max="12047" width="18" style="328" customWidth="1"/>
    <col min="12048" max="12048" width="15.85546875" style="328" customWidth="1"/>
    <col min="12049" max="12288" width="9.140625" style="328"/>
    <col min="12289" max="12289" width="9.7109375" style="328" customWidth="1"/>
    <col min="12290" max="12290" width="14.85546875" style="328" customWidth="1"/>
    <col min="12291" max="12291" width="19.140625" style="328" customWidth="1"/>
    <col min="12292" max="12292" width="15.28515625" style="328" customWidth="1"/>
    <col min="12293" max="12293" width="14.85546875" style="328" customWidth="1"/>
    <col min="12294" max="12297" width="13.28515625" style="328" customWidth="1"/>
    <col min="12298" max="12298" width="9.85546875" style="328" customWidth="1"/>
    <col min="12299" max="12299" width="10.28515625" style="328" customWidth="1"/>
    <col min="12300" max="12300" width="9.140625" style="328"/>
    <col min="12301" max="12301" width="12.28515625" style="328" customWidth="1"/>
    <col min="12302" max="12302" width="14.28515625" style="328" customWidth="1"/>
    <col min="12303" max="12303" width="18" style="328" customWidth="1"/>
    <col min="12304" max="12304" width="15.85546875" style="328" customWidth="1"/>
    <col min="12305" max="12544" width="9.140625" style="328"/>
    <col min="12545" max="12545" width="9.7109375" style="328" customWidth="1"/>
    <col min="12546" max="12546" width="14.85546875" style="328" customWidth="1"/>
    <col min="12547" max="12547" width="19.140625" style="328" customWidth="1"/>
    <col min="12548" max="12548" width="15.28515625" style="328" customWidth="1"/>
    <col min="12549" max="12549" width="14.85546875" style="328" customWidth="1"/>
    <col min="12550" max="12553" width="13.28515625" style="328" customWidth="1"/>
    <col min="12554" max="12554" width="9.85546875" style="328" customWidth="1"/>
    <col min="12555" max="12555" width="10.28515625" style="328" customWidth="1"/>
    <col min="12556" max="12556" width="9.140625" style="328"/>
    <col min="12557" max="12557" width="12.28515625" style="328" customWidth="1"/>
    <col min="12558" max="12558" width="14.28515625" style="328" customWidth="1"/>
    <col min="12559" max="12559" width="18" style="328" customWidth="1"/>
    <col min="12560" max="12560" width="15.85546875" style="328" customWidth="1"/>
    <col min="12561" max="12800" width="9.140625" style="328"/>
    <col min="12801" max="12801" width="9.7109375" style="328" customWidth="1"/>
    <col min="12802" max="12802" width="14.85546875" style="328" customWidth="1"/>
    <col min="12803" max="12803" width="19.140625" style="328" customWidth="1"/>
    <col min="12804" max="12804" width="15.28515625" style="328" customWidth="1"/>
    <col min="12805" max="12805" width="14.85546875" style="328" customWidth="1"/>
    <col min="12806" max="12809" width="13.28515625" style="328" customWidth="1"/>
    <col min="12810" max="12810" width="9.85546875" style="328" customWidth="1"/>
    <col min="12811" max="12811" width="10.28515625" style="328" customWidth="1"/>
    <col min="12812" max="12812" width="9.140625" style="328"/>
    <col min="12813" max="12813" width="12.28515625" style="328" customWidth="1"/>
    <col min="12814" max="12814" width="14.28515625" style="328" customWidth="1"/>
    <col min="12815" max="12815" width="18" style="328" customWidth="1"/>
    <col min="12816" max="12816" width="15.85546875" style="328" customWidth="1"/>
    <col min="12817" max="13056" width="9.140625" style="328"/>
    <col min="13057" max="13057" width="9.7109375" style="328" customWidth="1"/>
    <col min="13058" max="13058" width="14.85546875" style="328" customWidth="1"/>
    <col min="13059" max="13059" width="19.140625" style="328" customWidth="1"/>
    <col min="13060" max="13060" width="15.28515625" style="328" customWidth="1"/>
    <col min="13061" max="13061" width="14.85546875" style="328" customWidth="1"/>
    <col min="13062" max="13065" width="13.28515625" style="328" customWidth="1"/>
    <col min="13066" max="13066" width="9.85546875" style="328" customWidth="1"/>
    <col min="13067" max="13067" width="10.28515625" style="328" customWidth="1"/>
    <col min="13068" max="13068" width="9.140625" style="328"/>
    <col min="13069" max="13069" width="12.28515625" style="328" customWidth="1"/>
    <col min="13070" max="13070" width="14.28515625" style="328" customWidth="1"/>
    <col min="13071" max="13071" width="18" style="328" customWidth="1"/>
    <col min="13072" max="13072" width="15.85546875" style="328" customWidth="1"/>
    <col min="13073" max="13312" width="9.140625" style="328"/>
    <col min="13313" max="13313" width="9.7109375" style="328" customWidth="1"/>
    <col min="13314" max="13314" width="14.85546875" style="328" customWidth="1"/>
    <col min="13315" max="13315" width="19.140625" style="328" customWidth="1"/>
    <col min="13316" max="13316" width="15.28515625" style="328" customWidth="1"/>
    <col min="13317" max="13317" width="14.85546875" style="328" customWidth="1"/>
    <col min="13318" max="13321" width="13.28515625" style="328" customWidth="1"/>
    <col min="13322" max="13322" width="9.85546875" style="328" customWidth="1"/>
    <col min="13323" max="13323" width="10.28515625" style="328" customWidth="1"/>
    <col min="13324" max="13324" width="9.140625" style="328"/>
    <col min="13325" max="13325" width="12.28515625" style="328" customWidth="1"/>
    <col min="13326" max="13326" width="14.28515625" style="328" customWidth="1"/>
    <col min="13327" max="13327" width="18" style="328" customWidth="1"/>
    <col min="13328" max="13328" width="15.85546875" style="328" customWidth="1"/>
    <col min="13329" max="13568" width="9.140625" style="328"/>
    <col min="13569" max="13569" width="9.7109375" style="328" customWidth="1"/>
    <col min="13570" max="13570" width="14.85546875" style="328" customWidth="1"/>
    <col min="13571" max="13571" width="19.140625" style="328" customWidth="1"/>
    <col min="13572" max="13572" width="15.28515625" style="328" customWidth="1"/>
    <col min="13573" max="13573" width="14.85546875" style="328" customWidth="1"/>
    <col min="13574" max="13577" width="13.28515625" style="328" customWidth="1"/>
    <col min="13578" max="13578" width="9.85546875" style="328" customWidth="1"/>
    <col min="13579" max="13579" width="10.28515625" style="328" customWidth="1"/>
    <col min="13580" max="13580" width="9.140625" style="328"/>
    <col min="13581" max="13581" width="12.28515625" style="328" customWidth="1"/>
    <col min="13582" max="13582" width="14.28515625" style="328" customWidth="1"/>
    <col min="13583" max="13583" width="18" style="328" customWidth="1"/>
    <col min="13584" max="13584" width="15.85546875" style="328" customWidth="1"/>
    <col min="13585" max="13824" width="9.140625" style="328"/>
    <col min="13825" max="13825" width="9.7109375" style="328" customWidth="1"/>
    <col min="13826" max="13826" width="14.85546875" style="328" customWidth="1"/>
    <col min="13827" max="13827" width="19.140625" style="328" customWidth="1"/>
    <col min="13828" max="13828" width="15.28515625" style="328" customWidth="1"/>
    <col min="13829" max="13829" width="14.85546875" style="328" customWidth="1"/>
    <col min="13830" max="13833" width="13.28515625" style="328" customWidth="1"/>
    <col min="13834" max="13834" width="9.85546875" style="328" customWidth="1"/>
    <col min="13835" max="13835" width="10.28515625" style="328" customWidth="1"/>
    <col min="13836" max="13836" width="9.140625" style="328"/>
    <col min="13837" max="13837" width="12.28515625" style="328" customWidth="1"/>
    <col min="13838" max="13838" width="14.28515625" style="328" customWidth="1"/>
    <col min="13839" max="13839" width="18" style="328" customWidth="1"/>
    <col min="13840" max="13840" width="15.85546875" style="328" customWidth="1"/>
    <col min="13841" max="14080" width="9.140625" style="328"/>
    <col min="14081" max="14081" width="9.7109375" style="328" customWidth="1"/>
    <col min="14082" max="14082" width="14.85546875" style="328" customWidth="1"/>
    <col min="14083" max="14083" width="19.140625" style="328" customWidth="1"/>
    <col min="14084" max="14084" width="15.28515625" style="328" customWidth="1"/>
    <col min="14085" max="14085" width="14.85546875" style="328" customWidth="1"/>
    <col min="14086" max="14089" width="13.28515625" style="328" customWidth="1"/>
    <col min="14090" max="14090" width="9.85546875" style="328" customWidth="1"/>
    <col min="14091" max="14091" width="10.28515625" style="328" customWidth="1"/>
    <col min="14092" max="14092" width="9.140625" style="328"/>
    <col min="14093" max="14093" width="12.28515625" style="328" customWidth="1"/>
    <col min="14094" max="14094" width="14.28515625" style="328" customWidth="1"/>
    <col min="14095" max="14095" width="18" style="328" customWidth="1"/>
    <col min="14096" max="14096" width="15.85546875" style="328" customWidth="1"/>
    <col min="14097" max="14336" width="9.140625" style="328"/>
    <col min="14337" max="14337" width="9.7109375" style="328" customWidth="1"/>
    <col min="14338" max="14338" width="14.85546875" style="328" customWidth="1"/>
    <col min="14339" max="14339" width="19.140625" style="328" customWidth="1"/>
    <col min="14340" max="14340" width="15.28515625" style="328" customWidth="1"/>
    <col min="14341" max="14341" width="14.85546875" style="328" customWidth="1"/>
    <col min="14342" max="14345" width="13.28515625" style="328" customWidth="1"/>
    <col min="14346" max="14346" width="9.85546875" style="328" customWidth="1"/>
    <col min="14347" max="14347" width="10.28515625" style="328" customWidth="1"/>
    <col min="14348" max="14348" width="9.140625" style="328"/>
    <col min="14349" max="14349" width="12.28515625" style="328" customWidth="1"/>
    <col min="14350" max="14350" width="14.28515625" style="328" customWidth="1"/>
    <col min="14351" max="14351" width="18" style="328" customWidth="1"/>
    <col min="14352" max="14352" width="15.85546875" style="328" customWidth="1"/>
    <col min="14353" max="14592" width="9.140625" style="328"/>
    <col min="14593" max="14593" width="9.7109375" style="328" customWidth="1"/>
    <col min="14594" max="14594" width="14.85546875" style="328" customWidth="1"/>
    <col min="14595" max="14595" width="19.140625" style="328" customWidth="1"/>
    <col min="14596" max="14596" width="15.28515625" style="328" customWidth="1"/>
    <col min="14597" max="14597" width="14.85546875" style="328" customWidth="1"/>
    <col min="14598" max="14601" width="13.28515625" style="328" customWidth="1"/>
    <col min="14602" max="14602" width="9.85546875" style="328" customWidth="1"/>
    <col min="14603" max="14603" width="10.28515625" style="328" customWidth="1"/>
    <col min="14604" max="14604" width="9.140625" style="328"/>
    <col min="14605" max="14605" width="12.28515625" style="328" customWidth="1"/>
    <col min="14606" max="14606" width="14.28515625" style="328" customWidth="1"/>
    <col min="14607" max="14607" width="18" style="328" customWidth="1"/>
    <col min="14608" max="14608" width="15.85546875" style="328" customWidth="1"/>
    <col min="14609" max="14848" width="9.140625" style="328"/>
    <col min="14849" max="14849" width="9.7109375" style="328" customWidth="1"/>
    <col min="14850" max="14850" width="14.85546875" style="328" customWidth="1"/>
    <col min="14851" max="14851" width="19.140625" style="328" customWidth="1"/>
    <col min="14852" max="14852" width="15.28515625" style="328" customWidth="1"/>
    <col min="14853" max="14853" width="14.85546875" style="328" customWidth="1"/>
    <col min="14854" max="14857" width="13.28515625" style="328" customWidth="1"/>
    <col min="14858" max="14858" width="9.85546875" style="328" customWidth="1"/>
    <col min="14859" max="14859" width="10.28515625" style="328" customWidth="1"/>
    <col min="14860" max="14860" width="9.140625" style="328"/>
    <col min="14861" max="14861" width="12.28515625" style="328" customWidth="1"/>
    <col min="14862" max="14862" width="14.28515625" style="328" customWidth="1"/>
    <col min="14863" max="14863" width="18" style="328" customWidth="1"/>
    <col min="14864" max="14864" width="15.85546875" style="328" customWidth="1"/>
    <col min="14865" max="15104" width="9.140625" style="328"/>
    <col min="15105" max="15105" width="9.7109375" style="328" customWidth="1"/>
    <col min="15106" max="15106" width="14.85546875" style="328" customWidth="1"/>
    <col min="15107" max="15107" width="19.140625" style="328" customWidth="1"/>
    <col min="15108" max="15108" width="15.28515625" style="328" customWidth="1"/>
    <col min="15109" max="15109" width="14.85546875" style="328" customWidth="1"/>
    <col min="15110" max="15113" width="13.28515625" style="328" customWidth="1"/>
    <col min="15114" max="15114" width="9.85546875" style="328" customWidth="1"/>
    <col min="15115" max="15115" width="10.28515625" style="328" customWidth="1"/>
    <col min="15116" max="15116" width="9.140625" style="328"/>
    <col min="15117" max="15117" width="12.28515625" style="328" customWidth="1"/>
    <col min="15118" max="15118" width="14.28515625" style="328" customWidth="1"/>
    <col min="15119" max="15119" width="18" style="328" customWidth="1"/>
    <col min="15120" max="15120" width="15.85546875" style="328" customWidth="1"/>
    <col min="15121" max="15360" width="9.140625" style="328"/>
    <col min="15361" max="15361" width="9.7109375" style="328" customWidth="1"/>
    <col min="15362" max="15362" width="14.85546875" style="328" customWidth="1"/>
    <col min="15363" max="15363" width="19.140625" style="328" customWidth="1"/>
    <col min="15364" max="15364" width="15.28515625" style="328" customWidth="1"/>
    <col min="15365" max="15365" width="14.85546875" style="328" customWidth="1"/>
    <col min="15366" max="15369" width="13.28515625" style="328" customWidth="1"/>
    <col min="15370" max="15370" width="9.85546875" style="328" customWidth="1"/>
    <col min="15371" max="15371" width="10.28515625" style="328" customWidth="1"/>
    <col min="15372" max="15372" width="9.140625" style="328"/>
    <col min="15373" max="15373" width="12.28515625" style="328" customWidth="1"/>
    <col min="15374" max="15374" width="14.28515625" style="328" customWidth="1"/>
    <col min="15375" max="15375" width="18" style="328" customWidth="1"/>
    <col min="15376" max="15376" width="15.85546875" style="328" customWidth="1"/>
    <col min="15377" max="15616" width="9.140625" style="328"/>
    <col min="15617" max="15617" width="9.7109375" style="328" customWidth="1"/>
    <col min="15618" max="15618" width="14.85546875" style="328" customWidth="1"/>
    <col min="15619" max="15619" width="19.140625" style="328" customWidth="1"/>
    <col min="15620" max="15620" width="15.28515625" style="328" customWidth="1"/>
    <col min="15621" max="15621" width="14.85546875" style="328" customWidth="1"/>
    <col min="15622" max="15625" width="13.28515625" style="328" customWidth="1"/>
    <col min="15626" max="15626" width="9.85546875" style="328" customWidth="1"/>
    <col min="15627" max="15627" width="10.28515625" style="328" customWidth="1"/>
    <col min="15628" max="15628" width="9.140625" style="328"/>
    <col min="15629" max="15629" width="12.28515625" style="328" customWidth="1"/>
    <col min="15630" max="15630" width="14.28515625" style="328" customWidth="1"/>
    <col min="15631" max="15631" width="18" style="328" customWidth="1"/>
    <col min="15632" max="15632" width="15.85546875" style="328" customWidth="1"/>
    <col min="15633" max="15872" width="9.140625" style="328"/>
    <col min="15873" max="15873" width="9.7109375" style="328" customWidth="1"/>
    <col min="15874" max="15874" width="14.85546875" style="328" customWidth="1"/>
    <col min="15875" max="15875" width="19.140625" style="328" customWidth="1"/>
    <col min="15876" max="15876" width="15.28515625" style="328" customWidth="1"/>
    <col min="15877" max="15877" width="14.85546875" style="328" customWidth="1"/>
    <col min="15878" max="15881" width="13.28515625" style="328" customWidth="1"/>
    <col min="15882" max="15882" width="9.85546875" style="328" customWidth="1"/>
    <col min="15883" max="15883" width="10.28515625" style="328" customWidth="1"/>
    <col min="15884" max="15884" width="9.140625" style="328"/>
    <col min="15885" max="15885" width="12.28515625" style="328" customWidth="1"/>
    <col min="15886" max="15886" width="14.28515625" style="328" customWidth="1"/>
    <col min="15887" max="15887" width="18" style="328" customWidth="1"/>
    <col min="15888" max="15888" width="15.85546875" style="328" customWidth="1"/>
    <col min="15889" max="16128" width="9.140625" style="328"/>
    <col min="16129" max="16129" width="9.7109375" style="328" customWidth="1"/>
    <col min="16130" max="16130" width="14.85546875" style="328" customWidth="1"/>
    <col min="16131" max="16131" width="19.140625" style="328" customWidth="1"/>
    <col min="16132" max="16132" width="15.28515625" style="328" customWidth="1"/>
    <col min="16133" max="16133" width="14.85546875" style="328" customWidth="1"/>
    <col min="16134" max="16137" width="13.28515625" style="328" customWidth="1"/>
    <col min="16138" max="16138" width="9.85546875" style="328" customWidth="1"/>
    <col min="16139" max="16139" width="10.28515625" style="328" customWidth="1"/>
    <col min="16140" max="16140" width="9.140625" style="328"/>
    <col min="16141" max="16141" width="12.28515625" style="328" customWidth="1"/>
    <col min="16142" max="16142" width="14.28515625" style="328" customWidth="1"/>
    <col min="16143" max="16143" width="18" style="328" customWidth="1"/>
    <col min="16144" max="16144" width="15.85546875" style="328" customWidth="1"/>
    <col min="16145" max="16384" width="9.140625" style="328"/>
  </cols>
  <sheetData>
    <row r="1" spans="1:20" ht="41.25" customHeight="1"/>
    <row r="2" spans="1:20" s="329" customFormat="1" ht="35.25" customHeight="1">
      <c r="A2" s="801" t="s">
        <v>980</v>
      </c>
      <c r="B2" s="801"/>
      <c r="C2" s="801"/>
      <c r="D2" s="801"/>
      <c r="E2" s="801"/>
      <c r="F2" s="801"/>
      <c r="G2" s="801"/>
      <c r="H2" s="770" t="s">
        <v>981</v>
      </c>
      <c r="I2" s="770"/>
      <c r="J2" s="800" t="s">
        <v>979</v>
      </c>
      <c r="K2" s="800"/>
      <c r="L2" s="800"/>
      <c r="M2" s="800"/>
      <c r="N2" s="800"/>
      <c r="O2" s="800"/>
      <c r="P2" s="800"/>
      <c r="Q2" s="800"/>
      <c r="T2" s="362"/>
    </row>
    <row r="3" spans="1:20" s="329" customFormat="1" ht="30.75" customHeight="1">
      <c r="A3" s="770" t="s">
        <v>315</v>
      </c>
      <c r="B3" s="770"/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0"/>
      <c r="N3" s="770"/>
      <c r="O3" s="770"/>
      <c r="P3" s="770"/>
      <c r="T3" s="362"/>
    </row>
    <row r="4" spans="1:20" s="329" customFormat="1" ht="33" customHeight="1">
      <c r="A4" s="767" t="s">
        <v>316</v>
      </c>
      <c r="B4" s="767"/>
      <c r="C4" s="767"/>
      <c r="D4" s="767"/>
      <c r="E4" s="767"/>
      <c r="F4" s="767"/>
      <c r="G4" s="767"/>
      <c r="H4" s="767"/>
      <c r="I4" s="767"/>
      <c r="J4" s="767"/>
      <c r="K4" s="767"/>
      <c r="L4" s="767"/>
      <c r="M4" s="767"/>
      <c r="N4" s="767"/>
      <c r="O4" s="767"/>
      <c r="P4" s="767"/>
      <c r="T4" s="362"/>
    </row>
    <row r="5" spans="1:20" s="329" customFormat="1" ht="58.5" customHeight="1">
      <c r="A5" s="772" t="s">
        <v>317</v>
      </c>
      <c r="B5" s="772" t="s">
        <v>318</v>
      </c>
      <c r="C5" s="772" t="s">
        <v>319</v>
      </c>
      <c r="D5" s="772" t="s">
        <v>320</v>
      </c>
      <c r="E5" s="772" t="s">
        <v>321</v>
      </c>
      <c r="F5" s="772" t="s">
        <v>322</v>
      </c>
      <c r="G5" s="772"/>
      <c r="H5" s="772"/>
      <c r="I5" s="772"/>
      <c r="J5" s="772" t="s">
        <v>323</v>
      </c>
      <c r="K5" s="772" t="s">
        <v>324</v>
      </c>
      <c r="L5" s="772" t="s">
        <v>325</v>
      </c>
      <c r="M5" s="772" t="s">
        <v>326</v>
      </c>
      <c r="N5" s="772" t="s">
        <v>327</v>
      </c>
      <c r="O5" s="772"/>
      <c r="P5" s="772" t="s">
        <v>328</v>
      </c>
      <c r="T5" s="362"/>
    </row>
    <row r="6" spans="1:20" s="329" customFormat="1" ht="87">
      <c r="A6" s="772"/>
      <c r="B6" s="772"/>
      <c r="C6" s="772"/>
      <c r="D6" s="772"/>
      <c r="E6" s="772"/>
      <c r="F6" s="349" t="s">
        <v>329</v>
      </c>
      <c r="G6" s="349" t="s">
        <v>330</v>
      </c>
      <c r="H6" s="349" t="s">
        <v>331</v>
      </c>
      <c r="I6" s="349" t="s">
        <v>332</v>
      </c>
      <c r="J6" s="772"/>
      <c r="K6" s="772"/>
      <c r="L6" s="772"/>
      <c r="M6" s="772"/>
      <c r="N6" s="349" t="s">
        <v>333</v>
      </c>
      <c r="O6" s="349" t="s">
        <v>334</v>
      </c>
      <c r="P6" s="772"/>
      <c r="T6" s="362"/>
    </row>
    <row r="7" spans="1:20" s="364" customFormat="1" ht="24" customHeight="1">
      <c r="A7" s="363">
        <v>1</v>
      </c>
      <c r="B7" s="363">
        <v>2</v>
      </c>
      <c r="C7" s="363">
        <v>3</v>
      </c>
      <c r="D7" s="363">
        <v>4</v>
      </c>
      <c r="E7" s="363">
        <v>5</v>
      </c>
      <c r="F7" s="363">
        <v>6</v>
      </c>
      <c r="G7" s="363">
        <v>7</v>
      </c>
      <c r="H7" s="363">
        <v>8</v>
      </c>
      <c r="I7" s="363">
        <v>9</v>
      </c>
      <c r="J7" s="363">
        <v>10</v>
      </c>
      <c r="K7" s="363">
        <v>11</v>
      </c>
      <c r="L7" s="363">
        <v>12</v>
      </c>
      <c r="M7" s="363">
        <v>13</v>
      </c>
      <c r="N7" s="363">
        <v>14</v>
      </c>
      <c r="O7" s="363">
        <v>15</v>
      </c>
      <c r="P7" s="363">
        <v>16</v>
      </c>
    </row>
    <row r="8" spans="1:20" ht="43.5" customHeight="1">
      <c r="A8" s="330">
        <v>1</v>
      </c>
      <c r="B8" s="331" t="str">
        <f>'मुख्य पान '!I2</f>
        <v xml:space="preserve">साक्री </v>
      </c>
      <c r="C8" s="330">
        <v>1</v>
      </c>
      <c r="D8" s="332"/>
      <c r="E8" s="330">
        <v>2</v>
      </c>
      <c r="F8" s="330">
        <v>4</v>
      </c>
      <c r="G8" s="330">
        <v>1</v>
      </c>
      <c r="H8" s="330">
        <v>2</v>
      </c>
      <c r="I8" s="333">
        <f>SUM(F8:H8)</f>
        <v>7</v>
      </c>
      <c r="J8" s="332">
        <v>0</v>
      </c>
      <c r="K8" s="333">
        <f>SUM(E8+I8+J8)</f>
        <v>9</v>
      </c>
      <c r="L8" s="332"/>
      <c r="M8" s="332"/>
      <c r="N8" s="332"/>
      <c r="O8" s="332">
        <v>0</v>
      </c>
      <c r="P8" s="333">
        <f>N8+O8</f>
        <v>0</v>
      </c>
    </row>
    <row r="9" spans="1:20" s="336" customFormat="1" ht="19.5" customHeight="1">
      <c r="A9" s="334"/>
      <c r="B9" s="335"/>
      <c r="T9" s="365"/>
    </row>
    <row r="10" spans="1:20">
      <c r="A10" s="772" t="s">
        <v>317</v>
      </c>
      <c r="B10" s="772" t="s">
        <v>318</v>
      </c>
      <c r="C10" s="772" t="s">
        <v>319</v>
      </c>
      <c r="D10" s="772" t="s">
        <v>335</v>
      </c>
      <c r="E10" s="772" t="s">
        <v>336</v>
      </c>
      <c r="F10" s="772" t="s">
        <v>337</v>
      </c>
      <c r="G10" s="772" t="s">
        <v>338</v>
      </c>
      <c r="H10" s="772"/>
      <c r="I10" s="772"/>
      <c r="J10" s="772" t="s">
        <v>331</v>
      </c>
      <c r="K10" s="772"/>
      <c r="L10" s="772"/>
      <c r="M10" s="772" t="s">
        <v>339</v>
      </c>
      <c r="N10" s="772" t="s">
        <v>340</v>
      </c>
      <c r="O10" s="772" t="s">
        <v>341</v>
      </c>
      <c r="P10" s="772" t="s">
        <v>342</v>
      </c>
    </row>
    <row r="11" spans="1:20" ht="108.75">
      <c r="A11" s="772"/>
      <c r="B11" s="772"/>
      <c r="C11" s="772"/>
      <c r="D11" s="772"/>
      <c r="E11" s="772"/>
      <c r="F11" s="772"/>
      <c r="G11" s="349" t="s">
        <v>343</v>
      </c>
      <c r="H11" s="349" t="s">
        <v>344</v>
      </c>
      <c r="I11" s="349" t="s">
        <v>345</v>
      </c>
      <c r="J11" s="349" t="s">
        <v>346</v>
      </c>
      <c r="K11" s="349" t="s">
        <v>344</v>
      </c>
      <c r="L11" s="349" t="s">
        <v>347</v>
      </c>
      <c r="M11" s="772"/>
      <c r="N11" s="772"/>
      <c r="O11" s="772"/>
      <c r="P11" s="772"/>
    </row>
    <row r="12" spans="1:20" s="361" customFormat="1" ht="24">
      <c r="A12" s="363">
        <v>1</v>
      </c>
      <c r="B12" s="363">
        <v>2</v>
      </c>
      <c r="C12" s="363">
        <v>3</v>
      </c>
      <c r="D12" s="363">
        <v>17</v>
      </c>
      <c r="E12" s="363">
        <v>18</v>
      </c>
      <c r="F12" s="363">
        <v>19</v>
      </c>
      <c r="G12" s="363">
        <v>20</v>
      </c>
      <c r="H12" s="363">
        <v>21</v>
      </c>
      <c r="I12" s="363">
        <v>22</v>
      </c>
      <c r="J12" s="363">
        <v>23</v>
      </c>
      <c r="K12" s="363">
        <v>24</v>
      </c>
      <c r="L12" s="363">
        <v>25</v>
      </c>
      <c r="M12" s="363">
        <v>26</v>
      </c>
      <c r="N12" s="363">
        <v>27</v>
      </c>
      <c r="O12" s="363">
        <v>28</v>
      </c>
      <c r="P12" s="363">
        <v>29</v>
      </c>
    </row>
    <row r="13" spans="1:20" ht="36" customHeight="1">
      <c r="A13" s="330">
        <f>A8</f>
        <v>1</v>
      </c>
      <c r="B13" s="331" t="str">
        <f>B8</f>
        <v xml:space="preserve">साक्री </v>
      </c>
      <c r="C13" s="332"/>
      <c r="D13" s="332"/>
      <c r="E13" s="332"/>
      <c r="F13" s="333">
        <f>SUM(D13:E13)</f>
        <v>0</v>
      </c>
      <c r="G13" s="332"/>
      <c r="H13" s="332"/>
      <c r="I13" s="333">
        <f>SUM(G13:H13)</f>
        <v>0</v>
      </c>
      <c r="J13" s="332"/>
      <c r="K13" s="332">
        <v>0</v>
      </c>
      <c r="L13" s="333">
        <f>SUM(J13:K13)</f>
        <v>0</v>
      </c>
      <c r="M13" s="333">
        <f>SUM(P8+F13+I13+L13)</f>
        <v>0</v>
      </c>
      <c r="N13" s="332"/>
      <c r="O13" s="332"/>
      <c r="P13" s="333">
        <f>SUM(M13+N13+O13)</f>
        <v>0</v>
      </c>
    </row>
    <row r="14" spans="1:20" ht="36" customHeight="1">
      <c r="A14" s="334"/>
      <c r="B14" s="337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</row>
    <row r="15" spans="1:20">
      <c r="A15" s="799" t="s">
        <v>348</v>
      </c>
      <c r="B15" s="799"/>
      <c r="C15" s="799"/>
      <c r="D15" s="799"/>
      <c r="E15" s="799"/>
      <c r="F15" s="799"/>
      <c r="G15" s="799"/>
      <c r="H15" s="799"/>
      <c r="I15" s="799"/>
      <c r="J15" s="799"/>
      <c r="K15" s="799"/>
      <c r="L15" s="799"/>
      <c r="M15" s="799"/>
      <c r="N15" s="799"/>
    </row>
    <row r="16" spans="1:20">
      <c r="A16" s="767" t="s">
        <v>349</v>
      </c>
      <c r="B16" s="767"/>
      <c r="C16" s="767"/>
      <c r="D16" s="767"/>
      <c r="E16" s="767"/>
      <c r="F16" s="767"/>
      <c r="G16" s="767"/>
      <c r="H16" s="767"/>
      <c r="I16" s="767"/>
      <c r="J16" s="767"/>
      <c r="K16" s="767"/>
      <c r="L16" s="767"/>
      <c r="M16" s="767"/>
      <c r="N16" s="767"/>
    </row>
    <row r="17" spans="1:20" ht="130.5">
      <c r="A17" s="349" t="s">
        <v>350</v>
      </c>
      <c r="B17" s="349" t="s">
        <v>318</v>
      </c>
      <c r="C17" s="349" t="s">
        <v>351</v>
      </c>
      <c r="D17" s="349" t="s">
        <v>352</v>
      </c>
      <c r="E17" s="349" t="s">
        <v>353</v>
      </c>
      <c r="F17" s="349" t="s">
        <v>354</v>
      </c>
      <c r="G17" s="349" t="s">
        <v>355</v>
      </c>
      <c r="H17" s="366" t="s">
        <v>356</v>
      </c>
      <c r="I17" s="349" t="s">
        <v>956</v>
      </c>
      <c r="J17" s="349" t="s">
        <v>357</v>
      </c>
      <c r="K17" s="349" t="s">
        <v>358</v>
      </c>
      <c r="L17" s="349" t="s">
        <v>359</v>
      </c>
      <c r="M17" s="349" t="s">
        <v>360</v>
      </c>
      <c r="N17" s="349" t="s">
        <v>361</v>
      </c>
      <c r="O17" s="349" t="s">
        <v>362</v>
      </c>
      <c r="P17" s="349" t="s">
        <v>363</v>
      </c>
      <c r="Q17" s="349" t="s">
        <v>364</v>
      </c>
      <c r="T17" s="367" t="s">
        <v>15</v>
      </c>
    </row>
    <row r="18" spans="1:20">
      <c r="A18" s="368">
        <v>1</v>
      </c>
      <c r="B18" s="368">
        <v>2</v>
      </c>
      <c r="C18" s="368">
        <v>3</v>
      </c>
      <c r="D18" s="368">
        <v>4</v>
      </c>
      <c r="E18" s="368">
        <v>5</v>
      </c>
      <c r="F18" s="368">
        <v>6</v>
      </c>
      <c r="G18" s="368">
        <v>7</v>
      </c>
      <c r="H18" s="368">
        <v>8</v>
      </c>
      <c r="I18" s="368">
        <v>9</v>
      </c>
      <c r="J18" s="368">
        <v>10</v>
      </c>
      <c r="K18" s="368">
        <v>11</v>
      </c>
      <c r="L18" s="368">
        <v>12</v>
      </c>
      <c r="M18" s="368">
        <v>13</v>
      </c>
      <c r="N18" s="368">
        <v>14</v>
      </c>
      <c r="O18" s="368">
        <v>15</v>
      </c>
      <c r="P18" s="368" t="s">
        <v>372</v>
      </c>
      <c r="Q18" s="368">
        <v>16</v>
      </c>
      <c r="T18" s="367" t="s">
        <v>195</v>
      </c>
    </row>
    <row r="19" spans="1:20" ht="75.75" customHeight="1">
      <c r="A19" s="338">
        <f>A13</f>
        <v>1</v>
      </c>
      <c r="B19" s="339" t="str">
        <f>B13</f>
        <v xml:space="preserve">साक्री </v>
      </c>
      <c r="C19" s="340"/>
      <c r="D19" s="340">
        <f>'N No. 3-4 '!D57</f>
        <v>0</v>
      </c>
      <c r="E19" s="340">
        <f>'N No. 3-4 '!D58</f>
        <v>0</v>
      </c>
      <c r="F19" s="340">
        <f>'N No. 3-4 '!D55+'N No. 3-4 '!D56+'N No. 3-4 '!D59+'N No. 3-4 '!D63</f>
        <v>0</v>
      </c>
      <c r="G19" s="340" t="e">
        <f>'N No. 3-4 '!D72+'N No. 3-4 '!D73+'N No. 3-4 '!D75+'N No. 3-4 '!D76+'N No. 3-4 '!#REF!+'N No. 3-4 '!D84+'N No. 3-4 '!D85+'N No. 3-4 '!D86+'N No. 3-4 '!D87+'N No. 3-4 '!D84+'N No. 3-4 '!D85</f>
        <v>#REF!</v>
      </c>
      <c r="H19" s="333" t="e">
        <f>SUM(D19:G19)</f>
        <v>#REF!</v>
      </c>
      <c r="I19" s="340">
        <f>'N No. 3-4 '!D65+'N No. 3-4 '!D66+'N No. 3-4 '!D67</f>
        <v>0</v>
      </c>
      <c r="J19" s="340">
        <f>'N No. 3-4 '!D60+'N No. 3-4 '!D62+'N No. 3-4 '!D44</f>
        <v>0</v>
      </c>
      <c r="K19" s="340">
        <f>'N No. 3-4 '!D88</f>
        <v>69</v>
      </c>
      <c r="L19" s="340"/>
      <c r="M19" s="340">
        <f>'N No. 3-4 '!D77+'N No. 3-4 '!D78+'N No. 3-4 '!D74</f>
        <v>60</v>
      </c>
      <c r="N19" s="333">
        <f>SUM(I19:M19)</f>
        <v>129</v>
      </c>
      <c r="O19" s="340">
        <f>'N No. 3-4 '!D8+'N No. 3-4 '!D9</f>
        <v>0</v>
      </c>
      <c r="P19" s="340">
        <f>'N No. 3-4 '!D10</f>
        <v>0</v>
      </c>
      <c r="Q19" s="340">
        <f>'N No. 3-4 '!D13</f>
        <v>0</v>
      </c>
      <c r="R19" s="328">
        <f>SUM(O19:Q19)</f>
        <v>0</v>
      </c>
      <c r="T19" s="367" t="s">
        <v>197</v>
      </c>
    </row>
    <row r="20" spans="1:20" ht="19.5" customHeight="1">
      <c r="A20" s="336"/>
      <c r="B20" s="336"/>
      <c r="C20" s="336"/>
      <c r="D20" s="336"/>
      <c r="E20" s="336"/>
      <c r="F20" s="336"/>
      <c r="G20" s="336"/>
      <c r="H20" s="365"/>
      <c r="I20" s="336"/>
      <c r="J20" s="336"/>
      <c r="K20" s="336"/>
      <c r="L20" s="336"/>
      <c r="M20" s="336"/>
      <c r="N20" s="336"/>
      <c r="T20" s="367" t="s">
        <v>198</v>
      </c>
    </row>
    <row r="21" spans="1:20" ht="261">
      <c r="A21" s="349" t="s">
        <v>365</v>
      </c>
      <c r="B21" s="349" t="s">
        <v>366</v>
      </c>
      <c r="C21" s="349" t="s">
        <v>367</v>
      </c>
      <c r="D21" s="349" t="s">
        <v>368</v>
      </c>
      <c r="E21" s="349" t="s">
        <v>369</v>
      </c>
      <c r="F21" s="349" t="s">
        <v>370</v>
      </c>
      <c r="G21" s="349" t="s">
        <v>371</v>
      </c>
      <c r="H21" s="349" t="s">
        <v>373</v>
      </c>
      <c r="I21" s="349" t="s">
        <v>374</v>
      </c>
      <c r="J21" s="349" t="s">
        <v>375</v>
      </c>
      <c r="K21" s="349" t="s">
        <v>376</v>
      </c>
      <c r="L21" s="349" t="s">
        <v>377</v>
      </c>
      <c r="M21" s="349" t="s">
        <v>378</v>
      </c>
      <c r="N21" s="349" t="s">
        <v>379</v>
      </c>
      <c r="O21" s="349" t="s">
        <v>380</v>
      </c>
      <c r="P21" s="349" t="s">
        <v>381</v>
      </c>
      <c r="T21" s="367" t="s">
        <v>199</v>
      </c>
    </row>
    <row r="22" spans="1:20">
      <c r="A22" s="368">
        <v>17</v>
      </c>
      <c r="B22" s="368">
        <v>18</v>
      </c>
      <c r="C22" s="368">
        <v>19</v>
      </c>
      <c r="D22" s="368">
        <v>20</v>
      </c>
      <c r="E22" s="368">
        <v>21</v>
      </c>
      <c r="F22" s="368">
        <v>22</v>
      </c>
      <c r="G22" s="368">
        <v>23</v>
      </c>
      <c r="H22" s="368">
        <v>24</v>
      </c>
      <c r="I22" s="368">
        <v>25</v>
      </c>
      <c r="J22" s="368">
        <v>26</v>
      </c>
      <c r="K22" s="368">
        <v>27</v>
      </c>
      <c r="L22" s="368">
        <v>28</v>
      </c>
      <c r="M22" s="368">
        <v>29</v>
      </c>
      <c r="N22" s="368">
        <v>30</v>
      </c>
      <c r="O22" s="368">
        <v>31</v>
      </c>
      <c r="P22" s="368">
        <v>32</v>
      </c>
      <c r="T22" s="367" t="s">
        <v>201</v>
      </c>
    </row>
    <row r="23" spans="1:20" ht="75.75" customHeight="1">
      <c r="A23" s="340">
        <f>'N No. 3-4 '!D18</f>
        <v>0</v>
      </c>
      <c r="B23" s="340">
        <f>'N No. 3-4 '!D12</f>
        <v>0</v>
      </c>
      <c r="C23" s="340">
        <f>'N No. 3-4 '!D17</f>
        <v>0</v>
      </c>
      <c r="D23" s="340">
        <f>'N No. 3-4 '!D22</f>
        <v>0</v>
      </c>
      <c r="E23" s="340">
        <f>'N No. 3-4 '!D23</f>
        <v>0</v>
      </c>
      <c r="F23" s="340">
        <f>'N No. 3-4 '!D15+'N No. 3-4 '!D16</f>
        <v>0</v>
      </c>
      <c r="G23" s="340">
        <f>'N No. 3-4 '!D31</f>
        <v>0</v>
      </c>
      <c r="H23" s="340">
        <f>'N No. 3-4 '!D40+'N No. 3-4 '!D42+'N No. 3-4 '!D43+'N No. 3-4 '!D47</f>
        <v>0</v>
      </c>
      <c r="I23" s="340">
        <f>'N No. 3-4 '!D19</f>
        <v>0</v>
      </c>
      <c r="J23" s="340">
        <f>'N No. 3-4 '!D64</f>
        <v>0</v>
      </c>
      <c r="K23" s="341"/>
      <c r="L23" s="340">
        <f>'N No. 3-4 '!D37+'N No. 3-4 '!D11</f>
        <v>0</v>
      </c>
      <c r="M23" s="340">
        <f>'N No. 3-4 '!D32+'N No. 3-4 '!D33</f>
        <v>0</v>
      </c>
      <c r="N23" s="340">
        <f>'N No. 3-4 '!D38</f>
        <v>0</v>
      </c>
      <c r="O23" s="340">
        <f>'N No. 3-4 '!D20+'N No. 3-4 '!D21+'N No. 3-4 '!D39+'N No. 3-4 '!D41+'N No. 3-4 '!D48+'N No. 3-4 '!D100+'N No. 3-4 '!D101+'N No. 3-4 '!D106+'N No. 3-4 '!D24+'N No. 3-4 '!D46+'N No. 3-4 '!D103+'N No. 3-4 '!D104+'N No. 3-4 '!D105</f>
        <v>505</v>
      </c>
      <c r="P23" s="333">
        <f>R19+R23</f>
        <v>505</v>
      </c>
      <c r="R23" s="328">
        <f>SUM(A23:O23)</f>
        <v>505</v>
      </c>
      <c r="T23" s="367" t="s">
        <v>203</v>
      </c>
    </row>
    <row r="24" spans="1:20" ht="17.25" customHeight="1">
      <c r="A24" s="342"/>
      <c r="B24" s="343"/>
      <c r="C24" s="342"/>
      <c r="D24" s="342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T24" s="367" t="s">
        <v>205</v>
      </c>
    </row>
    <row r="25" spans="1:20" ht="15" customHeight="1">
      <c r="H25" s="361"/>
      <c r="L25" s="347"/>
      <c r="T25" s="367" t="s">
        <v>21</v>
      </c>
    </row>
    <row r="26" spans="1:20" s="329" customFormat="1" ht="137.25" customHeight="1">
      <c r="A26" s="772" t="s">
        <v>957</v>
      </c>
      <c r="B26" s="772"/>
      <c r="C26" s="349" t="s">
        <v>958</v>
      </c>
      <c r="D26" s="349" t="s">
        <v>959</v>
      </c>
      <c r="E26" s="349" t="s">
        <v>960</v>
      </c>
      <c r="F26" s="349" t="s">
        <v>961</v>
      </c>
      <c r="G26" s="332" t="s">
        <v>642</v>
      </c>
      <c r="H26" s="349" t="s">
        <v>962</v>
      </c>
      <c r="I26" s="349" t="s">
        <v>963</v>
      </c>
      <c r="J26" s="349" t="s">
        <v>964</v>
      </c>
      <c r="K26" s="349" t="s">
        <v>965</v>
      </c>
      <c r="L26" s="349" t="s">
        <v>382</v>
      </c>
      <c r="M26" s="349" t="s">
        <v>383</v>
      </c>
      <c r="N26" s="349" t="s">
        <v>384</v>
      </c>
      <c r="O26" s="349" t="s">
        <v>385</v>
      </c>
      <c r="P26" s="349" t="s">
        <v>386</v>
      </c>
      <c r="Q26" s="349" t="s">
        <v>387</v>
      </c>
      <c r="T26" s="367" t="s">
        <v>210</v>
      </c>
    </row>
    <row r="27" spans="1:20" s="329" customFormat="1" ht="30" customHeight="1">
      <c r="A27" s="781">
        <v>33</v>
      </c>
      <c r="B27" s="783"/>
      <c r="C27" s="332">
        <v>34</v>
      </c>
      <c r="D27" s="330">
        <v>35</v>
      </c>
      <c r="E27" s="330">
        <v>36</v>
      </c>
      <c r="F27" s="330">
        <v>37</v>
      </c>
      <c r="G27" s="330">
        <v>38</v>
      </c>
      <c r="H27" s="330">
        <v>39</v>
      </c>
      <c r="I27" s="368">
        <v>40</v>
      </c>
      <c r="J27" s="368">
        <v>41</v>
      </c>
      <c r="K27" s="368">
        <v>42</v>
      </c>
      <c r="L27" s="368">
        <v>43</v>
      </c>
      <c r="M27" s="368">
        <v>44</v>
      </c>
      <c r="N27" s="368">
        <v>45</v>
      </c>
      <c r="O27" s="368">
        <v>46</v>
      </c>
      <c r="P27" s="368">
        <v>47</v>
      </c>
      <c r="Q27" s="368">
        <v>48</v>
      </c>
      <c r="T27" s="389">
        <f>'N No. 3-4 '!D145</f>
        <v>124</v>
      </c>
    </row>
    <row r="28" spans="1:20" s="329" customFormat="1" ht="75.75" customHeight="1">
      <c r="A28" s="783">
        <f>'N No. 3-4 '!D79</f>
        <v>61</v>
      </c>
      <c r="B28" s="783"/>
      <c r="C28" s="332"/>
      <c r="D28" s="332">
        <f>'N No. 3-4 '!D61</f>
        <v>0</v>
      </c>
      <c r="E28" s="332">
        <f>'N No. 3-4 '!D35</f>
        <v>0</v>
      </c>
      <c r="F28" s="332">
        <f>'N No. 3-4 '!D36</f>
        <v>0</v>
      </c>
      <c r="G28" s="403">
        <f>E28+F28</f>
        <v>0</v>
      </c>
      <c r="H28" s="332">
        <f>'N No. 3-4 '!D49</f>
        <v>0</v>
      </c>
      <c r="I28" s="340">
        <f>'N No. 3-4 '!D50+'N No. 3-4 '!D107</f>
        <v>88</v>
      </c>
      <c r="J28" s="339"/>
      <c r="K28" s="348">
        <f>J28+I28+H28+G28+D28+C28+A28</f>
        <v>149</v>
      </c>
      <c r="L28" s="333" t="e">
        <f>H19+N19+P23+K28</f>
        <v>#REF!</v>
      </c>
      <c r="M28" s="340"/>
      <c r="N28" s="340"/>
      <c r="O28" s="340"/>
      <c r="P28" s="332"/>
      <c r="Q28" s="349"/>
      <c r="T28" s="389" t="e">
        <f>T27-L28</f>
        <v>#REF!</v>
      </c>
    </row>
    <row r="29" spans="1:20" ht="18" customHeight="1">
      <c r="A29" s="784"/>
      <c r="B29" s="784"/>
      <c r="T29" s="367" t="s">
        <v>26</v>
      </c>
    </row>
    <row r="30" spans="1:20">
      <c r="A30" s="782" t="s">
        <v>982</v>
      </c>
      <c r="B30" s="782"/>
      <c r="C30" s="782"/>
      <c r="D30" s="782"/>
      <c r="E30" s="782"/>
      <c r="F30" s="782"/>
      <c r="G30" s="782"/>
      <c r="H30" s="782"/>
      <c r="I30" s="782"/>
      <c r="J30" s="766" t="str">
        <f>H2</f>
        <v>२०२०/२१</v>
      </c>
      <c r="K30" s="766"/>
      <c r="L30" s="766"/>
      <c r="M30" s="343"/>
      <c r="N30" s="343"/>
      <c r="O30" s="343"/>
      <c r="P30" s="343"/>
      <c r="Q30" s="343"/>
      <c r="R30" s="343"/>
      <c r="S30" s="398"/>
      <c r="T30" s="367" t="s">
        <v>219</v>
      </c>
    </row>
    <row r="31" spans="1:20" ht="75.75" customHeight="1">
      <c r="A31" s="772" t="s">
        <v>350</v>
      </c>
      <c r="B31" s="772" t="s">
        <v>388</v>
      </c>
      <c r="C31" s="772" t="s">
        <v>389</v>
      </c>
      <c r="D31" s="772" t="s">
        <v>390</v>
      </c>
      <c r="E31" s="772"/>
      <c r="F31" s="772" t="s">
        <v>391</v>
      </c>
      <c r="G31" s="772" t="s">
        <v>392</v>
      </c>
      <c r="H31" s="772" t="s">
        <v>393</v>
      </c>
      <c r="I31" s="772" t="s">
        <v>935</v>
      </c>
      <c r="J31" s="772" t="s">
        <v>394</v>
      </c>
      <c r="K31" s="772" t="s">
        <v>395</v>
      </c>
      <c r="L31" s="772" t="s">
        <v>396</v>
      </c>
      <c r="M31" s="772" t="s">
        <v>397</v>
      </c>
      <c r="N31" s="772" t="s">
        <v>398</v>
      </c>
      <c r="O31" s="772" t="s">
        <v>399</v>
      </c>
      <c r="P31" s="772" t="s">
        <v>400</v>
      </c>
      <c r="Q31" s="329"/>
      <c r="R31" s="329"/>
      <c r="S31" s="329"/>
      <c r="T31" s="367" t="s">
        <v>29</v>
      </c>
    </row>
    <row r="32" spans="1:20" ht="87">
      <c r="A32" s="772"/>
      <c r="B32" s="772"/>
      <c r="C32" s="772"/>
      <c r="D32" s="349" t="s">
        <v>401</v>
      </c>
      <c r="E32" s="349" t="s">
        <v>402</v>
      </c>
      <c r="F32" s="772"/>
      <c r="G32" s="772"/>
      <c r="H32" s="772"/>
      <c r="I32" s="772"/>
      <c r="J32" s="772"/>
      <c r="K32" s="772"/>
      <c r="L32" s="772"/>
      <c r="M32" s="772"/>
      <c r="N32" s="772"/>
      <c r="O32" s="772"/>
      <c r="P32" s="772"/>
      <c r="Q32" s="329"/>
      <c r="R32" s="329"/>
      <c r="S32" s="329"/>
      <c r="T32" s="367" t="s">
        <v>853</v>
      </c>
    </row>
    <row r="33" spans="1:20">
      <c r="A33" s="369">
        <v>1</v>
      </c>
      <c r="B33" s="369">
        <v>2</v>
      </c>
      <c r="C33" s="369">
        <v>3</v>
      </c>
      <c r="D33" s="369">
        <v>4</v>
      </c>
      <c r="E33" s="369">
        <v>5</v>
      </c>
      <c r="F33" s="369">
        <v>6</v>
      </c>
      <c r="G33" s="369">
        <v>7</v>
      </c>
      <c r="H33" s="369">
        <v>8</v>
      </c>
      <c r="I33" s="369">
        <v>9</v>
      </c>
      <c r="J33" s="369">
        <v>10</v>
      </c>
      <c r="K33" s="370" t="s">
        <v>403</v>
      </c>
      <c r="L33" s="369">
        <v>11</v>
      </c>
      <c r="M33" s="369">
        <v>12</v>
      </c>
      <c r="N33" s="369">
        <v>13</v>
      </c>
      <c r="O33" s="369">
        <v>14</v>
      </c>
      <c r="P33" s="369">
        <v>15</v>
      </c>
      <c r="Q33" s="371"/>
      <c r="R33" s="371"/>
      <c r="S33" s="371"/>
      <c r="T33" s="367" t="s">
        <v>855</v>
      </c>
    </row>
    <row r="34" spans="1:20" ht="75.75" customHeight="1">
      <c r="A34" s="340"/>
      <c r="B34" s="339" t="str">
        <f>'मुख्य पान '!E2</f>
        <v>बळसाणे</v>
      </c>
      <c r="C34" s="340"/>
      <c r="D34" s="340"/>
      <c r="E34" s="340" t="e">
        <f>'N No. 3-4 '!#REF!</f>
        <v>#REF!</v>
      </c>
      <c r="F34" s="340">
        <f>'N No. 3-4 '!H39</f>
        <v>2</v>
      </c>
      <c r="G34" s="340"/>
      <c r="H34" s="340"/>
      <c r="I34" s="340">
        <f>'N No. 3-4 '!H72</f>
        <v>0</v>
      </c>
      <c r="J34" s="340"/>
      <c r="K34" s="340"/>
      <c r="L34" s="340">
        <f>'N No. 3-4 '!H61</f>
        <v>0</v>
      </c>
      <c r="M34" s="340"/>
      <c r="N34" s="340">
        <f>'N No. 3-4 '!H31+'N No. 3-4 '!H13</f>
        <v>4</v>
      </c>
      <c r="O34" s="333" t="e">
        <f>SUM(D34:N34)</f>
        <v>#REF!</v>
      </c>
      <c r="P34" s="340"/>
      <c r="Q34" s="362"/>
      <c r="R34" s="362"/>
      <c r="S34" s="362"/>
      <c r="T34" s="367" t="s">
        <v>21</v>
      </c>
    </row>
    <row r="35" spans="1:20">
      <c r="B35" s="372"/>
      <c r="T35" s="367" t="s">
        <v>210</v>
      </c>
    </row>
    <row r="36" spans="1:20" ht="75.75" customHeight="1">
      <c r="A36" s="772" t="s">
        <v>350</v>
      </c>
      <c r="B36" s="772" t="s">
        <v>388</v>
      </c>
      <c r="C36" s="772" t="s">
        <v>389</v>
      </c>
      <c r="D36" s="788" t="s">
        <v>404</v>
      </c>
      <c r="E36" s="788" t="s">
        <v>405</v>
      </c>
      <c r="F36" s="788" t="s">
        <v>406</v>
      </c>
      <c r="G36" s="788" t="s">
        <v>407</v>
      </c>
      <c r="H36" s="788" t="s">
        <v>408</v>
      </c>
      <c r="I36" s="788" t="s">
        <v>409</v>
      </c>
      <c r="J36" s="788" t="s">
        <v>410</v>
      </c>
      <c r="K36" s="788" t="s">
        <v>411</v>
      </c>
      <c r="L36" s="788" t="s">
        <v>412</v>
      </c>
      <c r="M36" s="788" t="s">
        <v>413</v>
      </c>
      <c r="N36" s="788" t="s">
        <v>414</v>
      </c>
      <c r="O36" s="772" t="s">
        <v>415</v>
      </c>
      <c r="P36" s="772" t="s">
        <v>416</v>
      </c>
      <c r="Q36" s="329"/>
      <c r="R36" s="329"/>
      <c r="S36" s="329"/>
      <c r="T36" s="367" t="s">
        <v>23</v>
      </c>
    </row>
    <row r="37" spans="1:20">
      <c r="A37" s="772"/>
      <c r="B37" s="772"/>
      <c r="C37" s="772"/>
      <c r="D37" s="789"/>
      <c r="E37" s="789"/>
      <c r="F37" s="789"/>
      <c r="G37" s="789"/>
      <c r="H37" s="789"/>
      <c r="I37" s="789"/>
      <c r="J37" s="789"/>
      <c r="K37" s="789"/>
      <c r="L37" s="789"/>
      <c r="M37" s="789"/>
      <c r="N37" s="789"/>
      <c r="O37" s="772"/>
      <c r="P37" s="772"/>
      <c r="Q37" s="329"/>
      <c r="R37" s="329"/>
      <c r="S37" s="329"/>
      <c r="T37" s="367" t="s">
        <v>25</v>
      </c>
    </row>
    <row r="38" spans="1:20">
      <c r="A38" s="369">
        <v>1</v>
      </c>
      <c r="B38" s="369">
        <v>2</v>
      </c>
      <c r="C38" s="369">
        <v>3</v>
      </c>
      <c r="D38" s="369">
        <v>16</v>
      </c>
      <c r="E38" s="369">
        <v>17</v>
      </c>
      <c r="F38" s="369">
        <v>18</v>
      </c>
      <c r="G38" s="369">
        <v>19</v>
      </c>
      <c r="H38" s="369">
        <v>20</v>
      </c>
      <c r="I38" s="369">
        <v>21</v>
      </c>
      <c r="J38" s="369">
        <v>22</v>
      </c>
      <c r="K38" s="369">
        <v>23</v>
      </c>
      <c r="L38" s="369">
        <v>24</v>
      </c>
      <c r="M38" s="369">
        <v>25</v>
      </c>
      <c r="N38" s="369">
        <v>26</v>
      </c>
      <c r="O38" s="369">
        <v>27</v>
      </c>
      <c r="P38" s="369">
        <v>28</v>
      </c>
      <c r="T38" s="367" t="s">
        <v>26</v>
      </c>
    </row>
    <row r="39" spans="1:20" ht="75.75" customHeight="1">
      <c r="A39" s="340"/>
      <c r="B39" s="339" t="str">
        <f>B34</f>
        <v>बळसाणे</v>
      </c>
      <c r="C39" s="340"/>
      <c r="D39" s="340">
        <f>'N No. 3-4 '!H33+'N No. 3-4 '!H34+'N No. 3-4 '!H35+'N No. 3-4 '!H36</f>
        <v>8</v>
      </c>
      <c r="E39" s="340">
        <f>'N No. 3-4 '!H38</f>
        <v>2</v>
      </c>
      <c r="F39" s="340">
        <f>'N No. 3-4 '!H26+'N No. 3-4 '!H28+'N No. 3-4 '!H29</f>
        <v>6</v>
      </c>
      <c r="G39" s="340"/>
      <c r="H39" s="340"/>
      <c r="I39" s="340"/>
      <c r="J39" s="340"/>
      <c r="K39" s="340"/>
      <c r="L39" s="340"/>
      <c r="M39" s="340"/>
      <c r="N39" s="340"/>
      <c r="O39" s="340">
        <f>'N No. 3-4 '!H51</f>
        <v>0</v>
      </c>
      <c r="P39" s="340"/>
      <c r="T39" s="367" t="s">
        <v>219</v>
      </c>
    </row>
    <row r="40" spans="1:20" ht="75.75" customHeight="1">
      <c r="B40" s="372"/>
      <c r="T40" s="367" t="s">
        <v>29</v>
      </c>
    </row>
    <row r="41" spans="1:20">
      <c r="A41" s="797" t="s">
        <v>350</v>
      </c>
      <c r="B41" s="797" t="s">
        <v>388</v>
      </c>
      <c r="C41" s="797" t="s">
        <v>389</v>
      </c>
      <c r="D41" s="772" t="s">
        <v>417</v>
      </c>
      <c r="E41" s="772" t="s">
        <v>418</v>
      </c>
      <c r="F41" s="772" t="s">
        <v>419</v>
      </c>
      <c r="G41" s="772" t="s">
        <v>420</v>
      </c>
      <c r="H41" s="785" t="s">
        <v>421</v>
      </c>
      <c r="I41" s="786"/>
      <c r="J41" s="787"/>
      <c r="K41" s="795" t="s">
        <v>422</v>
      </c>
      <c r="L41" s="797" t="s">
        <v>423</v>
      </c>
      <c r="M41" s="797"/>
      <c r="N41" s="797"/>
      <c r="O41" s="797"/>
      <c r="P41" s="797"/>
      <c r="Q41" s="797" t="s">
        <v>424</v>
      </c>
      <c r="T41" s="367" t="s">
        <v>853</v>
      </c>
    </row>
    <row r="42" spans="1:20" ht="108.75">
      <c r="A42" s="797"/>
      <c r="B42" s="797"/>
      <c r="C42" s="797"/>
      <c r="D42" s="772"/>
      <c r="E42" s="772"/>
      <c r="F42" s="772"/>
      <c r="G42" s="772"/>
      <c r="H42" s="373" t="s">
        <v>425</v>
      </c>
      <c r="I42" s="373" t="s">
        <v>426</v>
      </c>
      <c r="J42" s="373" t="s">
        <v>427</v>
      </c>
      <c r="K42" s="796"/>
      <c r="L42" s="374" t="s">
        <v>428</v>
      </c>
      <c r="M42" s="373" t="s">
        <v>936</v>
      </c>
      <c r="N42" s="373" t="s">
        <v>429</v>
      </c>
      <c r="O42" s="375" t="s">
        <v>430</v>
      </c>
      <c r="P42" s="373" t="s">
        <v>431</v>
      </c>
      <c r="Q42" s="797"/>
      <c r="T42" s="367" t="s">
        <v>855</v>
      </c>
    </row>
    <row r="43" spans="1:20">
      <c r="A43" s="369">
        <v>1</v>
      </c>
      <c r="B43" s="369">
        <v>2</v>
      </c>
      <c r="C43" s="369">
        <v>3</v>
      </c>
      <c r="D43" s="369">
        <v>29</v>
      </c>
      <c r="E43" s="369">
        <v>30</v>
      </c>
      <c r="F43" s="369">
        <v>31</v>
      </c>
      <c r="G43" s="369">
        <v>32</v>
      </c>
      <c r="H43" s="369">
        <v>33</v>
      </c>
      <c r="I43" s="369">
        <v>34</v>
      </c>
      <c r="J43" s="369">
        <v>35</v>
      </c>
      <c r="K43" s="369">
        <v>36</v>
      </c>
      <c r="L43" s="369">
        <v>37</v>
      </c>
      <c r="M43" s="369">
        <v>38</v>
      </c>
      <c r="N43" s="369">
        <v>39</v>
      </c>
      <c r="O43" s="369">
        <v>40</v>
      </c>
      <c r="P43" s="369">
        <v>41</v>
      </c>
      <c r="Q43" s="369">
        <v>42</v>
      </c>
    </row>
    <row r="44" spans="1:20" ht="75.75" customHeight="1">
      <c r="A44" s="340"/>
      <c r="B44" s="339" t="str">
        <f>B39</f>
        <v>बळसाणे</v>
      </c>
      <c r="C44" s="340"/>
      <c r="D44" s="340"/>
      <c r="E44" s="340"/>
      <c r="F44" s="340">
        <f>'N No. 3-4 '!H52+'N No. 3-4 '!H75+'ग्रामनिधी ३-४ '!BW32+'ग्रामनिधी ३-४ '!BW33</f>
        <v>6</v>
      </c>
      <c r="G44" s="333">
        <f>P34+D39+E39+F39+G39+H39+I39+J39+K39+L39+M39+N39+O39+P39+D44+E44+F44</f>
        <v>22</v>
      </c>
      <c r="H44" s="340">
        <f>'N No. 3-4 '!H30+'N No. 3-4 '!H76</f>
        <v>2</v>
      </c>
      <c r="I44" s="340"/>
      <c r="J44" s="340"/>
      <c r="K44" s="340">
        <f>'N No. 3-4 '!H43+'N No. 3-4 '!H44</f>
        <v>0</v>
      </c>
      <c r="L44" s="340"/>
      <c r="M44" s="340">
        <f>'N No. 3-4 '!H73</f>
        <v>0</v>
      </c>
      <c r="N44" s="340">
        <f>'N No. 3-4 '!H47</f>
        <v>2</v>
      </c>
      <c r="O44" s="340">
        <f>'N No. 3-4 '!H49</f>
        <v>2</v>
      </c>
      <c r="P44" s="340">
        <f>'N No. 3-4 '!H50</f>
        <v>0</v>
      </c>
      <c r="Q44" s="333">
        <f>SUM(H44:P44)</f>
        <v>6</v>
      </c>
    </row>
    <row r="45" spans="1:20">
      <c r="B45" s="372"/>
    </row>
    <row r="46" spans="1:20">
      <c r="A46" s="797" t="s">
        <v>350</v>
      </c>
      <c r="B46" s="797" t="s">
        <v>388</v>
      </c>
      <c r="C46" s="797" t="s">
        <v>389</v>
      </c>
      <c r="D46" s="798" t="s">
        <v>432</v>
      </c>
      <c r="E46" s="798"/>
      <c r="F46" s="798"/>
      <c r="G46" s="798"/>
      <c r="H46" s="798"/>
      <c r="I46" s="785" t="s">
        <v>433</v>
      </c>
      <c r="J46" s="786"/>
      <c r="K46" s="786"/>
      <c r="L46" s="786"/>
      <c r="M46" s="786"/>
      <c r="N46" s="786"/>
      <c r="O46" s="786"/>
      <c r="P46" s="787"/>
    </row>
    <row r="47" spans="1:20" ht="87">
      <c r="A47" s="797"/>
      <c r="B47" s="797"/>
      <c r="C47" s="797"/>
      <c r="D47" s="373" t="s">
        <v>434</v>
      </c>
      <c r="E47" s="373" t="s">
        <v>435</v>
      </c>
      <c r="F47" s="373" t="s">
        <v>436</v>
      </c>
      <c r="G47" s="373" t="s">
        <v>437</v>
      </c>
      <c r="H47" s="373" t="s">
        <v>438</v>
      </c>
      <c r="I47" s="373" t="s">
        <v>439</v>
      </c>
      <c r="J47" s="373" t="s">
        <v>440</v>
      </c>
      <c r="K47" s="373" t="s">
        <v>441</v>
      </c>
      <c r="L47" s="373" t="s">
        <v>442</v>
      </c>
      <c r="M47" s="373" t="s">
        <v>443</v>
      </c>
      <c r="N47" s="373" t="s">
        <v>444</v>
      </c>
      <c r="O47" s="373" t="s">
        <v>445</v>
      </c>
      <c r="P47" s="373" t="s">
        <v>446</v>
      </c>
    </row>
    <row r="48" spans="1:20">
      <c r="A48" s="369">
        <v>1</v>
      </c>
      <c r="B48" s="369">
        <v>2</v>
      </c>
      <c r="C48" s="369">
        <v>3</v>
      </c>
      <c r="D48" s="369">
        <v>43</v>
      </c>
      <c r="E48" s="369">
        <v>44</v>
      </c>
      <c r="F48" s="369">
        <v>45</v>
      </c>
      <c r="G48" s="369">
        <v>46</v>
      </c>
      <c r="H48" s="369">
        <v>47</v>
      </c>
      <c r="I48" s="369">
        <v>48</v>
      </c>
      <c r="J48" s="369">
        <v>49</v>
      </c>
      <c r="K48" s="369">
        <v>50</v>
      </c>
      <c r="L48" s="369">
        <v>51</v>
      </c>
      <c r="M48" s="369">
        <v>52</v>
      </c>
      <c r="N48" s="370" t="s">
        <v>447</v>
      </c>
      <c r="O48" s="370" t="s">
        <v>448</v>
      </c>
      <c r="P48" s="369">
        <v>54</v>
      </c>
    </row>
    <row r="49" spans="1:20" ht="75.75" customHeight="1">
      <c r="A49" s="340"/>
      <c r="B49" s="339" t="str">
        <f>B44</f>
        <v>बळसाणे</v>
      </c>
      <c r="C49" s="340"/>
      <c r="D49" s="340">
        <f>'N No. 3-4 '!H59</f>
        <v>0</v>
      </c>
      <c r="E49" s="340"/>
      <c r="F49" s="340"/>
      <c r="G49" s="340"/>
      <c r="H49" s="333">
        <f>SUM(D49:G49)</f>
        <v>0</v>
      </c>
      <c r="I49" s="340">
        <f>'N No. 3-4 '!H62+'N No. 3-4 '!H9</f>
        <v>24</v>
      </c>
      <c r="J49" s="340"/>
      <c r="K49" s="340"/>
      <c r="L49" s="340"/>
      <c r="M49" s="340">
        <f>'N No. 3-4 '!H11+'N No. 3-4 '!H12</f>
        <v>4</v>
      </c>
      <c r="N49" s="340"/>
      <c r="O49" s="340">
        <f>'N No. 3-4 '!H6+'N No. 3-4 '!H7+'N No. 3-4 '!H8+'N No. 3-4 '!H10+'N No. 3-4 '!H27+'N No. 3-4 '!H54+'N No. 3-4 '!H55+'N No. 3-4 '!H56+'N No. 3-4 '!H57+'N No. 3-4 '!H77+'N No. 3-4 '!H64+'N No. 3-4 '!H65</f>
        <v>14</v>
      </c>
      <c r="P49" s="333">
        <f>SUM(I49:O49)</f>
        <v>42</v>
      </c>
    </row>
    <row r="50" spans="1:20">
      <c r="B50" s="372"/>
    </row>
    <row r="51" spans="1:20" ht="65.25">
      <c r="A51" s="772" t="s">
        <v>350</v>
      </c>
      <c r="B51" s="772" t="s">
        <v>388</v>
      </c>
      <c r="C51" s="772" t="s">
        <v>389</v>
      </c>
      <c r="D51" s="788" t="s">
        <v>449</v>
      </c>
      <c r="E51" s="794" t="s">
        <v>934</v>
      </c>
      <c r="F51" s="772" t="s">
        <v>450</v>
      </c>
      <c r="G51" s="772" t="s">
        <v>451</v>
      </c>
      <c r="H51" s="772" t="s">
        <v>452</v>
      </c>
      <c r="I51" s="772" t="s">
        <v>453</v>
      </c>
      <c r="J51" s="772" t="s">
        <v>454</v>
      </c>
      <c r="K51" s="772" t="s">
        <v>455</v>
      </c>
      <c r="L51" s="774" t="s">
        <v>456</v>
      </c>
      <c r="M51" s="776"/>
      <c r="N51" s="772" t="s">
        <v>457</v>
      </c>
      <c r="O51" s="774" t="s">
        <v>456</v>
      </c>
      <c r="P51" s="776"/>
      <c r="Q51" s="376" t="s">
        <v>458</v>
      </c>
      <c r="R51" s="329"/>
      <c r="S51" s="329"/>
    </row>
    <row r="52" spans="1:20" ht="39.75" customHeight="1">
      <c r="A52" s="772"/>
      <c r="B52" s="772"/>
      <c r="C52" s="772"/>
      <c r="D52" s="789"/>
      <c r="E52" s="772"/>
      <c r="F52" s="772"/>
      <c r="G52" s="772"/>
      <c r="H52" s="772"/>
      <c r="I52" s="772"/>
      <c r="J52" s="772"/>
      <c r="K52" s="772"/>
      <c r="L52" s="349" t="s">
        <v>459</v>
      </c>
      <c r="M52" s="349"/>
      <c r="N52" s="772"/>
      <c r="O52" s="349"/>
      <c r="P52" s="349"/>
      <c r="Q52" s="349"/>
      <c r="R52" s="329"/>
      <c r="S52" s="329"/>
    </row>
    <row r="53" spans="1:20">
      <c r="A53" s="369">
        <v>1</v>
      </c>
      <c r="B53" s="369">
        <v>2</v>
      </c>
      <c r="C53" s="369">
        <v>3</v>
      </c>
      <c r="D53" s="369">
        <v>55</v>
      </c>
      <c r="E53" s="369">
        <v>56</v>
      </c>
      <c r="F53" s="369">
        <v>57</v>
      </c>
      <c r="G53" s="369">
        <v>58</v>
      </c>
      <c r="H53" s="369">
        <v>59</v>
      </c>
      <c r="I53" s="369">
        <v>60</v>
      </c>
      <c r="J53" s="369">
        <v>61</v>
      </c>
      <c r="K53" s="369">
        <v>62</v>
      </c>
      <c r="L53" s="369">
        <v>63</v>
      </c>
      <c r="M53" s="369">
        <v>64</v>
      </c>
      <c r="N53" s="369">
        <v>66</v>
      </c>
      <c r="O53" s="369">
        <v>67</v>
      </c>
      <c r="P53" s="369">
        <v>68</v>
      </c>
      <c r="Q53" s="369">
        <v>69</v>
      </c>
    </row>
    <row r="54" spans="1:20" ht="75.75" customHeight="1">
      <c r="A54" s="340"/>
      <c r="B54" s="339" t="str">
        <f>B49</f>
        <v>बळसाणे</v>
      </c>
      <c r="C54" s="340"/>
      <c r="D54" s="340"/>
      <c r="E54" s="340">
        <f>'N No. 3-4 '!H60</f>
        <v>2</v>
      </c>
      <c r="F54" s="340"/>
      <c r="G54" s="340"/>
      <c r="H54" s="340"/>
      <c r="I54" s="340">
        <f>'N No. 3-4 '!H46</f>
        <v>0</v>
      </c>
      <c r="J54" s="340"/>
      <c r="K54" s="340"/>
      <c r="L54" s="340">
        <f>'N No. 3-4 '!H48</f>
        <v>0</v>
      </c>
      <c r="M54" s="340">
        <f>'N No. 3-4 '!H102+'N No. 3-4 '!H103+'N No. 3-4 '!H104+'N No. 3-4 '!H105+'N No. 3-4 '!H106+'N No. 3-4 '!H107+'N No. 3-4 '!H112+'N No. 3-4 '!H113+'N No. 3-4 '!H114+'N No. 3-4 '!H115+'N No. 3-4 '!H116+'N No. 3-4 '!H117</f>
        <v>4</v>
      </c>
      <c r="N54" s="333">
        <f>SUM(D54:M54)</f>
        <v>6</v>
      </c>
      <c r="O54" s="340"/>
      <c r="P54" s="340">
        <v>0</v>
      </c>
      <c r="Q54" s="333">
        <f>SUM(O54:P54)</f>
        <v>0</v>
      </c>
    </row>
    <row r="55" spans="1:20">
      <c r="B55" s="372"/>
    </row>
    <row r="56" spans="1:20" ht="33" customHeight="1">
      <c r="A56" s="772" t="s">
        <v>350</v>
      </c>
      <c r="B56" s="772" t="s">
        <v>388</v>
      </c>
      <c r="C56" s="772" t="s">
        <v>389</v>
      </c>
      <c r="D56" s="772" t="s">
        <v>460</v>
      </c>
      <c r="E56" s="772" t="s">
        <v>461</v>
      </c>
      <c r="F56" s="772" t="s">
        <v>462</v>
      </c>
      <c r="G56" s="772" t="s">
        <v>463</v>
      </c>
      <c r="H56" s="772"/>
      <c r="I56" s="772"/>
      <c r="J56" s="772"/>
      <c r="K56" s="772"/>
      <c r="L56" s="772"/>
      <c r="M56" s="772" t="s">
        <v>464</v>
      </c>
      <c r="N56" s="772"/>
      <c r="O56" s="772" t="s">
        <v>465</v>
      </c>
      <c r="P56" s="772" t="s">
        <v>466</v>
      </c>
      <c r="Q56" s="791" t="s">
        <v>467</v>
      </c>
    </row>
    <row r="57" spans="1:20" ht="130.5">
      <c r="A57" s="772"/>
      <c r="B57" s="772"/>
      <c r="C57" s="772"/>
      <c r="D57" s="772"/>
      <c r="E57" s="772"/>
      <c r="F57" s="772"/>
      <c r="G57" s="349" t="s">
        <v>470</v>
      </c>
      <c r="H57" s="349" t="s">
        <v>471</v>
      </c>
      <c r="I57" s="349" t="s">
        <v>472</v>
      </c>
      <c r="J57" s="349" t="s">
        <v>473</v>
      </c>
      <c r="K57" s="349" t="s">
        <v>474</v>
      </c>
      <c r="L57" s="349" t="s">
        <v>475</v>
      </c>
      <c r="M57" s="349" t="s">
        <v>476</v>
      </c>
      <c r="N57" s="349" t="s">
        <v>477</v>
      </c>
      <c r="O57" s="772"/>
      <c r="P57" s="772"/>
      <c r="Q57" s="792"/>
    </row>
    <row r="58" spans="1:20">
      <c r="A58" s="369">
        <v>1</v>
      </c>
      <c r="B58" s="369">
        <v>2</v>
      </c>
      <c r="C58" s="369">
        <v>3</v>
      </c>
      <c r="D58" s="369">
        <v>70</v>
      </c>
      <c r="E58" s="369">
        <v>71</v>
      </c>
      <c r="F58" s="369">
        <v>72</v>
      </c>
      <c r="G58" s="369">
        <v>73</v>
      </c>
      <c r="H58" s="369">
        <v>74</v>
      </c>
      <c r="I58" s="369">
        <v>75</v>
      </c>
      <c r="J58" s="369">
        <v>76</v>
      </c>
      <c r="K58" s="369">
        <v>77</v>
      </c>
      <c r="L58" s="369">
        <v>78</v>
      </c>
      <c r="M58" s="369">
        <v>79</v>
      </c>
      <c r="N58" s="369">
        <v>80</v>
      </c>
      <c r="O58" s="369">
        <v>81</v>
      </c>
      <c r="P58" s="369">
        <v>82</v>
      </c>
      <c r="Q58" s="369">
        <v>83</v>
      </c>
    </row>
    <row r="59" spans="1:20" ht="75.75" customHeight="1">
      <c r="A59" s="340"/>
      <c r="B59" s="339" t="str">
        <f>B54</f>
        <v>बळसाणे</v>
      </c>
      <c r="C59" s="340"/>
      <c r="D59" s="340"/>
      <c r="E59" s="340"/>
      <c r="F59" s="340"/>
      <c r="G59" s="340"/>
      <c r="H59" s="340"/>
      <c r="I59" s="340"/>
      <c r="J59" s="340"/>
      <c r="K59" s="340"/>
      <c r="L59" s="340">
        <f>'N No. 3-4 '!H53+'N No. 3-4 '!H58</f>
        <v>0</v>
      </c>
      <c r="M59" s="340"/>
      <c r="N59" s="340"/>
      <c r="O59" s="333">
        <f>SUM(D59:N59)</f>
        <v>0</v>
      </c>
      <c r="P59" s="340">
        <v>0</v>
      </c>
      <c r="Q59" s="333" t="e">
        <f>SUM(O34+G44+Q44+H49+P49+N54+Q54+O59)</f>
        <v>#REF!</v>
      </c>
    </row>
    <row r="61" spans="1:20">
      <c r="A61" s="793" t="s">
        <v>937</v>
      </c>
      <c r="B61" s="793"/>
      <c r="C61" s="793"/>
      <c r="D61" s="793"/>
      <c r="E61" s="793"/>
      <c r="F61" s="793"/>
      <c r="G61" s="793"/>
      <c r="H61" s="793"/>
      <c r="I61" s="793"/>
      <c r="J61" s="793"/>
      <c r="K61" s="793"/>
      <c r="L61" s="793" t="s">
        <v>950</v>
      </c>
      <c r="M61" s="772" t="s">
        <v>468</v>
      </c>
      <c r="N61" s="772" t="s">
        <v>469</v>
      </c>
      <c r="O61" s="793" t="s">
        <v>951</v>
      </c>
      <c r="P61" s="779" t="s">
        <v>952</v>
      </c>
    </row>
    <row r="62" spans="1:20" s="344" customFormat="1">
      <c r="A62" s="350"/>
      <c r="B62" s="793" t="s">
        <v>938</v>
      </c>
      <c r="C62" s="793" t="s">
        <v>939</v>
      </c>
      <c r="D62" s="793" t="s">
        <v>940</v>
      </c>
      <c r="E62" s="793" t="s">
        <v>944</v>
      </c>
      <c r="F62" s="793"/>
      <c r="G62" s="793" t="s">
        <v>943</v>
      </c>
      <c r="H62" s="793"/>
      <c r="I62" s="793"/>
      <c r="J62" s="793" t="s">
        <v>948</v>
      </c>
      <c r="K62" s="793" t="s">
        <v>949</v>
      </c>
      <c r="L62" s="793"/>
      <c r="M62" s="772"/>
      <c r="N62" s="772"/>
      <c r="O62" s="793"/>
      <c r="P62" s="779"/>
      <c r="T62" s="377"/>
    </row>
    <row r="63" spans="1:20" ht="45">
      <c r="A63" s="345"/>
      <c r="B63" s="793"/>
      <c r="C63" s="793"/>
      <c r="D63" s="793"/>
      <c r="E63" s="351" t="s">
        <v>941</v>
      </c>
      <c r="F63" s="350" t="s">
        <v>942</v>
      </c>
      <c r="G63" s="345" t="s">
        <v>945</v>
      </c>
      <c r="H63" s="345" t="s">
        <v>946</v>
      </c>
      <c r="I63" s="345" t="s">
        <v>947</v>
      </c>
      <c r="J63" s="793"/>
      <c r="K63" s="793"/>
      <c r="L63" s="793"/>
      <c r="M63" s="349"/>
      <c r="N63" s="349"/>
      <c r="O63" s="793"/>
      <c r="P63" s="779"/>
    </row>
    <row r="64" spans="1:20">
      <c r="A64" s="345"/>
      <c r="B64" s="346">
        <v>84</v>
      </c>
      <c r="C64" s="346">
        <v>85</v>
      </c>
      <c r="D64" s="346">
        <v>86</v>
      </c>
      <c r="E64" s="346">
        <v>87</v>
      </c>
      <c r="F64" s="346">
        <v>88</v>
      </c>
      <c r="G64" s="346">
        <v>89</v>
      </c>
      <c r="H64" s="346">
        <v>90</v>
      </c>
      <c r="I64" s="346">
        <v>91</v>
      </c>
      <c r="J64" s="346">
        <v>92</v>
      </c>
      <c r="K64" s="346">
        <v>93</v>
      </c>
      <c r="L64" s="346">
        <v>94</v>
      </c>
      <c r="M64" s="369">
        <v>95</v>
      </c>
      <c r="N64" s="369">
        <v>96</v>
      </c>
      <c r="O64" s="346">
        <v>97</v>
      </c>
      <c r="P64" s="346">
        <v>98</v>
      </c>
    </row>
    <row r="65" spans="1:19" ht="75.75" customHeight="1">
      <c r="A65" s="345"/>
      <c r="B65" s="345">
        <f>'N No. 3-4 '!H17</f>
        <v>1000</v>
      </c>
      <c r="C65" s="345">
        <f>'N No. 3-4 '!H15+'N No. 3-4 '!H16+'N No. 3-4 '!H18+'N No. 3-4 '!H19+'N No. 3-4 '!H21</f>
        <v>0</v>
      </c>
      <c r="D65" s="345">
        <f>'N No. 3-4 '!H74+'N No. 3-4 '!H45</f>
        <v>0</v>
      </c>
      <c r="E65" s="345">
        <f>'N No. 3-4 '!H20</f>
        <v>0</v>
      </c>
      <c r="F65" s="345"/>
      <c r="G65" s="345">
        <f>'N No. 3-4 '!H25</f>
        <v>0</v>
      </c>
      <c r="H65" s="345">
        <f>'N No. 3-4 '!H22</f>
        <v>0</v>
      </c>
      <c r="I65" s="345"/>
      <c r="J65" s="345">
        <f>'N No. 3-4 '!H108</f>
        <v>0</v>
      </c>
      <c r="K65" s="352">
        <f>SUM(B65:J65)</f>
        <v>1000</v>
      </c>
      <c r="L65" s="390" t="e">
        <f>Q59+K65</f>
        <v>#REF!</v>
      </c>
      <c r="M65" s="340"/>
      <c r="N65" s="340"/>
      <c r="O65" s="345"/>
      <c r="P65" s="345"/>
      <c r="S65" s="328">
        <f>'N No. 3-4 '!H137</f>
        <v>2234</v>
      </c>
    </row>
    <row r="66" spans="1:19">
      <c r="S66" s="328" t="e">
        <f>L65-S65</f>
        <v>#REF!</v>
      </c>
    </row>
    <row r="67" spans="1:19">
      <c r="A67" s="770" t="s">
        <v>478</v>
      </c>
      <c r="B67" s="770"/>
      <c r="C67" s="770"/>
      <c r="D67" s="770"/>
      <c r="E67" s="770"/>
      <c r="F67" s="770"/>
      <c r="G67" s="770"/>
      <c r="H67" s="770"/>
      <c r="I67" s="770"/>
      <c r="J67" s="770"/>
      <c r="K67" s="770"/>
      <c r="L67" s="770"/>
      <c r="M67" s="770"/>
      <c r="N67" s="770"/>
      <c r="O67" s="770"/>
      <c r="P67" s="770"/>
    </row>
    <row r="68" spans="1:19">
      <c r="A68" s="782" t="s">
        <v>968</v>
      </c>
      <c r="B68" s="782"/>
      <c r="C68" s="782"/>
      <c r="D68" s="782"/>
      <c r="E68" s="782"/>
      <c r="F68" s="767" t="s">
        <v>981</v>
      </c>
      <c r="G68" s="767"/>
      <c r="H68" s="391" t="s">
        <v>969</v>
      </c>
      <c r="I68" s="391"/>
    </row>
    <row r="69" spans="1:19" ht="108.75" customHeight="1">
      <c r="A69" s="349" t="s">
        <v>350</v>
      </c>
      <c r="B69" s="772" t="s">
        <v>479</v>
      </c>
      <c r="C69" s="772"/>
      <c r="D69" s="772" t="s">
        <v>480</v>
      </c>
      <c r="E69" s="772"/>
      <c r="F69" s="772" t="s">
        <v>481</v>
      </c>
      <c r="G69" s="772"/>
      <c r="H69" s="772" t="s">
        <v>482</v>
      </c>
      <c r="I69" s="772"/>
      <c r="J69" s="772" t="s">
        <v>483</v>
      </c>
      <c r="K69" s="772"/>
      <c r="L69" s="772" t="s">
        <v>484</v>
      </c>
      <c r="M69" s="772"/>
      <c r="N69" s="772" t="s">
        <v>485</v>
      </c>
      <c r="O69" s="772"/>
      <c r="P69" s="349" t="s">
        <v>486</v>
      </c>
    </row>
    <row r="70" spans="1:19">
      <c r="A70" s="330">
        <v>1</v>
      </c>
      <c r="B70" s="781">
        <v>2</v>
      </c>
      <c r="C70" s="781"/>
      <c r="D70" s="781">
        <v>3</v>
      </c>
      <c r="E70" s="781"/>
      <c r="F70" s="781">
        <v>4</v>
      </c>
      <c r="G70" s="781"/>
      <c r="H70" s="781">
        <v>5</v>
      </c>
      <c r="I70" s="781"/>
      <c r="J70" s="781">
        <v>6</v>
      </c>
      <c r="K70" s="781"/>
      <c r="L70" s="781">
        <v>7</v>
      </c>
      <c r="M70" s="781"/>
      <c r="N70" s="781">
        <v>8</v>
      </c>
      <c r="O70" s="781"/>
      <c r="P70" s="330">
        <v>9</v>
      </c>
    </row>
    <row r="71" spans="1:19" ht="75.75" customHeight="1">
      <c r="A71" s="330"/>
      <c r="B71" s="783" t="str">
        <f>'मुख्य पान '!I2</f>
        <v xml:space="preserve">साक्री </v>
      </c>
      <c r="C71" s="783"/>
      <c r="D71" s="777"/>
      <c r="E71" s="777"/>
      <c r="F71" s="777">
        <f>'N No. 3-4 '!D123+'N No. 3-4 '!D124</f>
        <v>207</v>
      </c>
      <c r="G71" s="777"/>
      <c r="H71" s="780" t="e">
        <f>L28</f>
        <v>#REF!</v>
      </c>
      <c r="I71" s="780"/>
      <c r="J71" s="780" t="e">
        <f>SUM(F71:H71)</f>
        <v>#REF!</v>
      </c>
      <c r="K71" s="780"/>
      <c r="L71" s="780" t="e">
        <f>L65</f>
        <v>#REF!</v>
      </c>
      <c r="M71" s="780"/>
      <c r="N71" s="780" t="e">
        <f>SUM(J71-L71)</f>
        <v>#REF!</v>
      </c>
      <c r="O71" s="780"/>
      <c r="P71" s="332"/>
    </row>
    <row r="72" spans="1:19">
      <c r="A72" s="353"/>
      <c r="B72" s="353"/>
      <c r="C72" s="354"/>
      <c r="D72" s="354"/>
      <c r="E72" s="354"/>
      <c r="F72" s="354"/>
      <c r="G72" s="354"/>
      <c r="H72" s="354"/>
      <c r="I72" s="354"/>
    </row>
    <row r="73" spans="1:19" hidden="1"/>
    <row r="74" spans="1:19">
      <c r="A74" s="770" t="s">
        <v>487</v>
      </c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</row>
    <row r="75" spans="1:19">
      <c r="A75" s="782" t="s">
        <v>968</v>
      </c>
      <c r="B75" s="782"/>
      <c r="C75" s="782"/>
      <c r="D75" s="782"/>
      <c r="E75" s="782"/>
      <c r="F75" s="767" t="s">
        <v>981</v>
      </c>
      <c r="G75" s="767"/>
      <c r="H75" s="391" t="s">
        <v>969</v>
      </c>
      <c r="I75" s="391"/>
    </row>
    <row r="76" spans="1:19" ht="152.25">
      <c r="A76" s="349" t="s">
        <v>350</v>
      </c>
      <c r="B76" s="349" t="s">
        <v>488</v>
      </c>
      <c r="C76" s="349" t="s">
        <v>489</v>
      </c>
      <c r="D76" s="772" t="s">
        <v>973</v>
      </c>
      <c r="E76" s="772"/>
      <c r="F76" s="772" t="s">
        <v>1676</v>
      </c>
      <c r="G76" s="772"/>
      <c r="H76" s="772" t="s">
        <v>490</v>
      </c>
      <c r="I76" s="772"/>
      <c r="J76" s="349" t="s">
        <v>491</v>
      </c>
      <c r="K76" s="349" t="s">
        <v>492</v>
      </c>
      <c r="L76" s="349" t="s">
        <v>493</v>
      </c>
      <c r="M76" s="349" t="s">
        <v>494</v>
      </c>
      <c r="N76" s="349" t="s">
        <v>495</v>
      </c>
      <c r="O76" s="349" t="s">
        <v>496</v>
      </c>
      <c r="P76" s="349" t="s">
        <v>486</v>
      </c>
    </row>
    <row r="77" spans="1:19">
      <c r="A77" s="378">
        <v>1</v>
      </c>
      <c r="B77" s="378"/>
      <c r="C77" s="378">
        <v>3</v>
      </c>
      <c r="D77" s="773">
        <v>4</v>
      </c>
      <c r="E77" s="773"/>
      <c r="F77" s="773" t="s">
        <v>1677</v>
      </c>
      <c r="G77" s="773"/>
      <c r="H77" s="773">
        <v>6</v>
      </c>
      <c r="I77" s="773"/>
      <c r="J77" s="378">
        <v>7</v>
      </c>
      <c r="K77" s="378">
        <v>8</v>
      </c>
      <c r="L77" s="378">
        <v>9</v>
      </c>
      <c r="M77" s="378">
        <v>10</v>
      </c>
      <c r="N77" s="378">
        <v>11</v>
      </c>
      <c r="O77" s="378">
        <v>12</v>
      </c>
      <c r="P77" s="378">
        <v>13</v>
      </c>
    </row>
    <row r="78" spans="1:19">
      <c r="A78" s="355"/>
      <c r="B78" s="355"/>
      <c r="C78" s="355"/>
      <c r="D78" s="1093">
        <v>60</v>
      </c>
      <c r="E78" s="355"/>
      <c r="F78" s="355"/>
      <c r="G78" s="355"/>
      <c r="H78" s="355"/>
      <c r="I78" s="355"/>
      <c r="J78" s="355"/>
      <c r="K78" s="355"/>
      <c r="L78" s="355"/>
      <c r="M78" s="355"/>
    </row>
    <row r="79" spans="1:19">
      <c r="A79" s="770" t="s">
        <v>497</v>
      </c>
      <c r="B79" s="770"/>
      <c r="C79" s="770"/>
      <c r="D79" s="770"/>
      <c r="E79" s="770"/>
      <c r="F79" s="770"/>
      <c r="G79" s="770"/>
      <c r="H79" s="770"/>
      <c r="I79" s="770"/>
      <c r="J79" s="770"/>
      <c r="K79" s="770"/>
      <c r="L79" s="770"/>
      <c r="M79" s="770"/>
      <c r="N79" s="770"/>
      <c r="O79" s="770"/>
      <c r="P79" s="770"/>
      <c r="Q79" s="770"/>
    </row>
    <row r="80" spans="1:19">
      <c r="B80" s="392"/>
      <c r="C80" s="392"/>
      <c r="D80" s="1094">
        <v>62</v>
      </c>
      <c r="E80" s="767" t="s">
        <v>974</v>
      </c>
      <c r="F80" s="767"/>
      <c r="G80" s="767"/>
      <c r="H80" s="767"/>
      <c r="I80" s="767"/>
      <c r="J80" s="767" t="s">
        <v>981</v>
      </c>
      <c r="K80" s="767"/>
      <c r="L80" s="392"/>
      <c r="M80" s="392"/>
      <c r="N80" s="392"/>
      <c r="O80" s="392"/>
      <c r="P80" s="392"/>
      <c r="Q80" s="392"/>
    </row>
    <row r="81" spans="1:20" ht="139.5">
      <c r="C81" s="366" t="s">
        <v>498</v>
      </c>
      <c r="D81" s="1095">
        <v>63</v>
      </c>
      <c r="E81" s="366" t="s">
        <v>489</v>
      </c>
      <c r="F81" s="366" t="s">
        <v>499</v>
      </c>
      <c r="G81" s="366" t="s">
        <v>500</v>
      </c>
      <c r="H81" s="366" t="s">
        <v>501</v>
      </c>
      <c r="I81" s="366" t="s">
        <v>502</v>
      </c>
      <c r="J81" s="366" t="s">
        <v>503</v>
      </c>
      <c r="K81" s="366" t="s">
        <v>504</v>
      </c>
      <c r="L81" s="366" t="s">
        <v>505</v>
      </c>
      <c r="M81" s="366" t="s">
        <v>506</v>
      </c>
    </row>
    <row r="82" spans="1:20" ht="24">
      <c r="C82" s="363">
        <v>1</v>
      </c>
      <c r="D82" s="363">
        <v>64</v>
      </c>
      <c r="E82" s="363">
        <v>2</v>
      </c>
      <c r="F82" s="363">
        <v>3</v>
      </c>
      <c r="G82" s="363">
        <v>4</v>
      </c>
      <c r="H82" s="363">
        <v>5</v>
      </c>
      <c r="I82" s="363">
        <v>6</v>
      </c>
      <c r="J82" s="363">
        <v>7</v>
      </c>
      <c r="K82" s="363">
        <v>8</v>
      </c>
      <c r="L82" s="363">
        <v>9</v>
      </c>
      <c r="M82" s="363">
        <v>10</v>
      </c>
    </row>
    <row r="83" spans="1:20">
      <c r="C83" s="330"/>
      <c r="D83" s="749">
        <v>65</v>
      </c>
      <c r="E83" s="356"/>
      <c r="F83" s="356"/>
      <c r="G83" s="356">
        <v>0</v>
      </c>
      <c r="H83" s="356">
        <v>0</v>
      </c>
      <c r="I83" s="356"/>
      <c r="J83" s="356">
        <v>0</v>
      </c>
      <c r="K83" s="356"/>
      <c r="L83" s="356"/>
      <c r="M83" s="357">
        <f>K83-L83</f>
        <v>0</v>
      </c>
    </row>
    <row r="84" spans="1:20">
      <c r="A84" s="353"/>
      <c r="B84" s="353"/>
      <c r="C84" s="353"/>
      <c r="D84" s="1096">
        <v>66</v>
      </c>
      <c r="E84" s="353"/>
      <c r="F84" s="353"/>
      <c r="G84" s="353"/>
      <c r="H84" s="353"/>
      <c r="I84" s="353"/>
      <c r="J84" s="353"/>
      <c r="K84" s="353"/>
    </row>
    <row r="85" spans="1:20" ht="0.75" customHeight="1">
      <c r="D85" s="347">
        <v>67</v>
      </c>
    </row>
    <row r="86" spans="1:20">
      <c r="A86" s="770" t="s">
        <v>507</v>
      </c>
      <c r="B86" s="770"/>
      <c r="C86" s="770"/>
      <c r="D86" s="770"/>
      <c r="E86" s="770"/>
      <c r="F86" s="770"/>
      <c r="G86" s="770"/>
      <c r="H86" s="770"/>
      <c r="I86" s="770"/>
      <c r="J86" s="770"/>
      <c r="K86" s="770"/>
      <c r="L86" s="770"/>
      <c r="M86" s="770"/>
      <c r="N86" s="770"/>
      <c r="O86" s="770"/>
      <c r="P86" s="770"/>
      <c r="Q86" s="770"/>
    </row>
    <row r="87" spans="1:20">
      <c r="B87" s="393"/>
      <c r="C87" s="393" t="str">
        <f>'मुख्य पान '!M2</f>
        <v xml:space="preserve">धुळे </v>
      </c>
      <c r="D87" s="1097">
        <v>68</v>
      </c>
      <c r="E87" s="771"/>
      <c r="F87" s="771"/>
      <c r="G87" s="771"/>
      <c r="H87" s="771"/>
      <c r="I87" s="771"/>
      <c r="J87" s="771"/>
      <c r="K87" s="766" t="str">
        <f>J80</f>
        <v>२०२०/२१</v>
      </c>
      <c r="L87" s="766"/>
      <c r="M87" s="766"/>
    </row>
    <row r="88" spans="1:20" ht="116.25">
      <c r="D88" s="1095">
        <v>69</v>
      </c>
      <c r="E88" s="366" t="s">
        <v>318</v>
      </c>
      <c r="F88" s="366" t="s">
        <v>508</v>
      </c>
      <c r="G88" s="366" t="s">
        <v>509</v>
      </c>
      <c r="H88" s="366" t="s">
        <v>329</v>
      </c>
      <c r="I88" s="366" t="s">
        <v>510</v>
      </c>
      <c r="J88" s="366" t="s">
        <v>511</v>
      </c>
      <c r="K88" s="366" t="s">
        <v>512</v>
      </c>
      <c r="L88" s="366" t="s">
        <v>513</v>
      </c>
      <c r="M88" s="366" t="s">
        <v>514</v>
      </c>
      <c r="N88" s="366" t="s">
        <v>515</v>
      </c>
      <c r="O88" s="366" t="s">
        <v>486</v>
      </c>
    </row>
    <row r="89" spans="1:20" ht="24">
      <c r="D89" s="379">
        <v>70</v>
      </c>
      <c r="E89" s="379">
        <v>2</v>
      </c>
      <c r="F89" s="379">
        <v>3</v>
      </c>
      <c r="G89" s="379">
        <v>4</v>
      </c>
      <c r="H89" s="379">
        <v>5</v>
      </c>
      <c r="I89" s="379">
        <v>6</v>
      </c>
      <c r="J89" s="379">
        <v>7</v>
      </c>
      <c r="K89" s="379">
        <v>8</v>
      </c>
      <c r="L89" s="379">
        <v>9</v>
      </c>
      <c r="M89" s="379">
        <v>10</v>
      </c>
      <c r="N89" s="379">
        <v>11</v>
      </c>
      <c r="O89" s="379">
        <v>12</v>
      </c>
    </row>
    <row r="90" spans="1:20" ht="57.75" customHeight="1">
      <c r="D90" s="330">
        <v>71</v>
      </c>
      <c r="E90" s="332">
        <f>D83</f>
        <v>65</v>
      </c>
      <c r="F90" s="356"/>
      <c r="G90" s="356"/>
      <c r="H90" s="356"/>
      <c r="I90" s="356"/>
      <c r="J90" s="356"/>
      <c r="K90" s="356"/>
      <c r="L90" s="356"/>
      <c r="M90" s="356"/>
      <c r="N90" s="356"/>
      <c r="O90" s="356"/>
    </row>
    <row r="91" spans="1:20">
      <c r="A91" s="353"/>
      <c r="B91" s="353"/>
      <c r="C91" s="353"/>
      <c r="D91" s="1096">
        <v>72</v>
      </c>
      <c r="E91" s="353"/>
      <c r="F91" s="353"/>
      <c r="G91" s="353"/>
      <c r="H91" s="353"/>
      <c r="I91" s="353"/>
      <c r="J91" s="353"/>
      <c r="K91" s="353"/>
      <c r="L91" s="353"/>
    </row>
    <row r="92" spans="1:20" ht="23.25" customHeight="1">
      <c r="B92" s="397"/>
      <c r="C92" s="397"/>
      <c r="D92" s="1098">
        <v>73</v>
      </c>
      <c r="E92" s="397"/>
      <c r="F92" s="768" t="s">
        <v>975</v>
      </c>
      <c r="G92" s="768"/>
      <c r="H92" s="768"/>
      <c r="I92" s="768"/>
      <c r="J92" s="397" t="s">
        <v>826</v>
      </c>
      <c r="K92" s="768" t="s">
        <v>981</v>
      </c>
      <c r="L92" s="768"/>
      <c r="M92" s="768"/>
      <c r="N92" s="397"/>
      <c r="O92" s="397"/>
      <c r="P92" s="397"/>
      <c r="Q92" s="397"/>
      <c r="R92" s="397"/>
      <c r="S92" s="397"/>
    </row>
    <row r="93" spans="1:20" ht="67.5" customHeight="1">
      <c r="A93" s="772" t="s">
        <v>317</v>
      </c>
      <c r="B93" s="772" t="s">
        <v>479</v>
      </c>
      <c r="C93" s="772" t="s">
        <v>516</v>
      </c>
      <c r="D93" s="772"/>
      <c r="E93" s="772"/>
      <c r="F93" s="772" t="s">
        <v>517</v>
      </c>
      <c r="G93" s="772"/>
      <c r="H93" s="772"/>
      <c r="I93" s="772" t="s">
        <v>518</v>
      </c>
      <c r="J93" s="772"/>
      <c r="K93" s="772" t="s">
        <v>519</v>
      </c>
      <c r="L93" s="772"/>
      <c r="M93" s="772" t="s">
        <v>520</v>
      </c>
      <c r="N93" s="772"/>
      <c r="O93" s="772" t="s">
        <v>521</v>
      </c>
      <c r="P93" s="772"/>
      <c r="Q93" s="353"/>
      <c r="R93" s="353"/>
      <c r="S93" s="361"/>
      <c r="T93" s="328"/>
    </row>
    <row r="94" spans="1:20" ht="87">
      <c r="A94" s="772"/>
      <c r="B94" s="772"/>
      <c r="C94" s="349" t="s">
        <v>522</v>
      </c>
      <c r="D94" s="752">
        <v>75</v>
      </c>
      <c r="E94" s="349" t="s">
        <v>524</v>
      </c>
      <c r="F94" s="349" t="s">
        <v>522</v>
      </c>
      <c r="G94" s="349" t="s">
        <v>523</v>
      </c>
      <c r="H94" s="349" t="s">
        <v>524</v>
      </c>
      <c r="I94" s="349" t="s">
        <v>522</v>
      </c>
      <c r="J94" s="349" t="s">
        <v>523</v>
      </c>
      <c r="K94" s="349" t="s">
        <v>525</v>
      </c>
      <c r="L94" s="349" t="s">
        <v>523</v>
      </c>
      <c r="M94" s="349" t="s">
        <v>526</v>
      </c>
      <c r="N94" s="349" t="s">
        <v>527</v>
      </c>
      <c r="O94" s="349" t="s">
        <v>525</v>
      </c>
      <c r="P94" s="349" t="s">
        <v>528</v>
      </c>
      <c r="Q94" s="353"/>
      <c r="R94" s="353"/>
      <c r="S94" s="361"/>
      <c r="T94" s="328"/>
    </row>
    <row r="95" spans="1:20">
      <c r="A95" s="359">
        <v>1</v>
      </c>
      <c r="B95" s="359">
        <v>2</v>
      </c>
      <c r="C95" s="359">
        <v>4</v>
      </c>
      <c r="D95" s="359">
        <v>76</v>
      </c>
      <c r="E95" s="359">
        <v>6</v>
      </c>
      <c r="F95" s="359">
        <v>7</v>
      </c>
      <c r="G95" s="359">
        <v>8</v>
      </c>
      <c r="H95" s="359">
        <v>9</v>
      </c>
      <c r="I95" s="359">
        <v>10</v>
      </c>
      <c r="J95" s="359">
        <v>11</v>
      </c>
      <c r="K95" s="359">
        <v>12</v>
      </c>
      <c r="L95" s="359">
        <v>13</v>
      </c>
      <c r="M95" s="359">
        <v>14</v>
      </c>
      <c r="N95" s="359">
        <v>15</v>
      </c>
      <c r="O95" s="359">
        <v>16</v>
      </c>
      <c r="P95" s="359">
        <v>17</v>
      </c>
      <c r="Q95" s="353"/>
      <c r="R95" s="353"/>
      <c r="S95" s="361"/>
      <c r="T95" s="328"/>
    </row>
    <row r="96" spans="1:20">
      <c r="A96" s="330"/>
      <c r="B96" s="331">
        <f>E90</f>
        <v>65</v>
      </c>
      <c r="C96" s="356"/>
      <c r="D96" s="356">
        <v>77</v>
      </c>
      <c r="E96" s="356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3"/>
      <c r="R96" s="353"/>
      <c r="S96" s="361"/>
      <c r="T96" s="328"/>
    </row>
    <row r="97" spans="1:20">
      <c r="A97" s="353"/>
      <c r="B97" s="353"/>
      <c r="C97" s="353"/>
      <c r="D97" s="1096">
        <v>78</v>
      </c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61"/>
      <c r="T97" s="328"/>
    </row>
    <row r="98" spans="1:20">
      <c r="A98" s="772" t="s">
        <v>317</v>
      </c>
      <c r="B98" s="772" t="s">
        <v>479</v>
      </c>
      <c r="C98" s="772" t="s">
        <v>529</v>
      </c>
      <c r="D98" s="772"/>
      <c r="E98" s="772"/>
      <c r="F98" s="772" t="s">
        <v>530</v>
      </c>
      <c r="G98" s="772"/>
      <c r="H98" s="772"/>
      <c r="I98" s="772" t="s">
        <v>531</v>
      </c>
      <c r="J98" s="772"/>
      <c r="K98" s="772"/>
      <c r="L98" s="772"/>
      <c r="M98" s="772"/>
      <c r="N98" s="772"/>
      <c r="O98" s="772" t="s">
        <v>532</v>
      </c>
      <c r="P98" s="772"/>
      <c r="Q98" s="772" t="s">
        <v>533</v>
      </c>
      <c r="R98" s="353"/>
      <c r="S98" s="361"/>
      <c r="T98" s="328"/>
    </row>
    <row r="99" spans="1:20" ht="87">
      <c r="A99" s="772"/>
      <c r="B99" s="772"/>
      <c r="C99" s="349" t="s">
        <v>534</v>
      </c>
      <c r="D99" s="752">
        <v>80</v>
      </c>
      <c r="E99" s="349" t="s">
        <v>535</v>
      </c>
      <c r="F99" s="349" t="s">
        <v>536</v>
      </c>
      <c r="G99" s="349" t="s">
        <v>537</v>
      </c>
      <c r="H99" s="349" t="s">
        <v>538</v>
      </c>
      <c r="I99" s="349" t="s">
        <v>539</v>
      </c>
      <c r="J99" s="349" t="s">
        <v>540</v>
      </c>
      <c r="K99" s="349" t="s">
        <v>541</v>
      </c>
      <c r="L99" s="349" t="s">
        <v>542</v>
      </c>
      <c r="M99" s="349" t="s">
        <v>543</v>
      </c>
      <c r="N99" s="349" t="s">
        <v>544</v>
      </c>
      <c r="O99" s="349" t="s">
        <v>545</v>
      </c>
      <c r="P99" s="349" t="s">
        <v>546</v>
      </c>
      <c r="Q99" s="772"/>
      <c r="R99" s="353"/>
      <c r="S99" s="361"/>
      <c r="T99" s="328"/>
    </row>
    <row r="100" spans="1:20">
      <c r="A100" s="359">
        <v>1</v>
      </c>
      <c r="B100" s="359">
        <v>2</v>
      </c>
      <c r="C100" s="359">
        <v>18</v>
      </c>
      <c r="D100" s="359">
        <v>81</v>
      </c>
      <c r="E100" s="359">
        <v>20</v>
      </c>
      <c r="F100" s="359">
        <v>21</v>
      </c>
      <c r="G100" s="359">
        <v>22</v>
      </c>
      <c r="H100" s="359">
        <v>23</v>
      </c>
      <c r="I100" s="359">
        <v>24</v>
      </c>
      <c r="J100" s="359">
        <v>25</v>
      </c>
      <c r="K100" s="359">
        <v>26</v>
      </c>
      <c r="L100" s="359">
        <v>27</v>
      </c>
      <c r="M100" s="359">
        <v>28</v>
      </c>
      <c r="N100" s="359">
        <v>29</v>
      </c>
      <c r="O100" s="359">
        <v>30</v>
      </c>
      <c r="P100" s="359">
        <v>31</v>
      </c>
      <c r="Q100" s="359">
        <v>32</v>
      </c>
      <c r="R100" s="353"/>
      <c r="S100" s="361"/>
      <c r="T100" s="328"/>
    </row>
    <row r="101" spans="1:20">
      <c r="A101" s="330"/>
      <c r="B101" s="331">
        <f>B96</f>
        <v>65</v>
      </c>
      <c r="C101" s="356"/>
      <c r="D101" s="356">
        <v>82</v>
      </c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3"/>
      <c r="S101" s="361"/>
      <c r="T101" s="328"/>
    </row>
    <row r="102" spans="1:20">
      <c r="A102" s="353"/>
      <c r="B102" s="353"/>
      <c r="C102" s="353"/>
      <c r="D102" s="1096">
        <v>83</v>
      </c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61"/>
      <c r="T102" s="328"/>
    </row>
    <row r="103" spans="1:20" ht="32.25" customHeight="1">
      <c r="A103" s="772" t="s">
        <v>400</v>
      </c>
      <c r="B103" s="772"/>
      <c r="C103" s="772"/>
      <c r="D103" s="778">
        <v>84</v>
      </c>
      <c r="E103" s="772"/>
      <c r="F103" s="772"/>
      <c r="G103" s="772" t="s">
        <v>547</v>
      </c>
      <c r="H103" s="772"/>
      <c r="I103" s="772" t="s">
        <v>548</v>
      </c>
      <c r="J103" s="772"/>
      <c r="K103" s="772" t="s">
        <v>549</v>
      </c>
      <c r="L103" s="772"/>
      <c r="M103" s="772"/>
      <c r="N103" s="772" t="s">
        <v>550</v>
      </c>
      <c r="O103" s="772"/>
      <c r="P103" s="772"/>
      <c r="Q103" s="361"/>
      <c r="T103" s="328"/>
    </row>
    <row r="104" spans="1:20" ht="108.75">
      <c r="A104" s="349" t="s">
        <v>551</v>
      </c>
      <c r="B104" s="349" t="s">
        <v>552</v>
      </c>
      <c r="C104" s="349" t="s">
        <v>553</v>
      </c>
      <c r="D104" s="752">
        <v>85</v>
      </c>
      <c r="E104" s="349" t="s">
        <v>554</v>
      </c>
      <c r="F104" s="349" t="s">
        <v>555</v>
      </c>
      <c r="G104" s="349" t="s">
        <v>556</v>
      </c>
      <c r="H104" s="349" t="s">
        <v>557</v>
      </c>
      <c r="I104" s="349" t="s">
        <v>558</v>
      </c>
      <c r="J104" s="349" t="s">
        <v>559</v>
      </c>
      <c r="K104" s="349" t="s">
        <v>560</v>
      </c>
      <c r="L104" s="349" t="s">
        <v>561</v>
      </c>
      <c r="M104" s="349" t="s">
        <v>562</v>
      </c>
      <c r="N104" s="349" t="s">
        <v>563</v>
      </c>
      <c r="O104" s="349" t="s">
        <v>564</v>
      </c>
      <c r="P104" s="349" t="s">
        <v>565</v>
      </c>
      <c r="Q104" s="361"/>
      <c r="T104" s="328"/>
    </row>
    <row r="105" spans="1:20">
      <c r="A105" s="359">
        <v>33</v>
      </c>
      <c r="B105" s="359">
        <v>34</v>
      </c>
      <c r="C105" s="359">
        <v>35</v>
      </c>
      <c r="D105" s="359">
        <v>86</v>
      </c>
      <c r="E105" s="359">
        <v>37</v>
      </c>
      <c r="F105" s="359">
        <v>38</v>
      </c>
      <c r="G105" s="359">
        <v>39</v>
      </c>
      <c r="H105" s="359">
        <v>40</v>
      </c>
      <c r="I105" s="359">
        <v>41</v>
      </c>
      <c r="J105" s="359">
        <v>42</v>
      </c>
      <c r="K105" s="359">
        <v>43</v>
      </c>
      <c r="L105" s="359">
        <v>44</v>
      </c>
      <c r="M105" s="359">
        <v>45</v>
      </c>
      <c r="N105" s="359">
        <v>46</v>
      </c>
      <c r="O105" s="359">
        <v>47</v>
      </c>
      <c r="P105" s="359">
        <v>48</v>
      </c>
      <c r="Q105" s="361"/>
      <c r="T105" s="328"/>
    </row>
    <row r="106" spans="1:20">
      <c r="A106" s="356"/>
      <c r="B106" s="356"/>
      <c r="C106" s="356"/>
      <c r="D106" s="356">
        <v>87</v>
      </c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61"/>
      <c r="T106" s="328"/>
    </row>
    <row r="107" spans="1:20">
      <c r="A107" s="353"/>
      <c r="B107" s="353"/>
      <c r="C107" s="353"/>
      <c r="D107" s="1096">
        <v>88</v>
      </c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61"/>
      <c r="T107" s="328"/>
    </row>
    <row r="108" spans="1:20" ht="26.25" customHeight="1">
      <c r="A108" s="772" t="s">
        <v>566</v>
      </c>
      <c r="B108" s="772"/>
      <c r="C108" s="772"/>
      <c r="D108" s="778">
        <v>89</v>
      </c>
      <c r="E108" s="772"/>
      <c r="F108" s="772" t="s">
        <v>567</v>
      </c>
      <c r="G108" s="772"/>
      <c r="H108" s="772" t="s">
        <v>568</v>
      </c>
      <c r="I108" s="772"/>
      <c r="J108" s="772" t="s">
        <v>569</v>
      </c>
      <c r="K108" s="772"/>
      <c r="L108" s="772" t="s">
        <v>570</v>
      </c>
      <c r="M108" s="772"/>
      <c r="N108" s="774" t="s">
        <v>571</v>
      </c>
      <c r="O108" s="776"/>
      <c r="P108" s="772" t="s">
        <v>572</v>
      </c>
      <c r="Q108" s="361"/>
      <c r="T108" s="328"/>
    </row>
    <row r="109" spans="1:20" ht="87">
      <c r="A109" s="349" t="s">
        <v>573</v>
      </c>
      <c r="B109" s="349" t="s">
        <v>574</v>
      </c>
      <c r="C109" s="349" t="s">
        <v>575</v>
      </c>
      <c r="D109" s="752">
        <v>90</v>
      </c>
      <c r="E109" s="349" t="s">
        <v>576</v>
      </c>
      <c r="F109" s="349" t="s">
        <v>577</v>
      </c>
      <c r="G109" s="349" t="s">
        <v>578</v>
      </c>
      <c r="H109" s="349" t="s">
        <v>579</v>
      </c>
      <c r="I109" s="349" t="s">
        <v>580</v>
      </c>
      <c r="J109" s="349" t="s">
        <v>581</v>
      </c>
      <c r="K109" s="349" t="s">
        <v>582</v>
      </c>
      <c r="L109" s="349" t="s">
        <v>583</v>
      </c>
      <c r="M109" s="349" t="s">
        <v>584</v>
      </c>
      <c r="N109" s="349" t="s">
        <v>585</v>
      </c>
      <c r="O109" s="349" t="s">
        <v>586</v>
      </c>
      <c r="P109" s="772"/>
      <c r="Q109" s="361"/>
      <c r="T109" s="328"/>
    </row>
    <row r="110" spans="1:20">
      <c r="A110" s="359">
        <v>49</v>
      </c>
      <c r="B110" s="359">
        <v>50</v>
      </c>
      <c r="C110" s="359">
        <v>51</v>
      </c>
      <c r="D110" s="359">
        <v>91</v>
      </c>
      <c r="E110" s="359">
        <v>53</v>
      </c>
      <c r="F110" s="359">
        <v>54</v>
      </c>
      <c r="G110" s="359">
        <v>55</v>
      </c>
      <c r="H110" s="359">
        <v>56</v>
      </c>
      <c r="I110" s="359">
        <v>57</v>
      </c>
      <c r="J110" s="359">
        <v>58</v>
      </c>
      <c r="K110" s="359">
        <v>59</v>
      </c>
      <c r="L110" s="359">
        <v>60</v>
      </c>
      <c r="M110" s="359">
        <v>61</v>
      </c>
      <c r="N110" s="359">
        <v>62</v>
      </c>
      <c r="O110" s="359">
        <v>63</v>
      </c>
      <c r="P110" s="359">
        <v>64</v>
      </c>
      <c r="Q110" s="361"/>
      <c r="T110" s="328"/>
    </row>
    <row r="111" spans="1:20">
      <c r="A111" s="356"/>
      <c r="B111" s="356"/>
      <c r="C111" s="356"/>
      <c r="D111" s="356">
        <v>92</v>
      </c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80"/>
      <c r="Q111" s="361"/>
      <c r="T111" s="328"/>
    </row>
    <row r="112" spans="1:20">
      <c r="A112" s="353"/>
      <c r="B112" s="353"/>
      <c r="C112" s="353"/>
      <c r="D112" s="1096">
        <v>93</v>
      </c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61"/>
      <c r="T112" s="328"/>
    </row>
    <row r="113" spans="1:20" ht="26.25" customHeight="1">
      <c r="A113" s="774" t="s">
        <v>587</v>
      </c>
      <c r="B113" s="772" t="s">
        <v>588</v>
      </c>
      <c r="C113" s="772"/>
      <c r="D113" s="772"/>
      <c r="E113" s="772" t="s">
        <v>589</v>
      </c>
      <c r="F113" s="772" t="s">
        <v>590</v>
      </c>
      <c r="G113" s="772" t="s">
        <v>591</v>
      </c>
      <c r="H113" s="772" t="s">
        <v>592</v>
      </c>
      <c r="I113" s="772"/>
      <c r="J113" s="772" t="s">
        <v>593</v>
      </c>
      <c r="K113" s="772"/>
      <c r="L113" s="772" t="s">
        <v>594</v>
      </c>
      <c r="M113" s="772"/>
      <c r="N113" s="774" t="s">
        <v>595</v>
      </c>
      <c r="O113" s="776"/>
      <c r="P113" s="353"/>
      <c r="Q113" s="361"/>
      <c r="T113" s="328"/>
    </row>
    <row r="114" spans="1:20" ht="87">
      <c r="A114" s="774"/>
      <c r="B114" s="349" t="s">
        <v>596</v>
      </c>
      <c r="C114" s="349" t="s">
        <v>597</v>
      </c>
      <c r="D114" s="752">
        <v>95</v>
      </c>
      <c r="E114" s="772"/>
      <c r="F114" s="772"/>
      <c r="G114" s="772"/>
      <c r="H114" s="349" t="s">
        <v>598</v>
      </c>
      <c r="I114" s="349" t="s">
        <v>599</v>
      </c>
      <c r="J114" s="349" t="s">
        <v>600</v>
      </c>
      <c r="K114" s="349" t="s">
        <v>601</v>
      </c>
      <c r="L114" s="349" t="s">
        <v>602</v>
      </c>
      <c r="M114" s="349" t="s">
        <v>603</v>
      </c>
      <c r="N114" s="349" t="s">
        <v>604</v>
      </c>
      <c r="O114" s="349" t="s">
        <v>605</v>
      </c>
      <c r="P114" s="353"/>
      <c r="Q114" s="361"/>
      <c r="T114" s="328"/>
    </row>
    <row r="115" spans="1:20">
      <c r="A115" s="381">
        <v>65</v>
      </c>
      <c r="B115" s="359">
        <v>66</v>
      </c>
      <c r="C115" s="359">
        <v>67</v>
      </c>
      <c r="D115" s="359">
        <v>96</v>
      </c>
      <c r="E115" s="359">
        <v>69</v>
      </c>
      <c r="F115" s="359">
        <v>70</v>
      </c>
      <c r="G115" s="359">
        <v>71</v>
      </c>
      <c r="H115" s="359">
        <v>72</v>
      </c>
      <c r="I115" s="359">
        <v>73</v>
      </c>
      <c r="J115" s="359">
        <v>74</v>
      </c>
      <c r="K115" s="359">
        <v>75</v>
      </c>
      <c r="L115" s="359">
        <v>76</v>
      </c>
      <c r="M115" s="359">
        <v>77</v>
      </c>
      <c r="N115" s="359">
        <v>78</v>
      </c>
      <c r="O115" s="359">
        <v>79</v>
      </c>
      <c r="P115" s="353"/>
      <c r="Q115" s="361"/>
      <c r="T115" s="328"/>
    </row>
    <row r="116" spans="1:20">
      <c r="A116" s="382"/>
      <c r="B116" s="380"/>
      <c r="C116" s="380"/>
      <c r="D116" s="380">
        <v>97</v>
      </c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3"/>
      <c r="Q116" s="361"/>
      <c r="T116" s="328"/>
    </row>
    <row r="117" spans="1:20">
      <c r="A117" s="353"/>
      <c r="B117" s="353"/>
      <c r="C117" s="353"/>
      <c r="D117" s="1096">
        <v>98</v>
      </c>
      <c r="E117" s="353"/>
      <c r="F117" s="353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61"/>
      <c r="T117" s="328"/>
    </row>
    <row r="118" spans="1:20" ht="26.25" customHeight="1">
      <c r="A118" s="772" t="s">
        <v>606</v>
      </c>
      <c r="B118" s="772"/>
      <c r="C118" s="772"/>
      <c r="D118" s="772"/>
      <c r="E118" s="772"/>
      <c r="F118" s="772"/>
      <c r="G118" s="772"/>
      <c r="H118" s="772"/>
      <c r="I118" s="772" t="s">
        <v>607</v>
      </c>
      <c r="J118" s="772" t="s">
        <v>608</v>
      </c>
      <c r="K118" s="772" t="s">
        <v>609</v>
      </c>
      <c r="L118" s="772" t="s">
        <v>610</v>
      </c>
      <c r="M118" s="772" t="s">
        <v>611</v>
      </c>
      <c r="N118" s="772"/>
      <c r="O118" s="772"/>
      <c r="P118" s="772"/>
      <c r="Q118" s="361"/>
      <c r="T118" s="328"/>
    </row>
    <row r="119" spans="1:20" s="751" customFormat="1" ht="26.25" customHeight="1">
      <c r="A119" s="748"/>
      <c r="B119" s="748"/>
      <c r="C119" s="748"/>
      <c r="D119" s="752">
        <v>99</v>
      </c>
      <c r="E119" s="748" t="s">
        <v>1457</v>
      </c>
      <c r="F119" s="748"/>
      <c r="G119" s="748"/>
      <c r="H119" s="748"/>
      <c r="I119" s="772"/>
      <c r="J119" s="772"/>
      <c r="K119" s="772"/>
      <c r="L119" s="772"/>
      <c r="M119" s="748"/>
      <c r="N119" s="748"/>
      <c r="O119" s="748"/>
      <c r="P119" s="748"/>
      <c r="Q119" s="361"/>
    </row>
    <row r="120" spans="1:20" ht="105" customHeight="1">
      <c r="A120" s="349" t="s">
        <v>612</v>
      </c>
      <c r="B120" s="349" t="s">
        <v>613</v>
      </c>
      <c r="C120" s="349" t="s">
        <v>614</v>
      </c>
      <c r="D120" s="752">
        <v>100</v>
      </c>
      <c r="E120" s="349" t="s">
        <v>615</v>
      </c>
      <c r="F120" s="349" t="s">
        <v>616</v>
      </c>
      <c r="G120" s="349" t="s">
        <v>617</v>
      </c>
      <c r="H120" s="349" t="s">
        <v>618</v>
      </c>
      <c r="I120" s="772"/>
      <c r="J120" s="772"/>
      <c r="K120" s="772"/>
      <c r="L120" s="772"/>
      <c r="M120" s="349" t="s">
        <v>619</v>
      </c>
      <c r="N120" s="349" t="s">
        <v>620</v>
      </c>
      <c r="O120" s="349" t="s">
        <v>621</v>
      </c>
      <c r="P120" s="349" t="s">
        <v>622</v>
      </c>
      <c r="Q120" s="361"/>
      <c r="T120" s="328"/>
    </row>
    <row r="121" spans="1:20">
      <c r="A121" s="359">
        <v>80</v>
      </c>
      <c r="B121" s="359">
        <v>81</v>
      </c>
      <c r="C121" s="359">
        <v>82</v>
      </c>
      <c r="D121" s="359">
        <v>101</v>
      </c>
      <c r="E121" s="359">
        <v>84</v>
      </c>
      <c r="F121" s="359">
        <v>85</v>
      </c>
      <c r="G121" s="359">
        <v>86</v>
      </c>
      <c r="H121" s="359">
        <v>87</v>
      </c>
      <c r="I121" s="359">
        <v>88</v>
      </c>
      <c r="J121" s="359">
        <v>89</v>
      </c>
      <c r="K121" s="359">
        <v>90</v>
      </c>
      <c r="L121" s="359">
        <v>91</v>
      </c>
      <c r="M121" s="359">
        <v>92</v>
      </c>
      <c r="N121" s="359">
        <v>93</v>
      </c>
      <c r="O121" s="359">
        <v>94</v>
      </c>
      <c r="P121" s="359">
        <v>95</v>
      </c>
      <c r="Q121" s="361"/>
      <c r="T121" s="328"/>
    </row>
    <row r="122" spans="1:20">
      <c r="A122" s="356"/>
      <c r="B122" s="356"/>
      <c r="C122" s="356"/>
      <c r="D122" s="356">
        <v>102</v>
      </c>
      <c r="E122" s="356"/>
      <c r="F122" s="356"/>
      <c r="G122" s="356"/>
      <c r="H122" s="356"/>
      <c r="I122" s="356"/>
      <c r="J122" s="356"/>
      <c r="K122" s="356"/>
      <c r="L122" s="356"/>
      <c r="M122" s="356"/>
      <c r="N122" s="356"/>
      <c r="O122" s="356"/>
      <c r="P122" s="356"/>
      <c r="Q122" s="361"/>
      <c r="T122" s="328"/>
    </row>
    <row r="123" spans="1:20">
      <c r="A123" s="353"/>
      <c r="B123" s="353"/>
      <c r="C123" s="353"/>
      <c r="D123" s="1096">
        <v>103</v>
      </c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61"/>
      <c r="T123" s="328"/>
    </row>
    <row r="124" spans="1:20" ht="37.5" customHeight="1">
      <c r="A124" s="774" t="s">
        <v>623</v>
      </c>
      <c r="B124" s="776"/>
      <c r="C124" s="774" t="s">
        <v>624</v>
      </c>
      <c r="D124" s="776"/>
      <c r="E124" s="772" t="s">
        <v>625</v>
      </c>
      <c r="F124" s="772" t="s">
        <v>626</v>
      </c>
      <c r="G124" s="772" t="s">
        <v>627</v>
      </c>
      <c r="H124" s="772" t="s">
        <v>628</v>
      </c>
      <c r="I124" s="772" t="s">
        <v>629</v>
      </c>
      <c r="J124" s="772" t="s">
        <v>630</v>
      </c>
      <c r="K124" s="772" t="s">
        <v>631</v>
      </c>
      <c r="L124" s="353"/>
      <c r="M124" s="353"/>
      <c r="N124" s="353"/>
      <c r="O124" s="353"/>
      <c r="P124" s="353"/>
      <c r="Q124" s="361"/>
      <c r="T124" s="328"/>
    </row>
    <row r="125" spans="1:20" ht="65.25">
      <c r="A125" s="349" t="s">
        <v>632</v>
      </c>
      <c r="B125" s="349" t="s">
        <v>633</v>
      </c>
      <c r="C125" s="349" t="s">
        <v>634</v>
      </c>
      <c r="D125" s="752">
        <v>105</v>
      </c>
      <c r="E125" s="772"/>
      <c r="F125" s="772"/>
      <c r="G125" s="772"/>
      <c r="H125" s="772"/>
      <c r="I125" s="772"/>
      <c r="J125" s="772"/>
      <c r="K125" s="772"/>
      <c r="L125" s="353"/>
      <c r="M125" s="353"/>
      <c r="N125" s="353"/>
      <c r="O125" s="353"/>
      <c r="P125" s="353"/>
      <c r="Q125" s="361"/>
      <c r="T125" s="328"/>
    </row>
    <row r="126" spans="1:20">
      <c r="A126" s="359">
        <v>96</v>
      </c>
      <c r="B126" s="359">
        <v>97</v>
      </c>
      <c r="C126" s="359">
        <v>98</v>
      </c>
      <c r="D126" s="359">
        <v>106</v>
      </c>
      <c r="E126" s="359">
        <v>100</v>
      </c>
      <c r="F126" s="359">
        <v>101</v>
      </c>
      <c r="G126" s="359">
        <v>102</v>
      </c>
      <c r="H126" s="359">
        <v>103</v>
      </c>
      <c r="I126" s="359">
        <v>104</v>
      </c>
      <c r="J126" s="359">
        <v>105</v>
      </c>
      <c r="K126" s="359">
        <v>106</v>
      </c>
      <c r="L126" s="353"/>
      <c r="M126" s="353"/>
      <c r="N126" s="353"/>
      <c r="O126" s="353"/>
      <c r="P126" s="353"/>
      <c r="Q126" s="361"/>
      <c r="T126" s="328"/>
    </row>
    <row r="127" spans="1:20">
      <c r="A127" s="356"/>
      <c r="B127" s="356"/>
      <c r="C127" s="356"/>
      <c r="D127" s="356">
        <v>107</v>
      </c>
      <c r="E127" s="356"/>
      <c r="F127" s="356"/>
      <c r="G127" s="356"/>
      <c r="H127" s="356"/>
      <c r="I127" s="356"/>
      <c r="J127" s="356"/>
      <c r="K127" s="356"/>
      <c r="L127" s="353"/>
      <c r="M127" s="353"/>
      <c r="N127" s="353"/>
      <c r="O127" s="353"/>
      <c r="P127" s="353"/>
      <c r="Q127" s="361"/>
      <c r="T127" s="328"/>
    </row>
    <row r="128" spans="1:20">
      <c r="A128" s="383"/>
      <c r="B128" s="337"/>
      <c r="C128" s="384"/>
      <c r="D128" s="1099">
        <v>108</v>
      </c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</row>
    <row r="129" spans="1:15">
      <c r="A129" s="393" t="s">
        <v>60</v>
      </c>
      <c r="B129" s="393"/>
      <c r="C129" s="393"/>
      <c r="D129" s="1100">
        <v>109</v>
      </c>
      <c r="E129" s="393"/>
      <c r="F129" s="393" t="s">
        <v>826</v>
      </c>
      <c r="G129" s="767" t="s">
        <v>981</v>
      </c>
      <c r="H129" s="767"/>
      <c r="I129" s="393"/>
      <c r="J129" s="393"/>
      <c r="K129" s="393"/>
      <c r="L129" s="393"/>
      <c r="M129" s="393"/>
      <c r="N129" s="393"/>
    </row>
    <row r="130" spans="1:15" ht="36.75" customHeight="1">
      <c r="A130" s="772" t="s">
        <v>635</v>
      </c>
      <c r="B130" s="772" t="s">
        <v>479</v>
      </c>
      <c r="C130" s="788" t="s">
        <v>636</v>
      </c>
      <c r="D130" s="778">
        <v>110</v>
      </c>
      <c r="E130" s="772" t="s">
        <v>637</v>
      </c>
      <c r="F130" s="772" t="s">
        <v>638</v>
      </c>
      <c r="G130" s="772" t="s">
        <v>639</v>
      </c>
      <c r="H130" s="772" t="s">
        <v>640</v>
      </c>
      <c r="I130" s="774" t="s">
        <v>641</v>
      </c>
      <c r="J130" s="775"/>
      <c r="K130" s="775"/>
      <c r="L130" s="776"/>
      <c r="M130" s="788" t="s">
        <v>642</v>
      </c>
      <c r="N130" s="772" t="s">
        <v>486</v>
      </c>
    </row>
    <row r="131" spans="1:15" ht="87">
      <c r="A131" s="772"/>
      <c r="B131" s="772"/>
      <c r="C131" s="789"/>
      <c r="D131" s="772"/>
      <c r="E131" s="772"/>
      <c r="F131" s="772"/>
      <c r="G131" s="772"/>
      <c r="H131" s="772"/>
      <c r="I131" s="349" t="s">
        <v>643</v>
      </c>
      <c r="J131" s="349" t="s">
        <v>644</v>
      </c>
      <c r="K131" s="349" t="s">
        <v>645</v>
      </c>
      <c r="L131" s="349" t="s">
        <v>646</v>
      </c>
      <c r="M131" s="789"/>
      <c r="N131" s="772"/>
    </row>
    <row r="132" spans="1:15">
      <c r="A132" s="378">
        <v>1</v>
      </c>
      <c r="B132" s="378">
        <v>2</v>
      </c>
      <c r="C132" s="378">
        <v>3</v>
      </c>
      <c r="D132" s="378">
        <v>112</v>
      </c>
      <c r="E132" s="378">
        <v>5</v>
      </c>
      <c r="F132" s="378">
        <v>6</v>
      </c>
      <c r="G132" s="378">
        <v>7</v>
      </c>
      <c r="H132" s="378">
        <v>8</v>
      </c>
      <c r="I132" s="378">
        <v>9</v>
      </c>
      <c r="J132" s="378">
        <v>10</v>
      </c>
      <c r="K132" s="378">
        <v>11</v>
      </c>
      <c r="L132" s="378">
        <v>12</v>
      </c>
      <c r="M132" s="378">
        <v>13</v>
      </c>
      <c r="N132" s="378">
        <v>14</v>
      </c>
    </row>
    <row r="133" spans="1:15">
      <c r="A133" s="330"/>
      <c r="B133" s="332" t="str">
        <f>B71</f>
        <v xml:space="preserve">साक्री </v>
      </c>
      <c r="C133" s="330"/>
      <c r="D133" s="330">
        <v>113</v>
      </c>
      <c r="E133" s="330">
        <v>0</v>
      </c>
      <c r="F133" s="358">
        <f>SUM(D133:E133)</f>
        <v>113</v>
      </c>
      <c r="G133" s="330"/>
      <c r="H133" s="330"/>
      <c r="I133" s="330"/>
      <c r="J133" s="330"/>
      <c r="K133" s="330"/>
      <c r="L133" s="330"/>
      <c r="M133" s="330"/>
      <c r="N133" s="330"/>
    </row>
    <row r="134" spans="1:15">
      <c r="A134" s="329"/>
      <c r="B134" s="329"/>
      <c r="C134" s="329"/>
      <c r="D134" s="389">
        <v>114</v>
      </c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</row>
    <row r="135" spans="1:15" ht="93.75" customHeight="1">
      <c r="D135" s="778">
        <v>115</v>
      </c>
      <c r="E135" s="772" t="s">
        <v>479</v>
      </c>
      <c r="F135" s="772" t="s">
        <v>647</v>
      </c>
      <c r="G135" s="774" t="s">
        <v>648</v>
      </c>
      <c r="H135" s="775"/>
      <c r="I135" s="776"/>
      <c r="J135" s="772" t="s">
        <v>649</v>
      </c>
      <c r="K135" s="772"/>
      <c r="L135" s="772" t="s">
        <v>650</v>
      </c>
      <c r="M135" s="772"/>
      <c r="N135" s="349" t="s">
        <v>651</v>
      </c>
    </row>
    <row r="136" spans="1:15" ht="87">
      <c r="D136" s="772"/>
      <c r="E136" s="772"/>
      <c r="F136" s="772"/>
      <c r="G136" s="349" t="s">
        <v>652</v>
      </c>
      <c r="H136" s="349" t="s">
        <v>653</v>
      </c>
      <c r="I136" s="349" t="s">
        <v>642</v>
      </c>
      <c r="J136" s="772"/>
      <c r="K136" s="772"/>
      <c r="L136" s="772"/>
      <c r="M136" s="772"/>
      <c r="N136" s="349"/>
    </row>
    <row r="137" spans="1:15">
      <c r="D137" s="378">
        <v>117</v>
      </c>
      <c r="E137" s="378">
        <v>2</v>
      </c>
      <c r="F137" s="378">
        <v>15</v>
      </c>
      <c r="G137" s="378">
        <v>16</v>
      </c>
      <c r="H137" s="378">
        <v>17</v>
      </c>
      <c r="I137" s="378">
        <v>18</v>
      </c>
      <c r="J137" s="773">
        <v>19</v>
      </c>
      <c r="K137" s="773"/>
      <c r="L137" s="773">
        <v>20</v>
      </c>
      <c r="M137" s="773"/>
      <c r="N137" s="378">
        <v>21</v>
      </c>
    </row>
    <row r="138" spans="1:15">
      <c r="D138" s="330">
        <v>118</v>
      </c>
      <c r="E138" s="332" t="str">
        <f>B133</f>
        <v xml:space="preserve">साक्री </v>
      </c>
      <c r="F138" s="330"/>
      <c r="G138" s="330"/>
      <c r="H138" s="330"/>
      <c r="I138" s="330"/>
      <c r="J138" s="781"/>
      <c r="K138" s="781"/>
      <c r="L138" s="781"/>
      <c r="M138" s="781"/>
      <c r="N138" s="330"/>
    </row>
    <row r="139" spans="1:15">
      <c r="A139" s="329"/>
      <c r="B139" s="329"/>
      <c r="C139" s="329"/>
      <c r="D139" s="389">
        <v>119</v>
      </c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</row>
    <row r="140" spans="1:15">
      <c r="B140" s="391"/>
      <c r="C140" s="391"/>
      <c r="D140" s="1101">
        <v>120</v>
      </c>
      <c r="E140" s="391"/>
      <c r="F140" s="391"/>
      <c r="G140" s="391" t="s">
        <v>976</v>
      </c>
      <c r="H140" s="391"/>
      <c r="I140" s="391" t="s">
        <v>877</v>
      </c>
      <c r="J140" s="767" t="s">
        <v>981</v>
      </c>
      <c r="K140" s="767"/>
      <c r="L140" s="767"/>
      <c r="M140" s="391"/>
    </row>
    <row r="141" spans="1:15" ht="59.25" customHeight="1">
      <c r="C141" s="772" t="s">
        <v>317</v>
      </c>
      <c r="D141" s="778">
        <v>121</v>
      </c>
      <c r="E141" s="349" t="s">
        <v>654</v>
      </c>
      <c r="F141" s="349" t="s">
        <v>655</v>
      </c>
      <c r="G141" s="349" t="s">
        <v>656</v>
      </c>
      <c r="H141" s="349" t="s">
        <v>657</v>
      </c>
      <c r="I141" s="349" t="s">
        <v>658</v>
      </c>
      <c r="J141" s="349"/>
      <c r="K141" s="349" t="s">
        <v>659</v>
      </c>
      <c r="L141" s="349"/>
      <c r="M141" s="349" t="s">
        <v>660</v>
      </c>
      <c r="N141" s="349"/>
      <c r="O141" s="349" t="s">
        <v>661</v>
      </c>
    </row>
    <row r="142" spans="1:15" ht="43.5">
      <c r="C142" s="772"/>
      <c r="D142" s="772"/>
      <c r="E142" s="349"/>
      <c r="F142" s="349"/>
      <c r="G142" s="349"/>
      <c r="H142" s="349"/>
      <c r="I142" s="349" t="s">
        <v>662</v>
      </c>
      <c r="J142" s="349" t="s">
        <v>663</v>
      </c>
      <c r="K142" s="349" t="s">
        <v>662</v>
      </c>
      <c r="L142" s="349" t="s">
        <v>663</v>
      </c>
      <c r="M142" s="349" t="s">
        <v>664</v>
      </c>
      <c r="N142" s="349" t="s">
        <v>665</v>
      </c>
      <c r="O142" s="349"/>
    </row>
    <row r="143" spans="1:15">
      <c r="C143" s="330">
        <v>1</v>
      </c>
      <c r="D143" s="749">
        <v>123</v>
      </c>
      <c r="E143" s="330">
        <v>2</v>
      </c>
      <c r="F143" s="330">
        <v>3</v>
      </c>
      <c r="G143" s="330">
        <v>4</v>
      </c>
      <c r="H143" s="330">
        <v>5</v>
      </c>
      <c r="I143" s="332" t="s">
        <v>667</v>
      </c>
      <c r="J143" s="332" t="s">
        <v>668</v>
      </c>
      <c r="K143" s="332" t="s">
        <v>669</v>
      </c>
      <c r="L143" s="332" t="s">
        <v>670</v>
      </c>
      <c r="M143" s="330">
        <v>8</v>
      </c>
      <c r="N143" s="330">
        <v>9</v>
      </c>
      <c r="O143" s="330">
        <v>10</v>
      </c>
    </row>
    <row r="144" spans="1:15">
      <c r="C144" s="330"/>
      <c r="D144" s="749">
        <v>123</v>
      </c>
      <c r="E144" s="356"/>
      <c r="F144" s="356"/>
      <c r="G144" s="356"/>
      <c r="H144" s="356"/>
      <c r="I144" s="356"/>
      <c r="J144" s="356"/>
      <c r="K144" s="356"/>
      <c r="L144" s="356"/>
      <c r="M144" s="356">
        <v>0</v>
      </c>
      <c r="N144" s="356">
        <v>0</v>
      </c>
      <c r="O144" s="357">
        <f>SUM(H144+J144+L144+M144+N144)</f>
        <v>0</v>
      </c>
    </row>
    <row r="145" spans="1:15">
      <c r="A145" s="329"/>
      <c r="B145" s="329"/>
      <c r="C145" s="329"/>
      <c r="D145" s="389">
        <v>124</v>
      </c>
      <c r="E145" s="329"/>
      <c r="F145" s="329"/>
      <c r="G145" s="329"/>
      <c r="H145" s="329"/>
      <c r="I145" s="329"/>
      <c r="J145" s="329"/>
      <c r="K145" s="329"/>
      <c r="L145" s="329"/>
      <c r="M145" s="329"/>
    </row>
    <row r="146" spans="1:15" ht="130.5">
      <c r="D146" s="778">
        <v>125</v>
      </c>
      <c r="E146" s="772" t="s">
        <v>479</v>
      </c>
      <c r="F146" s="772" t="s">
        <v>654</v>
      </c>
      <c r="G146" s="349" t="s">
        <v>671</v>
      </c>
      <c r="H146" s="349" t="s">
        <v>672</v>
      </c>
      <c r="I146" s="394" t="s">
        <v>673</v>
      </c>
      <c r="J146" s="376"/>
      <c r="K146" s="349" t="s">
        <v>674</v>
      </c>
      <c r="L146" s="349" t="s">
        <v>675</v>
      </c>
      <c r="M146" s="349" t="s">
        <v>676</v>
      </c>
      <c r="N146" s="349" t="s">
        <v>677</v>
      </c>
    </row>
    <row r="147" spans="1:15" ht="56.25" customHeight="1">
      <c r="D147" s="772"/>
      <c r="E147" s="772"/>
      <c r="F147" s="772"/>
      <c r="G147" s="349"/>
      <c r="H147" s="349"/>
      <c r="I147" s="349" t="s">
        <v>664</v>
      </c>
      <c r="J147" s="349" t="s">
        <v>678</v>
      </c>
      <c r="K147" s="349"/>
      <c r="L147" s="349"/>
      <c r="M147" s="349"/>
      <c r="N147" s="349"/>
    </row>
    <row r="148" spans="1:15">
      <c r="D148" s="330">
        <v>127</v>
      </c>
      <c r="E148" s="332" t="s">
        <v>666</v>
      </c>
      <c r="F148" s="330">
        <v>2</v>
      </c>
      <c r="G148" s="330">
        <v>11</v>
      </c>
      <c r="H148" s="330">
        <v>12</v>
      </c>
      <c r="I148" s="330">
        <v>13</v>
      </c>
      <c r="J148" s="330">
        <v>14</v>
      </c>
      <c r="K148" s="330">
        <v>15</v>
      </c>
      <c r="L148" s="330">
        <v>16</v>
      </c>
      <c r="M148" s="330">
        <v>17</v>
      </c>
      <c r="N148" s="330">
        <v>18</v>
      </c>
    </row>
    <row r="149" spans="1:15">
      <c r="D149" s="330">
        <v>128</v>
      </c>
      <c r="E149" s="332">
        <f>D144</f>
        <v>123</v>
      </c>
      <c r="F149" s="356">
        <v>68</v>
      </c>
      <c r="G149" s="399">
        <f>SUM(G144+O144)</f>
        <v>0</v>
      </c>
      <c r="H149" s="356">
        <v>0</v>
      </c>
      <c r="I149" s="356">
        <v>0</v>
      </c>
      <c r="J149" s="356">
        <v>0</v>
      </c>
      <c r="K149" s="356">
        <v>0</v>
      </c>
      <c r="L149" s="356">
        <f>SUM(H149:K149)</f>
        <v>0</v>
      </c>
      <c r="M149" s="356">
        <v>0</v>
      </c>
      <c r="N149" s="399">
        <f>G149-L149</f>
        <v>0</v>
      </c>
    </row>
    <row r="150" spans="1:15">
      <c r="A150" s="329"/>
      <c r="B150" s="329"/>
      <c r="C150" s="329"/>
      <c r="D150" s="389">
        <v>129</v>
      </c>
      <c r="E150" s="329"/>
      <c r="F150" s="329"/>
      <c r="G150" s="329"/>
      <c r="H150" s="329"/>
      <c r="I150" s="329"/>
      <c r="J150" s="329"/>
      <c r="K150" s="329"/>
      <c r="L150" s="329"/>
      <c r="M150" s="329"/>
    </row>
    <row r="151" spans="1:15">
      <c r="A151" s="790" t="s">
        <v>679</v>
      </c>
      <c r="B151" s="790"/>
      <c r="C151" s="790"/>
      <c r="D151" s="790"/>
      <c r="E151" s="790"/>
      <c r="F151" s="790"/>
      <c r="G151" s="790"/>
      <c r="H151" s="790"/>
      <c r="I151" s="790"/>
      <c r="J151" s="790"/>
      <c r="K151" s="790"/>
      <c r="L151" s="790"/>
      <c r="M151" s="790"/>
    </row>
    <row r="152" spans="1:15" ht="23.25" customHeight="1">
      <c r="B152" s="395"/>
      <c r="C152" s="395"/>
      <c r="D152" s="751"/>
      <c r="E152" s="395"/>
      <c r="F152" s="769" t="s">
        <v>977</v>
      </c>
      <c r="G152" s="769"/>
      <c r="H152" s="769"/>
      <c r="I152" s="769"/>
      <c r="J152" s="769" t="s">
        <v>981</v>
      </c>
      <c r="K152" s="769"/>
      <c r="L152" s="769"/>
      <c r="M152" s="395"/>
    </row>
    <row r="153" spans="1:15" ht="130.5">
      <c r="C153" s="772" t="s">
        <v>317</v>
      </c>
      <c r="D153" s="329"/>
      <c r="E153" s="349" t="s">
        <v>654</v>
      </c>
      <c r="F153" s="349" t="s">
        <v>680</v>
      </c>
      <c r="G153" s="349" t="s">
        <v>984</v>
      </c>
      <c r="H153" s="349" t="s">
        <v>681</v>
      </c>
      <c r="I153" s="349"/>
      <c r="J153" s="349" t="s">
        <v>682</v>
      </c>
      <c r="K153" s="349" t="s">
        <v>683</v>
      </c>
      <c r="L153" s="349" t="s">
        <v>684</v>
      </c>
      <c r="M153" s="349" t="s">
        <v>685</v>
      </c>
      <c r="N153" s="349" t="s">
        <v>686</v>
      </c>
      <c r="O153" s="349" t="s">
        <v>687</v>
      </c>
    </row>
    <row r="154" spans="1:15" ht="65.25">
      <c r="C154" s="772"/>
      <c r="D154" s="751"/>
      <c r="E154" s="349"/>
      <c r="F154" s="349"/>
      <c r="G154" s="349"/>
      <c r="H154" s="385" t="s">
        <v>688</v>
      </c>
      <c r="I154" s="385" t="s">
        <v>689</v>
      </c>
      <c r="J154" s="349"/>
      <c r="K154" s="349"/>
      <c r="L154" s="349"/>
      <c r="M154" s="349"/>
      <c r="N154" s="349"/>
      <c r="O154" s="349"/>
    </row>
    <row r="155" spans="1:15">
      <c r="C155" s="359">
        <v>1</v>
      </c>
      <c r="D155" s="751"/>
      <c r="E155" s="359">
        <v>2</v>
      </c>
      <c r="F155" s="359">
        <v>3</v>
      </c>
      <c r="G155" s="359">
        <v>4</v>
      </c>
      <c r="H155" s="359">
        <v>5</v>
      </c>
      <c r="I155" s="359">
        <v>6</v>
      </c>
      <c r="J155" s="359">
        <v>7</v>
      </c>
      <c r="K155" s="359">
        <v>8</v>
      </c>
      <c r="L155" s="359">
        <v>9</v>
      </c>
      <c r="M155" s="359">
        <v>10</v>
      </c>
      <c r="N155" s="359">
        <v>11</v>
      </c>
      <c r="O155" s="359">
        <v>12</v>
      </c>
    </row>
    <row r="156" spans="1:15">
      <c r="C156" s="359"/>
      <c r="D156" s="751"/>
      <c r="E156" s="356">
        <v>1</v>
      </c>
      <c r="F156" s="356"/>
      <c r="G156" s="356"/>
      <c r="H156" s="356"/>
      <c r="I156" s="356"/>
      <c r="J156" s="399">
        <f>SUM(H156:I156)</f>
        <v>0</v>
      </c>
      <c r="K156" s="399">
        <f>SUM(G156:I156)</f>
        <v>0</v>
      </c>
      <c r="L156" s="356">
        <v>0</v>
      </c>
      <c r="M156" s="356">
        <v>0</v>
      </c>
      <c r="N156" s="356">
        <v>0</v>
      </c>
      <c r="O156" s="399">
        <f>SUM(K156-N156)</f>
        <v>0</v>
      </c>
    </row>
    <row r="157" spans="1:15">
      <c r="A157" s="360"/>
      <c r="B157" s="360"/>
      <c r="C157" s="360"/>
      <c r="D157" s="751"/>
      <c r="E157" s="360"/>
      <c r="F157" s="360"/>
      <c r="G157" s="360"/>
      <c r="H157" s="360"/>
      <c r="I157" s="360"/>
      <c r="J157" s="360"/>
      <c r="K157" s="360"/>
      <c r="L157" s="360"/>
      <c r="M157" s="360"/>
    </row>
    <row r="158" spans="1:15" ht="23.25" customHeight="1">
      <c r="B158" s="395"/>
      <c r="C158" s="395"/>
      <c r="D158" s="329"/>
      <c r="E158" s="769" t="s">
        <v>978</v>
      </c>
      <c r="F158" s="769"/>
      <c r="G158" s="769"/>
      <c r="H158" s="769"/>
      <c r="I158" s="769"/>
      <c r="J158" s="769" t="s">
        <v>981</v>
      </c>
      <c r="K158" s="769"/>
      <c r="L158" s="769"/>
      <c r="M158" s="395"/>
      <c r="N158" s="395"/>
    </row>
    <row r="159" spans="1:15" ht="152.25">
      <c r="D159" s="750" t="s">
        <v>679</v>
      </c>
      <c r="E159" s="349" t="s">
        <v>690</v>
      </c>
      <c r="F159" s="349" t="s">
        <v>691</v>
      </c>
      <c r="G159" s="349" t="s">
        <v>692</v>
      </c>
      <c r="H159" s="349" t="s">
        <v>693</v>
      </c>
      <c r="I159" s="349" t="s">
        <v>694</v>
      </c>
      <c r="J159" s="349" t="s">
        <v>695</v>
      </c>
      <c r="K159" s="349" t="s">
        <v>696</v>
      </c>
      <c r="L159" s="349" t="s">
        <v>697</v>
      </c>
      <c r="M159" s="349" t="s">
        <v>698</v>
      </c>
    </row>
    <row r="160" spans="1:15">
      <c r="D160" s="751"/>
      <c r="E160" s="359">
        <v>2</v>
      </c>
      <c r="F160" s="359">
        <v>3</v>
      </c>
      <c r="G160" s="359">
        <v>4</v>
      </c>
      <c r="H160" s="359">
        <v>5</v>
      </c>
      <c r="I160" s="359">
        <v>6</v>
      </c>
      <c r="J160" s="359">
        <v>7</v>
      </c>
      <c r="K160" s="359">
        <v>8</v>
      </c>
      <c r="L160" s="359">
        <v>9</v>
      </c>
      <c r="M160" s="359">
        <v>10</v>
      </c>
    </row>
    <row r="161" spans="1:13">
      <c r="D161" s="751"/>
      <c r="E161" s="349">
        <f>D156</f>
        <v>0</v>
      </c>
      <c r="F161" s="359"/>
      <c r="G161" s="359"/>
      <c r="H161" s="359"/>
      <c r="I161" s="400">
        <f>F161+G161+H161</f>
        <v>0</v>
      </c>
      <c r="J161" s="400">
        <f>N44</f>
        <v>2</v>
      </c>
      <c r="K161" s="349"/>
      <c r="L161" s="359"/>
      <c r="M161" s="400">
        <f>I161-J161</f>
        <v>-2</v>
      </c>
    </row>
    <row r="162" spans="1:13">
      <c r="D162" s="751"/>
    </row>
    <row r="163" spans="1:13" ht="23.25" customHeight="1">
      <c r="D163" s="751"/>
      <c r="E163" s="769" t="s">
        <v>970</v>
      </c>
      <c r="F163" s="769"/>
      <c r="G163" s="769"/>
      <c r="H163" s="769"/>
      <c r="I163" s="769"/>
      <c r="J163" s="769"/>
      <c r="K163" s="769" t="s">
        <v>981</v>
      </c>
      <c r="L163" s="769"/>
    </row>
    <row r="164" spans="1:13" ht="87">
      <c r="D164" s="751"/>
      <c r="E164" s="349" t="s">
        <v>690</v>
      </c>
      <c r="F164" s="349" t="s">
        <v>699</v>
      </c>
      <c r="G164" s="349" t="s">
        <v>700</v>
      </c>
      <c r="H164" s="772" t="s">
        <v>701</v>
      </c>
      <c r="I164" s="772"/>
      <c r="J164" s="772"/>
      <c r="K164" s="349" t="s">
        <v>702</v>
      </c>
      <c r="L164" s="349" t="s">
        <v>703</v>
      </c>
      <c r="M164" s="349" t="s">
        <v>486</v>
      </c>
    </row>
    <row r="165" spans="1:13">
      <c r="D165" s="750"/>
      <c r="E165" s="359">
        <v>2</v>
      </c>
      <c r="F165" s="359">
        <v>3</v>
      </c>
      <c r="G165" s="359">
        <v>4</v>
      </c>
      <c r="H165" s="778">
        <v>5</v>
      </c>
      <c r="I165" s="778"/>
      <c r="J165" s="778"/>
      <c r="K165" s="359">
        <v>6</v>
      </c>
      <c r="L165" s="359">
        <v>7</v>
      </c>
      <c r="M165" s="359">
        <v>8</v>
      </c>
    </row>
    <row r="166" spans="1:13">
      <c r="D166" s="751"/>
      <c r="E166" s="359" t="str">
        <f>'मुख्य पान '!E2</f>
        <v>बळसाणे</v>
      </c>
      <c r="F166" s="359"/>
      <c r="G166" s="359"/>
      <c r="H166" s="779"/>
      <c r="I166" s="779"/>
      <c r="J166" s="779"/>
      <c r="K166" s="400">
        <f>L54</f>
        <v>0</v>
      </c>
      <c r="L166" s="359"/>
      <c r="M166" s="359"/>
    </row>
    <row r="167" spans="1:13">
      <c r="A167" s="360"/>
      <c r="B167" s="360"/>
      <c r="C167" s="360"/>
      <c r="D167" s="751"/>
      <c r="E167" s="360"/>
      <c r="F167" s="360"/>
      <c r="G167" s="360"/>
      <c r="H167" s="360"/>
    </row>
    <row r="168" spans="1:13" ht="23.25" customHeight="1">
      <c r="D168" s="751"/>
      <c r="F168" s="774" t="s">
        <v>971</v>
      </c>
      <c r="G168" s="775"/>
      <c r="H168" s="775"/>
      <c r="I168" s="775"/>
      <c r="J168" s="772" t="s">
        <v>981</v>
      </c>
      <c r="K168" s="772"/>
      <c r="L168" s="772"/>
    </row>
    <row r="169" spans="1:13" ht="87">
      <c r="D169" s="751"/>
      <c r="F169" s="349" t="s">
        <v>704</v>
      </c>
      <c r="G169" s="349" t="s">
        <v>705</v>
      </c>
      <c r="H169" s="349" t="s">
        <v>706</v>
      </c>
      <c r="I169" s="349" t="s">
        <v>983</v>
      </c>
      <c r="J169" s="349" t="s">
        <v>707</v>
      </c>
      <c r="K169" s="349" t="s">
        <v>708</v>
      </c>
      <c r="L169" s="349" t="s">
        <v>709</v>
      </c>
    </row>
    <row r="170" spans="1:13">
      <c r="D170" s="751"/>
      <c r="F170" s="349">
        <v>1</v>
      </c>
      <c r="G170" s="349">
        <v>2</v>
      </c>
      <c r="H170" s="349">
        <v>3</v>
      </c>
      <c r="I170" s="349">
        <v>4</v>
      </c>
      <c r="J170" s="349">
        <v>5</v>
      </c>
      <c r="K170" s="349">
        <v>6</v>
      </c>
      <c r="L170" s="349">
        <v>7</v>
      </c>
    </row>
    <row r="171" spans="1:13">
      <c r="D171" s="751"/>
      <c r="F171" s="386"/>
      <c r="G171" s="387" t="str">
        <f>E166</f>
        <v>बळसाणे</v>
      </c>
      <c r="H171" s="386"/>
      <c r="I171" s="386"/>
      <c r="J171" s="401">
        <f>H171+I171</f>
        <v>0</v>
      </c>
      <c r="K171" s="402">
        <f>O44</f>
        <v>2</v>
      </c>
      <c r="L171" s="402">
        <f>J171-K171</f>
        <v>-2</v>
      </c>
    </row>
    <row r="172" spans="1:13">
      <c r="D172" s="751"/>
    </row>
    <row r="173" spans="1:13">
      <c r="A173" s="388"/>
      <c r="B173" s="388"/>
      <c r="C173" s="388"/>
      <c r="D173" s="751"/>
      <c r="E173" s="388"/>
      <c r="F173" s="388"/>
      <c r="G173" s="388"/>
    </row>
    <row r="174" spans="1:13">
      <c r="A174" s="388"/>
      <c r="B174" s="388"/>
      <c r="C174" s="388"/>
      <c r="D174" s="751"/>
      <c r="E174" s="388"/>
      <c r="F174" s="388"/>
      <c r="G174" s="388"/>
    </row>
    <row r="175" spans="1:13">
      <c r="D175" s="750"/>
    </row>
    <row r="177" spans="4:5">
      <c r="D177" s="347">
        <v>155</v>
      </c>
    </row>
    <row r="178" spans="4:5">
      <c r="D178" s="347">
        <v>156</v>
      </c>
    </row>
    <row r="179" spans="4:5">
      <c r="D179" s="347">
        <v>157</v>
      </c>
    </row>
    <row r="180" spans="4:5">
      <c r="D180" s="347">
        <v>158</v>
      </c>
    </row>
    <row r="181" spans="4:5">
      <c r="D181" s="347">
        <v>159</v>
      </c>
      <c r="E181" s="751"/>
    </row>
    <row r="182" spans="4:5">
      <c r="D182" s="347">
        <v>160</v>
      </c>
      <c r="E182" s="751"/>
    </row>
    <row r="183" spans="4:5">
      <c r="D183" s="347">
        <v>161</v>
      </c>
      <c r="E183" s="751"/>
    </row>
    <row r="184" spans="4:5">
      <c r="D184" s="347">
        <v>162</v>
      </c>
      <c r="E184" s="751"/>
    </row>
    <row r="185" spans="4:5">
      <c r="D185" s="347">
        <v>163</v>
      </c>
      <c r="E185" s="751"/>
    </row>
    <row r="186" spans="4:5">
      <c r="D186" s="347">
        <v>164</v>
      </c>
      <c r="E186" s="751"/>
    </row>
    <row r="187" spans="4:5">
      <c r="D187" s="347">
        <v>165</v>
      </c>
      <c r="E187" s="751"/>
    </row>
    <row r="188" spans="4:5">
      <c r="E188" s="751"/>
    </row>
    <row r="189" spans="4:5">
      <c r="D189" s="347">
        <v>166</v>
      </c>
      <c r="E189" s="751"/>
    </row>
    <row r="190" spans="4:5">
      <c r="D190" s="751"/>
      <c r="E190" s="751"/>
    </row>
    <row r="191" spans="4:5">
      <c r="D191" s="751"/>
      <c r="E191" s="751"/>
    </row>
    <row r="192" spans="4:5">
      <c r="D192" s="751"/>
      <c r="E192" s="751"/>
    </row>
    <row r="193" spans="4:5">
      <c r="D193" s="751"/>
      <c r="E193" s="751"/>
    </row>
    <row r="194" spans="4:5">
      <c r="D194" s="751"/>
      <c r="E194" s="751"/>
    </row>
    <row r="195" spans="4:5">
      <c r="D195" s="751"/>
      <c r="E195" s="751"/>
    </row>
    <row r="196" spans="4:5">
      <c r="D196" s="751"/>
      <c r="E196" s="751"/>
    </row>
    <row r="197" spans="4:5">
      <c r="D197" s="751"/>
      <c r="E197" s="751"/>
    </row>
    <row r="198" spans="4:5">
      <c r="D198" s="751"/>
      <c r="E198" s="751"/>
    </row>
    <row r="199" spans="4:5">
      <c r="D199" s="751"/>
      <c r="E199" s="751"/>
    </row>
    <row r="200" spans="4:5">
      <c r="D200" s="751"/>
      <c r="E200" s="751"/>
    </row>
    <row r="201" spans="4:5">
      <c r="D201" s="751"/>
      <c r="E201" s="751"/>
    </row>
    <row r="202" spans="4:5">
      <c r="D202" s="751"/>
      <c r="E202" s="751"/>
    </row>
    <row r="203" spans="4:5">
      <c r="D203" s="751"/>
      <c r="E203" s="751"/>
    </row>
    <row r="204" spans="4:5">
      <c r="D204" s="751"/>
      <c r="E204" s="751"/>
    </row>
    <row r="205" spans="4:5">
      <c r="D205" s="751"/>
      <c r="E205" s="751"/>
    </row>
    <row r="206" spans="4:5">
      <c r="D206" s="751"/>
      <c r="E206" s="751"/>
    </row>
    <row r="207" spans="4:5">
      <c r="D207" s="751"/>
      <c r="E207" s="751"/>
    </row>
    <row r="208" spans="4:5">
      <c r="D208" s="751"/>
      <c r="E208" s="751"/>
    </row>
    <row r="209" spans="4:6">
      <c r="D209" s="751"/>
      <c r="E209" s="751"/>
    </row>
    <row r="210" spans="4:6">
      <c r="D210" s="751"/>
      <c r="E210" s="751"/>
    </row>
    <row r="211" spans="4:6">
      <c r="D211" s="751"/>
      <c r="E211" s="751"/>
    </row>
    <row r="212" spans="4:6">
      <c r="D212" s="751"/>
      <c r="E212" s="751"/>
    </row>
    <row r="213" spans="4:6">
      <c r="D213" s="751"/>
      <c r="E213" s="751"/>
    </row>
    <row r="214" spans="4:6">
      <c r="D214" s="751"/>
      <c r="E214" s="751"/>
    </row>
    <row r="215" spans="4:6">
      <c r="D215" s="751"/>
      <c r="E215" s="751"/>
    </row>
    <row r="216" spans="4:6">
      <c r="D216" s="751"/>
      <c r="E216" s="328" t="s">
        <v>1457</v>
      </c>
      <c r="F216" s="328" t="s">
        <v>1809</v>
      </c>
    </row>
    <row r="217" spans="4:6">
      <c r="D217" s="751"/>
      <c r="F217" s="328" t="s">
        <v>1622</v>
      </c>
    </row>
    <row r="218" spans="4:6">
      <c r="D218" s="751"/>
      <c r="E218" s="751" t="s">
        <v>1457</v>
      </c>
    </row>
    <row r="219" spans="4:6">
      <c r="D219" s="751"/>
      <c r="E219" s="328" t="s">
        <v>1457</v>
      </c>
    </row>
    <row r="220" spans="4:6">
      <c r="D220" s="751"/>
      <c r="E220" s="328" t="s">
        <v>1457</v>
      </c>
    </row>
    <row r="221" spans="4:6">
      <c r="D221" s="751"/>
      <c r="E221" s="751" t="s">
        <v>1457</v>
      </c>
    </row>
    <row r="222" spans="4:6">
      <c r="D222" s="751"/>
      <c r="E222" s="751" t="s">
        <v>1457</v>
      </c>
    </row>
    <row r="223" spans="4:6">
      <c r="D223" s="751"/>
      <c r="E223" s="751" t="s">
        <v>1457</v>
      </c>
    </row>
    <row r="224" spans="4:6">
      <c r="D224" s="751"/>
      <c r="E224" s="751" t="s">
        <v>1457</v>
      </c>
    </row>
    <row r="225" spans="4:6">
      <c r="D225" s="751"/>
      <c r="E225" s="751" t="s">
        <v>1457</v>
      </c>
    </row>
    <row r="226" spans="4:6">
      <c r="D226" s="751"/>
      <c r="E226" s="751" t="s">
        <v>1457</v>
      </c>
    </row>
    <row r="227" spans="4:6">
      <c r="D227" s="751"/>
      <c r="E227" s="751" t="s">
        <v>1457</v>
      </c>
    </row>
    <row r="228" spans="4:6">
      <c r="D228" s="751"/>
      <c r="E228" s="751" t="s">
        <v>1457</v>
      </c>
    </row>
    <row r="229" spans="4:6">
      <c r="D229" s="751"/>
      <c r="E229" s="751" t="s">
        <v>1457</v>
      </c>
    </row>
    <row r="230" spans="4:6">
      <c r="D230" s="751"/>
      <c r="E230" s="751" t="s">
        <v>1457</v>
      </c>
    </row>
    <row r="231" spans="4:6">
      <c r="D231" s="751"/>
      <c r="E231" s="751" t="s">
        <v>1457</v>
      </c>
    </row>
    <row r="232" spans="4:6">
      <c r="D232" s="751"/>
      <c r="E232" s="751" t="s">
        <v>1457</v>
      </c>
    </row>
    <row r="233" spans="4:6">
      <c r="D233" s="751"/>
      <c r="F233" s="328" t="s">
        <v>1622</v>
      </c>
    </row>
    <row r="234" spans="4:6">
      <c r="D234" s="751"/>
      <c r="E234" s="328" t="s">
        <v>1457</v>
      </c>
    </row>
    <row r="235" spans="4:6">
      <c r="D235" s="751"/>
      <c r="E235" s="751" t="s">
        <v>1457</v>
      </c>
    </row>
    <row r="236" spans="4:6">
      <c r="D236" s="751"/>
      <c r="E236" s="751" t="s">
        <v>1457</v>
      </c>
    </row>
    <row r="237" spans="4:6">
      <c r="D237" s="751"/>
      <c r="E237" s="751" t="s">
        <v>1457</v>
      </c>
    </row>
    <row r="238" spans="4:6">
      <c r="D238" s="751"/>
      <c r="E238" s="751" t="s">
        <v>1457</v>
      </c>
    </row>
    <row r="239" spans="4:6">
      <c r="D239" s="751"/>
      <c r="E239" s="751" t="s">
        <v>1457</v>
      </c>
    </row>
    <row r="240" spans="4:6">
      <c r="D240" s="751"/>
      <c r="E240" s="751" t="s">
        <v>1457</v>
      </c>
    </row>
    <row r="241" spans="4:6">
      <c r="D241" s="751"/>
      <c r="E241" s="751" t="s">
        <v>1457</v>
      </c>
    </row>
    <row r="242" spans="4:6">
      <c r="D242" s="751"/>
      <c r="E242" s="751" t="s">
        <v>1457</v>
      </c>
    </row>
    <row r="243" spans="4:6">
      <c r="D243" s="751"/>
      <c r="E243" s="751" t="s">
        <v>1457</v>
      </c>
    </row>
    <row r="244" spans="4:6">
      <c r="D244" s="751"/>
      <c r="E244" s="751" t="s">
        <v>1457</v>
      </c>
    </row>
    <row r="245" spans="4:6">
      <c r="D245" s="751"/>
      <c r="E245" s="751" t="s">
        <v>1457</v>
      </c>
    </row>
    <row r="246" spans="4:6">
      <c r="D246" s="751"/>
      <c r="E246" s="751" t="s">
        <v>1457</v>
      </c>
    </row>
    <row r="247" spans="4:6">
      <c r="D247" s="751"/>
      <c r="E247" s="751" t="s">
        <v>1457</v>
      </c>
    </row>
    <row r="248" spans="4:6">
      <c r="D248" s="751"/>
      <c r="E248" s="751" t="s">
        <v>1457</v>
      </c>
    </row>
    <row r="249" spans="4:6">
      <c r="D249" s="751"/>
      <c r="E249" s="751" t="s">
        <v>1457</v>
      </c>
    </row>
    <row r="250" spans="4:6">
      <c r="D250" s="751"/>
      <c r="E250" s="751" t="s">
        <v>1457</v>
      </c>
    </row>
    <row r="251" spans="4:6">
      <c r="D251" s="751"/>
      <c r="E251" s="751" t="s">
        <v>1457</v>
      </c>
    </row>
    <row r="252" spans="4:6">
      <c r="D252" s="751"/>
      <c r="E252" s="751" t="s">
        <v>1457</v>
      </c>
    </row>
    <row r="253" spans="4:6">
      <c r="D253" s="751"/>
      <c r="E253" s="751" t="s">
        <v>1457</v>
      </c>
    </row>
    <row r="254" spans="4:6">
      <c r="D254" s="751"/>
      <c r="E254" s="751" t="s">
        <v>1457</v>
      </c>
    </row>
    <row r="255" spans="4:6">
      <c r="D255" s="751"/>
      <c r="F255" s="328" t="s">
        <v>1987</v>
      </c>
    </row>
    <row r="256" spans="4:6">
      <c r="D256" s="751"/>
      <c r="E256" s="328" t="s">
        <v>1457</v>
      </c>
      <c r="F256" s="328" t="s">
        <v>1846</v>
      </c>
    </row>
    <row r="257" spans="4:5">
      <c r="D257" s="751"/>
      <c r="E257" s="751" t="s">
        <v>1457</v>
      </c>
    </row>
    <row r="258" spans="4:5">
      <c r="D258" s="751"/>
      <c r="E258" s="751" t="s">
        <v>1457</v>
      </c>
    </row>
    <row r="259" spans="4:5">
      <c r="D259" s="751"/>
      <c r="E259" s="751" t="s">
        <v>1457</v>
      </c>
    </row>
    <row r="260" spans="4:5">
      <c r="D260" s="751"/>
      <c r="E260" s="751" t="s">
        <v>1457</v>
      </c>
    </row>
    <row r="261" spans="4:5">
      <c r="D261" s="751"/>
      <c r="E261" s="751" t="s">
        <v>1457</v>
      </c>
    </row>
    <row r="262" spans="4:5">
      <c r="D262" s="751"/>
      <c r="E262" s="751" t="s">
        <v>1457</v>
      </c>
    </row>
    <row r="263" spans="4:5">
      <c r="D263" s="751"/>
      <c r="E263" s="751" t="s">
        <v>1457</v>
      </c>
    </row>
    <row r="264" spans="4:5">
      <c r="D264" s="751"/>
      <c r="E264" s="751" t="s">
        <v>1457</v>
      </c>
    </row>
    <row r="265" spans="4:5">
      <c r="D265" s="751"/>
      <c r="E265" s="751" t="s">
        <v>1457</v>
      </c>
    </row>
    <row r="266" spans="4:5">
      <c r="D266" s="751"/>
      <c r="E266" s="751" t="s">
        <v>1457</v>
      </c>
    </row>
    <row r="267" spans="4:5">
      <c r="D267" s="751"/>
      <c r="E267" s="751" t="s">
        <v>1457</v>
      </c>
    </row>
    <row r="268" spans="4:5">
      <c r="D268" s="751"/>
      <c r="E268" s="751" t="s">
        <v>1457</v>
      </c>
    </row>
    <row r="269" spans="4:5">
      <c r="D269" s="751"/>
      <c r="E269" s="751" t="s">
        <v>1457</v>
      </c>
    </row>
    <row r="270" spans="4:5">
      <c r="D270" s="751"/>
      <c r="E270" s="751" t="s">
        <v>1457</v>
      </c>
    </row>
    <row r="271" spans="4:5">
      <c r="D271" s="751"/>
      <c r="E271" s="751" t="s">
        <v>1457</v>
      </c>
    </row>
    <row r="272" spans="4:5">
      <c r="D272" s="751"/>
      <c r="E272" s="751" t="s">
        <v>1457</v>
      </c>
    </row>
    <row r="273" spans="4:6">
      <c r="D273" s="751"/>
      <c r="E273" s="751" t="s">
        <v>1457</v>
      </c>
    </row>
    <row r="274" spans="4:6">
      <c r="D274" s="751"/>
      <c r="E274" s="751" t="s">
        <v>1457</v>
      </c>
    </row>
    <row r="275" spans="4:6">
      <c r="D275" s="751"/>
      <c r="E275" s="751" t="s">
        <v>1457</v>
      </c>
    </row>
    <row r="276" spans="4:6">
      <c r="D276" s="751"/>
      <c r="E276" s="751" t="s">
        <v>1457</v>
      </c>
    </row>
    <row r="277" spans="4:6">
      <c r="D277" s="751"/>
      <c r="E277" s="751" t="s">
        <v>1457</v>
      </c>
    </row>
    <row r="278" spans="4:6">
      <c r="E278" s="751" t="s">
        <v>1457</v>
      </c>
    </row>
    <row r="279" spans="4:6">
      <c r="D279" s="347">
        <v>254</v>
      </c>
      <c r="E279" s="751" t="s">
        <v>1457</v>
      </c>
    </row>
    <row r="280" spans="4:6">
      <c r="D280" s="347">
        <v>255</v>
      </c>
      <c r="E280" s="751" t="s">
        <v>1457</v>
      </c>
    </row>
    <row r="281" spans="4:6">
      <c r="D281" s="347">
        <v>256</v>
      </c>
      <c r="E281" s="751" t="s">
        <v>1457</v>
      </c>
    </row>
    <row r="282" spans="4:6">
      <c r="D282" s="347">
        <v>257</v>
      </c>
      <c r="F282" s="328" t="s">
        <v>1622</v>
      </c>
    </row>
    <row r="283" spans="4:6">
      <c r="E283" s="328" t="s">
        <v>1457</v>
      </c>
    </row>
    <row r="284" spans="4:6">
      <c r="D284" s="347">
        <v>258</v>
      </c>
      <c r="E284" s="751" t="s">
        <v>1457</v>
      </c>
    </row>
    <row r="285" spans="4:6">
      <c r="D285" s="347">
        <v>259</v>
      </c>
      <c r="E285" s="751" t="s">
        <v>1457</v>
      </c>
    </row>
    <row r="286" spans="4:6">
      <c r="D286" s="347">
        <v>260</v>
      </c>
      <c r="E286" s="751" t="s">
        <v>1457</v>
      </c>
    </row>
    <row r="287" spans="4:6">
      <c r="D287" s="347">
        <v>261</v>
      </c>
      <c r="E287" s="751" t="s">
        <v>1457</v>
      </c>
    </row>
    <row r="288" spans="4:6">
      <c r="D288" s="347">
        <v>262</v>
      </c>
      <c r="E288" s="751" t="s">
        <v>1457</v>
      </c>
    </row>
    <row r="289" spans="4:5">
      <c r="D289" s="347">
        <v>263</v>
      </c>
      <c r="E289" s="751" t="s">
        <v>1457</v>
      </c>
    </row>
    <row r="290" spans="4:5">
      <c r="D290" s="347">
        <v>264</v>
      </c>
      <c r="E290" s="751" t="s">
        <v>1457</v>
      </c>
    </row>
    <row r="291" spans="4:5">
      <c r="D291" s="347">
        <v>264</v>
      </c>
      <c r="E291" s="751" t="s">
        <v>1457</v>
      </c>
    </row>
    <row r="292" spans="4:5">
      <c r="D292" s="751"/>
      <c r="E292" s="751" t="s">
        <v>1457</v>
      </c>
    </row>
    <row r="293" spans="4:5">
      <c r="D293" s="751"/>
      <c r="E293" s="751" t="s">
        <v>1457</v>
      </c>
    </row>
    <row r="294" spans="4:5">
      <c r="D294" s="751"/>
      <c r="E294" s="751" t="s">
        <v>1457</v>
      </c>
    </row>
    <row r="295" spans="4:5">
      <c r="D295" s="751"/>
      <c r="E295" s="751" t="s">
        <v>1457</v>
      </c>
    </row>
    <row r="296" spans="4:5">
      <c r="D296" s="751"/>
      <c r="E296" s="751" t="s">
        <v>1457</v>
      </c>
    </row>
    <row r="297" spans="4:5">
      <c r="D297" s="751"/>
      <c r="E297" s="751" t="s">
        <v>1457</v>
      </c>
    </row>
    <row r="298" spans="4:5">
      <c r="D298" s="751"/>
      <c r="E298" s="751" t="s">
        <v>1457</v>
      </c>
    </row>
    <row r="299" spans="4:5">
      <c r="D299" s="751"/>
      <c r="E299" s="751" t="s">
        <v>1457</v>
      </c>
    </row>
    <row r="300" spans="4:5">
      <c r="D300" s="751"/>
      <c r="E300" s="751" t="s">
        <v>1457</v>
      </c>
    </row>
    <row r="301" spans="4:5">
      <c r="D301" s="751"/>
      <c r="E301" s="751" t="s">
        <v>1457</v>
      </c>
    </row>
    <row r="302" spans="4:5">
      <c r="D302" s="751"/>
      <c r="E302" s="751" t="s">
        <v>1457</v>
      </c>
    </row>
    <row r="303" spans="4:5">
      <c r="D303" s="751"/>
      <c r="E303" s="751" t="s">
        <v>1457</v>
      </c>
    </row>
    <row r="304" spans="4:5">
      <c r="D304" s="751"/>
      <c r="E304" s="751" t="s">
        <v>1457</v>
      </c>
    </row>
    <row r="305" spans="4:5">
      <c r="D305" s="751"/>
      <c r="E305" s="751" t="s">
        <v>1457</v>
      </c>
    </row>
    <row r="306" spans="4:5">
      <c r="D306" s="751"/>
      <c r="E306" s="751" t="s">
        <v>1457</v>
      </c>
    </row>
    <row r="307" spans="4:5">
      <c r="D307" s="751"/>
      <c r="E307" s="751" t="s">
        <v>1457</v>
      </c>
    </row>
    <row r="308" spans="4:5">
      <c r="D308" s="751"/>
    </row>
    <row r="309" spans="4:5">
      <c r="D309" s="751"/>
    </row>
    <row r="310" spans="4:5">
      <c r="D310" s="751"/>
    </row>
    <row r="311" spans="4:5">
      <c r="D311" s="751"/>
      <c r="E311" s="328" t="s">
        <v>1457</v>
      </c>
    </row>
    <row r="312" spans="4:5">
      <c r="D312" s="751"/>
      <c r="E312" s="751" t="s">
        <v>1457</v>
      </c>
    </row>
    <row r="313" spans="4:5">
      <c r="D313" s="751"/>
      <c r="E313" s="751" t="s">
        <v>1457</v>
      </c>
    </row>
    <row r="314" spans="4:5">
      <c r="D314" s="751"/>
      <c r="E314" s="751" t="s">
        <v>1457</v>
      </c>
    </row>
    <row r="315" spans="4:5">
      <c r="D315" s="347">
        <v>287</v>
      </c>
      <c r="E315" s="751" t="s">
        <v>1457</v>
      </c>
    </row>
    <row r="316" spans="4:5">
      <c r="D316" s="751"/>
      <c r="E316" s="751" t="s">
        <v>1457</v>
      </c>
    </row>
    <row r="317" spans="4:5">
      <c r="D317" s="751"/>
      <c r="E317" s="751" t="s">
        <v>1457</v>
      </c>
    </row>
    <row r="318" spans="4:5">
      <c r="D318" s="751"/>
      <c r="E318" s="751" t="s">
        <v>1457</v>
      </c>
    </row>
    <row r="319" spans="4:5">
      <c r="D319" s="751"/>
      <c r="E319" s="751" t="s">
        <v>1457</v>
      </c>
    </row>
    <row r="320" spans="4:5">
      <c r="D320" s="751"/>
      <c r="E320" s="751" t="s">
        <v>1457</v>
      </c>
    </row>
    <row r="321" spans="4:5">
      <c r="D321" s="751"/>
      <c r="E321" s="751" t="s">
        <v>1457</v>
      </c>
    </row>
    <row r="322" spans="4:5">
      <c r="D322" s="751"/>
      <c r="E322" s="751" t="s">
        <v>1457</v>
      </c>
    </row>
    <row r="323" spans="4:5">
      <c r="D323" s="751"/>
      <c r="E323" s="751" t="s">
        <v>1457</v>
      </c>
    </row>
    <row r="324" spans="4:5">
      <c r="D324" s="751"/>
      <c r="E324" s="751" t="s">
        <v>1457</v>
      </c>
    </row>
    <row r="325" spans="4:5">
      <c r="D325" s="751"/>
      <c r="E325" s="751" t="s">
        <v>1457</v>
      </c>
    </row>
    <row r="326" spans="4:5">
      <c r="D326" s="751"/>
      <c r="E326" s="751" t="s">
        <v>1457</v>
      </c>
    </row>
    <row r="327" spans="4:5">
      <c r="D327" s="751"/>
      <c r="E327" s="751" t="s">
        <v>1457</v>
      </c>
    </row>
    <row r="328" spans="4:5">
      <c r="D328" s="751"/>
      <c r="E328" s="751" t="s">
        <v>1457</v>
      </c>
    </row>
    <row r="329" spans="4:5">
      <c r="D329" s="751"/>
      <c r="E329" s="751" t="s">
        <v>1457</v>
      </c>
    </row>
    <row r="330" spans="4:5">
      <c r="D330" s="751"/>
      <c r="E330" s="751" t="s">
        <v>1457</v>
      </c>
    </row>
    <row r="331" spans="4:5">
      <c r="D331" s="751"/>
      <c r="E331" s="751" t="s">
        <v>1457</v>
      </c>
    </row>
    <row r="332" spans="4:5">
      <c r="D332" s="751"/>
      <c r="E332" s="751" t="s">
        <v>1457</v>
      </c>
    </row>
    <row r="333" spans="4:5">
      <c r="D333" s="751"/>
      <c r="E333" s="751" t="s">
        <v>1457</v>
      </c>
    </row>
    <row r="334" spans="4:5">
      <c r="D334" s="751"/>
      <c r="E334" s="751" t="s">
        <v>1457</v>
      </c>
    </row>
    <row r="335" spans="4:5">
      <c r="D335" s="751"/>
      <c r="E335" s="751" t="s">
        <v>1457</v>
      </c>
    </row>
    <row r="336" spans="4:5">
      <c r="D336" s="751"/>
      <c r="E336" s="751" t="s">
        <v>1457</v>
      </c>
    </row>
    <row r="337" spans="4:5">
      <c r="D337" s="751"/>
      <c r="E337" s="751" t="s">
        <v>1457</v>
      </c>
    </row>
    <row r="338" spans="4:5">
      <c r="D338" s="751"/>
      <c r="E338" s="751" t="s">
        <v>1457</v>
      </c>
    </row>
    <row r="339" spans="4:5">
      <c r="D339" s="751"/>
      <c r="E339" s="751" t="s">
        <v>1457</v>
      </c>
    </row>
    <row r="340" spans="4:5">
      <c r="D340" s="751"/>
      <c r="E340" s="751" t="s">
        <v>1457</v>
      </c>
    </row>
    <row r="341" spans="4:5">
      <c r="D341" s="751"/>
      <c r="E341" s="751" t="s">
        <v>1457</v>
      </c>
    </row>
    <row r="342" spans="4:5">
      <c r="D342" s="751"/>
      <c r="E342" s="751" t="s">
        <v>1457</v>
      </c>
    </row>
    <row r="343" spans="4:5">
      <c r="D343" s="751"/>
      <c r="E343" s="751" t="s">
        <v>1457</v>
      </c>
    </row>
    <row r="344" spans="4:5">
      <c r="D344" s="751"/>
      <c r="E344" s="751" t="s">
        <v>1457</v>
      </c>
    </row>
    <row r="345" spans="4:5">
      <c r="D345" s="751"/>
      <c r="E345" s="751" t="s">
        <v>1457</v>
      </c>
    </row>
    <row r="346" spans="4:5">
      <c r="D346" s="751"/>
      <c r="E346" s="751" t="s">
        <v>1457</v>
      </c>
    </row>
    <row r="347" spans="4:5">
      <c r="D347" s="751"/>
      <c r="E347" s="751" t="s">
        <v>1457</v>
      </c>
    </row>
    <row r="348" spans="4:5">
      <c r="D348" s="751"/>
      <c r="E348" s="751" t="s">
        <v>1457</v>
      </c>
    </row>
    <row r="349" spans="4:5">
      <c r="D349" s="751"/>
      <c r="E349" s="751" t="s">
        <v>1457</v>
      </c>
    </row>
    <row r="350" spans="4:5">
      <c r="D350" s="751"/>
      <c r="E350" s="751" t="s">
        <v>1457</v>
      </c>
    </row>
    <row r="351" spans="4:5">
      <c r="D351" s="751"/>
      <c r="E351" s="751" t="s">
        <v>1457</v>
      </c>
    </row>
    <row r="352" spans="4:5">
      <c r="D352" s="751"/>
      <c r="E352" s="751" t="s">
        <v>1457</v>
      </c>
    </row>
    <row r="353" spans="4:5">
      <c r="D353" s="751"/>
      <c r="E353" s="751" t="s">
        <v>1457</v>
      </c>
    </row>
    <row r="354" spans="4:5">
      <c r="D354" s="751"/>
      <c r="E354" s="751" t="s">
        <v>1457</v>
      </c>
    </row>
    <row r="355" spans="4:5">
      <c r="D355" s="751"/>
      <c r="E355" s="751" t="s">
        <v>1457</v>
      </c>
    </row>
    <row r="356" spans="4:5">
      <c r="D356" s="751"/>
      <c r="E356" s="751" t="s">
        <v>1457</v>
      </c>
    </row>
    <row r="357" spans="4:5">
      <c r="D357" s="751"/>
      <c r="E357" s="751" t="s">
        <v>1457</v>
      </c>
    </row>
    <row r="358" spans="4:5">
      <c r="D358" s="751"/>
      <c r="E358" s="751" t="s">
        <v>1457</v>
      </c>
    </row>
    <row r="359" spans="4:5">
      <c r="D359" s="751"/>
      <c r="E359" s="751" t="s">
        <v>1457</v>
      </c>
    </row>
    <row r="360" spans="4:5">
      <c r="D360" s="751"/>
    </row>
    <row r="361" spans="4:5">
      <c r="D361" s="751"/>
      <c r="E361" s="328" t="s">
        <v>1457</v>
      </c>
    </row>
    <row r="362" spans="4:5">
      <c r="D362" s="751"/>
      <c r="E362" s="751" t="s">
        <v>1457</v>
      </c>
    </row>
    <row r="363" spans="4:5">
      <c r="E363" s="751" t="s">
        <v>1457</v>
      </c>
    </row>
    <row r="364" spans="4:5">
      <c r="E364" s="751" t="s">
        <v>1457</v>
      </c>
    </row>
    <row r="365" spans="4:5">
      <c r="D365" s="347">
        <v>335</v>
      </c>
      <c r="E365" s="751" t="s">
        <v>1457</v>
      </c>
    </row>
    <row r="366" spans="4:5">
      <c r="D366" s="751"/>
      <c r="E366" s="751" t="s">
        <v>1457</v>
      </c>
    </row>
    <row r="367" spans="4:5">
      <c r="D367" s="751"/>
      <c r="E367" s="751" t="s">
        <v>1457</v>
      </c>
    </row>
    <row r="368" spans="4:5">
      <c r="D368" s="751"/>
      <c r="E368" s="751" t="s">
        <v>1457</v>
      </c>
    </row>
    <row r="369" spans="4:5">
      <c r="D369" s="751"/>
    </row>
    <row r="370" spans="4:5">
      <c r="D370" s="751"/>
      <c r="E370" s="328" t="s">
        <v>1457</v>
      </c>
    </row>
    <row r="371" spans="4:5">
      <c r="D371" s="751"/>
      <c r="E371" s="751" t="s">
        <v>1457</v>
      </c>
    </row>
    <row r="372" spans="4:5">
      <c r="D372" s="751"/>
      <c r="E372" s="751" t="s">
        <v>1457</v>
      </c>
    </row>
    <row r="373" spans="4:5">
      <c r="D373" s="751"/>
      <c r="E373" s="751" t="s">
        <v>1457</v>
      </c>
    </row>
    <row r="374" spans="4:5">
      <c r="D374" s="751"/>
      <c r="E374" s="751" t="s">
        <v>1457</v>
      </c>
    </row>
    <row r="375" spans="4:5">
      <c r="D375" s="751"/>
      <c r="E375" s="751" t="s">
        <v>1457</v>
      </c>
    </row>
    <row r="376" spans="4:5">
      <c r="D376" s="751"/>
      <c r="E376" s="751" t="s">
        <v>1457</v>
      </c>
    </row>
    <row r="377" spans="4:5">
      <c r="D377" s="751"/>
      <c r="E377" s="751" t="s">
        <v>1457</v>
      </c>
    </row>
    <row r="378" spans="4:5">
      <c r="D378" s="751"/>
      <c r="E378" s="751" t="s">
        <v>1457</v>
      </c>
    </row>
    <row r="379" spans="4:5">
      <c r="D379" s="751"/>
      <c r="E379" s="751" t="s">
        <v>1457</v>
      </c>
    </row>
    <row r="380" spans="4:5">
      <c r="D380" s="751"/>
      <c r="E380" s="751" t="s">
        <v>1457</v>
      </c>
    </row>
    <row r="381" spans="4:5">
      <c r="D381" s="751"/>
      <c r="E381" s="751" t="s">
        <v>1457</v>
      </c>
    </row>
    <row r="382" spans="4:5">
      <c r="D382" s="751"/>
      <c r="E382" s="751" t="s">
        <v>1457</v>
      </c>
    </row>
    <row r="383" spans="4:5">
      <c r="D383" s="751"/>
      <c r="E383" s="751" t="s">
        <v>1457</v>
      </c>
    </row>
    <row r="384" spans="4:5">
      <c r="D384" s="751"/>
      <c r="E384" s="751" t="s">
        <v>1457</v>
      </c>
    </row>
    <row r="385" spans="4:5">
      <c r="D385" s="751"/>
      <c r="E385" s="751" t="s">
        <v>1457</v>
      </c>
    </row>
    <row r="386" spans="4:5">
      <c r="D386" s="751"/>
      <c r="E386" s="751" t="s">
        <v>1457</v>
      </c>
    </row>
    <row r="387" spans="4:5">
      <c r="D387" s="751"/>
      <c r="E387" s="751" t="s">
        <v>1457</v>
      </c>
    </row>
    <row r="388" spans="4:5">
      <c r="D388" s="751"/>
      <c r="E388" s="751" t="s">
        <v>1457</v>
      </c>
    </row>
    <row r="389" spans="4:5">
      <c r="D389" s="751"/>
      <c r="E389" s="751" t="s">
        <v>1457</v>
      </c>
    </row>
    <row r="390" spans="4:5">
      <c r="D390" s="751"/>
      <c r="E390" s="751" t="s">
        <v>1457</v>
      </c>
    </row>
    <row r="391" spans="4:5">
      <c r="D391" s="751"/>
      <c r="E391" s="751" t="s">
        <v>1457</v>
      </c>
    </row>
    <row r="392" spans="4:5">
      <c r="D392" s="751"/>
      <c r="E392" s="751" t="s">
        <v>1457</v>
      </c>
    </row>
    <row r="393" spans="4:5">
      <c r="D393" s="751"/>
      <c r="E393" s="751" t="s">
        <v>1457</v>
      </c>
    </row>
    <row r="394" spans="4:5">
      <c r="D394" s="751"/>
      <c r="E394" s="751" t="s">
        <v>1457</v>
      </c>
    </row>
    <row r="395" spans="4:5">
      <c r="D395" s="751"/>
      <c r="E395" s="751" t="s">
        <v>1457</v>
      </c>
    </row>
    <row r="396" spans="4:5">
      <c r="D396" s="751"/>
      <c r="E396" s="751" t="s">
        <v>1457</v>
      </c>
    </row>
    <row r="397" spans="4:5">
      <c r="D397" s="751"/>
      <c r="E397" s="751" t="s">
        <v>1457</v>
      </c>
    </row>
    <row r="398" spans="4:5">
      <c r="D398" s="751"/>
      <c r="E398" s="751" t="s">
        <v>1457</v>
      </c>
    </row>
    <row r="399" spans="4:5">
      <c r="D399" s="751"/>
      <c r="E399" s="751" t="s">
        <v>1457</v>
      </c>
    </row>
    <row r="400" spans="4:5">
      <c r="D400" s="751"/>
      <c r="E400" s="751" t="s">
        <v>1457</v>
      </c>
    </row>
    <row r="401" spans="4:6">
      <c r="D401" s="751"/>
      <c r="E401" s="751" t="s">
        <v>1457</v>
      </c>
    </row>
    <row r="402" spans="4:6">
      <c r="D402" s="751"/>
      <c r="E402" s="751" t="s">
        <v>1457</v>
      </c>
    </row>
    <row r="403" spans="4:6">
      <c r="D403" s="751"/>
      <c r="E403" s="751" t="s">
        <v>1457</v>
      </c>
    </row>
    <row r="404" spans="4:6">
      <c r="D404" s="751"/>
      <c r="E404" s="751" t="s">
        <v>1457</v>
      </c>
    </row>
    <row r="405" spans="4:6">
      <c r="D405" s="751"/>
      <c r="E405" s="751" t="s">
        <v>1457</v>
      </c>
    </row>
    <row r="406" spans="4:6">
      <c r="D406" s="751"/>
      <c r="E406" s="751" t="s">
        <v>1457</v>
      </c>
    </row>
    <row r="407" spans="4:6">
      <c r="D407" s="751"/>
    </row>
    <row r="408" spans="4:6">
      <c r="D408" s="751"/>
    </row>
    <row r="409" spans="4:6">
      <c r="D409" s="751"/>
    </row>
    <row r="410" spans="4:6">
      <c r="D410" s="751"/>
      <c r="E410" s="328" t="s">
        <v>1457</v>
      </c>
    </row>
    <row r="411" spans="4:6">
      <c r="D411" s="751"/>
      <c r="E411" s="328" t="s">
        <v>1457</v>
      </c>
    </row>
    <row r="412" spans="4:6">
      <c r="D412" s="751"/>
      <c r="E412" s="751" t="s">
        <v>1457</v>
      </c>
    </row>
    <row r="413" spans="4:6">
      <c r="D413" s="751"/>
      <c r="E413" s="751" t="s">
        <v>1457</v>
      </c>
    </row>
    <row r="414" spans="4:6">
      <c r="D414" s="751"/>
      <c r="E414" s="751"/>
      <c r="F414" s="328" t="s">
        <v>1622</v>
      </c>
    </row>
    <row r="415" spans="4:6">
      <c r="D415" s="751"/>
      <c r="E415" s="328" t="s">
        <v>1457</v>
      </c>
    </row>
    <row r="416" spans="4:6">
      <c r="D416" s="751"/>
      <c r="E416" s="751" t="s">
        <v>1457</v>
      </c>
    </row>
    <row r="417" spans="4:5">
      <c r="D417" s="751"/>
      <c r="E417" s="751" t="s">
        <v>1457</v>
      </c>
    </row>
    <row r="418" spans="4:5">
      <c r="D418" s="751"/>
      <c r="E418" s="751" t="s">
        <v>1457</v>
      </c>
    </row>
    <row r="419" spans="4:5">
      <c r="D419" s="751"/>
      <c r="E419" s="751" t="s">
        <v>1457</v>
      </c>
    </row>
    <row r="420" spans="4:5">
      <c r="D420" s="751"/>
      <c r="E420" s="751" t="s">
        <v>1457</v>
      </c>
    </row>
    <row r="421" spans="4:5">
      <c r="D421" s="751"/>
      <c r="E421" s="751" t="s">
        <v>1457</v>
      </c>
    </row>
    <row r="422" spans="4:5">
      <c r="D422" s="751"/>
      <c r="E422" s="751" t="s">
        <v>1457</v>
      </c>
    </row>
    <row r="423" spans="4:5">
      <c r="D423" s="751"/>
      <c r="E423" s="751" t="s">
        <v>1457</v>
      </c>
    </row>
    <row r="424" spans="4:5">
      <c r="D424" s="751"/>
      <c r="E424" s="751" t="s">
        <v>1457</v>
      </c>
    </row>
    <row r="425" spans="4:5">
      <c r="D425" s="751"/>
      <c r="E425" s="751" t="s">
        <v>1457</v>
      </c>
    </row>
    <row r="426" spans="4:5">
      <c r="D426" s="751"/>
      <c r="E426" s="751" t="s">
        <v>1457</v>
      </c>
    </row>
    <row r="427" spans="4:5">
      <c r="D427" s="751"/>
      <c r="E427" s="751" t="s">
        <v>1457</v>
      </c>
    </row>
    <row r="428" spans="4:5">
      <c r="D428" s="751"/>
      <c r="E428" s="751" t="s">
        <v>1457</v>
      </c>
    </row>
    <row r="429" spans="4:5">
      <c r="D429" s="751"/>
      <c r="E429" s="751" t="s">
        <v>1457</v>
      </c>
    </row>
    <row r="430" spans="4:5">
      <c r="D430" s="751"/>
      <c r="E430" s="751" t="s">
        <v>1457</v>
      </c>
    </row>
    <row r="431" spans="4:5">
      <c r="D431" s="751"/>
      <c r="E431" s="751" t="s">
        <v>1457</v>
      </c>
    </row>
    <row r="432" spans="4:5">
      <c r="D432" s="751"/>
      <c r="E432" s="751" t="s">
        <v>1457</v>
      </c>
    </row>
    <row r="433" spans="1:5">
      <c r="D433" s="751"/>
      <c r="E433" s="751" t="s">
        <v>1457</v>
      </c>
    </row>
    <row r="434" spans="1:5">
      <c r="D434" s="751"/>
      <c r="E434" s="751" t="s">
        <v>1457</v>
      </c>
    </row>
    <row r="435" spans="1:5">
      <c r="D435" s="347">
        <v>405</v>
      </c>
      <c r="E435" s="751" t="s">
        <v>1457</v>
      </c>
    </row>
    <row r="436" spans="1:5">
      <c r="D436" s="347">
        <v>406</v>
      </c>
      <c r="E436" s="751" t="s">
        <v>1457</v>
      </c>
    </row>
    <row r="437" spans="1:5">
      <c r="D437" s="347">
        <v>407</v>
      </c>
      <c r="E437" s="751" t="s">
        <v>1457</v>
      </c>
    </row>
    <row r="438" spans="1:5">
      <c r="D438" s="347">
        <v>408</v>
      </c>
      <c r="E438" s="751" t="s">
        <v>1457</v>
      </c>
    </row>
    <row r="439" spans="1:5">
      <c r="D439" s="347">
        <v>409</v>
      </c>
      <c r="E439" s="751" t="s">
        <v>1457</v>
      </c>
    </row>
    <row r="440" spans="1:5">
      <c r="D440" s="347">
        <v>410</v>
      </c>
      <c r="E440" s="751" t="s">
        <v>1457</v>
      </c>
    </row>
    <row r="441" spans="1:5">
      <c r="D441" s="347">
        <v>410</v>
      </c>
      <c r="E441" s="751" t="s">
        <v>1457</v>
      </c>
    </row>
    <row r="442" spans="1:5">
      <c r="D442" s="751"/>
      <c r="E442" s="751" t="s">
        <v>1457</v>
      </c>
    </row>
    <row r="443" spans="1:5">
      <c r="D443" s="751"/>
      <c r="E443" s="751" t="s">
        <v>1457</v>
      </c>
    </row>
    <row r="444" spans="1:5">
      <c r="D444" s="751"/>
      <c r="E444" s="751" t="s">
        <v>1457</v>
      </c>
    </row>
    <row r="445" spans="1:5">
      <c r="D445" s="751"/>
      <c r="E445" s="751" t="s">
        <v>1457</v>
      </c>
    </row>
    <row r="446" spans="1:5">
      <c r="D446" s="751"/>
      <c r="E446" s="751" t="s">
        <v>1457</v>
      </c>
    </row>
    <row r="447" spans="1:5">
      <c r="D447" s="347">
        <v>416</v>
      </c>
      <c r="E447" s="751" t="s">
        <v>1457</v>
      </c>
    </row>
    <row r="448" spans="1:5">
      <c r="A448" s="328">
        <v>433</v>
      </c>
      <c r="D448" s="751"/>
    </row>
    <row r="449" spans="4:20" s="751" customFormat="1">
      <c r="E449" s="751" t="s">
        <v>1457</v>
      </c>
      <c r="F449" s="328"/>
      <c r="T449" s="361"/>
    </row>
    <row r="450" spans="4:20">
      <c r="D450" s="751"/>
      <c r="E450" s="751" t="s">
        <v>1457</v>
      </c>
    </row>
    <row r="451" spans="4:20">
      <c r="D451" s="751"/>
      <c r="E451" s="751" t="s">
        <v>1457</v>
      </c>
    </row>
    <row r="452" spans="4:20">
      <c r="D452" s="751"/>
      <c r="E452" s="751" t="s">
        <v>1457</v>
      </c>
    </row>
    <row r="453" spans="4:20">
      <c r="D453" s="751"/>
      <c r="E453" s="751" t="s">
        <v>1457</v>
      </c>
    </row>
    <row r="454" spans="4:20">
      <c r="D454" s="751"/>
      <c r="E454" s="751" t="s">
        <v>1457</v>
      </c>
    </row>
    <row r="455" spans="4:20">
      <c r="D455" s="751"/>
      <c r="E455" s="751" t="s">
        <v>1457</v>
      </c>
    </row>
    <row r="456" spans="4:20">
      <c r="D456" s="751"/>
      <c r="E456" s="751" t="s">
        <v>1457</v>
      </c>
    </row>
    <row r="457" spans="4:20">
      <c r="D457" s="751"/>
    </row>
    <row r="458" spans="4:20">
      <c r="D458" s="751"/>
    </row>
    <row r="459" spans="4:20">
      <c r="D459" s="751"/>
      <c r="F459" s="328" t="s">
        <v>1622</v>
      </c>
    </row>
    <row r="460" spans="4:20">
      <c r="D460" s="751"/>
      <c r="E460" s="328" t="s">
        <v>500</v>
      </c>
      <c r="F460" s="328" t="s">
        <v>2226</v>
      </c>
    </row>
    <row r="461" spans="4:20">
      <c r="D461" s="751"/>
      <c r="E461" s="328" t="s">
        <v>1457</v>
      </c>
    </row>
    <row r="462" spans="4:20">
      <c r="D462" s="751"/>
    </row>
    <row r="463" spans="4:20">
      <c r="D463" s="751"/>
    </row>
    <row r="464" spans="4:20">
      <c r="D464" s="751"/>
    </row>
    <row r="465" spans="1:20">
      <c r="D465" s="751">
        <v>433</v>
      </c>
    </row>
    <row r="466" spans="1:20" s="751" customFormat="1">
      <c r="A466" s="347">
        <v>50</v>
      </c>
      <c r="D466" s="347">
        <v>434</v>
      </c>
      <c r="E466" s="751" t="s">
        <v>2230</v>
      </c>
      <c r="T466" s="361"/>
    </row>
    <row r="467" spans="1:20">
      <c r="D467" s="751"/>
    </row>
    <row r="468" spans="1:20">
      <c r="D468" s="751"/>
    </row>
    <row r="469" spans="1:20">
      <c r="D469" s="751"/>
    </row>
    <row r="470" spans="1:20">
      <c r="D470" s="751"/>
    </row>
    <row r="471" spans="1:20">
      <c r="D471" s="751"/>
    </row>
    <row r="472" spans="1:20">
      <c r="D472" s="751"/>
    </row>
    <row r="473" spans="1:20">
      <c r="D473" s="751"/>
    </row>
    <row r="474" spans="1:20">
      <c r="D474" s="751"/>
    </row>
    <row r="475" spans="1:20">
      <c r="D475" s="751"/>
    </row>
    <row r="476" spans="1:20">
      <c r="D476" s="751"/>
    </row>
    <row r="477" spans="1:20">
      <c r="D477" s="751"/>
    </row>
    <row r="478" spans="1:20">
      <c r="D478" s="751"/>
    </row>
    <row r="479" spans="1:20">
      <c r="D479" s="751"/>
    </row>
    <row r="480" spans="1:20">
      <c r="D480" s="751"/>
    </row>
    <row r="481" spans="4:5">
      <c r="D481" s="751"/>
    </row>
    <row r="482" spans="4:5">
      <c r="D482" s="347">
        <v>50</v>
      </c>
    </row>
    <row r="483" spans="4:5">
      <c r="D483" s="751"/>
    </row>
    <row r="484" spans="4:5">
      <c r="D484" s="751"/>
    </row>
    <row r="485" spans="4:5">
      <c r="D485" s="751"/>
    </row>
    <row r="486" spans="4:5">
      <c r="D486" s="751"/>
    </row>
    <row r="487" spans="4:5">
      <c r="D487" s="751"/>
    </row>
    <row r="488" spans="4:5">
      <c r="D488" s="751"/>
    </row>
    <row r="489" spans="4:5">
      <c r="D489" s="751"/>
    </row>
    <row r="490" spans="4:5">
      <c r="D490" s="751"/>
    </row>
    <row r="491" spans="4:5">
      <c r="D491" s="751"/>
    </row>
    <row r="492" spans="4:5">
      <c r="D492" s="751"/>
    </row>
    <row r="493" spans="4:5">
      <c r="D493" s="751"/>
    </row>
    <row r="494" spans="4:5">
      <c r="D494" s="751"/>
      <c r="E494" s="328" t="s">
        <v>500</v>
      </c>
    </row>
    <row r="495" spans="4:5">
      <c r="D495" s="751"/>
    </row>
    <row r="496" spans="4:5">
      <c r="D496" s="347">
        <v>464</v>
      </c>
    </row>
    <row r="497" spans="4:5">
      <c r="D497" s="347">
        <v>464</v>
      </c>
    </row>
    <row r="498" spans="4:5">
      <c r="D498" s="751"/>
    </row>
    <row r="499" spans="4:5">
      <c r="D499" s="751"/>
    </row>
    <row r="500" spans="4:5">
      <c r="D500" s="751"/>
    </row>
    <row r="501" spans="4:5">
      <c r="D501" s="751"/>
    </row>
    <row r="502" spans="4:5">
      <c r="D502" s="751"/>
      <c r="E502" s="751"/>
    </row>
    <row r="503" spans="4:5">
      <c r="D503" s="751"/>
      <c r="E503" s="751"/>
    </row>
    <row r="504" spans="4:5">
      <c r="D504" s="751"/>
      <c r="E504" s="751"/>
    </row>
    <row r="505" spans="4:5">
      <c r="D505" s="751"/>
      <c r="E505" s="751"/>
    </row>
    <row r="506" spans="4:5">
      <c r="D506" s="751"/>
      <c r="E506" s="751"/>
    </row>
    <row r="507" spans="4:5">
      <c r="D507" s="751"/>
    </row>
    <row r="508" spans="4:5">
      <c r="D508" s="751"/>
    </row>
    <row r="509" spans="4:5">
      <c r="D509" s="751"/>
    </row>
    <row r="510" spans="4:5">
      <c r="D510" s="751"/>
    </row>
    <row r="511" spans="4:5">
      <c r="D511" s="751"/>
    </row>
    <row r="512" spans="4:5">
      <c r="D512" s="751"/>
    </row>
    <row r="513" spans="1:4">
      <c r="D513" s="751"/>
    </row>
    <row r="514" spans="1:4">
      <c r="D514" s="751"/>
    </row>
    <row r="515" spans="1:4">
      <c r="D515" s="751"/>
    </row>
    <row r="516" spans="1:4">
      <c r="D516" s="751"/>
    </row>
    <row r="517" spans="1:4">
      <c r="D517" s="751"/>
    </row>
    <row r="518" spans="1:4">
      <c r="D518" s="751"/>
    </row>
    <row r="519" spans="1:4">
      <c r="D519" s="751"/>
    </row>
    <row r="520" spans="1:4">
      <c r="D520" s="751"/>
    </row>
    <row r="521" spans="1:4">
      <c r="D521" s="751"/>
    </row>
    <row r="522" spans="1:4">
      <c r="D522" s="751"/>
    </row>
    <row r="523" spans="1:4">
      <c r="D523" s="751"/>
    </row>
    <row r="524" spans="1:4">
      <c r="D524" s="751"/>
    </row>
    <row r="525" spans="1:4">
      <c r="D525" s="751"/>
    </row>
    <row r="526" spans="1:4">
      <c r="D526" s="751"/>
    </row>
    <row r="527" spans="1:4">
      <c r="D527" s="751"/>
    </row>
    <row r="528" spans="1:4">
      <c r="A528" s="347">
        <v>511</v>
      </c>
      <c r="D528" s="751"/>
    </row>
    <row r="529" spans="4:6">
      <c r="D529" s="751"/>
    </row>
    <row r="530" spans="4:6">
      <c r="D530" s="751"/>
      <c r="F530" s="328" t="s">
        <v>1622</v>
      </c>
    </row>
    <row r="531" spans="4:6">
      <c r="D531" s="751"/>
      <c r="E531" s="328" t="s">
        <v>1457</v>
      </c>
    </row>
    <row r="532" spans="4:6">
      <c r="D532" s="751"/>
      <c r="F532" s="328" t="s">
        <v>1622</v>
      </c>
    </row>
    <row r="533" spans="4:6">
      <c r="D533" s="751"/>
      <c r="E533" s="328" t="s">
        <v>1457</v>
      </c>
    </row>
    <row r="534" spans="4:6">
      <c r="D534" s="751"/>
      <c r="E534" s="328" t="s">
        <v>1457</v>
      </c>
    </row>
    <row r="535" spans="4:6">
      <c r="D535" s="751"/>
    </row>
    <row r="536" spans="4:6">
      <c r="D536" s="751"/>
    </row>
    <row r="537" spans="4:6">
      <c r="D537" s="751"/>
    </row>
    <row r="538" spans="4:6">
      <c r="D538" s="751"/>
    </row>
    <row r="539" spans="4:6">
      <c r="D539" s="751"/>
    </row>
    <row r="540" spans="4:6">
      <c r="D540" s="751"/>
    </row>
    <row r="541" spans="4:6">
      <c r="D541" s="751"/>
      <c r="E541" s="328" t="s">
        <v>1457</v>
      </c>
    </row>
    <row r="542" spans="4:6">
      <c r="D542" s="751"/>
      <c r="E542" s="328" t="s">
        <v>1457</v>
      </c>
    </row>
    <row r="543" spans="4:6">
      <c r="D543" s="751"/>
    </row>
    <row r="544" spans="4:6">
      <c r="D544" s="751"/>
    </row>
    <row r="545" spans="4:4">
      <c r="D545" s="347">
        <v>511</v>
      </c>
    </row>
    <row r="546" spans="4:4">
      <c r="D546" s="347">
        <v>512</v>
      </c>
    </row>
    <row r="547" spans="4:4">
      <c r="D547" s="347">
        <v>513</v>
      </c>
    </row>
    <row r="548" spans="4:4">
      <c r="D548" s="347">
        <v>514</v>
      </c>
    </row>
    <row r="549" spans="4:4">
      <c r="D549" s="347">
        <v>515</v>
      </c>
    </row>
    <row r="550" spans="4:4">
      <c r="D550" s="347">
        <v>516</v>
      </c>
    </row>
    <row r="551" spans="4:4">
      <c r="D551" s="347">
        <v>517</v>
      </c>
    </row>
    <row r="552" spans="4:4">
      <c r="D552" s="347">
        <v>518</v>
      </c>
    </row>
    <row r="553" spans="4:4">
      <c r="D553" s="347">
        <v>519</v>
      </c>
    </row>
    <row r="554" spans="4:4">
      <c r="D554" s="347">
        <v>520</v>
      </c>
    </row>
    <row r="555" spans="4:4">
      <c r="D555" s="347">
        <v>521</v>
      </c>
    </row>
    <row r="556" spans="4:4">
      <c r="D556" s="347">
        <v>522</v>
      </c>
    </row>
    <row r="557" spans="4:4">
      <c r="D557" s="347">
        <v>523</v>
      </c>
    </row>
    <row r="558" spans="4:4">
      <c r="D558" s="347">
        <v>524</v>
      </c>
    </row>
    <row r="559" spans="4:4">
      <c r="D559" s="347">
        <v>525</v>
      </c>
    </row>
    <row r="560" spans="4:4">
      <c r="D560" s="347">
        <v>526</v>
      </c>
    </row>
    <row r="561" spans="4:4">
      <c r="D561" s="347">
        <v>527</v>
      </c>
    </row>
    <row r="562" spans="4:4">
      <c r="D562" s="347">
        <v>528</v>
      </c>
    </row>
    <row r="563" spans="4:4">
      <c r="D563" s="347">
        <v>529</v>
      </c>
    </row>
    <row r="564" spans="4:4">
      <c r="D564" s="347">
        <v>530</v>
      </c>
    </row>
    <row r="565" spans="4:4">
      <c r="D565" s="347">
        <v>531</v>
      </c>
    </row>
    <row r="566" spans="4:4">
      <c r="D566" s="347">
        <v>532</v>
      </c>
    </row>
    <row r="567" spans="4:4">
      <c r="D567" s="347">
        <v>533</v>
      </c>
    </row>
    <row r="568" spans="4:4">
      <c r="D568" s="347">
        <v>534</v>
      </c>
    </row>
    <row r="569" spans="4:4">
      <c r="D569" s="347">
        <v>535</v>
      </c>
    </row>
    <row r="570" spans="4:4">
      <c r="D570" s="347">
        <v>536</v>
      </c>
    </row>
    <row r="571" spans="4:4">
      <c r="D571" s="347">
        <v>537</v>
      </c>
    </row>
    <row r="572" spans="4:4">
      <c r="D572" s="347">
        <v>538</v>
      </c>
    </row>
    <row r="573" spans="4:4">
      <c r="D573" s="347">
        <v>539</v>
      </c>
    </row>
    <row r="574" spans="4:4">
      <c r="D574" s="347">
        <v>540</v>
      </c>
    </row>
    <row r="575" spans="4:4">
      <c r="D575" s="347">
        <v>541</v>
      </c>
    </row>
    <row r="576" spans="4:4">
      <c r="D576" s="347">
        <v>542</v>
      </c>
    </row>
    <row r="577" spans="4:4">
      <c r="D577" s="347">
        <v>543</v>
      </c>
    </row>
    <row r="578" spans="4:4">
      <c r="D578" s="347">
        <v>544</v>
      </c>
    </row>
    <row r="579" spans="4:4">
      <c r="D579" s="347">
        <v>545</v>
      </c>
    </row>
    <row r="580" spans="4:4">
      <c r="D580" s="347">
        <v>546</v>
      </c>
    </row>
    <row r="581" spans="4:4">
      <c r="D581" s="347">
        <v>547</v>
      </c>
    </row>
    <row r="582" spans="4:4">
      <c r="D582" s="347">
        <v>548</v>
      </c>
    </row>
    <row r="583" spans="4:4">
      <c r="D583" s="347">
        <v>549</v>
      </c>
    </row>
    <row r="584" spans="4:4">
      <c r="D584" s="347">
        <v>550</v>
      </c>
    </row>
    <row r="585" spans="4:4">
      <c r="D585" s="347">
        <v>551</v>
      </c>
    </row>
    <row r="586" spans="4:4">
      <c r="D586" s="347">
        <v>552</v>
      </c>
    </row>
    <row r="587" spans="4:4">
      <c r="D587" s="347">
        <v>553</v>
      </c>
    </row>
    <row r="588" spans="4:4">
      <c r="D588" s="347">
        <v>554</v>
      </c>
    </row>
    <row r="589" spans="4:4">
      <c r="D589" s="347">
        <v>555</v>
      </c>
    </row>
    <row r="590" spans="4:4">
      <c r="D590" s="347">
        <v>556</v>
      </c>
    </row>
    <row r="591" spans="4:4">
      <c r="D591" s="347">
        <v>557</v>
      </c>
    </row>
    <row r="592" spans="4:4">
      <c r="D592" s="347">
        <v>558</v>
      </c>
    </row>
    <row r="593" spans="4:4">
      <c r="D593" s="347">
        <v>559</v>
      </c>
    </row>
    <row r="594" spans="4:4">
      <c r="D594" s="347">
        <v>560</v>
      </c>
    </row>
    <row r="595" spans="4:4">
      <c r="D595" s="347">
        <v>561</v>
      </c>
    </row>
    <row r="596" spans="4:4">
      <c r="D596" s="347">
        <v>562</v>
      </c>
    </row>
    <row r="597" spans="4:4">
      <c r="D597" s="347">
        <v>563</v>
      </c>
    </row>
    <row r="598" spans="4:4">
      <c r="D598" s="347">
        <v>564</v>
      </c>
    </row>
    <row r="599" spans="4:4">
      <c r="D599" s="347">
        <v>565</v>
      </c>
    </row>
    <row r="600" spans="4:4">
      <c r="D600" s="347">
        <v>566</v>
      </c>
    </row>
    <row r="601" spans="4:4">
      <c r="D601" s="347">
        <v>567</v>
      </c>
    </row>
    <row r="602" spans="4:4">
      <c r="D602" s="347">
        <v>568</v>
      </c>
    </row>
    <row r="603" spans="4:4">
      <c r="D603" s="347">
        <v>569</v>
      </c>
    </row>
    <row r="604" spans="4:4">
      <c r="D604" s="347">
        <v>570</v>
      </c>
    </row>
    <row r="605" spans="4:4">
      <c r="D605" s="347">
        <v>571</v>
      </c>
    </row>
    <row r="606" spans="4:4">
      <c r="D606" s="347">
        <v>572</v>
      </c>
    </row>
    <row r="607" spans="4:4">
      <c r="D607" s="347">
        <v>573</v>
      </c>
    </row>
    <row r="608" spans="4:4">
      <c r="D608" s="347">
        <v>574</v>
      </c>
    </row>
    <row r="609" spans="4:4">
      <c r="D609" s="347">
        <v>575</v>
      </c>
    </row>
    <row r="610" spans="4:4">
      <c r="D610" s="347">
        <v>576</v>
      </c>
    </row>
    <row r="611" spans="4:4">
      <c r="D611" s="347">
        <v>577</v>
      </c>
    </row>
    <row r="612" spans="4:4">
      <c r="D612" s="347">
        <v>578</v>
      </c>
    </row>
    <row r="613" spans="4:4">
      <c r="D613" s="347">
        <v>579</v>
      </c>
    </row>
    <row r="614" spans="4:4">
      <c r="D614" s="347">
        <v>580</v>
      </c>
    </row>
    <row r="615" spans="4:4">
      <c r="D615" s="347">
        <v>581</v>
      </c>
    </row>
    <row r="616" spans="4:4">
      <c r="D616" s="347">
        <v>582</v>
      </c>
    </row>
    <row r="617" spans="4:4">
      <c r="D617" s="347">
        <v>583</v>
      </c>
    </row>
    <row r="618" spans="4:4">
      <c r="D618" s="347">
        <v>584</v>
      </c>
    </row>
    <row r="619" spans="4:4">
      <c r="D619" s="347">
        <v>585</v>
      </c>
    </row>
    <row r="620" spans="4:4">
      <c r="D620" s="347">
        <v>586</v>
      </c>
    </row>
    <row r="621" spans="4:4">
      <c r="D621" s="347">
        <v>587</v>
      </c>
    </row>
    <row r="622" spans="4:4">
      <c r="D622" s="347">
        <v>588</v>
      </c>
    </row>
    <row r="623" spans="4:4">
      <c r="D623" s="347">
        <v>589</v>
      </c>
    </row>
    <row r="624" spans="4:4">
      <c r="D624" s="347">
        <v>590</v>
      </c>
    </row>
    <row r="625" spans="4:5">
      <c r="D625" s="347">
        <v>591</v>
      </c>
    </row>
    <row r="626" spans="4:5">
      <c r="D626" s="347">
        <v>592</v>
      </c>
    </row>
    <row r="627" spans="4:5">
      <c r="D627" s="347">
        <v>593</v>
      </c>
    </row>
    <row r="628" spans="4:5">
      <c r="D628" s="347">
        <v>594</v>
      </c>
    </row>
    <row r="629" spans="4:5">
      <c r="D629" s="347">
        <v>595</v>
      </c>
    </row>
    <row r="630" spans="4:5">
      <c r="D630" s="347">
        <v>596</v>
      </c>
    </row>
    <row r="631" spans="4:5">
      <c r="D631" s="347">
        <v>597</v>
      </c>
    </row>
    <row r="632" spans="4:5">
      <c r="D632" s="347">
        <v>598</v>
      </c>
    </row>
    <row r="633" spans="4:5">
      <c r="D633" s="347">
        <v>599</v>
      </c>
    </row>
    <row r="634" spans="4:5">
      <c r="D634" s="347">
        <v>600</v>
      </c>
    </row>
    <row r="635" spans="4:5">
      <c r="D635" s="347">
        <v>601</v>
      </c>
    </row>
    <row r="636" spans="4:5">
      <c r="D636" s="347">
        <v>602</v>
      </c>
    </row>
    <row r="637" spans="4:5">
      <c r="D637" s="347">
        <v>603</v>
      </c>
    </row>
    <row r="638" spans="4:5">
      <c r="D638" s="347">
        <v>604</v>
      </c>
    </row>
    <row r="639" spans="4:5">
      <c r="D639" s="347">
        <v>605</v>
      </c>
    </row>
    <row r="640" spans="4:5">
      <c r="D640" s="347">
        <v>606</v>
      </c>
      <c r="E640" s="328" t="s">
        <v>1457</v>
      </c>
    </row>
    <row r="641" spans="4:5">
      <c r="D641" s="347">
        <v>607</v>
      </c>
      <c r="E641" s="751" t="s">
        <v>1457</v>
      </c>
    </row>
    <row r="642" spans="4:5">
      <c r="D642" s="347">
        <v>608</v>
      </c>
      <c r="E642" s="751" t="s">
        <v>1457</v>
      </c>
    </row>
    <row r="643" spans="4:5">
      <c r="D643" s="347">
        <v>609</v>
      </c>
      <c r="E643" s="751" t="s">
        <v>1457</v>
      </c>
    </row>
    <row r="644" spans="4:5">
      <c r="D644" s="347">
        <v>610</v>
      </c>
      <c r="E644" s="751" t="s">
        <v>1457</v>
      </c>
    </row>
    <row r="645" spans="4:5">
      <c r="D645" s="347">
        <v>611</v>
      </c>
      <c r="E645" s="751" t="s">
        <v>1457</v>
      </c>
    </row>
    <row r="646" spans="4:5">
      <c r="D646" s="347">
        <v>612</v>
      </c>
      <c r="E646" s="751" t="s">
        <v>1457</v>
      </c>
    </row>
    <row r="647" spans="4:5">
      <c r="D647" s="347">
        <v>613</v>
      </c>
      <c r="E647" s="751" t="s">
        <v>1457</v>
      </c>
    </row>
    <row r="648" spans="4:5">
      <c r="D648" s="347">
        <v>614</v>
      </c>
      <c r="E648" s="751" t="s">
        <v>1457</v>
      </c>
    </row>
    <row r="649" spans="4:5">
      <c r="D649" s="347">
        <v>615</v>
      </c>
      <c r="E649" s="751" t="s">
        <v>1457</v>
      </c>
    </row>
    <row r="650" spans="4:5">
      <c r="D650" s="347">
        <v>616</v>
      </c>
      <c r="E650" s="751" t="s">
        <v>1457</v>
      </c>
    </row>
    <row r="651" spans="4:5">
      <c r="D651" s="347">
        <v>617</v>
      </c>
      <c r="E651" s="751" t="s">
        <v>1457</v>
      </c>
    </row>
    <row r="652" spans="4:5">
      <c r="D652" s="347">
        <v>618</v>
      </c>
      <c r="E652" s="751" t="s">
        <v>1457</v>
      </c>
    </row>
    <row r="653" spans="4:5">
      <c r="D653" s="347">
        <v>619</v>
      </c>
      <c r="E653" s="751" t="s">
        <v>1457</v>
      </c>
    </row>
    <row r="654" spans="4:5">
      <c r="D654" s="347">
        <v>620</v>
      </c>
      <c r="E654" s="751" t="s">
        <v>1457</v>
      </c>
    </row>
    <row r="655" spans="4:5">
      <c r="D655" s="347">
        <v>621</v>
      </c>
      <c r="E655" s="751" t="s">
        <v>1457</v>
      </c>
    </row>
    <row r="656" spans="4:5">
      <c r="D656" s="347">
        <v>622</v>
      </c>
      <c r="E656" s="751" t="s">
        <v>1457</v>
      </c>
    </row>
    <row r="657" spans="4:6">
      <c r="D657" s="347">
        <v>623</v>
      </c>
      <c r="E657" s="751" t="s">
        <v>1457</v>
      </c>
    </row>
    <row r="658" spans="4:6">
      <c r="D658" s="347">
        <v>624</v>
      </c>
      <c r="E658" s="751" t="s">
        <v>1457</v>
      </c>
    </row>
    <row r="659" spans="4:6">
      <c r="D659" s="347">
        <v>625</v>
      </c>
      <c r="F659" s="328" t="s">
        <v>1622</v>
      </c>
    </row>
    <row r="660" spans="4:6">
      <c r="D660" s="347">
        <v>626</v>
      </c>
      <c r="E660" s="328" t="s">
        <v>1457</v>
      </c>
    </row>
    <row r="661" spans="4:6">
      <c r="D661" s="347">
        <v>627</v>
      </c>
      <c r="E661" s="751" t="s">
        <v>1457</v>
      </c>
    </row>
    <row r="662" spans="4:6">
      <c r="D662" s="347">
        <v>628</v>
      </c>
      <c r="E662" s="751" t="s">
        <v>1457</v>
      </c>
    </row>
    <row r="663" spans="4:6">
      <c r="D663" s="347">
        <v>629</v>
      </c>
      <c r="E663" s="751" t="s">
        <v>1457</v>
      </c>
    </row>
    <row r="664" spans="4:6">
      <c r="D664" s="347">
        <v>630</v>
      </c>
      <c r="E664" s="751" t="s">
        <v>1457</v>
      </c>
    </row>
    <row r="665" spans="4:6">
      <c r="D665" s="347">
        <v>631</v>
      </c>
      <c r="E665" s="751" t="s">
        <v>1457</v>
      </c>
    </row>
    <row r="666" spans="4:6">
      <c r="D666" s="347">
        <v>632</v>
      </c>
    </row>
    <row r="667" spans="4:6">
      <c r="D667" s="347">
        <v>633</v>
      </c>
    </row>
    <row r="668" spans="4:6">
      <c r="D668" s="347">
        <v>634</v>
      </c>
    </row>
    <row r="669" spans="4:6">
      <c r="D669" s="347">
        <v>635</v>
      </c>
    </row>
    <row r="670" spans="4:6">
      <c r="D670" s="347">
        <v>636</v>
      </c>
    </row>
    <row r="671" spans="4:6">
      <c r="D671" s="347">
        <v>637</v>
      </c>
    </row>
    <row r="672" spans="4:6">
      <c r="D672" s="347">
        <v>638</v>
      </c>
    </row>
    <row r="673" spans="4:4">
      <c r="D673" s="347">
        <v>639</v>
      </c>
    </row>
    <row r="674" spans="4:4">
      <c r="D674" s="347">
        <v>640</v>
      </c>
    </row>
  </sheetData>
  <mergeCells count="259">
    <mergeCell ref="J2:Q2"/>
    <mergeCell ref="A2:G2"/>
    <mergeCell ref="H2:I2"/>
    <mergeCell ref="A3:P3"/>
    <mergeCell ref="A4:P4"/>
    <mergeCell ref="A5:A6"/>
    <mergeCell ref="B5:B6"/>
    <mergeCell ref="C5:C6"/>
    <mergeCell ref="D5:D6"/>
    <mergeCell ref="E5:E6"/>
    <mergeCell ref="F5:I5"/>
    <mergeCell ref="J5:J6"/>
    <mergeCell ref="K5:K6"/>
    <mergeCell ref="L5:L6"/>
    <mergeCell ref="M5:M6"/>
    <mergeCell ref="N5:O5"/>
    <mergeCell ref="P5:P6"/>
    <mergeCell ref="P10:P11"/>
    <mergeCell ref="A15:N15"/>
    <mergeCell ref="A16:N16"/>
    <mergeCell ref="M10:M11"/>
    <mergeCell ref="N10:N11"/>
    <mergeCell ref="O10:O11"/>
    <mergeCell ref="B31:B32"/>
    <mergeCell ref="C31:C32"/>
    <mergeCell ref="D31:E31"/>
    <mergeCell ref="F31:F32"/>
    <mergeCell ref="G31:G32"/>
    <mergeCell ref="F10:F11"/>
    <mergeCell ref="G10:I10"/>
    <mergeCell ref="J10:L10"/>
    <mergeCell ref="A10:A11"/>
    <mergeCell ref="B10:B11"/>
    <mergeCell ref="C10:C11"/>
    <mergeCell ref="D10:D11"/>
    <mergeCell ref="E10:E11"/>
    <mergeCell ref="N31:N32"/>
    <mergeCell ref="O31:O32"/>
    <mergeCell ref="P31:P32"/>
    <mergeCell ref="J31:J32"/>
    <mergeCell ref="K31:K32"/>
    <mergeCell ref="L31:L32"/>
    <mergeCell ref="M31:M32"/>
    <mergeCell ref="N36:N37"/>
    <mergeCell ref="O36:O37"/>
    <mergeCell ref="P36:P37"/>
    <mergeCell ref="J36:J37"/>
    <mergeCell ref="K36:K37"/>
    <mergeCell ref="L36:L37"/>
    <mergeCell ref="M36:M37"/>
    <mergeCell ref="K41:K42"/>
    <mergeCell ref="L41:P41"/>
    <mergeCell ref="Q41:Q42"/>
    <mergeCell ref="A46:A47"/>
    <mergeCell ref="B46:B47"/>
    <mergeCell ref="C46:C47"/>
    <mergeCell ref="D46:H46"/>
    <mergeCell ref="I46:P46"/>
    <mergeCell ref="A41:A42"/>
    <mergeCell ref="B41:B42"/>
    <mergeCell ref="C41:C42"/>
    <mergeCell ref="D41:D42"/>
    <mergeCell ref="E41:E42"/>
    <mergeCell ref="F41:F42"/>
    <mergeCell ref="G41:G42"/>
    <mergeCell ref="N51:N52"/>
    <mergeCell ref="O51:P51"/>
    <mergeCell ref="A56:A57"/>
    <mergeCell ref="B56:B57"/>
    <mergeCell ref="C56:C57"/>
    <mergeCell ref="D56:D57"/>
    <mergeCell ref="E56:E57"/>
    <mergeCell ref="F56:F57"/>
    <mergeCell ref="G56:L56"/>
    <mergeCell ref="M56:N56"/>
    <mergeCell ref="G51:G52"/>
    <mergeCell ref="H51:H52"/>
    <mergeCell ref="I51:I52"/>
    <mergeCell ref="J51:J52"/>
    <mergeCell ref="K51:K52"/>
    <mergeCell ref="L51:M51"/>
    <mergeCell ref="A51:A52"/>
    <mergeCell ref="B51:B52"/>
    <mergeCell ref="C51:C52"/>
    <mergeCell ref="D51:D52"/>
    <mergeCell ref="E51:E52"/>
    <mergeCell ref="F51:F52"/>
    <mergeCell ref="Q98:Q99"/>
    <mergeCell ref="A74:M74"/>
    <mergeCell ref="O56:O57"/>
    <mergeCell ref="P56:P57"/>
    <mergeCell ref="Q56:Q57"/>
    <mergeCell ref="E62:F62"/>
    <mergeCell ref="G62:I62"/>
    <mergeCell ref="A61:K61"/>
    <mergeCell ref="B62:B63"/>
    <mergeCell ref="C62:C63"/>
    <mergeCell ref="D62:D63"/>
    <mergeCell ref="L61:L63"/>
    <mergeCell ref="J62:J63"/>
    <mergeCell ref="K62:K63"/>
    <mergeCell ref="M61:M62"/>
    <mergeCell ref="N61:N62"/>
    <mergeCell ref="O61:O63"/>
    <mergeCell ref="P61:P63"/>
    <mergeCell ref="F69:G69"/>
    <mergeCell ref="A67:P67"/>
    <mergeCell ref="A75:E75"/>
    <mergeCell ref="F75:G75"/>
    <mergeCell ref="D76:E76"/>
    <mergeCell ref="F70:G70"/>
    <mergeCell ref="A103:C103"/>
    <mergeCell ref="D103:F103"/>
    <mergeCell ref="G103:H103"/>
    <mergeCell ref="I103:J103"/>
    <mergeCell ref="K103:M103"/>
    <mergeCell ref="N103:P103"/>
    <mergeCell ref="O93:P93"/>
    <mergeCell ref="A98:A99"/>
    <mergeCell ref="B98:B99"/>
    <mergeCell ref="C98:E98"/>
    <mergeCell ref="F98:H98"/>
    <mergeCell ref="I98:N98"/>
    <mergeCell ref="O98:P98"/>
    <mergeCell ref="A93:A94"/>
    <mergeCell ref="B93:B94"/>
    <mergeCell ref="C93:E93"/>
    <mergeCell ref="F93:H93"/>
    <mergeCell ref="I93:J93"/>
    <mergeCell ref="K93:L93"/>
    <mergeCell ref="M93:N93"/>
    <mergeCell ref="A118:H118"/>
    <mergeCell ref="I118:I120"/>
    <mergeCell ref="J118:J120"/>
    <mergeCell ref="K118:K120"/>
    <mergeCell ref="L118:L120"/>
    <mergeCell ref="M118:P118"/>
    <mergeCell ref="H108:I108"/>
    <mergeCell ref="J108:K108"/>
    <mergeCell ref="L108:M108"/>
    <mergeCell ref="N108:O108"/>
    <mergeCell ref="P108:P109"/>
    <mergeCell ref="A113:A114"/>
    <mergeCell ref="B113:D113"/>
    <mergeCell ref="A108:C108"/>
    <mergeCell ref="D108:E108"/>
    <mergeCell ref="F108:G108"/>
    <mergeCell ref="N113:O113"/>
    <mergeCell ref="E113:E114"/>
    <mergeCell ref="F113:F114"/>
    <mergeCell ref="G113:G114"/>
    <mergeCell ref="H113:I113"/>
    <mergeCell ref="J113:K113"/>
    <mergeCell ref="L113:M113"/>
    <mergeCell ref="M130:M131"/>
    <mergeCell ref="N130:N131"/>
    <mergeCell ref="F124:F125"/>
    <mergeCell ref="G124:G125"/>
    <mergeCell ref="H124:H125"/>
    <mergeCell ref="I124:I125"/>
    <mergeCell ref="J124:J125"/>
    <mergeCell ref="K124:K125"/>
    <mergeCell ref="A124:B124"/>
    <mergeCell ref="C124:D124"/>
    <mergeCell ref="E124:E125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L130"/>
    <mergeCell ref="A151:M151"/>
    <mergeCell ref="C153:C154"/>
    <mergeCell ref="D146:D147"/>
    <mergeCell ref="E146:E147"/>
    <mergeCell ref="F146:F147"/>
    <mergeCell ref="D135:D136"/>
    <mergeCell ref="E135:E136"/>
    <mergeCell ref="F135:F136"/>
    <mergeCell ref="C141:C142"/>
    <mergeCell ref="D141:D142"/>
    <mergeCell ref="J138:K138"/>
    <mergeCell ref="L138:M138"/>
    <mergeCell ref="A26:B26"/>
    <mergeCell ref="A27:B27"/>
    <mergeCell ref="A28:B28"/>
    <mergeCell ref="A29:B29"/>
    <mergeCell ref="B69:C69"/>
    <mergeCell ref="B70:C70"/>
    <mergeCell ref="B71:C71"/>
    <mergeCell ref="D69:E69"/>
    <mergeCell ref="D70:E70"/>
    <mergeCell ref="D71:E71"/>
    <mergeCell ref="A30:I30"/>
    <mergeCell ref="H41:J41"/>
    <mergeCell ref="A36:A37"/>
    <mergeCell ref="B36:B37"/>
    <mergeCell ref="C36:C37"/>
    <mergeCell ref="D36:D37"/>
    <mergeCell ref="E36:E37"/>
    <mergeCell ref="F36:F37"/>
    <mergeCell ref="G36:G37"/>
    <mergeCell ref="H31:H32"/>
    <mergeCell ref="I31:I32"/>
    <mergeCell ref="A31:A32"/>
    <mergeCell ref="H36:H37"/>
    <mergeCell ref="I36:I37"/>
    <mergeCell ref="H76:I76"/>
    <mergeCell ref="H77:I77"/>
    <mergeCell ref="A79:Q79"/>
    <mergeCell ref="N69:O69"/>
    <mergeCell ref="N70:O70"/>
    <mergeCell ref="N71:O71"/>
    <mergeCell ref="A68:E68"/>
    <mergeCell ref="F68:G68"/>
    <mergeCell ref="F71:G71"/>
    <mergeCell ref="H69:I69"/>
    <mergeCell ref="H70:I70"/>
    <mergeCell ref="H71:I71"/>
    <mergeCell ref="J69:K69"/>
    <mergeCell ref="J70:K70"/>
    <mergeCell ref="J71:K71"/>
    <mergeCell ref="L69:M69"/>
    <mergeCell ref="L70:M70"/>
    <mergeCell ref="L71:M71"/>
    <mergeCell ref="E158:I158"/>
    <mergeCell ref="J158:L158"/>
    <mergeCell ref="E163:J163"/>
    <mergeCell ref="H164:J164"/>
    <mergeCell ref="H165:J165"/>
    <mergeCell ref="H166:J166"/>
    <mergeCell ref="K163:L163"/>
    <mergeCell ref="F168:I168"/>
    <mergeCell ref="J168:L168"/>
    <mergeCell ref="J30:L30"/>
    <mergeCell ref="J80:K80"/>
    <mergeCell ref="E80:I80"/>
    <mergeCell ref="F92:I92"/>
    <mergeCell ref="K92:M92"/>
    <mergeCell ref="G129:H129"/>
    <mergeCell ref="J140:L140"/>
    <mergeCell ref="F152:I152"/>
    <mergeCell ref="J152:L152"/>
    <mergeCell ref="A86:Q86"/>
    <mergeCell ref="K87:M87"/>
    <mergeCell ref="D87:J87"/>
    <mergeCell ref="J135:K135"/>
    <mergeCell ref="J136:K136"/>
    <mergeCell ref="L135:M135"/>
    <mergeCell ref="L136:M136"/>
    <mergeCell ref="J137:K137"/>
    <mergeCell ref="L137:M137"/>
    <mergeCell ref="G135:I135"/>
    <mergeCell ref="D77:E77"/>
    <mergeCell ref="F76:G76"/>
    <mergeCell ref="F77:G77"/>
  </mergeCells>
  <pageMargins left="0.7" right="0.7" top="0.75" bottom="0.75" header="0.3" footer="0.3"/>
  <pageSetup paperSize="5" scale="56" orientation="landscape" horizontalDpi="300" r:id="rId1"/>
  <rowBreaks count="9" manualBreakCount="9">
    <brk id="14" max="16" man="1"/>
    <brk id="25" max="16" man="1"/>
    <brk id="39" max="16" man="1"/>
    <brk id="72" max="16" man="1"/>
    <brk id="91" max="16" man="1"/>
    <brk id="112" max="16" man="1"/>
    <brk id="134" max="16" man="1"/>
    <brk id="150" max="16" man="1"/>
    <brk id="171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674"/>
  <sheetViews>
    <sheetView tabSelected="1" view="pageBreakPreview" topLeftCell="D122" zoomScaleSheetLayoutView="100" workbookViewId="0">
      <selection activeCell="D734" sqref="D734:D830"/>
    </sheetView>
  </sheetViews>
  <sheetFormatPr defaultColWidth="17.140625" defaultRowHeight="20.25"/>
  <cols>
    <col min="1" max="1" width="8.28515625" style="52" bestFit="1" customWidth="1"/>
    <col min="2" max="2" width="57.5703125" style="34" bestFit="1" customWidth="1"/>
    <col min="3" max="3" width="18.140625" style="53" customWidth="1"/>
    <col min="4" max="4" width="16.5703125" style="53" bestFit="1" customWidth="1"/>
    <col min="5" max="5" width="10" style="52" customWidth="1"/>
    <col min="6" max="6" width="50.85546875" style="34" bestFit="1" customWidth="1"/>
    <col min="7" max="8" width="17.140625" style="53"/>
    <col min="9" max="9" width="0" style="53" hidden="1" customWidth="1"/>
    <col min="10" max="16384" width="17.140625" style="34"/>
  </cols>
  <sheetData>
    <row r="1" spans="1:9" ht="45.75" customHeight="1"/>
    <row r="2" spans="1:9" s="22" customFormat="1" ht="21" thickBot="1">
      <c r="A2" s="757" t="s">
        <v>138</v>
      </c>
      <c r="B2" s="757"/>
      <c r="C2" s="757"/>
      <c r="D2" s="757"/>
      <c r="E2" s="757" t="s">
        <v>139</v>
      </c>
      <c r="F2" s="757"/>
      <c r="G2" s="757"/>
      <c r="H2" s="757"/>
    </row>
    <row r="3" spans="1:9" s="22" customFormat="1">
      <c r="A3" s="758" t="s">
        <v>140</v>
      </c>
      <c r="B3" s="759"/>
      <c r="C3" s="760"/>
      <c r="D3" s="23" t="s">
        <v>314</v>
      </c>
      <c r="E3" s="761" t="s">
        <v>145</v>
      </c>
      <c r="F3" s="762"/>
      <c r="G3" s="763"/>
      <c r="H3" s="23" t="s">
        <v>314</v>
      </c>
      <c r="I3" s="23" t="s">
        <v>314</v>
      </c>
    </row>
    <row r="4" spans="1:9" s="28" customFormat="1" ht="21" thickBot="1">
      <c r="A4" s="24"/>
      <c r="B4" s="25">
        <v>1</v>
      </c>
      <c r="C4" s="26"/>
      <c r="D4" s="27">
        <v>2</v>
      </c>
      <c r="E4" s="24"/>
      <c r="F4" s="764">
        <v>3</v>
      </c>
      <c r="G4" s="765"/>
      <c r="H4" s="27">
        <v>4</v>
      </c>
      <c r="I4" s="27">
        <v>4</v>
      </c>
    </row>
    <row r="5" spans="1:9">
      <c r="A5" s="29" t="s">
        <v>150</v>
      </c>
      <c r="B5" s="30" t="s">
        <v>151</v>
      </c>
      <c r="C5" s="31"/>
      <c r="D5" s="31"/>
      <c r="E5" s="29" t="s">
        <v>150</v>
      </c>
      <c r="F5" s="30" t="s">
        <v>152</v>
      </c>
      <c r="G5" s="33"/>
      <c r="H5" s="33"/>
      <c r="I5" s="33"/>
    </row>
    <row r="6" spans="1:9">
      <c r="A6" s="35" t="s">
        <v>150</v>
      </c>
      <c r="B6" s="36" t="s">
        <v>153</v>
      </c>
      <c r="C6" s="37"/>
      <c r="D6" s="37"/>
      <c r="E6" s="38">
        <v>1</v>
      </c>
      <c r="F6" s="39" t="s">
        <v>75</v>
      </c>
      <c r="G6" s="41" t="s">
        <v>76</v>
      </c>
      <c r="H6" s="40">
        <f>'ग्रामनिधी ३-४ '!BW5</f>
        <v>2</v>
      </c>
      <c r="I6" s="40">
        <f>'ग्रामनिधी ३-४ '!BX5</f>
        <v>0</v>
      </c>
    </row>
    <row r="7" spans="1:9" ht="34.5">
      <c r="A7" s="38">
        <v>1</v>
      </c>
      <c r="B7" s="39" t="s">
        <v>154</v>
      </c>
      <c r="C7" s="41"/>
      <c r="D7" s="327"/>
      <c r="E7" s="38">
        <v>2</v>
      </c>
      <c r="F7" s="39" t="s">
        <v>77</v>
      </c>
      <c r="G7" s="48" t="s">
        <v>78</v>
      </c>
      <c r="H7" s="40">
        <f>'ग्रामनिधी ३-४ '!BW6</f>
        <v>2</v>
      </c>
      <c r="I7" s="40">
        <f>'ग्रामनिधी ३-४ '!BX6</f>
        <v>0</v>
      </c>
    </row>
    <row r="8" spans="1:9">
      <c r="A8" s="43"/>
      <c r="B8" s="39" t="s">
        <v>0</v>
      </c>
      <c r="C8" s="41" t="s">
        <v>1</v>
      </c>
      <c r="D8" s="40">
        <f>'ग्रामनिधी ३-४ '!AL5</f>
        <v>0</v>
      </c>
      <c r="E8" s="38">
        <v>3</v>
      </c>
      <c r="F8" s="39" t="s">
        <v>79</v>
      </c>
      <c r="G8" s="41" t="s">
        <v>80</v>
      </c>
      <c r="H8" s="40">
        <f>'ग्रामनिधी ३-४ '!BW7</f>
        <v>2</v>
      </c>
      <c r="I8" s="40">
        <f>'ग्रामनिधी ३-४ '!BX7+'पाणीपट्टी ३-४'!BX6</f>
        <v>0</v>
      </c>
    </row>
    <row r="9" spans="1:9">
      <c r="A9" s="43"/>
      <c r="B9" s="39" t="s">
        <v>2</v>
      </c>
      <c r="C9" s="41" t="s">
        <v>3</v>
      </c>
      <c r="D9" s="40">
        <f>'ग्रामनिधी ३-४ '!AL6</f>
        <v>0</v>
      </c>
      <c r="E9" s="38">
        <v>4</v>
      </c>
      <c r="F9" s="39" t="s">
        <v>81</v>
      </c>
      <c r="G9" s="41" t="s">
        <v>82</v>
      </c>
      <c r="H9" s="40">
        <f>'ग्रामनिधी ३-४ '!BW8</f>
        <v>2</v>
      </c>
      <c r="I9" s="40">
        <f>'ग्रामनिधी ३-४ '!BX8+'पाणीपट्टी ३-४'!BX5</f>
        <v>0</v>
      </c>
    </row>
    <row r="10" spans="1:9">
      <c r="A10" s="38">
        <v>2</v>
      </c>
      <c r="B10" s="39" t="s">
        <v>4</v>
      </c>
      <c r="C10" s="41" t="s">
        <v>5</v>
      </c>
      <c r="D10" s="40">
        <f>'ग्रामनिधी ३-४ '!AL7</f>
        <v>0</v>
      </c>
      <c r="E10" s="38">
        <v>5</v>
      </c>
      <c r="F10" s="39" t="s">
        <v>83</v>
      </c>
      <c r="G10" s="41" t="s">
        <v>84</v>
      </c>
      <c r="H10" s="40">
        <f>'ग्रामनिधी ३-४ '!BW10+'पाणीपट्टी ३-४'!BW6</f>
        <v>2</v>
      </c>
      <c r="I10" s="40">
        <f>'ग्रामनिधी ३-४ '!BX9</f>
        <v>0</v>
      </c>
    </row>
    <row r="11" spans="1:9">
      <c r="A11" s="38">
        <v>3</v>
      </c>
      <c r="B11" s="39" t="s">
        <v>6</v>
      </c>
      <c r="C11" s="41" t="s">
        <v>7</v>
      </c>
      <c r="D11" s="40">
        <f>'ग्रामनिधी ३-४ '!AL8</f>
        <v>0</v>
      </c>
      <c r="E11" s="38">
        <v>6</v>
      </c>
      <c r="F11" s="39" t="s">
        <v>85</v>
      </c>
      <c r="G11" s="41" t="s">
        <v>86</v>
      </c>
      <c r="H11" s="40">
        <f>'ग्रामनिधी ३-४ '!BW10</f>
        <v>2</v>
      </c>
      <c r="I11" s="40">
        <f>'ग्रामनिधी ३-४ '!BX10</f>
        <v>0</v>
      </c>
    </row>
    <row r="12" spans="1:9">
      <c r="A12" s="38">
        <v>4</v>
      </c>
      <c r="B12" s="39" t="s">
        <v>8</v>
      </c>
      <c r="C12" s="41" t="s">
        <v>9</v>
      </c>
      <c r="D12" s="40">
        <f>'ग्रामनिधी ३-४ '!AL9</f>
        <v>0</v>
      </c>
      <c r="E12" s="38">
        <v>7</v>
      </c>
      <c r="F12" s="39" t="s">
        <v>87</v>
      </c>
      <c r="G12" s="41" t="s">
        <v>88</v>
      </c>
      <c r="H12" s="40">
        <f>'ग्रामनिधी ३-४ '!BW11</f>
        <v>2</v>
      </c>
      <c r="I12" s="40">
        <f>'ग्रामनिधी ३-४ '!BX11+'पाणीपट्टी ३-४'!BX7</f>
        <v>0</v>
      </c>
    </row>
    <row r="13" spans="1:9">
      <c r="A13" s="38">
        <v>5</v>
      </c>
      <c r="B13" s="39" t="s">
        <v>10</v>
      </c>
      <c r="C13" s="41" t="s">
        <v>11</v>
      </c>
      <c r="D13" s="40">
        <f>'ग्रामनिधी ३-४ '!AL10</f>
        <v>0</v>
      </c>
      <c r="E13" s="38">
        <v>8</v>
      </c>
      <c r="F13" s="39" t="s">
        <v>89</v>
      </c>
      <c r="G13" s="40">
        <v>2215</v>
      </c>
      <c r="H13" s="40">
        <f>'ग्रामनिधी ३-४ '!BW12+'पाणीपट्टी ३-४'!BW8</f>
        <v>2</v>
      </c>
      <c r="I13" s="40">
        <f>'ग्रामनिधी ३-४ '!BX12+'पाणीपट्टी ३-४'!BX8</f>
        <v>0</v>
      </c>
    </row>
    <row r="14" spans="1:9">
      <c r="A14" s="38">
        <v>6</v>
      </c>
      <c r="B14" s="39" t="s">
        <v>155</v>
      </c>
      <c r="C14" s="41"/>
      <c r="D14" s="327"/>
      <c r="E14" s="38">
        <v>9</v>
      </c>
      <c r="F14" s="39" t="s">
        <v>156</v>
      </c>
      <c r="G14" s="41"/>
      <c r="H14" s="327"/>
      <c r="I14" s="327"/>
    </row>
    <row r="15" spans="1:9">
      <c r="A15" s="43"/>
      <c r="B15" s="39" t="s">
        <v>12</v>
      </c>
      <c r="C15" s="41" t="s">
        <v>13</v>
      </c>
      <c r="D15" s="40">
        <f>'ग्रामनिधी ३-४ '!AL11</f>
        <v>0</v>
      </c>
      <c r="E15" s="43"/>
      <c r="F15" s="39" t="s">
        <v>157</v>
      </c>
      <c r="G15" s="41" t="s">
        <v>158</v>
      </c>
      <c r="H15" s="40">
        <f>'पाणीपट्टी ३-४'!BW9</f>
        <v>0</v>
      </c>
      <c r="I15" s="40">
        <f>'पाणीपट्टी ३-४'!BX9</f>
        <v>0</v>
      </c>
    </row>
    <row r="16" spans="1:9">
      <c r="A16" s="43"/>
      <c r="B16" s="39" t="s">
        <v>159</v>
      </c>
      <c r="C16" s="41" t="s">
        <v>160</v>
      </c>
      <c r="D16" s="40">
        <v>0</v>
      </c>
      <c r="E16" s="43"/>
      <c r="F16" s="39" t="s">
        <v>161</v>
      </c>
      <c r="G16" s="41" t="s">
        <v>162</v>
      </c>
      <c r="H16" s="40">
        <f>'पाणीपट्टी ३-४'!BW10</f>
        <v>0</v>
      </c>
      <c r="I16" s="40">
        <f>'पाणीपट्टी ३-४'!BX10</f>
        <v>0</v>
      </c>
    </row>
    <row r="17" spans="1:9">
      <c r="A17" s="38">
        <v>7</v>
      </c>
      <c r="B17" s="39" t="s">
        <v>163</v>
      </c>
      <c r="C17" s="41" t="s">
        <v>164</v>
      </c>
      <c r="D17" s="40">
        <v>0</v>
      </c>
      <c r="E17" s="43"/>
      <c r="F17" s="39" t="s">
        <v>165</v>
      </c>
      <c r="G17" s="41" t="s">
        <v>166</v>
      </c>
      <c r="H17" s="40">
        <f>'पाणीपट्टी ३-४'!BW5+'पाणीपट्टी ३-४'!BW11</f>
        <v>1000</v>
      </c>
      <c r="I17" s="40">
        <f>'पाणीपट्टी ३-४'!BX11</f>
        <v>0</v>
      </c>
    </row>
    <row r="18" spans="1:9">
      <c r="A18" s="38">
        <v>8</v>
      </c>
      <c r="B18" s="39" t="s">
        <v>167</v>
      </c>
      <c r="C18" s="41" t="s">
        <v>168</v>
      </c>
      <c r="D18" s="40">
        <v>0</v>
      </c>
      <c r="E18" s="43"/>
      <c r="F18" s="39" t="s">
        <v>169</v>
      </c>
      <c r="G18" s="41" t="s">
        <v>170</v>
      </c>
      <c r="H18" s="40">
        <f>'पाणीपट्टी ३-४'!BW12+'पाणीपट्टी ३-४'!BW19</f>
        <v>0</v>
      </c>
      <c r="I18" s="40">
        <f>'पाणीपट्टी ३-४'!BX12</f>
        <v>0</v>
      </c>
    </row>
    <row r="19" spans="1:9">
      <c r="A19" s="38">
        <v>9</v>
      </c>
      <c r="B19" s="39" t="s">
        <v>171</v>
      </c>
      <c r="C19" s="41" t="s">
        <v>172</v>
      </c>
      <c r="D19" s="40">
        <v>0</v>
      </c>
      <c r="E19" s="43"/>
      <c r="F19" s="39" t="s">
        <v>173</v>
      </c>
      <c r="G19" s="41" t="s">
        <v>174</v>
      </c>
      <c r="H19" s="40">
        <f>'पाणीपट्टी ३-४'!BW13</f>
        <v>0</v>
      </c>
      <c r="I19" s="40">
        <f>'पाणीपट्टी ३-४'!BX13</f>
        <v>0</v>
      </c>
    </row>
    <row r="20" spans="1:9">
      <c r="A20" s="38">
        <v>10</v>
      </c>
      <c r="B20" s="39" t="s">
        <v>175</v>
      </c>
      <c r="C20" s="41" t="s">
        <v>176</v>
      </c>
      <c r="D20" s="40">
        <v>0</v>
      </c>
      <c r="E20" s="43"/>
      <c r="F20" s="39" t="s">
        <v>177</v>
      </c>
      <c r="G20" s="41" t="s">
        <v>178</v>
      </c>
      <c r="H20" s="40">
        <f>'पाणीपट्टी ३-४'!BW14</f>
        <v>0</v>
      </c>
      <c r="I20" s="40">
        <f>'पाणीपट्टी ३-४'!BX14</f>
        <v>0</v>
      </c>
    </row>
    <row r="21" spans="1:9">
      <c r="A21" s="38">
        <v>11</v>
      </c>
      <c r="B21" s="39" t="s">
        <v>179</v>
      </c>
      <c r="C21" s="41" t="s">
        <v>180</v>
      </c>
      <c r="D21" s="40">
        <v>0</v>
      </c>
      <c r="E21" s="43"/>
      <c r="F21" s="39" t="s">
        <v>181</v>
      </c>
      <c r="G21" s="41" t="s">
        <v>182</v>
      </c>
      <c r="H21" s="40">
        <f>'पाणीपट्टी ३-४'!BW15</f>
        <v>0</v>
      </c>
      <c r="I21" s="40">
        <f>'पाणीपट्टी ३-४'!BX15</f>
        <v>0</v>
      </c>
    </row>
    <row r="22" spans="1:9">
      <c r="A22" s="38">
        <v>12</v>
      </c>
      <c r="B22" s="39" t="s">
        <v>183</v>
      </c>
      <c r="C22" s="41" t="s">
        <v>9</v>
      </c>
      <c r="D22" s="40">
        <v>0</v>
      </c>
      <c r="E22" s="43"/>
      <c r="F22" s="39" t="s">
        <v>184</v>
      </c>
      <c r="G22" s="41" t="s">
        <v>185</v>
      </c>
      <c r="H22" s="40">
        <f>'पाणीपट्टी ३-४'!BW16</f>
        <v>0</v>
      </c>
      <c r="I22" s="40">
        <f>'पाणीपट्टी ३-४'!BX16</f>
        <v>0</v>
      </c>
    </row>
    <row r="23" spans="1:9">
      <c r="A23" s="38">
        <v>13</v>
      </c>
      <c r="B23" s="45" t="s">
        <v>186</v>
      </c>
      <c r="C23" s="41" t="s">
        <v>187</v>
      </c>
      <c r="D23" s="40">
        <v>0</v>
      </c>
      <c r="E23" s="43"/>
      <c r="F23" s="39"/>
      <c r="G23" s="41"/>
      <c r="H23" s="327"/>
      <c r="I23" s="327"/>
    </row>
    <row r="24" spans="1:9">
      <c r="A24" s="38">
        <v>14</v>
      </c>
      <c r="B24" s="39" t="s">
        <v>14</v>
      </c>
      <c r="C24" s="41"/>
      <c r="D24" s="40">
        <f>'ग्रामनिधी ३-४ '!AL12</f>
        <v>0</v>
      </c>
      <c r="E24" s="38">
        <v>10</v>
      </c>
      <c r="F24" s="39" t="s">
        <v>190</v>
      </c>
      <c r="G24" s="41"/>
      <c r="H24" s="327"/>
      <c r="I24" s="327"/>
    </row>
    <row r="25" spans="1:9">
      <c r="A25" s="43"/>
      <c r="B25" s="39"/>
      <c r="C25" s="41"/>
      <c r="D25" s="40"/>
      <c r="E25" s="43"/>
      <c r="F25" s="39" t="s">
        <v>191</v>
      </c>
      <c r="G25" s="41" t="s">
        <v>192</v>
      </c>
      <c r="H25" s="40">
        <f>'पाणीपट्टी ३-४'!BW17</f>
        <v>0</v>
      </c>
      <c r="I25" s="40">
        <f>'पाणीपट्टी ३-४'!BX17</f>
        <v>0</v>
      </c>
    </row>
    <row r="26" spans="1:9" ht="34.5">
      <c r="A26" s="43"/>
      <c r="B26" s="39"/>
      <c r="C26" s="41"/>
      <c r="D26" s="40"/>
      <c r="E26" s="43"/>
      <c r="F26" s="39" t="s">
        <v>90</v>
      </c>
      <c r="G26" s="48" t="s">
        <v>91</v>
      </c>
      <c r="H26" s="40">
        <f>'ग्रामनिधी ३-४ '!BW13</f>
        <v>2</v>
      </c>
      <c r="I26" s="40">
        <f>'ग्रामनिधी ३-४ '!BX13</f>
        <v>0</v>
      </c>
    </row>
    <row r="27" spans="1:9">
      <c r="A27" s="43"/>
      <c r="B27" s="39"/>
      <c r="C27" s="41"/>
      <c r="D27" s="40"/>
      <c r="E27" s="43"/>
      <c r="F27" s="39" t="s">
        <v>92</v>
      </c>
      <c r="G27" s="41" t="s">
        <v>93</v>
      </c>
      <c r="H27" s="40">
        <f>'ग्रामनिधी ३-४ '!BW14</f>
        <v>2</v>
      </c>
      <c r="I27" s="40">
        <f>'ग्रामनिधी ३-४ '!BX14</f>
        <v>0</v>
      </c>
    </row>
    <row r="28" spans="1:9">
      <c r="A28" s="43"/>
      <c r="B28" s="39"/>
      <c r="C28" s="41"/>
      <c r="D28" s="40"/>
      <c r="E28" s="38">
        <v>11</v>
      </c>
      <c r="F28" s="39" t="s">
        <v>94</v>
      </c>
      <c r="G28" s="41" t="s">
        <v>95</v>
      </c>
      <c r="H28" s="40">
        <f>'ग्रामनिधी ३-४ '!BW15</f>
        <v>2</v>
      </c>
      <c r="I28" s="40">
        <f>'ग्रामनिधी ३-४ '!BX15</f>
        <v>0</v>
      </c>
    </row>
    <row r="29" spans="1:9">
      <c r="A29" s="35"/>
      <c r="B29" s="36" t="s">
        <v>193</v>
      </c>
      <c r="C29" s="37"/>
      <c r="D29" s="46">
        <f>SUM(D8:D28)</f>
        <v>0</v>
      </c>
      <c r="E29" s="43"/>
      <c r="F29" s="39" t="s">
        <v>96</v>
      </c>
      <c r="G29" s="41" t="s">
        <v>97</v>
      </c>
      <c r="H29" s="40">
        <f>'ग्रामनिधी ३-४ '!BW16</f>
        <v>2</v>
      </c>
      <c r="I29" s="40">
        <f>'ग्रामनिधी ३-४ '!BX16</f>
        <v>0</v>
      </c>
    </row>
    <row r="30" spans="1:9">
      <c r="A30" s="35" t="s">
        <v>150</v>
      </c>
      <c r="B30" s="36" t="s">
        <v>194</v>
      </c>
      <c r="C30" s="37"/>
      <c r="D30" s="40" t="s">
        <v>60</v>
      </c>
      <c r="E30" s="38">
        <v>12</v>
      </c>
      <c r="F30" s="39" t="s">
        <v>98</v>
      </c>
      <c r="G30" s="55">
        <v>22024202</v>
      </c>
      <c r="H30" s="40">
        <f>'ग्रामनिधी ३-४ '!BW17</f>
        <v>2</v>
      </c>
      <c r="I30" s="40">
        <f>'ग्रामनिधी ३-४ '!BX17</f>
        <v>0</v>
      </c>
    </row>
    <row r="31" spans="1:9">
      <c r="A31" s="38">
        <v>1</v>
      </c>
      <c r="B31" s="39" t="s">
        <v>15</v>
      </c>
      <c r="C31" s="41" t="s">
        <v>16</v>
      </c>
      <c r="D31" s="40">
        <f>'ग्रामनिधी ३-४ '!AL13</f>
        <v>0</v>
      </c>
      <c r="E31" s="38">
        <v>13</v>
      </c>
      <c r="F31" s="39" t="s">
        <v>46</v>
      </c>
      <c r="G31" s="55">
        <v>22104210</v>
      </c>
      <c r="H31" s="40">
        <f>'ग्रामनिधी ३-४ '!BW18+'पाणीपट्टी ३-४'!BW18</f>
        <v>2</v>
      </c>
      <c r="I31" s="40">
        <f>'ग्रामनिधी ३-४ '!BX18+'पाणीपट्टी ३-४'!BX18</f>
        <v>0</v>
      </c>
    </row>
    <row r="32" spans="1:9">
      <c r="A32" s="38">
        <v>2</v>
      </c>
      <c r="B32" s="39" t="s">
        <v>195</v>
      </c>
      <c r="C32" s="41" t="s">
        <v>187</v>
      </c>
      <c r="D32" s="40">
        <v>0</v>
      </c>
      <c r="E32" s="38">
        <v>14</v>
      </c>
      <c r="F32" s="39" t="s">
        <v>196</v>
      </c>
      <c r="G32" s="41"/>
      <c r="H32" s="40"/>
      <c r="I32" s="40"/>
    </row>
    <row r="33" spans="1:9">
      <c r="A33" s="38">
        <v>3</v>
      </c>
      <c r="B33" s="39" t="s">
        <v>197</v>
      </c>
      <c r="C33" s="41" t="s">
        <v>187</v>
      </c>
      <c r="D33" s="40">
        <v>0</v>
      </c>
      <c r="E33" s="43"/>
      <c r="F33" s="39" t="s">
        <v>99</v>
      </c>
      <c r="G33" s="41" t="s">
        <v>100</v>
      </c>
      <c r="H33" s="40">
        <f>'ग्रामनिधी ३-४ '!BW19</f>
        <v>2</v>
      </c>
      <c r="I33" s="40">
        <f>'ग्रामनिधी ३-४ '!BX19</f>
        <v>0</v>
      </c>
    </row>
    <row r="34" spans="1:9">
      <c r="A34" s="38">
        <v>4</v>
      </c>
      <c r="B34" s="39" t="s">
        <v>198</v>
      </c>
      <c r="C34" s="41"/>
      <c r="D34" s="327"/>
      <c r="E34" s="43"/>
      <c r="F34" s="39" t="s">
        <v>101</v>
      </c>
      <c r="G34" s="41" t="s">
        <v>102</v>
      </c>
      <c r="H34" s="40">
        <f>'ग्रामनिधी ३-४ '!BW20</f>
        <v>2</v>
      </c>
      <c r="I34" s="40">
        <f>'ग्रामनिधी ३-४ '!BX20</f>
        <v>0</v>
      </c>
    </row>
    <row r="35" spans="1:9">
      <c r="A35" s="43"/>
      <c r="B35" s="39" t="s">
        <v>199</v>
      </c>
      <c r="C35" s="41" t="s">
        <v>200</v>
      </c>
      <c r="D35" s="40">
        <f>'पाणीपट्टी ३-४'!AL5</f>
        <v>0</v>
      </c>
      <c r="E35" s="43"/>
      <c r="F35" s="39" t="s">
        <v>103</v>
      </c>
      <c r="G35" s="41" t="s">
        <v>88</v>
      </c>
      <c r="H35" s="40">
        <f>'ग्रामनिधी ३-४ '!BW21</f>
        <v>2</v>
      </c>
      <c r="I35" s="40">
        <f>'ग्रामनिधी ३-४ '!BX21</f>
        <v>0</v>
      </c>
    </row>
    <row r="36" spans="1:9">
      <c r="A36" s="43"/>
      <c r="B36" s="39" t="s">
        <v>201</v>
      </c>
      <c r="C36" s="41" t="s">
        <v>202</v>
      </c>
      <c r="D36" s="40">
        <f>'पाणीपट्टी ३-४'!AL6</f>
        <v>0</v>
      </c>
      <c r="E36" s="43"/>
      <c r="F36" s="39" t="s">
        <v>104</v>
      </c>
      <c r="G36" s="41" t="s">
        <v>105</v>
      </c>
      <c r="H36" s="40">
        <f>'ग्रामनिधी ३-४ '!BW22</f>
        <v>2</v>
      </c>
      <c r="I36" s="40">
        <f>'ग्रामनिधी ३-४ '!BX22</f>
        <v>0</v>
      </c>
    </row>
    <row r="37" spans="1:9">
      <c r="A37" s="38">
        <v>5</v>
      </c>
      <c r="B37" s="39" t="s">
        <v>203</v>
      </c>
      <c r="C37" s="41" t="s">
        <v>7</v>
      </c>
      <c r="D37" s="40">
        <v>0</v>
      </c>
      <c r="E37" s="38">
        <v>15</v>
      </c>
      <c r="F37" s="39" t="s">
        <v>204</v>
      </c>
      <c r="G37" s="41"/>
      <c r="H37" s="40"/>
      <c r="I37" s="40"/>
    </row>
    <row r="38" spans="1:9">
      <c r="A38" s="38">
        <v>6</v>
      </c>
      <c r="B38" s="39" t="s">
        <v>205</v>
      </c>
      <c r="C38" s="41" t="s">
        <v>206</v>
      </c>
      <c r="D38" s="40">
        <v>0</v>
      </c>
      <c r="E38" s="43"/>
      <c r="F38" s="39" t="s">
        <v>106</v>
      </c>
      <c r="G38" s="41"/>
      <c r="H38" s="40">
        <f>'ग्रामनिधी ३-४ '!BW23</f>
        <v>2</v>
      </c>
      <c r="I38" s="40">
        <f>'ग्रामनिधी ३-४ '!BX23</f>
        <v>0</v>
      </c>
    </row>
    <row r="39" spans="1:9">
      <c r="A39" s="38">
        <v>7</v>
      </c>
      <c r="B39" s="39" t="s">
        <v>207</v>
      </c>
      <c r="C39" s="41" t="s">
        <v>208</v>
      </c>
      <c r="D39" s="40">
        <v>0</v>
      </c>
      <c r="E39" s="43"/>
      <c r="F39" s="39" t="s">
        <v>107</v>
      </c>
      <c r="G39" s="41"/>
      <c r="H39" s="40">
        <f>'ग्रामनिधी ३-४ '!BW24</f>
        <v>2</v>
      </c>
      <c r="I39" s="40">
        <f>'ग्रामनिधी ३-४ '!BX24</f>
        <v>0</v>
      </c>
    </row>
    <row r="40" spans="1:9">
      <c r="A40" s="38">
        <v>8</v>
      </c>
      <c r="B40" s="39" t="s">
        <v>17</v>
      </c>
      <c r="C40" s="41" t="s">
        <v>18</v>
      </c>
      <c r="D40" s="40">
        <f>'ग्रामनिधी ३-४ '!AL14</f>
        <v>0</v>
      </c>
      <c r="E40" s="43"/>
      <c r="F40" s="39"/>
      <c r="G40" s="41"/>
      <c r="H40" s="40"/>
      <c r="I40" s="40"/>
    </row>
    <row r="41" spans="1:9">
      <c r="A41" s="38">
        <v>9</v>
      </c>
      <c r="B41" s="39" t="s">
        <v>19</v>
      </c>
      <c r="C41" s="41" t="s">
        <v>20</v>
      </c>
      <c r="D41" s="40">
        <f>'ग्रामनिधी ३-४ '!AL15+'पाणीपट्टी ३-४'!AL12</f>
        <v>0</v>
      </c>
      <c r="E41" s="43"/>
      <c r="F41" s="39"/>
      <c r="G41" s="41"/>
      <c r="H41" s="40"/>
      <c r="I41" s="40"/>
    </row>
    <row r="42" spans="1:9">
      <c r="A42" s="38">
        <v>10</v>
      </c>
      <c r="B42" s="39" t="s">
        <v>21</v>
      </c>
      <c r="C42" s="41" t="s">
        <v>18</v>
      </c>
      <c r="D42" s="40">
        <f>'ग्रामनिधी ३-४ '!AL16</f>
        <v>0</v>
      </c>
      <c r="E42" s="38">
        <v>16</v>
      </c>
      <c r="F42" s="39" t="s">
        <v>209</v>
      </c>
      <c r="G42" s="41"/>
      <c r="H42" s="40"/>
      <c r="I42" s="40"/>
    </row>
    <row r="43" spans="1:9">
      <c r="A43" s="38">
        <v>11</v>
      </c>
      <c r="B43" s="39" t="s">
        <v>210</v>
      </c>
      <c r="C43" s="41" t="s">
        <v>22</v>
      </c>
      <c r="D43" s="40">
        <v>0</v>
      </c>
      <c r="E43" s="43"/>
      <c r="F43" s="39" t="s">
        <v>211</v>
      </c>
      <c r="G43" s="41" t="s">
        <v>212</v>
      </c>
      <c r="H43" s="40"/>
      <c r="I43" s="40"/>
    </row>
    <row r="44" spans="1:9" ht="34.5">
      <c r="A44" s="38">
        <v>12</v>
      </c>
      <c r="B44" s="39" t="s">
        <v>23</v>
      </c>
      <c r="C44" s="41" t="s">
        <v>24</v>
      </c>
      <c r="D44" s="40">
        <f>'ग्रामनिधी ३-४ '!AL17+'पाणीपट्टी ३-४'!AL13</f>
        <v>0</v>
      </c>
      <c r="E44" s="43"/>
      <c r="F44" s="39" t="s">
        <v>213</v>
      </c>
      <c r="G44" s="48" t="s">
        <v>214</v>
      </c>
      <c r="H44" s="40"/>
      <c r="I44" s="40"/>
    </row>
    <row r="45" spans="1:9">
      <c r="A45" s="38">
        <v>13</v>
      </c>
      <c r="B45" s="39" t="s">
        <v>25</v>
      </c>
      <c r="C45" s="41" t="s">
        <v>24</v>
      </c>
      <c r="D45" s="327"/>
      <c r="E45" s="38">
        <v>17</v>
      </c>
      <c r="F45" s="39" t="s">
        <v>215</v>
      </c>
      <c r="G45" s="41" t="s">
        <v>216</v>
      </c>
      <c r="H45" s="40"/>
      <c r="I45" s="40">
        <f>'पाणीपट्टी ३-४'!BX19</f>
        <v>0</v>
      </c>
    </row>
    <row r="46" spans="1:9">
      <c r="A46" s="43"/>
      <c r="B46" s="39" t="s">
        <v>26</v>
      </c>
      <c r="C46" s="41" t="s">
        <v>22</v>
      </c>
      <c r="D46" s="40">
        <f>'ग्रामनिधी ३-४ '!AL19+'पाणीपट्टी ३-४'!AL15</f>
        <v>0</v>
      </c>
      <c r="E46" s="38">
        <v>18</v>
      </c>
      <c r="F46" s="39" t="s">
        <v>217</v>
      </c>
      <c r="G46" s="41" t="s">
        <v>218</v>
      </c>
      <c r="H46" s="40"/>
      <c r="I46" s="40"/>
    </row>
    <row r="47" spans="1:9">
      <c r="A47" s="43"/>
      <c r="B47" s="39" t="s">
        <v>219</v>
      </c>
      <c r="C47" s="41" t="s">
        <v>28</v>
      </c>
      <c r="D47" s="40">
        <f>'ग्रामनिधी ३-४ '!AL20</f>
        <v>0</v>
      </c>
      <c r="E47" s="38">
        <v>19</v>
      </c>
      <c r="F47" s="39" t="s">
        <v>108</v>
      </c>
      <c r="G47" s="41" t="s">
        <v>109</v>
      </c>
      <c r="H47" s="40">
        <f>'ग्रामनिधी ३-४ '!BW25</f>
        <v>2</v>
      </c>
      <c r="I47" s="40">
        <f>'ग्रामनिधी ३-४ '!BX25</f>
        <v>0</v>
      </c>
    </row>
    <row r="48" spans="1:9">
      <c r="A48" s="43"/>
      <c r="B48" s="39" t="s">
        <v>29</v>
      </c>
      <c r="C48" s="41" t="s">
        <v>30</v>
      </c>
      <c r="D48" s="40">
        <f>'ग्रामनिधी ३-४ '!AL21</f>
        <v>0</v>
      </c>
      <c r="E48" s="38">
        <v>20</v>
      </c>
      <c r="F48" s="39" t="s">
        <v>110</v>
      </c>
      <c r="G48" s="41" t="s">
        <v>111</v>
      </c>
      <c r="H48" s="40"/>
      <c r="I48" s="40"/>
    </row>
    <row r="49" spans="1:9">
      <c r="A49" s="43"/>
      <c r="B49" s="39" t="s">
        <v>853</v>
      </c>
      <c r="C49" s="41"/>
      <c r="D49" s="40">
        <f>'पाणीपट्टी ३-४'!AL21</f>
        <v>0</v>
      </c>
      <c r="E49" s="38">
        <v>21</v>
      </c>
      <c r="F49" s="39" t="s">
        <v>112</v>
      </c>
      <c r="G49" s="41" t="s">
        <v>113</v>
      </c>
      <c r="H49" s="40">
        <f>'ग्रामनिधी ३-४ '!BW27</f>
        <v>2</v>
      </c>
      <c r="I49" s="40">
        <f>'ग्रामनिधी ३-४ '!BX27</f>
        <v>0</v>
      </c>
    </row>
    <row r="50" spans="1:9">
      <c r="A50" s="43"/>
      <c r="B50" s="39" t="s">
        <v>855</v>
      </c>
      <c r="C50" s="41"/>
      <c r="D50" s="40">
        <f>'पाणीपट्टी ३-४'!AL7+'पाणीपट्टी ३-४'!AL8</f>
        <v>0</v>
      </c>
      <c r="E50" s="38">
        <v>22</v>
      </c>
      <c r="F50" s="39" t="s">
        <v>220</v>
      </c>
      <c r="G50" s="41" t="s">
        <v>221</v>
      </c>
      <c r="H50" s="40"/>
      <c r="I50" s="40">
        <f>'पाणीपट्टी ३-४'!BX20</f>
        <v>0</v>
      </c>
    </row>
    <row r="51" spans="1:9">
      <c r="A51" s="43"/>
      <c r="B51" s="39"/>
      <c r="C51" s="41"/>
      <c r="D51" s="40"/>
      <c r="E51" s="38">
        <v>23</v>
      </c>
      <c r="F51" s="39" t="s">
        <v>222</v>
      </c>
      <c r="G51" s="41" t="s">
        <v>88</v>
      </c>
      <c r="H51" s="40"/>
      <c r="I51" s="40"/>
    </row>
    <row r="52" spans="1:9">
      <c r="A52" s="35"/>
      <c r="B52" s="36" t="s">
        <v>223</v>
      </c>
      <c r="C52" s="37"/>
      <c r="D52" s="46">
        <f>SUM(D31:D51)</f>
        <v>0</v>
      </c>
      <c r="E52" s="38">
        <v>24</v>
      </c>
      <c r="F52" s="39" t="s">
        <v>114</v>
      </c>
      <c r="G52" s="41" t="s">
        <v>115</v>
      </c>
      <c r="H52" s="40">
        <f>'ग्रामनिधी ३-४ '!BW28</f>
        <v>2</v>
      </c>
      <c r="I52" s="40">
        <f>'ग्रामनिधी ३-४ '!BX28+'पाणीपट्टी ३-४'!BX21</f>
        <v>0</v>
      </c>
    </row>
    <row r="53" spans="1:9">
      <c r="A53" s="35"/>
      <c r="B53" s="36" t="s">
        <v>224</v>
      </c>
      <c r="C53" s="37"/>
      <c r="D53" s="46">
        <f>SUM(D29,D52)</f>
        <v>0</v>
      </c>
      <c r="E53" s="38">
        <v>25</v>
      </c>
      <c r="F53" s="39" t="s">
        <v>225</v>
      </c>
      <c r="G53" s="55">
        <v>24354435</v>
      </c>
      <c r="H53" s="40"/>
      <c r="I53" s="40"/>
    </row>
    <row r="54" spans="1:9">
      <c r="A54" s="35" t="s">
        <v>150</v>
      </c>
      <c r="B54" s="36" t="s">
        <v>226</v>
      </c>
      <c r="C54" s="37"/>
      <c r="D54" s="40" t="s">
        <v>60</v>
      </c>
      <c r="E54" s="38">
        <v>26</v>
      </c>
      <c r="F54" s="39" t="s">
        <v>47</v>
      </c>
      <c r="G54" s="41"/>
      <c r="H54" s="40"/>
      <c r="I54" s="40">
        <f>'पाणीपट्टी ३-४'!BX24</f>
        <v>0</v>
      </c>
    </row>
    <row r="55" spans="1:9">
      <c r="A55" s="38">
        <v>1</v>
      </c>
      <c r="B55" s="39" t="s">
        <v>31</v>
      </c>
      <c r="C55" s="41" t="s">
        <v>32</v>
      </c>
      <c r="D55" s="40">
        <f>'ग्रामनिधी ३-४ '!AL22</f>
        <v>0</v>
      </c>
      <c r="E55" s="43"/>
      <c r="F55" s="39" t="s">
        <v>227</v>
      </c>
      <c r="G55" s="41" t="s">
        <v>228</v>
      </c>
      <c r="H55" s="40"/>
      <c r="I55" s="40"/>
    </row>
    <row r="56" spans="1:9">
      <c r="A56" s="38">
        <v>2</v>
      </c>
      <c r="B56" s="39" t="s">
        <v>33</v>
      </c>
      <c r="C56" s="41" t="s">
        <v>34</v>
      </c>
      <c r="D56" s="40">
        <f>'ग्रामनिधी ३-४ '!AL23</f>
        <v>0</v>
      </c>
      <c r="E56" s="43"/>
      <c r="F56" s="39" t="s">
        <v>229</v>
      </c>
      <c r="G56" s="41" t="s">
        <v>230</v>
      </c>
      <c r="H56" s="40"/>
      <c r="I56" s="40"/>
    </row>
    <row r="57" spans="1:9">
      <c r="A57" s="38">
        <v>3</v>
      </c>
      <c r="B57" s="39" t="s">
        <v>35</v>
      </c>
      <c r="C57" s="41" t="s">
        <v>36</v>
      </c>
      <c r="D57" s="40">
        <f>'ग्रामनिधी ३-४ '!AL24</f>
        <v>0</v>
      </c>
      <c r="E57" s="43"/>
      <c r="F57" s="39" t="s">
        <v>231</v>
      </c>
      <c r="G57" s="41" t="s">
        <v>232</v>
      </c>
      <c r="H57" s="40">
        <f>'पाणीपट्टी ३-४'!BW20</f>
        <v>0</v>
      </c>
      <c r="I57" s="40"/>
    </row>
    <row r="58" spans="1:9">
      <c r="A58" s="38">
        <v>4</v>
      </c>
      <c r="B58" s="39" t="s">
        <v>37</v>
      </c>
      <c r="C58" s="41" t="s">
        <v>38</v>
      </c>
      <c r="D58" s="40">
        <f>'ग्रामनिधी ३-४ '!AL25</f>
        <v>0</v>
      </c>
      <c r="E58" s="43"/>
      <c r="F58" s="39" t="s">
        <v>233</v>
      </c>
      <c r="G58" s="41" t="s">
        <v>234</v>
      </c>
      <c r="H58" s="40"/>
      <c r="I58" s="40"/>
    </row>
    <row r="59" spans="1:9">
      <c r="A59" s="38">
        <v>5</v>
      </c>
      <c r="B59" s="39" t="s">
        <v>39</v>
      </c>
      <c r="C59" s="41" t="s">
        <v>40</v>
      </c>
      <c r="D59" s="40">
        <f>'ग्रामनिधी ३-४ '!AL26</f>
        <v>0</v>
      </c>
      <c r="E59" s="43"/>
      <c r="F59" s="39" t="s">
        <v>235</v>
      </c>
      <c r="G59" s="41" t="s">
        <v>236</v>
      </c>
      <c r="H59" s="40"/>
      <c r="I59" s="40"/>
    </row>
    <row r="60" spans="1:9">
      <c r="A60" s="38">
        <v>6</v>
      </c>
      <c r="B60" s="39" t="s">
        <v>237</v>
      </c>
      <c r="C60" s="41" t="s">
        <v>41</v>
      </c>
      <c r="D60" s="40">
        <v>0</v>
      </c>
      <c r="E60" s="43"/>
      <c r="F60" s="39" t="s">
        <v>849</v>
      </c>
      <c r="G60" s="41" t="s">
        <v>117</v>
      </c>
      <c r="H60" s="40">
        <f>'ग्रामनिधी ३-४ '!BW29</f>
        <v>2</v>
      </c>
      <c r="I60" s="40">
        <f>'ग्रामनिधी ३-४ '!BX29</f>
        <v>0</v>
      </c>
    </row>
    <row r="61" spans="1:9">
      <c r="A61" s="38">
        <v>7</v>
      </c>
      <c r="B61" s="39" t="s">
        <v>238</v>
      </c>
      <c r="C61" s="41" t="s">
        <v>41</v>
      </c>
      <c r="D61" s="40">
        <f>'पाणीपट्टी ३-४'!AL10</f>
        <v>0</v>
      </c>
      <c r="E61" s="43"/>
      <c r="F61" s="39" t="s">
        <v>239</v>
      </c>
      <c r="G61" s="41" t="s">
        <v>240</v>
      </c>
      <c r="H61" s="40"/>
      <c r="I61" s="40"/>
    </row>
    <row r="62" spans="1:9" ht="34.5">
      <c r="A62" s="38">
        <v>8</v>
      </c>
      <c r="B62" s="39" t="s">
        <v>241</v>
      </c>
      <c r="C62" s="48" t="s">
        <v>242</v>
      </c>
      <c r="D62" s="40">
        <v>0</v>
      </c>
      <c r="E62" s="43"/>
      <c r="F62" s="39" t="s">
        <v>118</v>
      </c>
      <c r="G62" s="41" t="s">
        <v>119</v>
      </c>
      <c r="H62" s="40">
        <f>'ग्रामनिधी ३-४ '!BW30+'पाणीपट्टी ३-४'!BW21</f>
        <v>22</v>
      </c>
      <c r="I62" s="40">
        <f>'ग्रामनिधी ३-४ '!BX30</f>
        <v>0</v>
      </c>
    </row>
    <row r="63" spans="1:9">
      <c r="A63" s="38">
        <v>9</v>
      </c>
      <c r="B63" s="39" t="s">
        <v>243</v>
      </c>
      <c r="C63" s="41" t="s">
        <v>244</v>
      </c>
      <c r="D63" s="40">
        <v>0</v>
      </c>
      <c r="E63" s="43"/>
      <c r="F63" s="39" t="s">
        <v>47</v>
      </c>
      <c r="G63" s="41"/>
      <c r="H63" s="327"/>
      <c r="I63" s="327"/>
    </row>
    <row r="64" spans="1:9">
      <c r="A64" s="38">
        <v>10</v>
      </c>
      <c r="B64" s="39" t="s">
        <v>245</v>
      </c>
      <c r="C64" s="41" t="s">
        <v>168</v>
      </c>
      <c r="D64" s="40">
        <v>0</v>
      </c>
      <c r="E64" s="43"/>
      <c r="F64" s="39" t="s">
        <v>850</v>
      </c>
      <c r="G64" s="41"/>
      <c r="H64" s="40">
        <f>'ग्रामनिधी ३-४ '!BW34</f>
        <v>2</v>
      </c>
      <c r="I64" s="40">
        <f>'ग्रामनिधी ३-४ '!BX34</f>
        <v>0</v>
      </c>
    </row>
    <row r="65" spans="1:9">
      <c r="A65" s="38">
        <v>11</v>
      </c>
      <c r="B65" s="39" t="s">
        <v>852</v>
      </c>
      <c r="C65" s="41"/>
      <c r="D65" s="40">
        <f>'ग्रामनिधी ३-४ '!AL27</f>
        <v>0</v>
      </c>
      <c r="E65" s="43"/>
      <c r="F65" s="39" t="s">
        <v>263</v>
      </c>
      <c r="G65" s="41"/>
      <c r="H65" s="40"/>
      <c r="I65" s="40"/>
    </row>
    <row r="66" spans="1:9">
      <c r="A66" s="43"/>
      <c r="B66" s="39" t="str">
        <f>'पाणीपट्टी ३-४'!B20</f>
        <v xml:space="preserve">गट विकास अधिकारी अनुदान </v>
      </c>
      <c r="C66" s="41"/>
      <c r="D66" s="40">
        <f>'पाणीपट्टी ३-४'!AL20</f>
        <v>0</v>
      </c>
      <c r="E66" s="43"/>
      <c r="F66" s="39"/>
      <c r="G66" s="41"/>
      <c r="H66" s="40"/>
      <c r="I66" s="40"/>
    </row>
    <row r="67" spans="1:9">
      <c r="A67" s="43"/>
      <c r="B67" s="39" t="s">
        <v>955</v>
      </c>
      <c r="C67" s="41"/>
      <c r="D67" s="40">
        <f>'ग्रामनिधी ३-४ '!AL28</f>
        <v>0</v>
      </c>
      <c r="E67" s="43"/>
      <c r="F67" s="39"/>
      <c r="G67" s="41"/>
      <c r="H67" s="40"/>
      <c r="I67" s="40"/>
    </row>
    <row r="68" spans="1:9">
      <c r="A68" s="43"/>
      <c r="B68" s="39" t="str">
        <f>'पाणीपट्टी ३-४'!B22</f>
        <v xml:space="preserve"> </v>
      </c>
      <c r="C68" s="41"/>
      <c r="D68" s="40"/>
      <c r="E68" s="43"/>
      <c r="F68" s="39"/>
      <c r="G68" s="41"/>
      <c r="H68" s="40"/>
      <c r="I68" s="40"/>
    </row>
    <row r="69" spans="1:9">
      <c r="A69" s="35"/>
      <c r="B69" s="36" t="s">
        <v>249</v>
      </c>
      <c r="C69" s="37"/>
      <c r="D69" s="46">
        <f>SUM(D55:D68)</f>
        <v>0</v>
      </c>
      <c r="E69" s="43"/>
      <c r="F69" s="39"/>
      <c r="G69" s="41"/>
      <c r="H69" s="40"/>
      <c r="I69" s="40"/>
    </row>
    <row r="70" spans="1:9">
      <c r="A70" s="35"/>
      <c r="B70" s="36" t="s">
        <v>250</v>
      </c>
      <c r="C70" s="37"/>
      <c r="D70" s="46">
        <f>SUM(D69,D53)</f>
        <v>0</v>
      </c>
      <c r="E70" s="35"/>
      <c r="F70" s="36" t="s">
        <v>251</v>
      </c>
      <c r="G70" s="37"/>
      <c r="H70" s="46">
        <f>SUM(H6:H69)</f>
        <v>1072</v>
      </c>
      <c r="I70" s="46">
        <f>SUM(I6:I69)</f>
        <v>0</v>
      </c>
    </row>
    <row r="71" spans="1:9">
      <c r="A71" s="35" t="s">
        <v>252</v>
      </c>
      <c r="B71" s="36" t="s">
        <v>253</v>
      </c>
      <c r="C71" s="41"/>
      <c r="D71" s="40" t="s">
        <v>60</v>
      </c>
      <c r="E71" s="35" t="s">
        <v>252</v>
      </c>
      <c r="F71" s="36" t="s">
        <v>254</v>
      </c>
      <c r="G71" s="37"/>
      <c r="H71" s="40" t="s">
        <v>60</v>
      </c>
      <c r="I71" s="40" t="s">
        <v>60</v>
      </c>
    </row>
    <row r="72" spans="1:9" ht="40.5">
      <c r="A72" s="38">
        <v>1</v>
      </c>
      <c r="B72" s="39" t="s">
        <v>255</v>
      </c>
      <c r="C72" s="48" t="s">
        <v>256</v>
      </c>
      <c r="D72" s="40"/>
      <c r="E72" s="43"/>
      <c r="F72" s="39" t="s">
        <v>967</v>
      </c>
      <c r="G72" s="50" t="s">
        <v>256</v>
      </c>
      <c r="H72" s="326"/>
      <c r="I72" s="40"/>
    </row>
    <row r="73" spans="1:9" ht="40.5">
      <c r="A73" s="38">
        <v>2</v>
      </c>
      <c r="B73" s="39" t="s">
        <v>257</v>
      </c>
      <c r="C73" s="48" t="s">
        <v>258</v>
      </c>
      <c r="D73" s="40"/>
      <c r="E73" s="43"/>
      <c r="F73" s="39" t="s">
        <v>257</v>
      </c>
      <c r="G73" s="50" t="s">
        <v>258</v>
      </c>
      <c r="H73" s="326"/>
      <c r="I73" s="40"/>
    </row>
    <row r="74" spans="1:9">
      <c r="A74" s="38">
        <v>3</v>
      </c>
      <c r="B74" s="39" t="s">
        <v>259</v>
      </c>
      <c r="C74" s="41" t="s">
        <v>41</v>
      </c>
      <c r="D74" s="40"/>
      <c r="E74" s="43"/>
      <c r="F74" s="39" t="s">
        <v>259</v>
      </c>
      <c r="G74" s="41" t="s">
        <v>216</v>
      </c>
      <c r="H74" s="326"/>
      <c r="I74" s="40"/>
    </row>
    <row r="75" spans="1:9">
      <c r="A75" s="38">
        <v>4</v>
      </c>
      <c r="B75" s="39" t="s">
        <v>260</v>
      </c>
      <c r="C75" s="41" t="s">
        <v>43</v>
      </c>
      <c r="D75" s="40"/>
      <c r="E75" s="43"/>
      <c r="F75" s="39" t="s">
        <v>260</v>
      </c>
      <c r="G75" s="41" t="s">
        <v>261</v>
      </c>
      <c r="H75" s="326"/>
      <c r="I75" s="40"/>
    </row>
    <row r="76" spans="1:9">
      <c r="A76" s="38">
        <v>5</v>
      </c>
      <c r="B76" s="39" t="s">
        <v>262</v>
      </c>
      <c r="C76" s="40">
        <v>4202</v>
      </c>
      <c r="D76" s="40"/>
      <c r="E76" s="43"/>
      <c r="F76" s="39" t="s">
        <v>1676</v>
      </c>
      <c r="G76" s="40">
        <v>4202</v>
      </c>
      <c r="H76" s="326"/>
      <c r="I76" s="40"/>
    </row>
    <row r="77" spans="1:9" ht="44.25" customHeight="1">
      <c r="A77" s="38">
        <v>6</v>
      </c>
      <c r="B77" s="39"/>
      <c r="C77" s="50" t="s">
        <v>45</v>
      </c>
      <c r="D77" s="40">
        <f>'ग्रामनिधी ३-४ '!AL28</f>
        <v>0</v>
      </c>
      <c r="E77" s="43" t="s">
        <v>1457</v>
      </c>
      <c r="F77" s="45" t="s">
        <v>1677</v>
      </c>
      <c r="G77" s="50" t="s">
        <v>78</v>
      </c>
      <c r="H77" s="326">
        <f>'ग्रामनिधी ३-४ '!BW31</f>
        <v>2</v>
      </c>
      <c r="I77" s="40">
        <f>'ग्रामनिधी ३-४ '!BX31</f>
        <v>0</v>
      </c>
    </row>
    <row r="78" spans="1:9">
      <c r="A78" s="38">
        <v>8</v>
      </c>
      <c r="B78" s="39" t="s">
        <v>47</v>
      </c>
      <c r="C78" s="41" t="s">
        <v>43</v>
      </c>
      <c r="D78" s="40">
        <v>60</v>
      </c>
      <c r="E78" s="43"/>
      <c r="F78" s="39"/>
      <c r="G78" s="41"/>
      <c r="H78" s="40"/>
      <c r="I78" s="40"/>
    </row>
    <row r="79" spans="1:9">
      <c r="A79" s="43"/>
      <c r="B79" s="39" t="s">
        <v>856</v>
      </c>
      <c r="C79" s="41" t="s">
        <v>41</v>
      </c>
      <c r="D79" s="40">
        <v>61</v>
      </c>
      <c r="E79" s="43"/>
      <c r="F79" s="39"/>
      <c r="G79" s="41"/>
      <c r="H79" s="40"/>
      <c r="I79" s="40"/>
    </row>
    <row r="80" spans="1:9">
      <c r="A80" s="43"/>
      <c r="B80" s="39"/>
      <c r="C80" s="41"/>
      <c r="D80" s="40">
        <v>62</v>
      </c>
      <c r="E80" s="43"/>
      <c r="F80" s="39"/>
      <c r="G80" s="41"/>
      <c r="H80" s="40"/>
      <c r="I80" s="40"/>
    </row>
    <row r="81" spans="1:9">
      <c r="A81" s="43"/>
      <c r="B81" s="39"/>
      <c r="C81" s="41"/>
      <c r="D81" s="40">
        <v>63</v>
      </c>
      <c r="E81" s="43"/>
      <c r="F81" s="39"/>
      <c r="G81" s="41"/>
      <c r="H81" s="40"/>
      <c r="I81" s="40"/>
    </row>
    <row r="82" spans="1:9">
      <c r="A82" s="35"/>
      <c r="B82" s="36" t="s">
        <v>264</v>
      </c>
      <c r="C82" s="37"/>
      <c r="D82" s="46">
        <v>64</v>
      </c>
      <c r="E82" s="43"/>
      <c r="F82" s="39"/>
      <c r="G82" s="41"/>
      <c r="H82" s="40"/>
      <c r="I82" s="40"/>
    </row>
    <row r="83" spans="1:9" ht="40.5">
      <c r="A83" s="35" t="s">
        <v>252</v>
      </c>
      <c r="B83" s="51" t="s">
        <v>265</v>
      </c>
      <c r="C83" s="41"/>
      <c r="D83" s="40">
        <v>65</v>
      </c>
      <c r="E83" s="43"/>
      <c r="F83" s="39"/>
      <c r="G83" s="41"/>
      <c r="H83" s="40"/>
      <c r="I83" s="40"/>
    </row>
    <row r="84" spans="1:9">
      <c r="A84" s="43"/>
      <c r="B84" s="39" t="s">
        <v>48</v>
      </c>
      <c r="C84" s="41" t="s">
        <v>41</v>
      </c>
      <c r="D84" s="40">
        <v>66</v>
      </c>
      <c r="E84" s="43"/>
      <c r="F84" s="39"/>
      <c r="G84" s="41"/>
      <c r="H84" s="40"/>
      <c r="I84" s="40"/>
    </row>
    <row r="85" spans="1:9" ht="40.5">
      <c r="A85" s="43"/>
      <c r="B85" s="39" t="s">
        <v>49</v>
      </c>
      <c r="C85" s="50" t="s">
        <v>50</v>
      </c>
      <c r="D85" s="40">
        <v>67</v>
      </c>
      <c r="E85" s="43"/>
      <c r="F85" s="39"/>
      <c r="G85" s="41"/>
      <c r="H85" s="40"/>
      <c r="I85" s="40"/>
    </row>
    <row r="86" spans="1:9">
      <c r="A86" s="43"/>
      <c r="B86" s="39" t="s">
        <v>266</v>
      </c>
      <c r="C86" s="41" t="s">
        <v>267</v>
      </c>
      <c r="D86" s="40">
        <v>68</v>
      </c>
      <c r="E86" s="43"/>
      <c r="F86" s="39" t="s">
        <v>48</v>
      </c>
      <c r="G86" s="41"/>
      <c r="H86" s="326">
        <f>'ग्रामनिधी ३-४ '!BW32</f>
        <v>2</v>
      </c>
      <c r="I86" s="327"/>
    </row>
    <row r="87" spans="1:9">
      <c r="A87" s="43"/>
      <c r="B87" s="39" t="s">
        <v>268</v>
      </c>
      <c r="C87" s="41" t="s">
        <v>41</v>
      </c>
      <c r="D87" s="40">
        <v>68</v>
      </c>
      <c r="E87" s="43"/>
      <c r="F87" s="39" t="s">
        <v>49</v>
      </c>
      <c r="G87" s="41"/>
      <c r="H87" s="326">
        <f>'ग्रामनिधी ३-४ '!BW33</f>
        <v>2</v>
      </c>
      <c r="I87" s="327"/>
    </row>
    <row r="88" spans="1:9">
      <c r="A88" s="43"/>
      <c r="B88" s="39" t="s">
        <v>931</v>
      </c>
      <c r="C88" s="41"/>
      <c r="D88" s="40">
        <v>69</v>
      </c>
      <c r="E88" s="43"/>
      <c r="F88" s="39" t="s">
        <v>266</v>
      </c>
      <c r="G88" s="41"/>
      <c r="H88" s="326"/>
      <c r="I88" s="327"/>
    </row>
    <row r="89" spans="1:9">
      <c r="A89" s="43"/>
      <c r="B89" s="39"/>
      <c r="C89" s="41"/>
      <c r="D89" s="40">
        <v>70</v>
      </c>
      <c r="E89" s="43"/>
      <c r="F89" s="39" t="s">
        <v>269</v>
      </c>
      <c r="G89" s="41"/>
      <c r="H89" s="326"/>
      <c r="I89" s="327"/>
    </row>
    <row r="90" spans="1:9">
      <c r="A90" s="35"/>
      <c r="B90" s="36" t="s">
        <v>270</v>
      </c>
      <c r="C90" s="41"/>
      <c r="D90" s="46">
        <v>71</v>
      </c>
      <c r="E90" s="43"/>
      <c r="F90" s="39"/>
      <c r="G90" s="41"/>
      <c r="H90" s="326"/>
      <c r="I90" s="40"/>
    </row>
    <row r="91" spans="1:9">
      <c r="A91" s="35"/>
      <c r="B91" s="36" t="s">
        <v>271</v>
      </c>
      <c r="C91" s="41"/>
      <c r="D91" s="46">
        <v>72</v>
      </c>
      <c r="E91" s="43"/>
      <c r="F91" s="39"/>
      <c r="G91" s="41"/>
      <c r="H91" s="40"/>
      <c r="I91" s="40"/>
    </row>
    <row r="92" spans="1:9">
      <c r="A92" s="35" t="s">
        <v>272</v>
      </c>
      <c r="B92" s="36" t="s">
        <v>273</v>
      </c>
      <c r="C92" s="41"/>
      <c r="D92" s="40">
        <v>73</v>
      </c>
      <c r="E92" s="43"/>
      <c r="F92" s="39"/>
      <c r="G92" s="41"/>
      <c r="H92" s="40"/>
      <c r="I92" s="40"/>
    </row>
    <row r="93" spans="1:9">
      <c r="A93" s="38">
        <v>1</v>
      </c>
      <c r="B93" s="39" t="s">
        <v>274</v>
      </c>
      <c r="C93" s="41"/>
      <c r="D93" s="40">
        <v>74</v>
      </c>
      <c r="E93" s="35"/>
      <c r="F93" s="36" t="s">
        <v>275</v>
      </c>
      <c r="G93" s="37"/>
      <c r="H93" s="46">
        <f>SUM(H72:H92)</f>
        <v>6</v>
      </c>
      <c r="I93" s="46">
        <f>SUM(I72:I92)</f>
        <v>0</v>
      </c>
    </row>
    <row r="94" spans="1:9">
      <c r="A94" s="38">
        <v>2</v>
      </c>
      <c r="B94" s="39" t="s">
        <v>276</v>
      </c>
      <c r="C94" s="41"/>
      <c r="D94" s="40">
        <v>75</v>
      </c>
      <c r="E94" s="35" t="s">
        <v>272</v>
      </c>
      <c r="F94" s="36" t="s">
        <v>277</v>
      </c>
      <c r="G94" s="37"/>
      <c r="H94" s="40"/>
      <c r="I94" s="40"/>
    </row>
    <row r="95" spans="1:9">
      <c r="A95" s="38">
        <v>3</v>
      </c>
      <c r="B95" s="39" t="s">
        <v>47</v>
      </c>
      <c r="C95" s="41"/>
      <c r="D95" s="40">
        <v>76</v>
      </c>
      <c r="E95" s="38">
        <v>1</v>
      </c>
      <c r="F95" s="39" t="s">
        <v>278</v>
      </c>
      <c r="G95" s="41"/>
      <c r="H95" s="40"/>
      <c r="I95" s="40"/>
    </row>
    <row r="96" spans="1:9">
      <c r="A96" s="43"/>
      <c r="B96" s="39"/>
      <c r="C96" s="41"/>
      <c r="D96" s="40">
        <v>77</v>
      </c>
      <c r="E96" s="38">
        <v>2</v>
      </c>
      <c r="F96" s="39" t="s">
        <v>276</v>
      </c>
      <c r="G96" s="41"/>
      <c r="H96" s="40"/>
      <c r="I96" s="40"/>
    </row>
    <row r="97" spans="1:11">
      <c r="A97" s="43"/>
      <c r="B97" s="39"/>
      <c r="C97" s="41"/>
      <c r="D97" s="40">
        <v>78</v>
      </c>
      <c r="E97" s="38">
        <v>3</v>
      </c>
      <c r="F97" s="39" t="s">
        <v>47</v>
      </c>
      <c r="G97" s="41"/>
      <c r="H97" s="40"/>
      <c r="I97" s="40"/>
    </row>
    <row r="98" spans="1:11">
      <c r="A98" s="35"/>
      <c r="B98" s="36" t="s">
        <v>279</v>
      </c>
      <c r="C98" s="37"/>
      <c r="D98" s="46">
        <v>79</v>
      </c>
      <c r="E98" s="43"/>
      <c r="F98" s="39"/>
      <c r="G98" s="41"/>
      <c r="H98" s="40"/>
      <c r="I98" s="40"/>
    </row>
    <row r="99" spans="1:11" ht="25.5">
      <c r="A99" s="35" t="s">
        <v>280</v>
      </c>
      <c r="B99" s="36" t="s">
        <v>281</v>
      </c>
      <c r="C99" s="41"/>
      <c r="D99" s="40">
        <v>80</v>
      </c>
      <c r="E99" s="43"/>
      <c r="F99" s="39"/>
      <c r="G99" s="41"/>
      <c r="H99" s="40"/>
      <c r="I99" s="40"/>
      <c r="K99" s="303" t="s">
        <v>854</v>
      </c>
    </row>
    <row r="100" spans="1:11">
      <c r="A100" s="38">
        <v>1</v>
      </c>
      <c r="B100" s="39" t="s">
        <v>51</v>
      </c>
      <c r="C100" s="41" t="s">
        <v>52</v>
      </c>
      <c r="D100" s="40">
        <v>81</v>
      </c>
      <c r="E100" s="35"/>
      <c r="F100" s="36" t="s">
        <v>282</v>
      </c>
      <c r="G100" s="37"/>
      <c r="H100" s="46">
        <f>SUM(H95:H99)</f>
        <v>0</v>
      </c>
      <c r="I100" s="46">
        <f>SUM(I95:I99)</f>
        <v>0</v>
      </c>
    </row>
    <row r="101" spans="1:11">
      <c r="A101" s="38">
        <v>2</v>
      </c>
      <c r="B101" s="39" t="s">
        <v>53</v>
      </c>
      <c r="C101" s="41" t="s">
        <v>54</v>
      </c>
      <c r="D101" s="40">
        <v>82</v>
      </c>
      <c r="E101" s="35" t="s">
        <v>280</v>
      </c>
      <c r="F101" s="36" t="s">
        <v>283</v>
      </c>
      <c r="G101" s="37"/>
      <c r="H101" s="40" t="s">
        <v>60</v>
      </c>
      <c r="I101" s="40" t="s">
        <v>60</v>
      </c>
    </row>
    <row r="102" spans="1:11">
      <c r="A102" s="38">
        <v>3</v>
      </c>
      <c r="B102" s="39" t="s">
        <v>284</v>
      </c>
      <c r="C102" s="41"/>
      <c r="D102" s="40">
        <v>83</v>
      </c>
      <c r="E102" s="38">
        <v>1</v>
      </c>
      <c r="F102" s="39" t="s">
        <v>121</v>
      </c>
      <c r="G102" s="41" t="s">
        <v>122</v>
      </c>
      <c r="H102" s="326">
        <f>'ग्रामनिधी ३-४ '!BW26+'पाणीपट्टी ३-४'!BW22</f>
        <v>2</v>
      </c>
      <c r="I102" s="40">
        <f>'ग्रामनिधी ३-४ '!BX26+'पाणीपट्टी ३-४'!BX22</f>
        <v>0</v>
      </c>
    </row>
    <row r="103" spans="1:11">
      <c r="A103" s="43"/>
      <c r="B103" s="39" t="s">
        <v>285</v>
      </c>
      <c r="C103" s="41" t="s">
        <v>286</v>
      </c>
      <c r="D103" s="40">
        <v>84</v>
      </c>
      <c r="E103" s="38">
        <v>2</v>
      </c>
      <c r="F103" s="39" t="s">
        <v>53</v>
      </c>
      <c r="G103" s="41" t="s">
        <v>123</v>
      </c>
      <c r="H103" s="326">
        <f>'पाणीपट्टी ३-४'!BW23</f>
        <v>0</v>
      </c>
      <c r="I103" s="40">
        <f>'पाणीपट्टी ३-४'!BX23</f>
        <v>0</v>
      </c>
    </row>
    <row r="104" spans="1:11">
      <c r="A104" s="43"/>
      <c r="B104" s="39" t="s">
        <v>287</v>
      </c>
      <c r="C104" s="41" t="s">
        <v>288</v>
      </c>
      <c r="D104" s="40">
        <v>85</v>
      </c>
      <c r="E104" s="38">
        <v>3</v>
      </c>
      <c r="F104" s="39" t="s">
        <v>289</v>
      </c>
      <c r="G104" s="41"/>
      <c r="H104" s="326"/>
      <c r="I104" s="40"/>
    </row>
    <row r="105" spans="1:11">
      <c r="A105" s="38">
        <v>4</v>
      </c>
      <c r="B105" s="39" t="s">
        <v>47</v>
      </c>
      <c r="C105" s="41" t="s">
        <v>290</v>
      </c>
      <c r="D105" s="40">
        <v>86</v>
      </c>
      <c r="E105" s="43"/>
      <c r="F105" s="39" t="s">
        <v>291</v>
      </c>
      <c r="G105" s="41" t="s">
        <v>292</v>
      </c>
      <c r="H105" s="326"/>
      <c r="I105" s="40"/>
    </row>
    <row r="106" spans="1:11">
      <c r="A106" s="43"/>
      <c r="B106" s="39" t="s">
        <v>1061</v>
      </c>
      <c r="C106" s="41" t="s">
        <v>295</v>
      </c>
      <c r="D106" s="40">
        <v>87</v>
      </c>
      <c r="E106" s="43"/>
      <c r="F106" s="39" t="s">
        <v>293</v>
      </c>
      <c r="G106" s="41" t="s">
        <v>294</v>
      </c>
      <c r="H106" s="326"/>
      <c r="I106" s="40"/>
    </row>
    <row r="107" spans="1:11">
      <c r="A107" s="43"/>
      <c r="B107" s="39" t="s">
        <v>966</v>
      </c>
      <c r="C107" s="41" t="s">
        <v>295</v>
      </c>
      <c r="D107" s="40">
        <v>88</v>
      </c>
      <c r="E107" s="38">
        <v>4</v>
      </c>
      <c r="F107" s="39" t="s">
        <v>953</v>
      </c>
      <c r="G107" s="41" t="s">
        <v>295</v>
      </c>
      <c r="H107" s="326">
        <f>'ग्रामनिधी ३-४ '!BW35</f>
        <v>2</v>
      </c>
      <c r="I107" s="40">
        <f>'ग्रामनिधी ३-४ '!BX35</f>
        <v>0</v>
      </c>
    </row>
    <row r="108" spans="1:11">
      <c r="A108" s="35"/>
      <c r="B108" s="36" t="s">
        <v>296</v>
      </c>
      <c r="C108" s="41"/>
      <c r="D108" s="46">
        <v>89</v>
      </c>
      <c r="E108" s="43"/>
      <c r="F108" s="39" t="s">
        <v>954</v>
      </c>
      <c r="G108" s="41" t="s">
        <v>295</v>
      </c>
      <c r="H108" s="326">
        <f>'पाणीपट्टी ३-४'!BW24</f>
        <v>0</v>
      </c>
      <c r="I108" s="40"/>
    </row>
    <row r="109" spans="1:11">
      <c r="A109" s="35" t="s">
        <v>297</v>
      </c>
      <c r="B109" s="36" t="s">
        <v>298</v>
      </c>
      <c r="C109" s="41"/>
      <c r="D109" s="40">
        <v>90</v>
      </c>
      <c r="E109" s="35"/>
      <c r="F109" s="39"/>
      <c r="G109" s="41"/>
      <c r="H109" s="40"/>
      <c r="I109" s="40"/>
    </row>
    <row r="110" spans="1:11">
      <c r="A110" s="38">
        <v>1</v>
      </c>
      <c r="B110" s="39" t="s">
        <v>51</v>
      </c>
      <c r="C110" s="41" t="s">
        <v>52</v>
      </c>
      <c r="D110" s="40">
        <v>91</v>
      </c>
      <c r="E110" s="35"/>
      <c r="F110" s="36" t="s">
        <v>299</v>
      </c>
      <c r="G110" s="37"/>
      <c r="H110" s="46">
        <f>SUM(H102:H109)</f>
        <v>4</v>
      </c>
      <c r="I110" s="46">
        <f>SUM(I102:I109)</f>
        <v>0</v>
      </c>
    </row>
    <row r="111" spans="1:11">
      <c r="A111" s="38">
        <v>2</v>
      </c>
      <c r="B111" s="39" t="s">
        <v>53</v>
      </c>
      <c r="C111" s="41" t="s">
        <v>54</v>
      </c>
      <c r="D111" s="40">
        <v>92</v>
      </c>
      <c r="E111" s="35" t="s">
        <v>297</v>
      </c>
      <c r="F111" s="36" t="s">
        <v>74</v>
      </c>
      <c r="G111" s="37"/>
      <c r="H111" s="40" t="s">
        <v>60</v>
      </c>
      <c r="I111" s="40" t="s">
        <v>60</v>
      </c>
    </row>
    <row r="112" spans="1:11">
      <c r="A112" s="38">
        <v>3</v>
      </c>
      <c r="B112" s="39" t="s">
        <v>284</v>
      </c>
      <c r="C112" s="41"/>
      <c r="D112" s="40">
        <v>93</v>
      </c>
      <c r="E112" s="38">
        <v>1</v>
      </c>
      <c r="F112" s="39" t="s">
        <v>121</v>
      </c>
      <c r="G112" s="41" t="s">
        <v>122</v>
      </c>
      <c r="H112" s="40">
        <v>0</v>
      </c>
      <c r="I112" s="40"/>
    </row>
    <row r="113" spans="1:9">
      <c r="A113" s="43"/>
      <c r="B113" s="39" t="s">
        <v>285</v>
      </c>
      <c r="C113" s="41" t="s">
        <v>286</v>
      </c>
      <c r="D113" s="40">
        <v>94</v>
      </c>
      <c r="E113" s="38">
        <v>2</v>
      </c>
      <c r="F113" s="39" t="s">
        <v>53</v>
      </c>
      <c r="G113" s="41" t="s">
        <v>123</v>
      </c>
      <c r="H113" s="40">
        <v>0</v>
      </c>
      <c r="I113" s="40"/>
    </row>
    <row r="114" spans="1:9">
      <c r="A114" s="43"/>
      <c r="B114" s="39" t="s">
        <v>287</v>
      </c>
      <c r="C114" s="41" t="s">
        <v>288</v>
      </c>
      <c r="D114" s="40">
        <v>95</v>
      </c>
      <c r="E114" s="38">
        <v>3</v>
      </c>
      <c r="F114" s="39" t="s">
        <v>289</v>
      </c>
      <c r="G114" s="41"/>
      <c r="H114" s="40">
        <v>0</v>
      </c>
      <c r="I114" s="40"/>
    </row>
    <row r="115" spans="1:9">
      <c r="A115" s="38">
        <v>4</v>
      </c>
      <c r="B115" s="39" t="s">
        <v>47</v>
      </c>
      <c r="C115" s="41" t="s">
        <v>290</v>
      </c>
      <c r="D115" s="40">
        <v>96</v>
      </c>
      <c r="E115" s="43"/>
      <c r="F115" s="39" t="s">
        <v>291</v>
      </c>
      <c r="G115" s="41" t="s">
        <v>292</v>
      </c>
      <c r="H115" s="40">
        <v>0</v>
      </c>
      <c r="I115" s="40"/>
    </row>
    <row r="116" spans="1:9">
      <c r="A116" s="43"/>
      <c r="B116" s="39"/>
      <c r="C116" s="41"/>
      <c r="D116" s="40">
        <v>97</v>
      </c>
      <c r="E116" s="43"/>
      <c r="F116" s="39" t="s">
        <v>293</v>
      </c>
      <c r="G116" s="41" t="s">
        <v>294</v>
      </c>
      <c r="H116" s="40">
        <v>0</v>
      </c>
      <c r="I116" s="40"/>
    </row>
    <row r="117" spans="1:9">
      <c r="A117" s="43"/>
      <c r="B117" s="39"/>
      <c r="C117" s="41"/>
      <c r="D117" s="40">
        <v>98</v>
      </c>
      <c r="E117" s="38">
        <v>4</v>
      </c>
      <c r="F117" s="39" t="s">
        <v>47</v>
      </c>
      <c r="G117" s="41" t="s">
        <v>295</v>
      </c>
      <c r="H117" s="40">
        <v>0</v>
      </c>
      <c r="I117" s="40"/>
    </row>
    <row r="118" spans="1:9">
      <c r="A118" s="43"/>
      <c r="B118" s="39"/>
      <c r="C118" s="41"/>
      <c r="D118" s="40">
        <v>99</v>
      </c>
      <c r="E118" s="43"/>
      <c r="F118" s="39" t="s">
        <v>47</v>
      </c>
      <c r="G118" s="41"/>
      <c r="H118" s="40"/>
      <c r="I118" s="40"/>
    </row>
    <row r="119" spans="1:9">
      <c r="A119" s="43"/>
      <c r="B119" s="39"/>
      <c r="C119" s="41"/>
      <c r="D119" s="40">
        <v>99</v>
      </c>
      <c r="E119" s="43" t="s">
        <v>1457</v>
      </c>
      <c r="F119" s="39"/>
      <c r="G119" s="41"/>
      <c r="H119" s="40"/>
      <c r="I119" s="40"/>
    </row>
    <row r="120" spans="1:9">
      <c r="A120" s="35"/>
      <c r="B120" s="36" t="s">
        <v>300</v>
      </c>
      <c r="C120" s="41"/>
      <c r="D120" s="46">
        <v>100</v>
      </c>
      <c r="E120" s="43"/>
      <c r="F120" s="39"/>
      <c r="G120" s="41"/>
      <c r="H120" s="40"/>
      <c r="I120" s="40"/>
    </row>
    <row r="121" spans="1:9">
      <c r="A121" s="35" t="s">
        <v>301</v>
      </c>
      <c r="B121" s="36" t="s">
        <v>298</v>
      </c>
      <c r="C121" s="41"/>
      <c r="D121" s="40">
        <v>101</v>
      </c>
      <c r="E121" s="35"/>
      <c r="F121" s="36" t="s">
        <v>302</v>
      </c>
      <c r="G121" s="37"/>
      <c r="H121" s="46">
        <f>SUM(H112:H120)</f>
        <v>0</v>
      </c>
      <c r="I121" s="46">
        <f>SUM(I112:I120)</f>
        <v>0</v>
      </c>
    </row>
    <row r="122" spans="1:9">
      <c r="A122" s="38">
        <v>1</v>
      </c>
      <c r="B122" s="39" t="s">
        <v>276</v>
      </c>
      <c r="C122" s="41"/>
      <c r="D122" s="40">
        <v>102</v>
      </c>
      <c r="E122" s="35" t="s">
        <v>301</v>
      </c>
      <c r="F122" s="36" t="s">
        <v>74</v>
      </c>
      <c r="G122" s="37"/>
      <c r="H122" s="40" t="s">
        <v>60</v>
      </c>
      <c r="I122" s="40" t="s">
        <v>60</v>
      </c>
    </row>
    <row r="123" spans="1:9">
      <c r="A123" s="38">
        <v>2</v>
      </c>
      <c r="B123" s="39" t="s">
        <v>303</v>
      </c>
      <c r="C123" s="41"/>
      <c r="D123" s="40">
        <v>103</v>
      </c>
      <c r="E123" s="38">
        <v>1</v>
      </c>
      <c r="F123" s="39" t="s">
        <v>276</v>
      </c>
      <c r="G123" s="41"/>
      <c r="H123" s="40"/>
      <c r="I123" s="40"/>
    </row>
    <row r="124" spans="1:9">
      <c r="A124" s="38">
        <v>3</v>
      </c>
      <c r="B124" s="39" t="s">
        <v>304</v>
      </c>
      <c r="C124" s="41"/>
      <c r="D124" s="40">
        <v>104</v>
      </c>
      <c r="E124" s="38">
        <v>2</v>
      </c>
      <c r="F124" s="39" t="s">
        <v>303</v>
      </c>
      <c r="G124" s="41"/>
      <c r="H124" s="40">
        <f>'पाणीपट्टी ३-४'!BW39</f>
        <v>234</v>
      </c>
      <c r="I124" s="40">
        <f>'पाणीपट्टी ३-४'!BX39</f>
        <v>0</v>
      </c>
    </row>
    <row r="125" spans="1:9">
      <c r="A125" s="38">
        <v>4</v>
      </c>
      <c r="B125" s="39" t="s">
        <v>47</v>
      </c>
      <c r="C125" s="41"/>
      <c r="D125" s="40">
        <v>105</v>
      </c>
      <c r="E125" s="38">
        <v>3</v>
      </c>
      <c r="F125" s="39" t="s">
        <v>304</v>
      </c>
      <c r="G125" s="41"/>
      <c r="H125" s="40">
        <f>'ग्रामनिधी ३-४ '!BW39</f>
        <v>918</v>
      </c>
      <c r="I125" s="40">
        <f>'ग्रामनिधी ३-४ '!BX39</f>
        <v>0</v>
      </c>
    </row>
    <row r="126" spans="1:9">
      <c r="A126" s="43"/>
      <c r="B126" s="39"/>
      <c r="C126" s="41"/>
      <c r="D126" s="40">
        <v>106</v>
      </c>
      <c r="E126" s="38">
        <v>4</v>
      </c>
      <c r="F126" s="39" t="s">
        <v>47</v>
      </c>
      <c r="G126" s="41"/>
      <c r="H126" s="40"/>
      <c r="I126" s="40"/>
    </row>
    <row r="127" spans="1:9">
      <c r="A127" s="43"/>
      <c r="B127" s="39"/>
      <c r="C127" s="41"/>
      <c r="D127" s="40">
        <v>107</v>
      </c>
      <c r="E127" s="43"/>
      <c r="F127" s="39"/>
      <c r="G127" s="41"/>
      <c r="H127" s="40"/>
      <c r="I127" s="40"/>
    </row>
    <row r="128" spans="1:9">
      <c r="A128" s="43"/>
      <c r="B128" s="39"/>
      <c r="C128" s="41"/>
      <c r="D128" s="40">
        <v>108</v>
      </c>
      <c r="E128" s="43"/>
      <c r="F128" s="39"/>
      <c r="G128" s="41"/>
      <c r="H128" s="40"/>
      <c r="I128" s="40"/>
    </row>
    <row r="129" spans="1:9">
      <c r="A129" s="35"/>
      <c r="B129" s="36" t="s">
        <v>305</v>
      </c>
      <c r="C129" s="37"/>
      <c r="D129" s="46">
        <v>109</v>
      </c>
      <c r="E129" s="43"/>
      <c r="F129" s="36" t="s">
        <v>306</v>
      </c>
      <c r="G129" s="37"/>
      <c r="H129" s="46">
        <f>SUM(H123:H128)</f>
        <v>1152</v>
      </c>
      <c r="I129" s="46">
        <f>SUM(I123:I128)</f>
        <v>0</v>
      </c>
    </row>
    <row r="130" spans="1:9">
      <c r="A130" s="35"/>
      <c r="B130" s="36"/>
      <c r="C130" s="37"/>
      <c r="D130" s="46">
        <v>110</v>
      </c>
      <c r="E130" s="43"/>
      <c r="F130" s="36"/>
      <c r="G130" s="37"/>
      <c r="H130" s="46" t="s">
        <v>60</v>
      </c>
      <c r="I130" s="46" t="s">
        <v>60</v>
      </c>
    </row>
    <row r="131" spans="1:9">
      <c r="A131" s="35"/>
      <c r="B131" s="36" t="s">
        <v>307</v>
      </c>
      <c r="C131" s="37"/>
      <c r="D131" s="46">
        <v>111</v>
      </c>
      <c r="E131" s="43"/>
      <c r="F131" s="36" t="s">
        <v>308</v>
      </c>
      <c r="G131" s="37"/>
      <c r="H131" s="46">
        <f>H70</f>
        <v>1072</v>
      </c>
      <c r="I131" s="46">
        <f>I70</f>
        <v>0</v>
      </c>
    </row>
    <row r="132" spans="1:9">
      <c r="A132" s="35"/>
      <c r="B132" s="36" t="s">
        <v>309</v>
      </c>
      <c r="C132" s="37"/>
      <c r="D132" s="46">
        <v>112</v>
      </c>
      <c r="E132" s="43"/>
      <c r="F132" s="36" t="s">
        <v>310</v>
      </c>
      <c r="G132" s="37"/>
      <c r="H132" s="46">
        <f>H93</f>
        <v>6</v>
      </c>
      <c r="I132" s="46">
        <f>I93</f>
        <v>0</v>
      </c>
    </row>
    <row r="133" spans="1:9">
      <c r="A133" s="35"/>
      <c r="B133" s="36" t="s">
        <v>279</v>
      </c>
      <c r="C133" s="37"/>
      <c r="D133" s="46">
        <v>113</v>
      </c>
      <c r="E133" s="43"/>
      <c r="F133" s="36" t="s">
        <v>311</v>
      </c>
      <c r="G133" s="37"/>
      <c r="H133" s="46">
        <f>H100</f>
        <v>0</v>
      </c>
      <c r="I133" s="46">
        <f>I100</f>
        <v>0</v>
      </c>
    </row>
    <row r="134" spans="1:9">
      <c r="A134" s="35"/>
      <c r="B134" s="36" t="s">
        <v>296</v>
      </c>
      <c r="C134" s="37"/>
      <c r="D134" s="46">
        <v>114</v>
      </c>
      <c r="E134" s="43"/>
      <c r="F134" s="36" t="s">
        <v>299</v>
      </c>
      <c r="G134" s="37"/>
      <c r="H134" s="46">
        <f>H110</f>
        <v>4</v>
      </c>
      <c r="I134" s="46">
        <f>I110</f>
        <v>0</v>
      </c>
    </row>
    <row r="135" spans="1:9">
      <c r="A135" s="35"/>
      <c r="B135" s="36" t="s">
        <v>300</v>
      </c>
      <c r="C135" s="37"/>
      <c r="D135" s="46">
        <v>115</v>
      </c>
      <c r="E135" s="43"/>
      <c r="F135" s="36" t="s">
        <v>302</v>
      </c>
      <c r="G135" s="37"/>
      <c r="H135" s="46">
        <f>H121</f>
        <v>0</v>
      </c>
      <c r="I135" s="46">
        <f>I121</f>
        <v>0</v>
      </c>
    </row>
    <row r="136" spans="1:9">
      <c r="A136" s="35"/>
      <c r="B136" s="36" t="s">
        <v>305</v>
      </c>
      <c r="C136" s="37"/>
      <c r="D136" s="46">
        <v>116</v>
      </c>
      <c r="E136" s="43"/>
      <c r="F136" s="36" t="s">
        <v>312</v>
      </c>
      <c r="G136" s="37"/>
      <c r="H136" s="46">
        <f>H129</f>
        <v>1152</v>
      </c>
      <c r="I136" s="46">
        <f>I129</f>
        <v>0</v>
      </c>
    </row>
    <row r="137" spans="1:9">
      <c r="A137" s="35"/>
      <c r="B137" s="36" t="s">
        <v>313</v>
      </c>
      <c r="C137" s="37"/>
      <c r="D137" s="46">
        <v>117</v>
      </c>
      <c r="E137" s="43"/>
      <c r="F137" s="36" t="s">
        <v>313</v>
      </c>
      <c r="G137" s="37"/>
      <c r="H137" s="46">
        <f>SUM(H131:H136)</f>
        <v>2234</v>
      </c>
      <c r="I137" s="46">
        <f>SUM(I131:I136)</f>
        <v>0</v>
      </c>
    </row>
    <row r="138" spans="1:9">
      <c r="A138" s="43"/>
      <c r="B138" s="39"/>
      <c r="C138" s="41"/>
      <c r="D138" s="40">
        <v>118</v>
      </c>
      <c r="E138" s="43"/>
      <c r="F138" s="36"/>
      <c r="G138" s="37"/>
      <c r="H138" s="37"/>
      <c r="I138" s="37"/>
    </row>
    <row r="139" spans="1:9">
      <c r="A139" s="43"/>
      <c r="B139" s="39"/>
      <c r="C139" s="41"/>
      <c r="D139" s="40">
        <v>119</v>
      </c>
      <c r="E139" s="43"/>
      <c r="F139" s="39"/>
      <c r="G139" s="41"/>
      <c r="H139" s="41"/>
      <c r="I139" s="41"/>
    </row>
    <row r="140" spans="1:9">
      <c r="D140" s="54">
        <v>120</v>
      </c>
    </row>
    <row r="141" spans="1:9">
      <c r="D141" s="54">
        <v>121</v>
      </c>
    </row>
    <row r="142" spans="1:9">
      <c r="D142" s="54">
        <v>122</v>
      </c>
      <c r="F142" s="49">
        <f>D137-H137</f>
        <v>-2117</v>
      </c>
    </row>
    <row r="143" spans="1:9">
      <c r="D143" s="54">
        <v>123</v>
      </c>
      <c r="E143" s="304"/>
    </row>
    <row r="144" spans="1:9">
      <c r="D144" s="54">
        <v>123</v>
      </c>
    </row>
    <row r="145" spans="1:9">
      <c r="A145" s="34"/>
      <c r="C145" s="34"/>
      <c r="D145" s="54">
        <v>124</v>
      </c>
      <c r="E145" s="34"/>
      <c r="G145" s="34"/>
      <c r="H145" s="34"/>
      <c r="I145" s="34"/>
    </row>
    <row r="146" spans="1:9">
      <c r="D146" s="54">
        <v>125</v>
      </c>
    </row>
    <row r="147" spans="1:9">
      <c r="D147" s="54">
        <v>126</v>
      </c>
    </row>
    <row r="148" spans="1:9">
      <c r="D148" s="54">
        <v>127</v>
      </c>
    </row>
    <row r="149" spans="1:9">
      <c r="D149" s="54">
        <v>128</v>
      </c>
    </row>
    <row r="150" spans="1:9">
      <c r="D150" s="54">
        <v>129</v>
      </c>
    </row>
    <row r="151" spans="1:9">
      <c r="D151" s="54">
        <v>130</v>
      </c>
    </row>
    <row r="152" spans="1:9">
      <c r="D152" s="52"/>
    </row>
    <row r="153" spans="1:9">
      <c r="D153" s="34"/>
    </row>
    <row r="154" spans="1:9">
      <c r="D154" s="52"/>
    </row>
    <row r="155" spans="1:9">
      <c r="D155" s="52"/>
    </row>
    <row r="156" spans="1:9">
      <c r="D156" s="52"/>
    </row>
    <row r="157" spans="1:9">
      <c r="D157" s="52"/>
    </row>
    <row r="158" spans="1:9">
      <c r="D158" s="52"/>
    </row>
    <row r="159" spans="1:9">
      <c r="D159" s="52"/>
    </row>
    <row r="160" spans="1:9">
      <c r="D160" s="52"/>
    </row>
    <row r="161" spans="4:4">
      <c r="D161" s="52"/>
    </row>
    <row r="162" spans="4:4">
      <c r="D162" s="52"/>
    </row>
    <row r="163" spans="4:4">
      <c r="D163" s="52"/>
    </row>
    <row r="164" spans="4:4">
      <c r="D164" s="52"/>
    </row>
    <row r="165" spans="4:4">
      <c r="D165" s="52"/>
    </row>
    <row r="166" spans="4:4">
      <c r="D166" s="52"/>
    </row>
    <row r="167" spans="4:4">
      <c r="D167" s="52"/>
    </row>
    <row r="168" spans="4:4">
      <c r="D168" s="52"/>
    </row>
    <row r="169" spans="4:4">
      <c r="D169" s="52"/>
    </row>
    <row r="170" spans="4:4">
      <c r="D170" s="52"/>
    </row>
    <row r="171" spans="4:4">
      <c r="D171" s="52"/>
    </row>
    <row r="172" spans="4:4">
      <c r="D172" s="52"/>
    </row>
    <row r="173" spans="4:4">
      <c r="D173" s="52"/>
    </row>
    <row r="174" spans="4:4">
      <c r="D174" s="52"/>
    </row>
    <row r="175" spans="4:4">
      <c r="D175" s="52"/>
    </row>
    <row r="177" spans="4:4">
      <c r="D177" s="54">
        <v>155</v>
      </c>
    </row>
    <row r="178" spans="4:4">
      <c r="D178" s="54">
        <v>156</v>
      </c>
    </row>
    <row r="179" spans="4:4">
      <c r="D179" s="54">
        <v>157</v>
      </c>
    </row>
    <row r="180" spans="4:4">
      <c r="D180" s="54">
        <v>158</v>
      </c>
    </row>
    <row r="181" spans="4:4">
      <c r="D181" s="54">
        <v>159</v>
      </c>
    </row>
    <row r="182" spans="4:4">
      <c r="D182" s="54">
        <v>160</v>
      </c>
    </row>
    <row r="183" spans="4:4">
      <c r="D183" s="54">
        <v>161</v>
      </c>
    </row>
    <row r="184" spans="4:4">
      <c r="D184" s="54">
        <v>162</v>
      </c>
    </row>
    <row r="185" spans="4:4">
      <c r="D185" s="54">
        <v>163</v>
      </c>
    </row>
    <row r="186" spans="4:4">
      <c r="D186" s="54">
        <v>164</v>
      </c>
    </row>
    <row r="187" spans="4:4">
      <c r="D187" s="54">
        <v>165</v>
      </c>
    </row>
    <row r="189" spans="4:4">
      <c r="D189" s="54">
        <v>166</v>
      </c>
    </row>
    <row r="190" spans="4:4">
      <c r="D190" s="52"/>
    </row>
    <row r="191" spans="4:4">
      <c r="D191" s="52"/>
    </row>
    <row r="192" spans="4:4">
      <c r="D192" s="52"/>
    </row>
    <row r="193" spans="4:4">
      <c r="D193" s="52"/>
    </row>
    <row r="194" spans="4:4">
      <c r="D194" s="52"/>
    </row>
    <row r="195" spans="4:4">
      <c r="D195" s="52"/>
    </row>
    <row r="196" spans="4:4">
      <c r="D196" s="52"/>
    </row>
    <row r="197" spans="4:4">
      <c r="D197" s="52"/>
    </row>
    <row r="198" spans="4:4">
      <c r="D198" s="52"/>
    </row>
    <row r="199" spans="4:4">
      <c r="D199" s="52"/>
    </row>
    <row r="200" spans="4:4">
      <c r="D200" s="52"/>
    </row>
    <row r="201" spans="4:4">
      <c r="D201" s="52"/>
    </row>
    <row r="202" spans="4:4">
      <c r="D202" s="52"/>
    </row>
    <row r="203" spans="4:4">
      <c r="D203" s="52"/>
    </row>
    <row r="204" spans="4:4">
      <c r="D204" s="52"/>
    </row>
    <row r="205" spans="4:4">
      <c r="D205" s="52"/>
    </row>
    <row r="206" spans="4:4">
      <c r="D206" s="52"/>
    </row>
    <row r="207" spans="4:4">
      <c r="D207" s="52"/>
    </row>
    <row r="208" spans="4:4">
      <c r="D208" s="52"/>
    </row>
    <row r="209" spans="4:6">
      <c r="D209" s="52"/>
    </row>
    <row r="210" spans="4:6">
      <c r="D210" s="52"/>
    </row>
    <row r="211" spans="4:6">
      <c r="D211" s="52"/>
    </row>
    <row r="212" spans="4:6">
      <c r="D212" s="52"/>
    </row>
    <row r="213" spans="4:6">
      <c r="D213" s="52"/>
    </row>
    <row r="214" spans="4:6">
      <c r="D214" s="52"/>
    </row>
    <row r="215" spans="4:6">
      <c r="D215" s="52"/>
    </row>
    <row r="216" spans="4:6">
      <c r="D216" s="52"/>
      <c r="E216" s="52" t="s">
        <v>1457</v>
      </c>
      <c r="F216" s="34" t="s">
        <v>1809</v>
      </c>
    </row>
    <row r="217" spans="4:6">
      <c r="D217" s="52"/>
      <c r="F217" s="34" t="s">
        <v>1622</v>
      </c>
    </row>
    <row r="218" spans="4:6">
      <c r="D218" s="52"/>
      <c r="E218" s="52" t="s">
        <v>1457</v>
      </c>
      <c r="F218" s="52"/>
    </row>
    <row r="219" spans="4:6">
      <c r="D219" s="52"/>
      <c r="E219" s="52" t="s">
        <v>1457</v>
      </c>
      <c r="F219" s="52"/>
    </row>
    <row r="220" spans="4:6">
      <c r="D220" s="52"/>
      <c r="E220" s="52" t="s">
        <v>1457</v>
      </c>
      <c r="F220" s="52"/>
    </row>
    <row r="221" spans="4:6">
      <c r="D221" s="52"/>
      <c r="E221" s="52" t="s">
        <v>1457</v>
      </c>
      <c r="F221" s="52"/>
    </row>
    <row r="222" spans="4:6">
      <c r="D222" s="52"/>
      <c r="E222" s="52" t="s">
        <v>1457</v>
      </c>
      <c r="F222" s="52"/>
    </row>
    <row r="223" spans="4:6">
      <c r="D223" s="52"/>
      <c r="E223" s="52" t="s">
        <v>1457</v>
      </c>
      <c r="F223" s="52"/>
    </row>
    <row r="224" spans="4:6">
      <c r="D224" s="52"/>
      <c r="E224" s="52" t="s">
        <v>1457</v>
      </c>
      <c r="F224" s="52"/>
    </row>
    <row r="225" spans="4:6">
      <c r="D225" s="52"/>
      <c r="E225" s="52" t="s">
        <v>1457</v>
      </c>
      <c r="F225" s="52"/>
    </row>
    <row r="226" spans="4:6">
      <c r="D226" s="52"/>
      <c r="E226" s="52" t="s">
        <v>1457</v>
      </c>
      <c r="F226" s="52"/>
    </row>
    <row r="227" spans="4:6">
      <c r="D227" s="52"/>
      <c r="E227" s="52" t="s">
        <v>1457</v>
      </c>
      <c r="F227" s="52"/>
    </row>
    <row r="228" spans="4:6">
      <c r="D228" s="52"/>
      <c r="E228" s="52" t="s">
        <v>1457</v>
      </c>
      <c r="F228" s="52"/>
    </row>
    <row r="229" spans="4:6">
      <c r="D229" s="52"/>
      <c r="E229" s="52" t="s">
        <v>1457</v>
      </c>
      <c r="F229" s="52"/>
    </row>
    <row r="230" spans="4:6">
      <c r="D230" s="52"/>
      <c r="E230" s="52" t="s">
        <v>1457</v>
      </c>
      <c r="F230" s="52"/>
    </row>
    <row r="231" spans="4:6">
      <c r="D231" s="52"/>
      <c r="E231" s="52" t="s">
        <v>1457</v>
      </c>
      <c r="F231" s="52"/>
    </row>
    <row r="232" spans="4:6">
      <c r="D232" s="52"/>
      <c r="E232" s="52" t="s">
        <v>1457</v>
      </c>
      <c r="F232" s="52"/>
    </row>
    <row r="233" spans="4:6">
      <c r="D233" s="52"/>
      <c r="F233" s="34" t="s">
        <v>1622</v>
      </c>
    </row>
    <row r="234" spans="4:6">
      <c r="D234" s="52"/>
      <c r="E234" s="52" t="s">
        <v>1457</v>
      </c>
      <c r="F234" s="52"/>
    </row>
    <row r="235" spans="4:6">
      <c r="D235" s="52"/>
      <c r="E235" s="52" t="s">
        <v>1457</v>
      </c>
      <c r="F235" s="52"/>
    </row>
    <row r="236" spans="4:6">
      <c r="D236" s="52"/>
      <c r="E236" s="52" t="s">
        <v>1457</v>
      </c>
      <c r="F236" s="52"/>
    </row>
    <row r="237" spans="4:6">
      <c r="D237" s="52"/>
      <c r="E237" s="52" t="s">
        <v>1457</v>
      </c>
      <c r="F237" s="52"/>
    </row>
    <row r="238" spans="4:6">
      <c r="D238" s="52"/>
      <c r="E238" s="52" t="s">
        <v>1457</v>
      </c>
      <c r="F238" s="52"/>
    </row>
    <row r="239" spans="4:6">
      <c r="D239" s="52"/>
      <c r="E239" s="52" t="s">
        <v>1457</v>
      </c>
      <c r="F239" s="52"/>
    </row>
    <row r="240" spans="4:6">
      <c r="D240" s="52"/>
      <c r="E240" s="52" t="s">
        <v>1457</v>
      </c>
      <c r="F240" s="52"/>
    </row>
    <row r="241" spans="4:6">
      <c r="D241" s="52"/>
      <c r="E241" s="52" t="s">
        <v>1457</v>
      </c>
      <c r="F241" s="52"/>
    </row>
    <row r="242" spans="4:6">
      <c r="D242" s="52"/>
      <c r="E242" s="52" t="s">
        <v>1457</v>
      </c>
      <c r="F242" s="52"/>
    </row>
    <row r="243" spans="4:6">
      <c r="D243" s="52"/>
      <c r="E243" s="52" t="s">
        <v>1457</v>
      </c>
      <c r="F243" s="52"/>
    </row>
    <row r="244" spans="4:6">
      <c r="D244" s="52"/>
      <c r="E244" s="52" t="s">
        <v>1457</v>
      </c>
      <c r="F244" s="52"/>
    </row>
    <row r="245" spans="4:6">
      <c r="D245" s="52"/>
      <c r="E245" s="52" t="s">
        <v>1457</v>
      </c>
      <c r="F245" s="52"/>
    </row>
    <row r="246" spans="4:6">
      <c r="D246" s="52"/>
      <c r="E246" s="52" t="s">
        <v>1457</v>
      </c>
      <c r="F246" s="52"/>
    </row>
    <row r="247" spans="4:6">
      <c r="D247" s="52"/>
      <c r="E247" s="52" t="s">
        <v>1457</v>
      </c>
      <c r="F247" s="52"/>
    </row>
    <row r="248" spans="4:6">
      <c r="D248" s="52"/>
      <c r="E248" s="52" t="s">
        <v>1457</v>
      </c>
      <c r="F248" s="52"/>
    </row>
    <row r="249" spans="4:6">
      <c r="D249" s="52"/>
      <c r="E249" s="52" t="s">
        <v>1457</v>
      </c>
      <c r="F249" s="52"/>
    </row>
    <row r="250" spans="4:6">
      <c r="D250" s="52"/>
      <c r="E250" s="52" t="s">
        <v>1457</v>
      </c>
      <c r="F250" s="52"/>
    </row>
    <row r="251" spans="4:6">
      <c r="D251" s="52"/>
      <c r="E251" s="52" t="s">
        <v>1457</v>
      </c>
      <c r="F251" s="52"/>
    </row>
    <row r="252" spans="4:6">
      <c r="D252" s="52"/>
      <c r="E252" s="52" t="s">
        <v>1457</v>
      </c>
      <c r="F252" s="52"/>
    </row>
    <row r="253" spans="4:6">
      <c r="D253" s="52"/>
      <c r="E253" s="52" t="s">
        <v>1457</v>
      </c>
      <c r="F253" s="52"/>
    </row>
    <row r="254" spans="4:6">
      <c r="D254" s="52"/>
      <c r="E254" s="52" t="s">
        <v>1457</v>
      </c>
      <c r="F254" s="52"/>
    </row>
    <row r="255" spans="4:6">
      <c r="D255" s="52"/>
      <c r="F255" s="34" t="s">
        <v>1987</v>
      </c>
    </row>
    <row r="256" spans="4:6">
      <c r="D256" s="52"/>
      <c r="E256" s="52" t="s">
        <v>1457</v>
      </c>
      <c r="F256" s="52" t="s">
        <v>1846</v>
      </c>
    </row>
    <row r="257" spans="4:6">
      <c r="D257" s="52"/>
      <c r="E257" s="52" t="s">
        <v>1457</v>
      </c>
      <c r="F257" s="52"/>
    </row>
    <row r="258" spans="4:6">
      <c r="D258" s="52"/>
      <c r="E258" s="52" t="s">
        <v>1457</v>
      </c>
      <c r="F258" s="52"/>
    </row>
    <row r="259" spans="4:6">
      <c r="D259" s="52"/>
      <c r="E259" s="52" t="s">
        <v>1457</v>
      </c>
      <c r="F259" s="52"/>
    </row>
    <row r="260" spans="4:6">
      <c r="D260" s="52"/>
      <c r="E260" s="52" t="s">
        <v>1457</v>
      </c>
      <c r="F260" s="52"/>
    </row>
    <row r="261" spans="4:6">
      <c r="D261" s="52"/>
      <c r="E261" s="52" t="s">
        <v>1457</v>
      </c>
      <c r="F261" s="52"/>
    </row>
    <row r="262" spans="4:6">
      <c r="D262" s="52"/>
      <c r="E262" s="52" t="s">
        <v>1457</v>
      </c>
      <c r="F262" s="52"/>
    </row>
    <row r="263" spans="4:6">
      <c r="D263" s="52"/>
      <c r="E263" s="52" t="s">
        <v>1457</v>
      </c>
      <c r="F263" s="52"/>
    </row>
    <row r="264" spans="4:6">
      <c r="D264" s="52"/>
      <c r="E264" s="52" t="s">
        <v>1457</v>
      </c>
      <c r="F264" s="52"/>
    </row>
    <row r="265" spans="4:6">
      <c r="D265" s="52"/>
      <c r="E265" s="52" t="s">
        <v>1457</v>
      </c>
      <c r="F265" s="52"/>
    </row>
    <row r="266" spans="4:6">
      <c r="D266" s="52"/>
      <c r="E266" s="52" t="s">
        <v>1457</v>
      </c>
      <c r="F266" s="52"/>
    </row>
    <row r="267" spans="4:6">
      <c r="D267" s="52"/>
      <c r="E267" s="52" t="s">
        <v>1457</v>
      </c>
      <c r="F267" s="52"/>
    </row>
    <row r="268" spans="4:6">
      <c r="D268" s="52"/>
      <c r="E268" s="52" t="s">
        <v>1457</v>
      </c>
      <c r="F268" s="52"/>
    </row>
    <row r="269" spans="4:6">
      <c r="D269" s="52"/>
      <c r="E269" s="52" t="s">
        <v>1457</v>
      </c>
      <c r="F269" s="52"/>
    </row>
    <row r="270" spans="4:6">
      <c r="D270" s="52"/>
      <c r="E270" s="52" t="s">
        <v>1457</v>
      </c>
      <c r="F270" s="52"/>
    </row>
    <row r="271" spans="4:6">
      <c r="D271" s="52"/>
      <c r="E271" s="52" t="s">
        <v>1457</v>
      </c>
      <c r="F271" s="52"/>
    </row>
    <row r="272" spans="4:6">
      <c r="D272" s="52"/>
      <c r="E272" s="52" t="s">
        <v>1457</v>
      </c>
      <c r="F272" s="52"/>
    </row>
    <row r="273" spans="4:6">
      <c r="D273" s="52"/>
      <c r="E273" s="52" t="s">
        <v>1457</v>
      </c>
      <c r="F273" s="52"/>
    </row>
    <row r="274" spans="4:6">
      <c r="D274" s="52"/>
      <c r="E274" s="52" t="s">
        <v>1457</v>
      </c>
      <c r="F274" s="52"/>
    </row>
    <row r="275" spans="4:6">
      <c r="D275" s="52"/>
      <c r="E275" s="52" t="s">
        <v>1457</v>
      </c>
      <c r="F275" s="52"/>
    </row>
    <row r="276" spans="4:6">
      <c r="D276" s="52"/>
      <c r="E276" s="52" t="s">
        <v>1457</v>
      </c>
      <c r="F276" s="52"/>
    </row>
    <row r="277" spans="4:6">
      <c r="D277" s="52"/>
      <c r="E277" s="52" t="s">
        <v>1457</v>
      </c>
      <c r="F277" s="52"/>
    </row>
    <row r="278" spans="4:6">
      <c r="E278" s="52" t="s">
        <v>1457</v>
      </c>
      <c r="F278" s="52"/>
    </row>
    <row r="279" spans="4:6">
      <c r="D279" s="54">
        <v>254</v>
      </c>
      <c r="E279" s="52" t="s">
        <v>1457</v>
      </c>
      <c r="F279" s="52"/>
    </row>
    <row r="280" spans="4:6">
      <c r="D280" s="54">
        <v>255</v>
      </c>
      <c r="E280" s="52" t="s">
        <v>1457</v>
      </c>
      <c r="F280" s="52"/>
    </row>
    <row r="281" spans="4:6">
      <c r="D281" s="54">
        <v>256</v>
      </c>
      <c r="E281" s="52" t="s">
        <v>1457</v>
      </c>
      <c r="F281" s="52"/>
    </row>
    <row r="282" spans="4:6">
      <c r="D282" s="54">
        <v>257</v>
      </c>
      <c r="F282" s="34" t="s">
        <v>1622</v>
      </c>
    </row>
    <row r="283" spans="4:6">
      <c r="E283" s="52" t="s">
        <v>1457</v>
      </c>
      <c r="F283" s="52"/>
    </row>
    <row r="284" spans="4:6">
      <c r="D284" s="54">
        <v>258</v>
      </c>
      <c r="E284" s="52" t="s">
        <v>1457</v>
      </c>
      <c r="F284" s="52"/>
    </row>
    <row r="285" spans="4:6">
      <c r="D285" s="54">
        <v>259</v>
      </c>
      <c r="E285" s="52" t="s">
        <v>1457</v>
      </c>
      <c r="F285" s="52"/>
    </row>
    <row r="286" spans="4:6">
      <c r="D286" s="54">
        <v>260</v>
      </c>
      <c r="E286" s="52" t="s">
        <v>1457</v>
      </c>
      <c r="F286" s="52"/>
    </row>
    <row r="287" spans="4:6">
      <c r="D287" s="54">
        <v>261</v>
      </c>
      <c r="E287" s="52" t="s">
        <v>1457</v>
      </c>
      <c r="F287" s="52"/>
    </row>
    <row r="288" spans="4:6">
      <c r="D288" s="54">
        <v>262</v>
      </c>
      <c r="E288" s="52" t="s">
        <v>1457</v>
      </c>
      <c r="F288" s="52"/>
    </row>
    <row r="289" spans="4:6">
      <c r="D289" s="54">
        <v>263</v>
      </c>
      <c r="E289" s="52" t="s">
        <v>1457</v>
      </c>
      <c r="F289" s="52"/>
    </row>
    <row r="290" spans="4:6">
      <c r="D290" s="54">
        <v>264</v>
      </c>
      <c r="E290" s="52" t="s">
        <v>1457</v>
      </c>
      <c r="F290" s="52"/>
    </row>
    <row r="291" spans="4:6">
      <c r="D291" s="54">
        <v>264</v>
      </c>
      <c r="E291" s="52" t="s">
        <v>1457</v>
      </c>
      <c r="F291" s="52"/>
    </row>
    <row r="292" spans="4:6">
      <c r="D292" s="52"/>
      <c r="E292" s="52" t="s">
        <v>1457</v>
      </c>
      <c r="F292" s="52"/>
    </row>
    <row r="293" spans="4:6">
      <c r="D293" s="52"/>
      <c r="E293" s="52" t="s">
        <v>1457</v>
      </c>
      <c r="F293" s="52"/>
    </row>
    <row r="294" spans="4:6">
      <c r="D294" s="52"/>
      <c r="E294" s="52" t="s">
        <v>1457</v>
      </c>
      <c r="F294" s="52"/>
    </row>
    <row r="295" spans="4:6">
      <c r="D295" s="52"/>
      <c r="E295" s="52" t="s">
        <v>1457</v>
      </c>
      <c r="F295" s="52"/>
    </row>
    <row r="296" spans="4:6">
      <c r="D296" s="52"/>
      <c r="E296" s="52" t="s">
        <v>1457</v>
      </c>
      <c r="F296" s="52"/>
    </row>
    <row r="297" spans="4:6">
      <c r="D297" s="52"/>
      <c r="E297" s="52" t="s">
        <v>1457</v>
      </c>
      <c r="F297" s="52"/>
    </row>
    <row r="298" spans="4:6">
      <c r="D298" s="52"/>
      <c r="E298" s="52" t="s">
        <v>1457</v>
      </c>
      <c r="F298" s="52"/>
    </row>
    <row r="299" spans="4:6">
      <c r="D299" s="52"/>
      <c r="E299" s="52" t="s">
        <v>1457</v>
      </c>
      <c r="F299" s="52"/>
    </row>
    <row r="300" spans="4:6">
      <c r="D300" s="52"/>
      <c r="E300" s="52" t="s">
        <v>1457</v>
      </c>
      <c r="F300" s="52"/>
    </row>
    <row r="301" spans="4:6">
      <c r="D301" s="52"/>
      <c r="E301" s="52" t="s">
        <v>1457</v>
      </c>
      <c r="F301" s="52"/>
    </row>
    <row r="302" spans="4:6">
      <c r="D302" s="52"/>
      <c r="E302" s="52" t="s">
        <v>1457</v>
      </c>
      <c r="F302" s="52"/>
    </row>
    <row r="303" spans="4:6">
      <c r="D303" s="52"/>
      <c r="E303" s="52" t="s">
        <v>1457</v>
      </c>
      <c r="F303" s="52"/>
    </row>
    <row r="304" spans="4:6">
      <c r="D304" s="52"/>
      <c r="E304" s="52" t="s">
        <v>1457</v>
      </c>
      <c r="F304" s="52"/>
    </row>
    <row r="305" spans="4:6">
      <c r="D305" s="52"/>
      <c r="E305" s="52" t="s">
        <v>1457</v>
      </c>
      <c r="F305" s="52"/>
    </row>
    <row r="306" spans="4:6">
      <c r="D306" s="52"/>
      <c r="E306" s="52" t="s">
        <v>1457</v>
      </c>
      <c r="F306" s="52"/>
    </row>
    <row r="307" spans="4:6">
      <c r="D307" s="52"/>
      <c r="E307" s="52" t="s">
        <v>1457</v>
      </c>
      <c r="F307" s="52"/>
    </row>
    <row r="308" spans="4:6">
      <c r="D308" s="52"/>
    </row>
    <row r="309" spans="4:6">
      <c r="D309" s="52"/>
    </row>
    <row r="310" spans="4:6">
      <c r="D310" s="52"/>
    </row>
    <row r="311" spans="4:6">
      <c r="D311" s="52"/>
      <c r="E311" s="52" t="s">
        <v>1457</v>
      </c>
      <c r="F311" s="52"/>
    </row>
    <row r="312" spans="4:6">
      <c r="D312" s="52"/>
      <c r="E312" s="52" t="s">
        <v>1457</v>
      </c>
      <c r="F312" s="52"/>
    </row>
    <row r="313" spans="4:6">
      <c r="D313" s="52"/>
      <c r="E313" s="52" t="s">
        <v>1457</v>
      </c>
      <c r="F313" s="52"/>
    </row>
    <row r="314" spans="4:6">
      <c r="D314" s="52"/>
      <c r="E314" s="52" t="s">
        <v>1457</v>
      </c>
      <c r="F314" s="52"/>
    </row>
    <row r="315" spans="4:6">
      <c r="D315" s="304">
        <v>287</v>
      </c>
      <c r="E315" s="52" t="s">
        <v>1457</v>
      </c>
      <c r="F315" s="52"/>
    </row>
    <row r="316" spans="4:6">
      <c r="D316" s="52"/>
      <c r="E316" s="52" t="s">
        <v>1457</v>
      </c>
      <c r="F316" s="52"/>
    </row>
    <row r="317" spans="4:6">
      <c r="D317" s="52"/>
      <c r="E317" s="52" t="s">
        <v>1457</v>
      </c>
      <c r="F317" s="52"/>
    </row>
    <row r="318" spans="4:6">
      <c r="D318" s="52"/>
      <c r="E318" s="52" t="s">
        <v>1457</v>
      </c>
      <c r="F318" s="52"/>
    </row>
    <row r="319" spans="4:6">
      <c r="D319" s="52"/>
      <c r="E319" s="52" t="s">
        <v>1457</v>
      </c>
      <c r="F319" s="52"/>
    </row>
    <row r="320" spans="4:6">
      <c r="D320" s="52"/>
      <c r="E320" s="52" t="s">
        <v>1457</v>
      </c>
      <c r="F320" s="52"/>
    </row>
    <row r="321" spans="4:6">
      <c r="D321" s="52"/>
      <c r="E321" s="52" t="s">
        <v>1457</v>
      </c>
      <c r="F321" s="52"/>
    </row>
    <row r="322" spans="4:6">
      <c r="D322" s="52"/>
      <c r="E322" s="52" t="s">
        <v>1457</v>
      </c>
      <c r="F322" s="52"/>
    </row>
    <row r="323" spans="4:6">
      <c r="D323" s="52"/>
      <c r="E323" s="52" t="s">
        <v>1457</v>
      </c>
      <c r="F323" s="52"/>
    </row>
    <row r="324" spans="4:6">
      <c r="D324" s="52"/>
      <c r="E324" s="52" t="s">
        <v>1457</v>
      </c>
      <c r="F324" s="52"/>
    </row>
    <row r="325" spans="4:6">
      <c r="D325" s="52"/>
      <c r="E325" s="52" t="s">
        <v>1457</v>
      </c>
      <c r="F325" s="52"/>
    </row>
    <row r="326" spans="4:6">
      <c r="D326" s="52"/>
      <c r="E326" s="52" t="s">
        <v>1457</v>
      </c>
      <c r="F326" s="52"/>
    </row>
    <row r="327" spans="4:6">
      <c r="D327" s="52"/>
      <c r="E327" s="52" t="s">
        <v>1457</v>
      </c>
      <c r="F327" s="52"/>
    </row>
    <row r="328" spans="4:6">
      <c r="D328" s="52"/>
      <c r="E328" s="52" t="s">
        <v>1457</v>
      </c>
      <c r="F328" s="52"/>
    </row>
    <row r="329" spans="4:6">
      <c r="D329" s="52"/>
      <c r="E329" s="52" t="s">
        <v>1457</v>
      </c>
      <c r="F329" s="52"/>
    </row>
    <row r="330" spans="4:6">
      <c r="D330" s="52"/>
      <c r="E330" s="52" t="s">
        <v>1457</v>
      </c>
      <c r="F330" s="52"/>
    </row>
    <row r="331" spans="4:6">
      <c r="D331" s="52"/>
      <c r="E331" s="52" t="s">
        <v>1457</v>
      </c>
      <c r="F331" s="52"/>
    </row>
    <row r="332" spans="4:6">
      <c r="D332" s="52"/>
      <c r="E332" s="52" t="s">
        <v>1457</v>
      </c>
      <c r="F332" s="52"/>
    </row>
    <row r="333" spans="4:6">
      <c r="D333" s="52"/>
      <c r="E333" s="52" t="s">
        <v>1457</v>
      </c>
      <c r="F333" s="52"/>
    </row>
    <row r="334" spans="4:6">
      <c r="D334" s="52"/>
      <c r="E334" s="52" t="s">
        <v>1457</v>
      </c>
      <c r="F334" s="52"/>
    </row>
    <row r="335" spans="4:6">
      <c r="D335" s="52"/>
      <c r="E335" s="52" t="s">
        <v>1457</v>
      </c>
      <c r="F335" s="52"/>
    </row>
    <row r="336" spans="4:6">
      <c r="D336" s="52"/>
      <c r="E336" s="52" t="s">
        <v>1457</v>
      </c>
      <c r="F336" s="52"/>
    </row>
    <row r="337" spans="4:6">
      <c r="D337" s="52"/>
      <c r="E337" s="52" t="s">
        <v>1457</v>
      </c>
      <c r="F337" s="52"/>
    </row>
    <row r="338" spans="4:6">
      <c r="D338" s="52"/>
      <c r="E338" s="52" t="s">
        <v>1457</v>
      </c>
      <c r="F338" s="52"/>
    </row>
    <row r="339" spans="4:6">
      <c r="D339" s="52"/>
      <c r="E339" s="52" t="s">
        <v>1457</v>
      </c>
      <c r="F339" s="52"/>
    </row>
    <row r="340" spans="4:6">
      <c r="D340" s="52"/>
      <c r="E340" s="52" t="s">
        <v>1457</v>
      </c>
      <c r="F340" s="52"/>
    </row>
    <row r="341" spans="4:6">
      <c r="D341" s="52"/>
      <c r="E341" s="52" t="s">
        <v>1457</v>
      </c>
      <c r="F341" s="52"/>
    </row>
    <row r="342" spans="4:6">
      <c r="D342" s="52"/>
      <c r="E342" s="52" t="s">
        <v>1457</v>
      </c>
      <c r="F342" s="52"/>
    </row>
    <row r="343" spans="4:6">
      <c r="D343" s="52"/>
      <c r="E343" s="52" t="s">
        <v>1457</v>
      </c>
      <c r="F343" s="52"/>
    </row>
    <row r="344" spans="4:6">
      <c r="D344" s="52"/>
      <c r="E344" s="52" t="s">
        <v>1457</v>
      </c>
      <c r="F344" s="52"/>
    </row>
    <row r="345" spans="4:6">
      <c r="D345" s="52"/>
      <c r="E345" s="52" t="s">
        <v>1457</v>
      </c>
      <c r="F345" s="52"/>
    </row>
    <row r="346" spans="4:6">
      <c r="D346" s="52"/>
      <c r="E346" s="52" t="s">
        <v>1457</v>
      </c>
      <c r="F346" s="52"/>
    </row>
    <row r="347" spans="4:6">
      <c r="D347" s="52"/>
      <c r="E347" s="52" t="s">
        <v>1457</v>
      </c>
      <c r="F347" s="52"/>
    </row>
    <row r="348" spans="4:6">
      <c r="D348" s="52"/>
      <c r="E348" s="52" t="s">
        <v>1457</v>
      </c>
      <c r="F348" s="52"/>
    </row>
    <row r="349" spans="4:6">
      <c r="D349" s="52"/>
      <c r="E349" s="52" t="s">
        <v>1457</v>
      </c>
      <c r="F349" s="52"/>
    </row>
    <row r="350" spans="4:6">
      <c r="D350" s="52"/>
      <c r="E350" s="52" t="s">
        <v>1457</v>
      </c>
      <c r="F350" s="52"/>
    </row>
    <row r="351" spans="4:6">
      <c r="D351" s="52"/>
      <c r="E351" s="52" t="s">
        <v>1457</v>
      </c>
      <c r="F351" s="52"/>
    </row>
    <row r="352" spans="4:6">
      <c r="D352" s="52"/>
      <c r="E352" s="52" t="s">
        <v>1457</v>
      </c>
      <c r="F352" s="52"/>
    </row>
    <row r="353" spans="4:6">
      <c r="D353" s="52"/>
      <c r="E353" s="52" t="s">
        <v>1457</v>
      </c>
      <c r="F353" s="52"/>
    </row>
    <row r="354" spans="4:6">
      <c r="D354" s="52"/>
      <c r="E354" s="52" t="s">
        <v>1457</v>
      </c>
      <c r="F354" s="52"/>
    </row>
    <row r="355" spans="4:6">
      <c r="D355" s="52"/>
      <c r="E355" s="52" t="s">
        <v>1457</v>
      </c>
      <c r="F355" s="52"/>
    </row>
    <row r="356" spans="4:6">
      <c r="D356" s="52"/>
      <c r="E356" s="52" t="s">
        <v>1457</v>
      </c>
      <c r="F356" s="52"/>
    </row>
    <row r="357" spans="4:6">
      <c r="D357" s="52"/>
      <c r="E357" s="52" t="s">
        <v>1457</v>
      </c>
      <c r="F357" s="52"/>
    </row>
    <row r="358" spans="4:6">
      <c r="D358" s="52"/>
      <c r="E358" s="52" t="s">
        <v>1457</v>
      </c>
      <c r="F358" s="52"/>
    </row>
    <row r="359" spans="4:6">
      <c r="D359" s="52"/>
      <c r="E359" s="52" t="s">
        <v>1457</v>
      </c>
      <c r="F359" s="52"/>
    </row>
    <row r="360" spans="4:6">
      <c r="D360" s="52"/>
    </row>
    <row r="361" spans="4:6">
      <c r="D361" s="52"/>
      <c r="E361" s="52" t="s">
        <v>1457</v>
      </c>
      <c r="F361" s="52"/>
    </row>
    <row r="362" spans="4:6">
      <c r="D362" s="52"/>
      <c r="E362" s="52" t="s">
        <v>1457</v>
      </c>
      <c r="F362" s="52"/>
    </row>
    <row r="363" spans="4:6">
      <c r="E363" s="52" t="s">
        <v>1457</v>
      </c>
      <c r="F363" s="52"/>
    </row>
    <row r="364" spans="4:6">
      <c r="E364" s="52" t="s">
        <v>1457</v>
      </c>
      <c r="F364" s="52"/>
    </row>
    <row r="365" spans="4:6">
      <c r="D365" s="54">
        <v>335</v>
      </c>
      <c r="E365" s="52" t="s">
        <v>1457</v>
      </c>
      <c r="F365" s="52"/>
    </row>
    <row r="366" spans="4:6">
      <c r="D366" s="52"/>
      <c r="E366" s="52" t="s">
        <v>1457</v>
      </c>
      <c r="F366" s="52"/>
    </row>
    <row r="367" spans="4:6">
      <c r="D367" s="52"/>
      <c r="E367" s="52" t="s">
        <v>1457</v>
      </c>
      <c r="F367" s="52"/>
    </row>
    <row r="368" spans="4:6">
      <c r="D368" s="52"/>
      <c r="E368" s="52" t="s">
        <v>1457</v>
      </c>
      <c r="F368" s="52"/>
    </row>
    <row r="369" spans="4:6">
      <c r="D369" s="52"/>
    </row>
    <row r="370" spans="4:6">
      <c r="D370" s="52"/>
      <c r="E370" s="52" t="s">
        <v>1457</v>
      </c>
      <c r="F370" s="52"/>
    </row>
    <row r="371" spans="4:6">
      <c r="D371" s="52"/>
      <c r="E371" s="52" t="s">
        <v>1457</v>
      </c>
      <c r="F371" s="52"/>
    </row>
    <row r="372" spans="4:6">
      <c r="D372" s="52"/>
      <c r="E372" s="52" t="s">
        <v>1457</v>
      </c>
      <c r="F372" s="52"/>
    </row>
    <row r="373" spans="4:6">
      <c r="D373" s="52"/>
      <c r="E373" s="52" t="s">
        <v>1457</v>
      </c>
      <c r="F373" s="52"/>
    </row>
    <row r="374" spans="4:6">
      <c r="D374" s="52"/>
      <c r="E374" s="52" t="s">
        <v>1457</v>
      </c>
      <c r="F374" s="52"/>
    </row>
    <row r="375" spans="4:6">
      <c r="D375" s="52"/>
      <c r="E375" s="52" t="s">
        <v>1457</v>
      </c>
      <c r="F375" s="52"/>
    </row>
    <row r="376" spans="4:6">
      <c r="D376" s="52"/>
      <c r="E376" s="52" t="s">
        <v>1457</v>
      </c>
      <c r="F376" s="52"/>
    </row>
    <row r="377" spans="4:6">
      <c r="D377" s="52"/>
      <c r="E377" s="52" t="s">
        <v>1457</v>
      </c>
      <c r="F377" s="52"/>
    </row>
    <row r="378" spans="4:6">
      <c r="D378" s="52"/>
      <c r="E378" s="52" t="s">
        <v>1457</v>
      </c>
      <c r="F378" s="52"/>
    </row>
    <row r="379" spans="4:6">
      <c r="D379" s="52"/>
      <c r="E379" s="52" t="s">
        <v>1457</v>
      </c>
      <c r="F379" s="52"/>
    </row>
    <row r="380" spans="4:6">
      <c r="D380" s="52"/>
      <c r="E380" s="52" t="s">
        <v>1457</v>
      </c>
      <c r="F380" s="52"/>
    </row>
    <row r="381" spans="4:6">
      <c r="D381" s="52"/>
      <c r="E381" s="52" t="s">
        <v>1457</v>
      </c>
      <c r="F381" s="52"/>
    </row>
    <row r="382" spans="4:6">
      <c r="D382" s="52"/>
      <c r="E382" s="52" t="s">
        <v>1457</v>
      </c>
      <c r="F382" s="52"/>
    </row>
    <row r="383" spans="4:6">
      <c r="D383" s="52"/>
      <c r="E383" s="52" t="s">
        <v>1457</v>
      </c>
      <c r="F383" s="52"/>
    </row>
    <row r="384" spans="4:6">
      <c r="D384" s="52"/>
      <c r="E384" s="52" t="s">
        <v>1457</v>
      </c>
      <c r="F384" s="52"/>
    </row>
    <row r="385" spans="4:6">
      <c r="D385" s="52"/>
      <c r="E385" s="52" t="s">
        <v>1457</v>
      </c>
      <c r="F385" s="52"/>
    </row>
    <row r="386" spans="4:6">
      <c r="D386" s="52"/>
      <c r="E386" s="52" t="s">
        <v>1457</v>
      </c>
      <c r="F386" s="52"/>
    </row>
    <row r="387" spans="4:6">
      <c r="D387" s="52"/>
      <c r="E387" s="52" t="s">
        <v>1457</v>
      </c>
      <c r="F387" s="52"/>
    </row>
    <row r="388" spans="4:6">
      <c r="D388" s="52"/>
      <c r="E388" s="52" t="s">
        <v>1457</v>
      </c>
      <c r="F388" s="52"/>
    </row>
    <row r="389" spans="4:6">
      <c r="D389" s="52"/>
      <c r="E389" s="52" t="s">
        <v>1457</v>
      </c>
      <c r="F389" s="52"/>
    </row>
    <row r="390" spans="4:6">
      <c r="D390" s="52"/>
      <c r="E390" s="52" t="s">
        <v>1457</v>
      </c>
      <c r="F390" s="52"/>
    </row>
    <row r="391" spans="4:6">
      <c r="D391" s="52"/>
      <c r="E391" s="52" t="s">
        <v>1457</v>
      </c>
      <c r="F391" s="52"/>
    </row>
    <row r="392" spans="4:6">
      <c r="D392" s="52"/>
      <c r="E392" s="52" t="s">
        <v>1457</v>
      </c>
      <c r="F392" s="52"/>
    </row>
    <row r="393" spans="4:6">
      <c r="D393" s="52"/>
      <c r="E393" s="52" t="s">
        <v>1457</v>
      </c>
      <c r="F393" s="52"/>
    </row>
    <row r="394" spans="4:6">
      <c r="D394" s="52"/>
      <c r="E394" s="52" t="s">
        <v>1457</v>
      </c>
      <c r="F394" s="52"/>
    </row>
    <row r="395" spans="4:6">
      <c r="D395" s="52"/>
      <c r="E395" s="52" t="s">
        <v>1457</v>
      </c>
      <c r="F395" s="52"/>
    </row>
    <row r="396" spans="4:6">
      <c r="D396" s="52"/>
      <c r="E396" s="52" t="s">
        <v>1457</v>
      </c>
      <c r="F396" s="52"/>
    </row>
    <row r="397" spans="4:6">
      <c r="D397" s="52"/>
      <c r="E397" s="52" t="s">
        <v>1457</v>
      </c>
      <c r="F397" s="52"/>
    </row>
    <row r="398" spans="4:6">
      <c r="D398" s="52"/>
      <c r="E398" s="52" t="s">
        <v>1457</v>
      </c>
      <c r="F398" s="52"/>
    </row>
    <row r="399" spans="4:6">
      <c r="D399" s="52"/>
      <c r="E399" s="52" t="s">
        <v>1457</v>
      </c>
      <c r="F399" s="52"/>
    </row>
    <row r="400" spans="4:6">
      <c r="D400" s="52"/>
      <c r="E400" s="52" t="s">
        <v>1457</v>
      </c>
      <c r="F400" s="52"/>
    </row>
    <row r="401" spans="4:6">
      <c r="D401" s="52"/>
      <c r="E401" s="52" t="s">
        <v>1457</v>
      </c>
      <c r="F401" s="52"/>
    </row>
    <row r="402" spans="4:6">
      <c r="D402" s="52"/>
      <c r="E402" s="52" t="s">
        <v>1457</v>
      </c>
      <c r="F402" s="52"/>
    </row>
    <row r="403" spans="4:6">
      <c r="D403" s="52"/>
      <c r="E403" s="52" t="s">
        <v>1457</v>
      </c>
      <c r="F403" s="52"/>
    </row>
    <row r="404" spans="4:6">
      <c r="D404" s="52"/>
      <c r="E404" s="52" t="s">
        <v>1457</v>
      </c>
      <c r="F404" s="52"/>
    </row>
    <row r="405" spans="4:6">
      <c r="D405" s="52"/>
      <c r="E405" s="52" t="s">
        <v>1457</v>
      </c>
      <c r="F405" s="52"/>
    </row>
    <row r="406" spans="4:6">
      <c r="D406" s="52"/>
      <c r="E406" s="52" t="s">
        <v>1457</v>
      </c>
      <c r="F406" s="52"/>
    </row>
    <row r="407" spans="4:6">
      <c r="D407" s="52"/>
    </row>
    <row r="408" spans="4:6">
      <c r="D408" s="52"/>
    </row>
    <row r="409" spans="4:6">
      <c r="D409" s="52"/>
    </row>
    <row r="410" spans="4:6">
      <c r="D410" s="52"/>
      <c r="E410" s="52" t="s">
        <v>1457</v>
      </c>
      <c r="F410" s="52"/>
    </row>
    <row r="411" spans="4:6">
      <c r="D411" s="52"/>
      <c r="E411" s="52" t="s">
        <v>1457</v>
      </c>
      <c r="F411" s="52"/>
    </row>
    <row r="412" spans="4:6">
      <c r="D412" s="52"/>
      <c r="E412" s="52" t="s">
        <v>1457</v>
      </c>
      <c r="F412" s="52"/>
    </row>
    <row r="413" spans="4:6">
      <c r="D413" s="52"/>
      <c r="E413" s="52" t="s">
        <v>1457</v>
      </c>
      <c r="F413" s="52"/>
    </row>
    <row r="414" spans="4:6">
      <c r="D414" s="52"/>
      <c r="F414" s="52" t="s">
        <v>1622</v>
      </c>
    </row>
    <row r="415" spans="4:6">
      <c r="D415" s="52"/>
      <c r="E415" s="52" t="s">
        <v>1457</v>
      </c>
      <c r="F415" s="52"/>
    </row>
    <row r="416" spans="4:6">
      <c r="D416" s="52"/>
      <c r="E416" s="52" t="s">
        <v>1457</v>
      </c>
      <c r="F416" s="52"/>
    </row>
    <row r="417" spans="4:6">
      <c r="D417" s="52"/>
      <c r="E417" s="52" t="s">
        <v>1457</v>
      </c>
      <c r="F417" s="52"/>
    </row>
    <row r="418" spans="4:6">
      <c r="D418" s="52"/>
      <c r="E418" s="52" t="s">
        <v>1457</v>
      </c>
      <c r="F418" s="52"/>
    </row>
    <row r="419" spans="4:6">
      <c r="D419" s="52"/>
      <c r="E419" s="52" t="s">
        <v>1457</v>
      </c>
      <c r="F419" s="52"/>
    </row>
    <row r="420" spans="4:6">
      <c r="D420" s="52"/>
      <c r="E420" s="52" t="s">
        <v>1457</v>
      </c>
      <c r="F420" s="52"/>
    </row>
    <row r="421" spans="4:6">
      <c r="D421" s="52"/>
      <c r="E421" s="52" t="s">
        <v>1457</v>
      </c>
      <c r="F421" s="52"/>
    </row>
    <row r="422" spans="4:6">
      <c r="D422" s="52"/>
      <c r="E422" s="52" t="s">
        <v>1457</v>
      </c>
      <c r="F422" s="52"/>
    </row>
    <row r="423" spans="4:6">
      <c r="D423" s="52"/>
      <c r="E423" s="52" t="s">
        <v>1457</v>
      </c>
      <c r="F423" s="52"/>
    </row>
    <row r="424" spans="4:6">
      <c r="D424" s="52"/>
      <c r="E424" s="52" t="s">
        <v>1457</v>
      </c>
      <c r="F424" s="52"/>
    </row>
    <row r="425" spans="4:6">
      <c r="D425" s="52"/>
      <c r="E425" s="52" t="s">
        <v>1457</v>
      </c>
      <c r="F425" s="52"/>
    </row>
    <row r="426" spans="4:6">
      <c r="D426" s="52"/>
      <c r="E426" s="52" t="s">
        <v>1457</v>
      </c>
      <c r="F426" s="52"/>
    </row>
    <row r="427" spans="4:6">
      <c r="D427" s="52"/>
      <c r="E427" s="52" t="s">
        <v>1457</v>
      </c>
      <c r="F427" s="52"/>
    </row>
    <row r="428" spans="4:6">
      <c r="D428" s="52"/>
      <c r="E428" s="52" t="s">
        <v>1457</v>
      </c>
      <c r="F428" s="52"/>
    </row>
    <row r="429" spans="4:6">
      <c r="D429" s="52"/>
      <c r="E429" s="52" t="s">
        <v>1457</v>
      </c>
      <c r="F429" s="52"/>
    </row>
    <row r="430" spans="4:6">
      <c r="D430" s="52"/>
      <c r="E430" s="52" t="s">
        <v>1457</v>
      </c>
      <c r="F430" s="52"/>
    </row>
    <row r="431" spans="4:6">
      <c r="D431" s="52"/>
      <c r="E431" s="52" t="s">
        <v>1457</v>
      </c>
      <c r="F431" s="52"/>
    </row>
    <row r="432" spans="4:6">
      <c r="D432" s="52"/>
      <c r="E432" s="52" t="s">
        <v>1457</v>
      </c>
      <c r="F432" s="52"/>
    </row>
    <row r="433" spans="1:6">
      <c r="D433" s="52"/>
      <c r="E433" s="52" t="s">
        <v>1457</v>
      </c>
      <c r="F433" s="52"/>
    </row>
    <row r="434" spans="1:6">
      <c r="D434" s="52"/>
      <c r="E434" s="52" t="s">
        <v>1457</v>
      </c>
      <c r="F434" s="52"/>
    </row>
    <row r="435" spans="1:6">
      <c r="D435" s="54">
        <v>405</v>
      </c>
      <c r="E435" s="52" t="s">
        <v>1457</v>
      </c>
      <c r="F435" s="52"/>
    </row>
    <row r="436" spans="1:6">
      <c r="D436" s="54">
        <v>406</v>
      </c>
      <c r="E436" s="52" t="s">
        <v>1457</v>
      </c>
      <c r="F436" s="52"/>
    </row>
    <row r="437" spans="1:6">
      <c r="D437" s="54">
        <v>407</v>
      </c>
      <c r="E437" s="52" t="s">
        <v>1457</v>
      </c>
      <c r="F437" s="52"/>
    </row>
    <row r="438" spans="1:6">
      <c r="D438" s="54">
        <v>408</v>
      </c>
      <c r="E438" s="52" t="s">
        <v>1457</v>
      </c>
      <c r="F438" s="52"/>
    </row>
    <row r="439" spans="1:6">
      <c r="D439" s="54">
        <v>409</v>
      </c>
      <c r="E439" s="52" t="s">
        <v>1457</v>
      </c>
      <c r="F439" s="52"/>
    </row>
    <row r="440" spans="1:6">
      <c r="D440" s="54">
        <v>410</v>
      </c>
      <c r="E440" s="52" t="s">
        <v>1457</v>
      </c>
      <c r="F440" s="52"/>
    </row>
    <row r="441" spans="1:6">
      <c r="D441" s="54">
        <v>410</v>
      </c>
      <c r="E441" s="52" t="s">
        <v>1457</v>
      </c>
      <c r="F441" s="52"/>
    </row>
    <row r="442" spans="1:6">
      <c r="D442" s="52"/>
      <c r="E442" s="52" t="s">
        <v>1457</v>
      </c>
      <c r="F442" s="52"/>
    </row>
    <row r="443" spans="1:6">
      <c r="D443" s="52"/>
      <c r="E443" s="52" t="s">
        <v>1457</v>
      </c>
      <c r="F443" s="52"/>
    </row>
    <row r="444" spans="1:6">
      <c r="D444" s="52"/>
      <c r="E444" s="52" t="s">
        <v>1457</v>
      </c>
      <c r="F444" s="52"/>
    </row>
    <row r="445" spans="1:6">
      <c r="D445" s="52"/>
      <c r="E445" s="52" t="s">
        <v>1457</v>
      </c>
      <c r="F445" s="52"/>
    </row>
    <row r="446" spans="1:6">
      <c r="D446" s="52"/>
      <c r="E446" s="52" t="s">
        <v>1457</v>
      </c>
      <c r="F446" s="52"/>
    </row>
    <row r="447" spans="1:6">
      <c r="D447" s="304">
        <v>416</v>
      </c>
      <c r="E447" s="52" t="s">
        <v>1457</v>
      </c>
      <c r="F447" s="52"/>
    </row>
    <row r="448" spans="1:6">
      <c r="A448" s="52">
        <v>433</v>
      </c>
      <c r="D448" s="52"/>
      <c r="E448" s="34"/>
    </row>
    <row r="449" spans="4:6">
      <c r="D449" s="52"/>
      <c r="E449" s="52" t="s">
        <v>1457</v>
      </c>
      <c r="F449" s="52"/>
    </row>
    <row r="450" spans="4:6">
      <c r="D450" s="52"/>
      <c r="E450" s="52" t="s">
        <v>1457</v>
      </c>
      <c r="F450" s="52"/>
    </row>
    <row r="451" spans="4:6">
      <c r="D451" s="52"/>
      <c r="E451" s="52" t="s">
        <v>1457</v>
      </c>
      <c r="F451" s="52"/>
    </row>
    <row r="452" spans="4:6">
      <c r="D452" s="52"/>
      <c r="E452" s="52" t="s">
        <v>1457</v>
      </c>
      <c r="F452" s="52"/>
    </row>
    <row r="453" spans="4:6">
      <c r="D453" s="52"/>
      <c r="E453" s="52" t="s">
        <v>1457</v>
      </c>
      <c r="F453" s="52"/>
    </row>
    <row r="454" spans="4:6">
      <c r="D454" s="52"/>
      <c r="E454" s="52" t="s">
        <v>1457</v>
      </c>
      <c r="F454" s="52"/>
    </row>
    <row r="455" spans="4:6">
      <c r="D455" s="52"/>
      <c r="E455" s="52" t="s">
        <v>1457</v>
      </c>
      <c r="F455" s="52"/>
    </row>
    <row r="456" spans="4:6">
      <c r="D456" s="52"/>
      <c r="E456" s="52" t="s">
        <v>1457</v>
      </c>
      <c r="F456" s="52"/>
    </row>
    <row r="457" spans="4:6">
      <c r="D457" s="52"/>
    </row>
    <row r="458" spans="4:6">
      <c r="D458" s="52"/>
    </row>
    <row r="459" spans="4:6">
      <c r="D459" s="52"/>
      <c r="F459" s="34" t="s">
        <v>1622</v>
      </c>
    </row>
    <row r="460" spans="4:6">
      <c r="D460" s="52"/>
      <c r="E460" s="52" t="s">
        <v>500</v>
      </c>
      <c r="F460" s="34" t="s">
        <v>2226</v>
      </c>
    </row>
    <row r="461" spans="4:6">
      <c r="D461" s="52"/>
      <c r="E461" s="52" t="s">
        <v>1457</v>
      </c>
      <c r="F461" s="52"/>
    </row>
    <row r="462" spans="4:6">
      <c r="D462" s="52"/>
    </row>
    <row r="463" spans="4:6">
      <c r="D463" s="52"/>
    </row>
    <row r="464" spans="4:6">
      <c r="D464" s="52"/>
    </row>
    <row r="465" spans="1:5">
      <c r="D465" s="52">
        <v>433</v>
      </c>
    </row>
    <row r="466" spans="1:5">
      <c r="A466" s="304">
        <v>50</v>
      </c>
      <c r="D466" s="304">
        <v>434</v>
      </c>
      <c r="E466" s="52" t="s">
        <v>2230</v>
      </c>
    </row>
    <row r="467" spans="1:5">
      <c r="D467" s="52"/>
    </row>
    <row r="468" spans="1:5">
      <c r="D468" s="52"/>
    </row>
    <row r="469" spans="1:5">
      <c r="D469" s="52"/>
    </row>
    <row r="470" spans="1:5">
      <c r="D470" s="52"/>
    </row>
    <row r="471" spans="1:5">
      <c r="D471" s="52"/>
    </row>
    <row r="472" spans="1:5">
      <c r="D472" s="52"/>
    </row>
    <row r="473" spans="1:5">
      <c r="D473" s="52"/>
    </row>
    <row r="474" spans="1:5">
      <c r="D474" s="52"/>
    </row>
    <row r="475" spans="1:5">
      <c r="D475" s="52"/>
    </row>
    <row r="476" spans="1:5">
      <c r="D476" s="52"/>
    </row>
    <row r="477" spans="1:5">
      <c r="D477" s="52"/>
    </row>
    <row r="478" spans="1:5">
      <c r="D478" s="52"/>
    </row>
    <row r="479" spans="1:5">
      <c r="D479" s="52"/>
    </row>
    <row r="480" spans="1:5">
      <c r="D480" s="52"/>
    </row>
    <row r="481" spans="4:6">
      <c r="D481" s="52"/>
    </row>
    <row r="482" spans="4:6">
      <c r="D482" s="304">
        <v>50</v>
      </c>
    </row>
    <row r="483" spans="4:6">
      <c r="D483" s="52"/>
    </row>
    <row r="484" spans="4:6">
      <c r="D484" s="52"/>
    </row>
    <row r="485" spans="4:6">
      <c r="D485" s="52"/>
    </row>
    <row r="486" spans="4:6">
      <c r="D486" s="52"/>
    </row>
    <row r="487" spans="4:6">
      <c r="D487" s="52"/>
    </row>
    <row r="488" spans="4:6">
      <c r="D488" s="52"/>
    </row>
    <row r="489" spans="4:6">
      <c r="D489" s="52"/>
    </row>
    <row r="490" spans="4:6">
      <c r="D490" s="52"/>
    </row>
    <row r="491" spans="4:6">
      <c r="D491" s="52"/>
    </row>
    <row r="492" spans="4:6">
      <c r="D492" s="52"/>
    </row>
    <row r="493" spans="4:6">
      <c r="D493" s="52"/>
    </row>
    <row r="494" spans="4:6">
      <c r="D494" s="52"/>
      <c r="E494" s="52" t="s">
        <v>500</v>
      </c>
      <c r="F494" s="52"/>
    </row>
    <row r="495" spans="4:6">
      <c r="D495" s="52"/>
    </row>
    <row r="496" spans="4:6">
      <c r="D496" s="304">
        <v>464</v>
      </c>
    </row>
    <row r="497" spans="4:6">
      <c r="D497" s="54">
        <v>464</v>
      </c>
    </row>
    <row r="498" spans="4:6">
      <c r="D498" s="52"/>
    </row>
    <row r="499" spans="4:6">
      <c r="D499" s="52"/>
    </row>
    <row r="500" spans="4:6">
      <c r="D500" s="52"/>
    </row>
    <row r="501" spans="4:6">
      <c r="D501" s="52"/>
    </row>
    <row r="502" spans="4:6">
      <c r="D502" s="52"/>
      <c r="E502" s="34"/>
      <c r="F502" s="52"/>
    </row>
    <row r="503" spans="4:6">
      <c r="D503" s="52"/>
      <c r="E503" s="34"/>
      <c r="F503" s="52"/>
    </row>
    <row r="504" spans="4:6">
      <c r="D504" s="52"/>
      <c r="E504" s="34"/>
      <c r="F504" s="52"/>
    </row>
    <row r="505" spans="4:6">
      <c r="D505" s="52"/>
      <c r="E505" s="34"/>
      <c r="F505" s="52"/>
    </row>
    <row r="506" spans="4:6">
      <c r="D506" s="52"/>
      <c r="E506" s="34"/>
      <c r="F506" s="52"/>
    </row>
    <row r="507" spans="4:6">
      <c r="D507" s="52"/>
    </row>
    <row r="508" spans="4:6">
      <c r="D508" s="52"/>
    </row>
    <row r="509" spans="4:6">
      <c r="D509" s="52"/>
    </row>
    <row r="510" spans="4:6">
      <c r="D510" s="52"/>
    </row>
    <row r="511" spans="4:6">
      <c r="D511" s="52"/>
    </row>
    <row r="512" spans="4:6">
      <c r="D512" s="52"/>
    </row>
    <row r="513" spans="1:4">
      <c r="D513" s="52"/>
    </row>
    <row r="514" spans="1:4">
      <c r="D514" s="52"/>
    </row>
    <row r="515" spans="1:4">
      <c r="D515" s="52"/>
    </row>
    <row r="516" spans="1:4">
      <c r="D516" s="52"/>
    </row>
    <row r="517" spans="1:4">
      <c r="D517" s="52"/>
    </row>
    <row r="518" spans="1:4">
      <c r="D518" s="52"/>
    </row>
    <row r="519" spans="1:4">
      <c r="D519" s="52"/>
    </row>
    <row r="520" spans="1:4">
      <c r="D520" s="52"/>
    </row>
    <row r="521" spans="1:4">
      <c r="D521" s="52"/>
    </row>
    <row r="522" spans="1:4">
      <c r="D522" s="52"/>
    </row>
    <row r="523" spans="1:4">
      <c r="D523" s="52"/>
    </row>
    <row r="524" spans="1:4">
      <c r="D524" s="52"/>
    </row>
    <row r="525" spans="1:4">
      <c r="D525" s="52"/>
    </row>
    <row r="526" spans="1:4">
      <c r="D526" s="52"/>
    </row>
    <row r="527" spans="1:4">
      <c r="D527" s="52"/>
    </row>
    <row r="528" spans="1:4">
      <c r="A528" s="304">
        <v>511</v>
      </c>
      <c r="D528" s="52"/>
    </row>
    <row r="529" spans="4:6">
      <c r="D529" s="52"/>
    </row>
    <row r="530" spans="4:6">
      <c r="D530" s="52"/>
      <c r="F530" s="34" t="s">
        <v>1622</v>
      </c>
    </row>
    <row r="531" spans="4:6">
      <c r="D531" s="52"/>
      <c r="E531" s="52" t="s">
        <v>1457</v>
      </c>
      <c r="F531" s="52"/>
    </row>
    <row r="532" spans="4:6">
      <c r="D532" s="52"/>
      <c r="F532" s="34" t="s">
        <v>1622</v>
      </c>
    </row>
    <row r="533" spans="4:6">
      <c r="D533" s="52"/>
      <c r="E533" s="52" t="s">
        <v>1457</v>
      </c>
      <c r="F533" s="52"/>
    </row>
    <row r="534" spans="4:6">
      <c r="D534" s="52"/>
      <c r="E534" s="52" t="s">
        <v>1457</v>
      </c>
      <c r="F534" s="52"/>
    </row>
    <row r="535" spans="4:6">
      <c r="D535" s="52"/>
    </row>
    <row r="536" spans="4:6">
      <c r="D536" s="52"/>
    </row>
    <row r="537" spans="4:6">
      <c r="D537" s="52"/>
    </row>
    <row r="538" spans="4:6">
      <c r="D538" s="52"/>
    </row>
    <row r="539" spans="4:6">
      <c r="D539" s="52"/>
    </row>
    <row r="540" spans="4:6">
      <c r="D540" s="52"/>
    </row>
    <row r="541" spans="4:6">
      <c r="D541" s="52"/>
      <c r="E541" s="52" t="s">
        <v>1457</v>
      </c>
      <c r="F541" s="52"/>
    </row>
    <row r="542" spans="4:6">
      <c r="D542" s="52"/>
      <c r="E542" s="52" t="s">
        <v>1457</v>
      </c>
      <c r="F542" s="52"/>
    </row>
    <row r="543" spans="4:6">
      <c r="D543" s="52"/>
    </row>
    <row r="544" spans="4:6">
      <c r="D544" s="52"/>
    </row>
    <row r="545" spans="4:4">
      <c r="D545" s="304">
        <v>511</v>
      </c>
    </row>
    <row r="546" spans="4:4">
      <c r="D546" s="54">
        <v>512</v>
      </c>
    </row>
    <row r="547" spans="4:4">
      <c r="D547" s="54">
        <v>513</v>
      </c>
    </row>
    <row r="548" spans="4:4">
      <c r="D548" s="54">
        <v>514</v>
      </c>
    </row>
    <row r="549" spans="4:4">
      <c r="D549" s="54">
        <v>515</v>
      </c>
    </row>
    <row r="550" spans="4:4">
      <c r="D550" s="54">
        <v>516</v>
      </c>
    </row>
    <row r="551" spans="4:4">
      <c r="D551" s="54">
        <v>517</v>
      </c>
    </row>
    <row r="552" spans="4:4">
      <c r="D552" s="54">
        <v>518</v>
      </c>
    </row>
    <row r="553" spans="4:4">
      <c r="D553" s="54">
        <v>519</v>
      </c>
    </row>
    <row r="554" spans="4:4">
      <c r="D554" s="54">
        <v>520</v>
      </c>
    </row>
    <row r="555" spans="4:4">
      <c r="D555" s="54">
        <v>521</v>
      </c>
    </row>
    <row r="556" spans="4:4">
      <c r="D556" s="54">
        <v>522</v>
      </c>
    </row>
    <row r="557" spans="4:4">
      <c r="D557" s="54">
        <v>523</v>
      </c>
    </row>
    <row r="558" spans="4:4">
      <c r="D558" s="54">
        <v>524</v>
      </c>
    </row>
    <row r="559" spans="4:4">
      <c r="D559" s="54">
        <v>525</v>
      </c>
    </row>
    <row r="560" spans="4:4">
      <c r="D560" s="54">
        <v>526</v>
      </c>
    </row>
    <row r="561" spans="4:4">
      <c r="D561" s="54">
        <v>527</v>
      </c>
    </row>
    <row r="562" spans="4:4">
      <c r="D562" s="54">
        <v>528</v>
      </c>
    </row>
    <row r="563" spans="4:4">
      <c r="D563" s="54">
        <v>529</v>
      </c>
    </row>
    <row r="564" spans="4:4">
      <c r="D564" s="54">
        <v>530</v>
      </c>
    </row>
    <row r="565" spans="4:4">
      <c r="D565" s="54">
        <v>531</v>
      </c>
    </row>
    <row r="566" spans="4:4">
      <c r="D566" s="54">
        <v>532</v>
      </c>
    </row>
    <row r="567" spans="4:4">
      <c r="D567" s="54">
        <v>533</v>
      </c>
    </row>
    <row r="568" spans="4:4">
      <c r="D568" s="54">
        <v>534</v>
      </c>
    </row>
    <row r="569" spans="4:4">
      <c r="D569" s="54">
        <v>535</v>
      </c>
    </row>
    <row r="570" spans="4:4">
      <c r="D570" s="54">
        <v>536</v>
      </c>
    </row>
    <row r="571" spans="4:4">
      <c r="D571" s="54">
        <v>537</v>
      </c>
    </row>
    <row r="572" spans="4:4">
      <c r="D572" s="54">
        <v>538</v>
      </c>
    </row>
    <row r="573" spans="4:4">
      <c r="D573" s="54">
        <v>539</v>
      </c>
    </row>
    <row r="574" spans="4:4">
      <c r="D574" s="54">
        <v>540</v>
      </c>
    </row>
    <row r="575" spans="4:4">
      <c r="D575" s="54">
        <v>541</v>
      </c>
    </row>
    <row r="576" spans="4:4">
      <c r="D576" s="54">
        <v>542</v>
      </c>
    </row>
    <row r="577" spans="4:4">
      <c r="D577" s="54">
        <v>543</v>
      </c>
    </row>
    <row r="578" spans="4:4">
      <c r="D578" s="54">
        <v>544</v>
      </c>
    </row>
    <row r="579" spans="4:4">
      <c r="D579" s="54">
        <v>545</v>
      </c>
    </row>
    <row r="580" spans="4:4">
      <c r="D580" s="54">
        <v>546</v>
      </c>
    </row>
    <row r="581" spans="4:4">
      <c r="D581" s="54">
        <v>547</v>
      </c>
    </row>
    <row r="582" spans="4:4">
      <c r="D582" s="54">
        <v>548</v>
      </c>
    </row>
    <row r="583" spans="4:4">
      <c r="D583" s="54">
        <v>549</v>
      </c>
    </row>
    <row r="584" spans="4:4">
      <c r="D584" s="54">
        <v>550</v>
      </c>
    </row>
    <row r="585" spans="4:4">
      <c r="D585" s="54">
        <v>551</v>
      </c>
    </row>
    <row r="586" spans="4:4">
      <c r="D586" s="54">
        <v>552</v>
      </c>
    </row>
    <row r="587" spans="4:4">
      <c r="D587" s="54">
        <v>553</v>
      </c>
    </row>
    <row r="588" spans="4:4">
      <c r="D588" s="54">
        <v>554</v>
      </c>
    </row>
    <row r="589" spans="4:4">
      <c r="D589" s="54">
        <v>555</v>
      </c>
    </row>
    <row r="590" spans="4:4">
      <c r="D590" s="54">
        <v>556</v>
      </c>
    </row>
    <row r="591" spans="4:4">
      <c r="D591" s="54">
        <v>557</v>
      </c>
    </row>
    <row r="592" spans="4:4">
      <c r="D592" s="54">
        <v>558</v>
      </c>
    </row>
    <row r="593" spans="4:4">
      <c r="D593" s="54">
        <v>559</v>
      </c>
    </row>
    <row r="594" spans="4:4">
      <c r="D594" s="54">
        <v>560</v>
      </c>
    </row>
    <row r="595" spans="4:4">
      <c r="D595" s="54">
        <v>561</v>
      </c>
    </row>
    <row r="596" spans="4:4">
      <c r="D596" s="54">
        <v>562</v>
      </c>
    </row>
    <row r="597" spans="4:4">
      <c r="D597" s="54">
        <v>563</v>
      </c>
    </row>
    <row r="598" spans="4:4">
      <c r="D598" s="54">
        <v>564</v>
      </c>
    </row>
    <row r="599" spans="4:4">
      <c r="D599" s="54">
        <v>565</v>
      </c>
    </row>
    <row r="600" spans="4:4">
      <c r="D600" s="54">
        <v>566</v>
      </c>
    </row>
    <row r="601" spans="4:4">
      <c r="D601" s="54">
        <v>567</v>
      </c>
    </row>
    <row r="602" spans="4:4">
      <c r="D602" s="54">
        <v>568</v>
      </c>
    </row>
    <row r="603" spans="4:4">
      <c r="D603" s="54">
        <v>569</v>
      </c>
    </row>
    <row r="604" spans="4:4">
      <c r="D604" s="54">
        <v>570</v>
      </c>
    </row>
    <row r="605" spans="4:4">
      <c r="D605" s="54">
        <v>571</v>
      </c>
    </row>
    <row r="606" spans="4:4">
      <c r="D606" s="54">
        <v>572</v>
      </c>
    </row>
    <row r="607" spans="4:4">
      <c r="D607" s="54">
        <v>573</v>
      </c>
    </row>
    <row r="608" spans="4:4">
      <c r="D608" s="54">
        <v>574</v>
      </c>
    </row>
    <row r="609" spans="4:4">
      <c r="D609" s="54">
        <v>575</v>
      </c>
    </row>
    <row r="610" spans="4:4">
      <c r="D610" s="54">
        <v>576</v>
      </c>
    </row>
    <row r="611" spans="4:4">
      <c r="D611" s="54">
        <v>577</v>
      </c>
    </row>
    <row r="612" spans="4:4">
      <c r="D612" s="54">
        <v>578</v>
      </c>
    </row>
    <row r="613" spans="4:4">
      <c r="D613" s="54">
        <v>579</v>
      </c>
    </row>
    <row r="614" spans="4:4">
      <c r="D614" s="54">
        <v>580</v>
      </c>
    </row>
    <row r="615" spans="4:4">
      <c r="D615" s="54">
        <v>581</v>
      </c>
    </row>
    <row r="616" spans="4:4">
      <c r="D616" s="54">
        <v>582</v>
      </c>
    </row>
    <row r="617" spans="4:4">
      <c r="D617" s="54">
        <v>583</v>
      </c>
    </row>
    <row r="618" spans="4:4">
      <c r="D618" s="54">
        <v>584</v>
      </c>
    </row>
    <row r="619" spans="4:4">
      <c r="D619" s="54">
        <v>585</v>
      </c>
    </row>
    <row r="620" spans="4:4">
      <c r="D620" s="54">
        <v>586</v>
      </c>
    </row>
    <row r="621" spans="4:4">
      <c r="D621" s="54">
        <v>587</v>
      </c>
    </row>
    <row r="622" spans="4:4">
      <c r="D622" s="54">
        <v>588</v>
      </c>
    </row>
    <row r="623" spans="4:4">
      <c r="D623" s="54">
        <v>589</v>
      </c>
    </row>
    <row r="624" spans="4:4">
      <c r="D624" s="54">
        <v>590</v>
      </c>
    </row>
    <row r="625" spans="4:6">
      <c r="D625" s="54">
        <v>591</v>
      </c>
    </row>
    <row r="626" spans="4:6">
      <c r="D626" s="54">
        <v>592</v>
      </c>
    </row>
    <row r="627" spans="4:6">
      <c r="D627" s="54">
        <v>593</v>
      </c>
    </row>
    <row r="628" spans="4:6">
      <c r="D628" s="54">
        <v>594</v>
      </c>
    </row>
    <row r="629" spans="4:6">
      <c r="D629" s="54">
        <v>595</v>
      </c>
    </row>
    <row r="630" spans="4:6">
      <c r="D630" s="54">
        <v>596</v>
      </c>
    </row>
    <row r="631" spans="4:6">
      <c r="D631" s="54">
        <v>597</v>
      </c>
    </row>
    <row r="632" spans="4:6">
      <c r="D632" s="54">
        <v>598</v>
      </c>
    </row>
    <row r="633" spans="4:6">
      <c r="D633" s="54">
        <v>599</v>
      </c>
    </row>
    <row r="634" spans="4:6">
      <c r="D634" s="54">
        <v>600</v>
      </c>
    </row>
    <row r="635" spans="4:6">
      <c r="D635" s="54">
        <v>601</v>
      </c>
    </row>
    <row r="636" spans="4:6">
      <c r="D636" s="54">
        <v>602</v>
      </c>
    </row>
    <row r="637" spans="4:6">
      <c r="D637" s="54">
        <v>603</v>
      </c>
    </row>
    <row r="638" spans="4:6">
      <c r="D638" s="54">
        <v>604</v>
      </c>
    </row>
    <row r="639" spans="4:6">
      <c r="D639" s="54">
        <v>605</v>
      </c>
    </row>
    <row r="640" spans="4:6">
      <c r="D640" s="54">
        <v>606</v>
      </c>
      <c r="E640" s="52" t="s">
        <v>1457</v>
      </c>
      <c r="F640" s="52"/>
    </row>
    <row r="641" spans="4:6">
      <c r="D641" s="54">
        <v>607</v>
      </c>
      <c r="E641" s="52" t="s">
        <v>1457</v>
      </c>
      <c r="F641" s="52"/>
    </row>
    <row r="642" spans="4:6">
      <c r="D642" s="54">
        <v>608</v>
      </c>
      <c r="E642" s="52" t="s">
        <v>1457</v>
      </c>
      <c r="F642" s="52"/>
    </row>
    <row r="643" spans="4:6">
      <c r="D643" s="54">
        <v>609</v>
      </c>
      <c r="E643" s="52" t="s">
        <v>1457</v>
      </c>
      <c r="F643" s="52"/>
    </row>
    <row r="644" spans="4:6">
      <c r="D644" s="54">
        <v>610</v>
      </c>
      <c r="E644" s="52" t="s">
        <v>1457</v>
      </c>
      <c r="F644" s="52"/>
    </row>
    <row r="645" spans="4:6">
      <c r="D645" s="54">
        <v>611</v>
      </c>
      <c r="E645" s="52" t="s">
        <v>1457</v>
      </c>
      <c r="F645" s="52"/>
    </row>
    <row r="646" spans="4:6">
      <c r="D646" s="54">
        <v>612</v>
      </c>
      <c r="E646" s="52" t="s">
        <v>1457</v>
      </c>
      <c r="F646" s="52"/>
    </row>
    <row r="647" spans="4:6">
      <c r="D647" s="54">
        <v>613</v>
      </c>
      <c r="E647" s="52" t="s">
        <v>1457</v>
      </c>
      <c r="F647" s="52"/>
    </row>
    <row r="648" spans="4:6">
      <c r="D648" s="54">
        <v>614</v>
      </c>
      <c r="E648" s="52" t="s">
        <v>1457</v>
      </c>
      <c r="F648" s="52"/>
    </row>
    <row r="649" spans="4:6">
      <c r="D649" s="54">
        <v>615</v>
      </c>
      <c r="E649" s="52" t="s">
        <v>1457</v>
      </c>
      <c r="F649" s="52"/>
    </row>
    <row r="650" spans="4:6">
      <c r="D650" s="54">
        <v>616</v>
      </c>
      <c r="E650" s="52" t="s">
        <v>1457</v>
      </c>
      <c r="F650" s="52"/>
    </row>
    <row r="651" spans="4:6">
      <c r="D651" s="54">
        <v>617</v>
      </c>
      <c r="E651" s="52" t="s">
        <v>1457</v>
      </c>
      <c r="F651" s="52"/>
    </row>
    <row r="652" spans="4:6">
      <c r="D652" s="54">
        <v>618</v>
      </c>
      <c r="E652" s="52" t="s">
        <v>1457</v>
      </c>
      <c r="F652" s="52"/>
    </row>
    <row r="653" spans="4:6">
      <c r="D653" s="54">
        <v>619</v>
      </c>
      <c r="E653" s="52" t="s">
        <v>1457</v>
      </c>
      <c r="F653" s="52"/>
    </row>
    <row r="654" spans="4:6">
      <c r="D654" s="54">
        <v>620</v>
      </c>
      <c r="E654" s="52" t="s">
        <v>1457</v>
      </c>
      <c r="F654" s="52"/>
    </row>
    <row r="655" spans="4:6">
      <c r="D655" s="54">
        <v>621</v>
      </c>
      <c r="E655" s="52" t="s">
        <v>1457</v>
      </c>
      <c r="F655" s="52"/>
    </row>
    <row r="656" spans="4:6">
      <c r="D656" s="54">
        <v>622</v>
      </c>
      <c r="E656" s="52" t="s">
        <v>1457</v>
      </c>
      <c r="F656" s="52"/>
    </row>
    <row r="657" spans="4:6">
      <c r="D657" s="54">
        <v>623</v>
      </c>
      <c r="E657" s="52" t="s">
        <v>1457</v>
      </c>
      <c r="F657" s="52"/>
    </row>
    <row r="658" spans="4:6">
      <c r="D658" s="54">
        <v>624</v>
      </c>
      <c r="E658" s="52" t="s">
        <v>1457</v>
      </c>
      <c r="F658" s="52"/>
    </row>
    <row r="659" spans="4:6">
      <c r="D659" s="54">
        <v>625</v>
      </c>
      <c r="F659" s="34" t="s">
        <v>1622</v>
      </c>
    </row>
    <row r="660" spans="4:6">
      <c r="D660" s="54">
        <v>626</v>
      </c>
      <c r="E660" s="52" t="s">
        <v>1457</v>
      </c>
      <c r="F660" s="52"/>
    </row>
    <row r="661" spans="4:6">
      <c r="D661" s="54">
        <v>627</v>
      </c>
      <c r="E661" s="52" t="s">
        <v>1457</v>
      </c>
      <c r="F661" s="52"/>
    </row>
    <row r="662" spans="4:6">
      <c r="D662" s="54">
        <v>628</v>
      </c>
      <c r="E662" s="52" t="s">
        <v>1457</v>
      </c>
      <c r="F662" s="52"/>
    </row>
    <row r="663" spans="4:6">
      <c r="D663" s="54">
        <v>629</v>
      </c>
      <c r="E663" s="52" t="s">
        <v>1457</v>
      </c>
      <c r="F663" s="52"/>
    </row>
    <row r="664" spans="4:6">
      <c r="D664" s="54">
        <v>630</v>
      </c>
      <c r="E664" s="52" t="s">
        <v>1457</v>
      </c>
      <c r="F664" s="52"/>
    </row>
    <row r="665" spans="4:6">
      <c r="D665" s="54">
        <v>631</v>
      </c>
      <c r="E665" s="52" t="s">
        <v>1457</v>
      </c>
      <c r="F665" s="52"/>
    </row>
    <row r="666" spans="4:6">
      <c r="D666" s="54">
        <v>632</v>
      </c>
    </row>
    <row r="667" spans="4:6">
      <c r="D667" s="54">
        <v>633</v>
      </c>
    </row>
    <row r="668" spans="4:6">
      <c r="D668" s="54">
        <v>634</v>
      </c>
    </row>
    <row r="669" spans="4:6">
      <c r="D669" s="54">
        <v>635</v>
      </c>
    </row>
    <row r="670" spans="4:6">
      <c r="D670" s="54">
        <v>636</v>
      </c>
    </row>
    <row r="671" spans="4:6">
      <c r="D671" s="54">
        <v>637</v>
      </c>
    </row>
    <row r="672" spans="4:6">
      <c r="D672" s="54">
        <v>638</v>
      </c>
    </row>
    <row r="673" spans="4:4">
      <c r="D673" s="54">
        <v>639</v>
      </c>
    </row>
    <row r="674" spans="4:4">
      <c r="D674" s="54">
        <v>640</v>
      </c>
    </row>
  </sheetData>
  <mergeCells count="5">
    <mergeCell ref="A2:D2"/>
    <mergeCell ref="E2:H2"/>
    <mergeCell ref="A3:C3"/>
    <mergeCell ref="E3:G3"/>
    <mergeCell ref="F4:G4"/>
  </mergeCells>
  <pageMargins left="0.7" right="0.7" top="0.75" bottom="0.75" header="0.3" footer="0.3"/>
  <pageSetup scale="89" orientation="portrait" horizontalDpi="300" r:id="rId1"/>
  <colBreaks count="1" manualBreakCount="1">
    <brk id="4" min="1" max="13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BW674"/>
  <sheetViews>
    <sheetView tabSelected="1" topLeftCell="A28" workbookViewId="0">
      <selection activeCell="D734" sqref="D734:D830"/>
    </sheetView>
  </sheetViews>
  <sheetFormatPr defaultRowHeight="15.75"/>
  <cols>
    <col min="1" max="1" width="0.140625" style="56" customWidth="1"/>
    <col min="2" max="2" width="38.140625" style="56" customWidth="1"/>
    <col min="3" max="3" width="15.42578125" style="56" bestFit="1" customWidth="1"/>
    <col min="4" max="4" width="9.140625" style="56" hidden="1" customWidth="1"/>
    <col min="5" max="35" width="5.7109375" style="56" hidden="1" customWidth="1"/>
    <col min="36" max="36" width="12.42578125" style="56" hidden="1" customWidth="1"/>
    <col min="37" max="37" width="12.5703125" style="56" hidden="1" customWidth="1"/>
    <col min="38" max="38" width="13.140625" style="56" customWidth="1"/>
    <col min="39" max="39" width="37.7109375" style="56" customWidth="1"/>
    <col min="40" max="40" width="18.42578125" style="56" customWidth="1"/>
    <col min="41" max="74" width="0" style="56" hidden="1" customWidth="1"/>
    <col min="75" max="75" width="14.85546875" style="56" customWidth="1"/>
    <col min="76" max="16384" width="9.140625" style="56"/>
  </cols>
  <sheetData>
    <row r="1" spans="1:75" s="265" customFormat="1" ht="23.25">
      <c r="A1" s="2"/>
      <c r="B1" s="3"/>
      <c r="C1" s="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802"/>
      <c r="AD1" s="802"/>
      <c r="AE1" s="802"/>
      <c r="AF1" s="802"/>
      <c r="AG1" s="802"/>
      <c r="AH1" s="802"/>
      <c r="AI1" s="802"/>
      <c r="AJ1" s="802"/>
      <c r="AK1" s="2"/>
      <c r="AL1" s="2"/>
    </row>
    <row r="2" spans="1:75" s="265" customFormat="1" ht="23.25" customHeight="1">
      <c r="B2" s="296" t="s">
        <v>793</v>
      </c>
      <c r="C2" s="298" t="str">
        <f>'मुख्य पान '!E2</f>
        <v>बळसाणे</v>
      </c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 t="s">
        <v>66</v>
      </c>
      <c r="AM2" s="294" t="str">
        <f>'मुख्य पान '!I2</f>
        <v xml:space="preserve">साक्री </v>
      </c>
      <c r="AN2" s="294" t="s">
        <v>794</v>
      </c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A2" s="294"/>
      <c r="BB2" s="294"/>
      <c r="BC2" s="294"/>
      <c r="BD2" s="294"/>
      <c r="BE2" s="294"/>
      <c r="BF2" s="294"/>
      <c r="BG2" s="294"/>
      <c r="BH2" s="294"/>
      <c r="BI2" s="294"/>
      <c r="BJ2" s="294"/>
      <c r="BK2" s="294"/>
      <c r="BL2" s="294"/>
      <c r="BM2" s="294"/>
      <c r="BN2" s="294"/>
      <c r="BO2" s="294"/>
      <c r="BP2" s="294"/>
      <c r="BQ2" s="294"/>
      <c r="BR2" s="294"/>
      <c r="BS2" s="294"/>
      <c r="BT2" s="294"/>
      <c r="BU2" s="294"/>
      <c r="BV2" s="294"/>
      <c r="BW2" s="294" t="str">
        <f>'मुख्य पान '!M2</f>
        <v xml:space="preserve">धुळे </v>
      </c>
    </row>
    <row r="3" spans="1:75" s="265" customFormat="1" ht="36" customHeight="1" thickBot="1">
      <c r="B3" s="297" t="s">
        <v>847</v>
      </c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  <c r="Z3" s="806"/>
      <c r="AA3" s="806"/>
      <c r="AB3" s="806"/>
      <c r="AC3" s="806"/>
      <c r="AD3" s="806"/>
      <c r="AE3" s="806"/>
      <c r="AF3" s="806"/>
      <c r="AG3" s="806"/>
      <c r="AH3" s="806"/>
      <c r="AI3" s="806"/>
      <c r="AJ3" s="806"/>
      <c r="AK3" s="806"/>
      <c r="AL3" s="806"/>
      <c r="AM3" s="295" t="s">
        <v>846</v>
      </c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295"/>
      <c r="BA3" s="295"/>
      <c r="BB3" s="295"/>
      <c r="BC3" s="295"/>
      <c r="BD3" s="295"/>
      <c r="BE3" s="295"/>
      <c r="BF3" s="295"/>
      <c r="BG3" s="295"/>
      <c r="BH3" s="295"/>
      <c r="BI3" s="295"/>
      <c r="BJ3" s="295"/>
      <c r="BK3" s="295"/>
      <c r="BL3" s="295"/>
      <c r="BM3" s="295"/>
      <c r="BN3" s="295"/>
      <c r="BO3" s="295"/>
      <c r="BP3" s="295"/>
      <c r="BQ3" s="295"/>
      <c r="BR3" s="295"/>
      <c r="BS3" s="295"/>
      <c r="BT3" s="295"/>
      <c r="BU3" s="295"/>
      <c r="BV3" s="295"/>
      <c r="BW3" s="295"/>
    </row>
    <row r="4" spans="1:75" s="265" customFormat="1" ht="50.25" customHeight="1" thickBot="1">
      <c r="B4" s="268" t="s">
        <v>837</v>
      </c>
      <c r="C4" s="269"/>
      <c r="D4" s="269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69"/>
      <c r="AK4" s="269"/>
      <c r="AL4" s="269" t="s">
        <v>838</v>
      </c>
      <c r="AM4" s="271" t="s">
        <v>839</v>
      </c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271"/>
      <c r="BV4" s="272"/>
      <c r="BW4" s="273" t="s">
        <v>840</v>
      </c>
    </row>
    <row r="5" spans="1:75" ht="24" thickBot="1">
      <c r="B5" s="274" t="s">
        <v>0</v>
      </c>
      <c r="C5" s="274" t="s">
        <v>1</v>
      </c>
      <c r="D5" s="21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6"/>
      <c r="AJ5" s="277">
        <f>SUM(E5:AI5)</f>
        <v>0</v>
      </c>
      <c r="AK5" s="277">
        <f>[1]Feb!AL7</f>
        <v>138149</v>
      </c>
      <c r="AL5" s="277">
        <f>March!AL8</f>
        <v>0</v>
      </c>
      <c r="AM5" s="9" t="s">
        <v>75</v>
      </c>
      <c r="AN5" s="10" t="s">
        <v>76</v>
      </c>
      <c r="AO5" s="21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275"/>
      <c r="BB5" s="275"/>
      <c r="BC5" s="275"/>
      <c r="BD5" s="275"/>
      <c r="BE5" s="275"/>
      <c r="BF5" s="275"/>
      <c r="BG5" s="275"/>
      <c r="BH5" s="275"/>
      <c r="BI5" s="275"/>
      <c r="BJ5" s="275"/>
      <c r="BK5" s="275"/>
      <c r="BL5" s="275"/>
      <c r="BM5" s="275"/>
      <c r="BN5" s="275"/>
      <c r="BO5" s="275"/>
      <c r="BP5" s="275"/>
      <c r="BQ5" s="275"/>
      <c r="BR5" s="275"/>
      <c r="BS5" s="275"/>
      <c r="BT5" s="276"/>
      <c r="BU5" s="277">
        <f>SUM(AP5:BT5)</f>
        <v>0</v>
      </c>
      <c r="BV5" s="277">
        <f>[1]Feb!AL49</f>
        <v>0</v>
      </c>
      <c r="BW5" s="277">
        <f>March!AL50</f>
        <v>2</v>
      </c>
    </row>
    <row r="6" spans="1:75" ht="24" thickBot="1">
      <c r="B6" s="9" t="s">
        <v>2</v>
      </c>
      <c r="C6" s="9" t="s">
        <v>3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278">
        <f t="shared" ref="AJ6:AJ33" si="0">SUM(E6:AI6)</f>
        <v>0</v>
      </c>
      <c r="AK6" s="279">
        <f>[1]Feb!AL8</f>
        <v>0</v>
      </c>
      <c r="AL6" s="277">
        <f>March!AL9</f>
        <v>0</v>
      </c>
      <c r="AM6" s="9" t="s">
        <v>77</v>
      </c>
      <c r="AN6" s="11" t="s">
        <v>78</v>
      </c>
      <c r="AO6" s="5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7"/>
      <c r="BU6" s="278">
        <f t="shared" ref="BU6:BU39" si="1">SUM(AP6:BT6)</f>
        <v>0</v>
      </c>
      <c r="BV6" s="279">
        <f>[1]Feb!AL50</f>
        <v>0</v>
      </c>
      <c r="BW6" s="277">
        <f>March!AL51</f>
        <v>2</v>
      </c>
    </row>
    <row r="7" spans="1:75" ht="24" thickBot="1">
      <c r="B7" s="9" t="s">
        <v>4</v>
      </c>
      <c r="C7" s="9" t="s">
        <v>5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278">
        <f t="shared" si="0"/>
        <v>0</v>
      </c>
      <c r="AK7" s="279">
        <f>[1]Feb!AL9</f>
        <v>10192</v>
      </c>
      <c r="AL7" s="277">
        <f>March!AL10</f>
        <v>0</v>
      </c>
      <c r="AM7" s="9" t="s">
        <v>79</v>
      </c>
      <c r="AN7" s="10" t="s">
        <v>80</v>
      </c>
      <c r="AO7" s="5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7"/>
      <c r="BU7" s="278">
        <f t="shared" si="1"/>
        <v>0</v>
      </c>
      <c r="BV7" s="279">
        <f>[1]Feb!AL51</f>
        <v>0</v>
      </c>
      <c r="BW7" s="277">
        <f>March!AL52</f>
        <v>2</v>
      </c>
    </row>
    <row r="8" spans="1:75" ht="24" thickBot="1">
      <c r="B8" s="9" t="s">
        <v>6</v>
      </c>
      <c r="C8" s="9" t="s">
        <v>7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278">
        <f t="shared" si="0"/>
        <v>0</v>
      </c>
      <c r="AK8" s="279">
        <f>[1]Feb!AL10</f>
        <v>9453</v>
      </c>
      <c r="AL8" s="277">
        <f>March!AL11</f>
        <v>0</v>
      </c>
      <c r="AM8" s="9" t="s">
        <v>81</v>
      </c>
      <c r="AN8" s="10" t="s">
        <v>82</v>
      </c>
      <c r="AO8" s="5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7"/>
      <c r="BU8" s="278">
        <f t="shared" si="1"/>
        <v>0</v>
      </c>
      <c r="BV8" s="279">
        <f>[1]Feb!AL52</f>
        <v>75075</v>
      </c>
      <c r="BW8" s="277">
        <f>March!AL53</f>
        <v>2</v>
      </c>
    </row>
    <row r="9" spans="1:75" ht="24" thickBot="1">
      <c r="B9" s="9" t="s">
        <v>8</v>
      </c>
      <c r="C9" s="9" t="s">
        <v>9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278">
        <f t="shared" si="0"/>
        <v>0</v>
      </c>
      <c r="AK9" s="279">
        <f>[1]Feb!AL11</f>
        <v>0</v>
      </c>
      <c r="AL9" s="277">
        <f>March!AL12</f>
        <v>0</v>
      </c>
      <c r="AM9" s="9" t="s">
        <v>83</v>
      </c>
      <c r="AN9" s="10" t="s">
        <v>84</v>
      </c>
      <c r="AO9" s="5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7"/>
      <c r="BU9" s="278">
        <f t="shared" si="1"/>
        <v>0</v>
      </c>
      <c r="BV9" s="279">
        <f>[1]Feb!AL53</f>
        <v>0</v>
      </c>
      <c r="BW9" s="277">
        <f>March!AL54</f>
        <v>2</v>
      </c>
    </row>
    <row r="10" spans="1:75" ht="24" thickBot="1">
      <c r="B10" s="9" t="s">
        <v>10</v>
      </c>
      <c r="C10" s="9" t="s">
        <v>11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278">
        <f t="shared" si="0"/>
        <v>0</v>
      </c>
      <c r="AK10" s="279">
        <f>[1]Feb!AL12</f>
        <v>0</v>
      </c>
      <c r="AL10" s="277">
        <f>March!AL13</f>
        <v>0</v>
      </c>
      <c r="AM10" s="9" t="s">
        <v>85</v>
      </c>
      <c r="AN10" s="10" t="s">
        <v>86</v>
      </c>
      <c r="AO10" s="5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7"/>
      <c r="BU10" s="278">
        <f t="shared" si="1"/>
        <v>0</v>
      </c>
      <c r="BV10" s="279">
        <f>[1]Feb!AL54</f>
        <v>15696</v>
      </c>
      <c r="BW10" s="277">
        <f>March!AL55</f>
        <v>2</v>
      </c>
    </row>
    <row r="11" spans="1:75" ht="24" thickBot="1">
      <c r="B11" s="9" t="s">
        <v>12</v>
      </c>
      <c r="C11" s="9" t="s">
        <v>13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278">
        <f t="shared" si="0"/>
        <v>0</v>
      </c>
      <c r="AK11" s="279">
        <f>[1]Feb!AL13</f>
        <v>0</v>
      </c>
      <c r="AL11" s="277">
        <f>March!AL14</f>
        <v>0</v>
      </c>
      <c r="AM11" s="9" t="s">
        <v>87</v>
      </c>
      <c r="AN11" s="10" t="s">
        <v>88</v>
      </c>
      <c r="AO11" s="5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7"/>
      <c r="BU11" s="278">
        <f t="shared" si="1"/>
        <v>0</v>
      </c>
      <c r="BV11" s="279">
        <f>[1]Feb!AL55</f>
        <v>0</v>
      </c>
      <c r="BW11" s="277">
        <f>March!AL56</f>
        <v>2</v>
      </c>
    </row>
    <row r="12" spans="1:75" ht="24" thickBot="1">
      <c r="B12" s="9" t="s">
        <v>14</v>
      </c>
      <c r="C12" s="9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278">
        <f t="shared" si="0"/>
        <v>0</v>
      </c>
      <c r="AK12" s="279">
        <f>[1]Feb!AL14</f>
        <v>0</v>
      </c>
      <c r="AL12" s="277">
        <f>March!AL15</f>
        <v>0</v>
      </c>
      <c r="AM12" s="9" t="s">
        <v>89</v>
      </c>
      <c r="AN12" s="12">
        <v>2215</v>
      </c>
      <c r="AO12" s="5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7"/>
      <c r="BU12" s="278">
        <f t="shared" si="1"/>
        <v>0</v>
      </c>
      <c r="BV12" s="279">
        <f>[1]Feb!AL56</f>
        <v>75300</v>
      </c>
      <c r="BW12" s="277">
        <f>March!AL57</f>
        <v>2</v>
      </c>
    </row>
    <row r="13" spans="1:75" ht="24" thickBot="1">
      <c r="B13" s="9" t="s">
        <v>15</v>
      </c>
      <c r="C13" s="9" t="s">
        <v>16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278">
        <f t="shared" si="0"/>
        <v>0</v>
      </c>
      <c r="AK13" s="279">
        <f>[1]Feb!AL15</f>
        <v>0</v>
      </c>
      <c r="AL13" s="277">
        <f>March!AL16</f>
        <v>0</v>
      </c>
      <c r="AM13" s="9" t="s">
        <v>90</v>
      </c>
      <c r="AN13" s="11" t="s">
        <v>91</v>
      </c>
      <c r="AO13" s="5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7"/>
      <c r="BU13" s="278">
        <f t="shared" si="1"/>
        <v>0</v>
      </c>
      <c r="BV13" s="279">
        <f>[1]Feb!AL57</f>
        <v>0</v>
      </c>
      <c r="BW13" s="277">
        <f>March!AL58</f>
        <v>2</v>
      </c>
    </row>
    <row r="14" spans="1:75" ht="24" thickBot="1">
      <c r="B14" s="9" t="s">
        <v>17</v>
      </c>
      <c r="C14" s="9" t="s">
        <v>18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278">
        <f t="shared" si="0"/>
        <v>0</v>
      </c>
      <c r="AK14" s="279">
        <f>[1]Feb!AL16</f>
        <v>0</v>
      </c>
      <c r="AL14" s="277">
        <f>March!AL17</f>
        <v>0</v>
      </c>
      <c r="AM14" s="9" t="s">
        <v>92</v>
      </c>
      <c r="AN14" s="10" t="s">
        <v>93</v>
      </c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7"/>
      <c r="BU14" s="278">
        <f t="shared" si="1"/>
        <v>0</v>
      </c>
      <c r="BV14" s="279">
        <f>[1]Feb!AL58</f>
        <v>0</v>
      </c>
      <c r="BW14" s="277">
        <f>March!AL59</f>
        <v>2</v>
      </c>
    </row>
    <row r="15" spans="1:75" ht="24" thickBot="1">
      <c r="B15" s="9" t="s">
        <v>19</v>
      </c>
      <c r="C15" s="9" t="s">
        <v>20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278">
        <f t="shared" si="0"/>
        <v>0</v>
      </c>
      <c r="AK15" s="279">
        <f>[1]Feb!AL17</f>
        <v>781</v>
      </c>
      <c r="AL15" s="277">
        <f>March!AL18</f>
        <v>0</v>
      </c>
      <c r="AM15" s="9" t="s">
        <v>94</v>
      </c>
      <c r="AN15" s="10" t="s">
        <v>95</v>
      </c>
      <c r="AO15" s="5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7"/>
      <c r="BU15" s="278">
        <f t="shared" si="1"/>
        <v>0</v>
      </c>
      <c r="BV15" s="279">
        <f>[1]Feb!AL59</f>
        <v>25717</v>
      </c>
      <c r="BW15" s="277">
        <f>March!AL60</f>
        <v>2</v>
      </c>
    </row>
    <row r="16" spans="1:75" ht="24" thickBot="1">
      <c r="B16" s="9" t="s">
        <v>21</v>
      </c>
      <c r="C16" s="9" t="s">
        <v>18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278">
        <f t="shared" si="0"/>
        <v>0</v>
      </c>
      <c r="AK16" s="279">
        <f>[1]Feb!AL18</f>
        <v>0</v>
      </c>
      <c r="AL16" s="277">
        <f>March!AL19</f>
        <v>0</v>
      </c>
      <c r="AM16" s="9" t="s">
        <v>96</v>
      </c>
      <c r="AN16" s="10" t="s">
        <v>97</v>
      </c>
      <c r="AO16" s="5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7"/>
      <c r="BU16" s="278">
        <f t="shared" si="1"/>
        <v>0</v>
      </c>
      <c r="BV16" s="279">
        <f>[1]Feb!AL60</f>
        <v>7000</v>
      </c>
      <c r="BW16" s="277">
        <f>March!AL61</f>
        <v>2</v>
      </c>
    </row>
    <row r="17" spans="2:75" ht="24" thickBot="1">
      <c r="B17" s="9" t="s">
        <v>23</v>
      </c>
      <c r="C17" s="9" t="s">
        <v>24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278">
        <f t="shared" si="0"/>
        <v>0</v>
      </c>
      <c r="AK17" s="279">
        <f>[1]Feb!AL19</f>
        <v>0</v>
      </c>
      <c r="AL17" s="277">
        <f>March!AL20</f>
        <v>0</v>
      </c>
      <c r="AM17" s="9" t="s">
        <v>98</v>
      </c>
      <c r="AN17" s="13">
        <v>22024202</v>
      </c>
      <c r="AO17" s="5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7"/>
      <c r="BU17" s="278">
        <f t="shared" si="1"/>
        <v>0</v>
      </c>
      <c r="BV17" s="279">
        <f>[1]Feb!AL61</f>
        <v>0</v>
      </c>
      <c r="BW17" s="277">
        <f>March!AL62</f>
        <v>2</v>
      </c>
    </row>
    <row r="18" spans="2:75" ht="24" thickBot="1">
      <c r="B18" s="9" t="s">
        <v>25</v>
      </c>
      <c r="C18" s="9" t="s">
        <v>24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278">
        <f t="shared" si="0"/>
        <v>0</v>
      </c>
      <c r="AK18" s="279">
        <f>[1]Feb!AL20</f>
        <v>10000</v>
      </c>
      <c r="AL18" s="277">
        <f>March!AL21</f>
        <v>0</v>
      </c>
      <c r="AM18" s="9" t="s">
        <v>46</v>
      </c>
      <c r="AN18" s="13">
        <v>22104210</v>
      </c>
      <c r="AO18" s="5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7"/>
      <c r="BU18" s="278">
        <f t="shared" si="1"/>
        <v>0</v>
      </c>
      <c r="BV18" s="279">
        <f>[1]Feb!AL62</f>
        <v>13000</v>
      </c>
      <c r="BW18" s="277">
        <f>March!AL63</f>
        <v>2</v>
      </c>
    </row>
    <row r="19" spans="2:75" ht="24" thickBot="1">
      <c r="B19" s="9" t="s">
        <v>26</v>
      </c>
      <c r="C19" s="9" t="s">
        <v>22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278">
        <f t="shared" si="0"/>
        <v>0</v>
      </c>
      <c r="AK19" s="279">
        <f>[1]Feb!AL21</f>
        <v>0</v>
      </c>
      <c r="AL19" s="277">
        <f>March!AL22</f>
        <v>0</v>
      </c>
      <c r="AM19" s="9" t="s">
        <v>99</v>
      </c>
      <c r="AN19" s="10" t="s">
        <v>100</v>
      </c>
      <c r="AO19" s="5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7"/>
      <c r="BU19" s="278">
        <f t="shared" si="1"/>
        <v>0</v>
      </c>
      <c r="BV19" s="279">
        <f>[1]Feb!AL63</f>
        <v>73400</v>
      </c>
      <c r="BW19" s="277">
        <f>March!AL64</f>
        <v>2</v>
      </c>
    </row>
    <row r="20" spans="2:75" ht="24" thickBot="1">
      <c r="B20" s="9" t="s">
        <v>27</v>
      </c>
      <c r="C20" s="9" t="s">
        <v>28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278">
        <f t="shared" si="0"/>
        <v>0</v>
      </c>
      <c r="AK20" s="279">
        <f>[1]Feb!AL22</f>
        <v>10520</v>
      </c>
      <c r="AL20" s="277">
        <f>March!AL23</f>
        <v>0</v>
      </c>
      <c r="AM20" s="9" t="s">
        <v>101</v>
      </c>
      <c r="AN20" s="10" t="s">
        <v>102</v>
      </c>
      <c r="AO20" s="5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7"/>
      <c r="BU20" s="278">
        <f t="shared" si="1"/>
        <v>0</v>
      </c>
      <c r="BV20" s="279">
        <f>[1]Feb!AL64</f>
        <v>0</v>
      </c>
      <c r="BW20" s="277">
        <f>March!AL65</f>
        <v>2</v>
      </c>
    </row>
    <row r="21" spans="2:75" ht="24" thickBot="1">
      <c r="B21" s="9" t="s">
        <v>29</v>
      </c>
      <c r="C21" s="9" t="s">
        <v>30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278">
        <f t="shared" si="0"/>
        <v>0</v>
      </c>
      <c r="AK21" s="279">
        <f>[1]Feb!AL23</f>
        <v>0</v>
      </c>
      <c r="AL21" s="277">
        <f>March!AL24</f>
        <v>0</v>
      </c>
      <c r="AM21" s="9" t="s">
        <v>103</v>
      </c>
      <c r="AN21" s="10" t="s">
        <v>88</v>
      </c>
      <c r="AO21" s="5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7"/>
      <c r="BU21" s="278">
        <f t="shared" si="1"/>
        <v>0</v>
      </c>
      <c r="BV21" s="279">
        <f>[1]Feb!AL65</f>
        <v>65000</v>
      </c>
      <c r="BW21" s="277">
        <f>March!AL66</f>
        <v>2</v>
      </c>
    </row>
    <row r="22" spans="2:75" ht="24" thickBot="1">
      <c r="B22" s="9" t="s">
        <v>31</v>
      </c>
      <c r="C22" s="9" t="s">
        <v>32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278">
        <f t="shared" si="0"/>
        <v>0</v>
      </c>
      <c r="AK22" s="279">
        <f>[1]Feb!AL24</f>
        <v>32850</v>
      </c>
      <c r="AL22" s="277">
        <f>March!AL25</f>
        <v>0</v>
      </c>
      <c r="AM22" s="9" t="s">
        <v>104</v>
      </c>
      <c r="AN22" s="10" t="s">
        <v>105</v>
      </c>
      <c r="AO22" s="5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7"/>
      <c r="BU22" s="278">
        <f t="shared" si="1"/>
        <v>0</v>
      </c>
      <c r="BV22" s="279">
        <f>[1]Feb!AL66</f>
        <v>0</v>
      </c>
      <c r="BW22" s="277">
        <f>March!AL67</f>
        <v>2</v>
      </c>
    </row>
    <row r="23" spans="2:75" ht="24" thickBot="1">
      <c r="B23" s="9" t="s">
        <v>33</v>
      </c>
      <c r="C23" s="9" t="s">
        <v>34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278">
        <f t="shared" si="0"/>
        <v>0</v>
      </c>
      <c r="AK23" s="279">
        <f>[1]Feb!AL25</f>
        <v>2578</v>
      </c>
      <c r="AL23" s="277">
        <f>March!AL26</f>
        <v>0</v>
      </c>
      <c r="AM23" s="9" t="s">
        <v>106</v>
      </c>
      <c r="AN23" s="10"/>
      <c r="AO23" s="5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7"/>
      <c r="BU23" s="278">
        <f t="shared" si="1"/>
        <v>0</v>
      </c>
      <c r="BV23" s="279">
        <f>[1]Feb!AL67</f>
        <v>7400</v>
      </c>
      <c r="BW23" s="277">
        <f>March!AL68</f>
        <v>2</v>
      </c>
    </row>
    <row r="24" spans="2:75" ht="24" thickBot="1">
      <c r="B24" s="9" t="s">
        <v>35</v>
      </c>
      <c r="C24" s="9" t="s">
        <v>36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278">
        <f t="shared" si="0"/>
        <v>0</v>
      </c>
      <c r="AK24" s="279">
        <f>[1]Feb!AL26</f>
        <v>53100</v>
      </c>
      <c r="AL24" s="277">
        <f>March!AL27</f>
        <v>0</v>
      </c>
      <c r="AM24" s="9" t="s">
        <v>107</v>
      </c>
      <c r="AN24" s="10"/>
      <c r="AO24" s="5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7"/>
      <c r="BU24" s="278">
        <f t="shared" si="1"/>
        <v>0</v>
      </c>
      <c r="BV24" s="279">
        <f>[1]Feb!AL68</f>
        <v>0</v>
      </c>
      <c r="BW24" s="277">
        <f>March!AL69</f>
        <v>2</v>
      </c>
    </row>
    <row r="25" spans="2:75" ht="24" thickBot="1">
      <c r="B25" s="9" t="s">
        <v>37</v>
      </c>
      <c r="C25" s="9" t="s">
        <v>38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278">
        <f t="shared" si="0"/>
        <v>0</v>
      </c>
      <c r="AK25" s="279">
        <f>[1]Feb!AL27</f>
        <v>8775</v>
      </c>
      <c r="AL25" s="277">
        <f>March!AL28</f>
        <v>0</v>
      </c>
      <c r="AM25" s="9" t="s">
        <v>108</v>
      </c>
      <c r="AN25" s="10" t="s">
        <v>109</v>
      </c>
      <c r="AO25" s="5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7"/>
      <c r="BU25" s="278">
        <f t="shared" si="1"/>
        <v>0</v>
      </c>
      <c r="BV25" s="279">
        <f>[1]Feb!AL69</f>
        <v>8880</v>
      </c>
      <c r="BW25" s="277">
        <f>March!AL70</f>
        <v>2</v>
      </c>
    </row>
    <row r="26" spans="2:75" ht="24" thickBot="1">
      <c r="B26" s="9" t="s">
        <v>39</v>
      </c>
      <c r="C26" s="9" t="s">
        <v>40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278">
        <f t="shared" si="0"/>
        <v>0</v>
      </c>
      <c r="AK26" s="279">
        <f>[1]Feb!AL28</f>
        <v>27500</v>
      </c>
      <c r="AL26" s="277">
        <f>March!AL29</f>
        <v>0</v>
      </c>
      <c r="AM26" s="9" t="s">
        <v>51</v>
      </c>
      <c r="AN26" s="9" t="s">
        <v>52</v>
      </c>
      <c r="AO26" s="5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7"/>
      <c r="BU26" s="278">
        <f t="shared" si="1"/>
        <v>0</v>
      </c>
      <c r="BV26" s="279">
        <f>[1]Feb!AL70</f>
        <v>97000</v>
      </c>
      <c r="BW26" s="277">
        <f>March!AL71</f>
        <v>2</v>
      </c>
    </row>
    <row r="27" spans="2:75" ht="24" thickBot="1">
      <c r="B27" s="9" t="s">
        <v>42</v>
      </c>
      <c r="C27" s="9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278">
        <f t="shared" si="0"/>
        <v>0</v>
      </c>
      <c r="AK27" s="279">
        <f>[1]Feb!AL29</f>
        <v>48097</v>
      </c>
      <c r="AL27" s="277">
        <f>March!AL30</f>
        <v>0</v>
      </c>
      <c r="AM27" s="9" t="s">
        <v>112</v>
      </c>
      <c r="AN27" s="10" t="s">
        <v>113</v>
      </c>
      <c r="AO27" s="5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7"/>
      <c r="BU27" s="278">
        <f t="shared" si="1"/>
        <v>0</v>
      </c>
      <c r="BV27" s="279">
        <f>[1]Feb!AL71</f>
        <v>8900</v>
      </c>
      <c r="BW27" s="277">
        <f>March!AL72</f>
        <v>2</v>
      </c>
    </row>
    <row r="28" spans="2:75" ht="27" customHeight="1" thickBot="1">
      <c r="B28" s="9" t="s">
        <v>44</v>
      </c>
      <c r="C28" s="280" t="s">
        <v>45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278">
        <f t="shared" si="0"/>
        <v>0</v>
      </c>
      <c r="AK28" s="279">
        <f>[1]Feb!AL30</f>
        <v>80325</v>
      </c>
      <c r="AL28" s="277">
        <f>March!AL31</f>
        <v>0</v>
      </c>
      <c r="AM28" s="9" t="s">
        <v>114</v>
      </c>
      <c r="AN28" s="10" t="s">
        <v>115</v>
      </c>
      <c r="AO28" s="5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7"/>
      <c r="BU28" s="278">
        <f t="shared" si="1"/>
        <v>0</v>
      </c>
      <c r="BV28" s="279">
        <f>[1]Feb!AL72</f>
        <v>0</v>
      </c>
      <c r="BW28" s="277">
        <f>March!AL73</f>
        <v>2</v>
      </c>
    </row>
    <row r="29" spans="2:75" ht="24" thickBot="1">
      <c r="B29" s="9" t="s">
        <v>47</v>
      </c>
      <c r="C29" s="9" t="s">
        <v>43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278">
        <f t="shared" si="0"/>
        <v>0</v>
      </c>
      <c r="AK29" s="279">
        <f>[1]Feb!AL31</f>
        <v>3400</v>
      </c>
      <c r="AL29" s="277">
        <f>March!AL32</f>
        <v>0</v>
      </c>
      <c r="AM29" s="9" t="s">
        <v>116</v>
      </c>
      <c r="AN29" s="10" t="s">
        <v>117</v>
      </c>
      <c r="AO29" s="5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7"/>
      <c r="BU29" s="278">
        <f t="shared" si="1"/>
        <v>0</v>
      </c>
      <c r="BV29" s="279">
        <f>[1]Feb!AL73</f>
        <v>0</v>
      </c>
      <c r="BW29" s="277">
        <f>March!AL74</f>
        <v>2</v>
      </c>
    </row>
    <row r="30" spans="2:75" ht="24" thickBot="1">
      <c r="B30" s="9" t="s">
        <v>48</v>
      </c>
      <c r="C30" s="9" t="s">
        <v>41</v>
      </c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278">
        <f t="shared" si="0"/>
        <v>0</v>
      </c>
      <c r="AK30" s="279">
        <f>[1]Feb!AL32</f>
        <v>194035</v>
      </c>
      <c r="AL30" s="277">
        <f>March!AL33</f>
        <v>0</v>
      </c>
      <c r="AM30" s="9" t="s">
        <v>118</v>
      </c>
      <c r="AN30" s="10" t="s">
        <v>119</v>
      </c>
      <c r="AO30" s="5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7"/>
      <c r="BU30" s="278">
        <f t="shared" si="1"/>
        <v>0</v>
      </c>
      <c r="BV30" s="279">
        <f>[1]Feb!AL74</f>
        <v>12600</v>
      </c>
      <c r="BW30" s="277">
        <f>March!AL75</f>
        <v>22</v>
      </c>
    </row>
    <row r="31" spans="2:75" ht="39.75" thickBot="1">
      <c r="B31" s="9" t="s">
        <v>49</v>
      </c>
      <c r="C31" s="14" t="s">
        <v>50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278">
        <f t="shared" si="0"/>
        <v>0</v>
      </c>
      <c r="AK31" s="279">
        <f>[1]Feb!AL33</f>
        <v>0</v>
      </c>
      <c r="AL31" s="277">
        <f>March!AL34</f>
        <v>0</v>
      </c>
      <c r="AM31" s="14" t="s">
        <v>120</v>
      </c>
      <c r="AN31" s="15" t="s">
        <v>78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16"/>
      <c r="BU31" s="281">
        <f t="shared" si="1"/>
        <v>0</v>
      </c>
      <c r="BV31" s="279">
        <f>[1]Feb!AL75</f>
        <v>0</v>
      </c>
      <c r="BW31" s="277">
        <f>March!AL76</f>
        <v>2</v>
      </c>
    </row>
    <row r="32" spans="2:75" ht="24" thickBot="1">
      <c r="B32" s="9" t="s">
        <v>51</v>
      </c>
      <c r="C32" s="9" t="s">
        <v>52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278">
        <f t="shared" si="0"/>
        <v>0</v>
      </c>
      <c r="AK32" s="279">
        <f>[1]Feb!AL34</f>
        <v>104161</v>
      </c>
      <c r="AL32" s="277">
        <f>March!AL35</f>
        <v>0</v>
      </c>
      <c r="AM32" s="9" t="s">
        <v>48</v>
      </c>
      <c r="AN32" s="10" t="s">
        <v>41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16"/>
      <c r="BU32" s="281">
        <f t="shared" si="1"/>
        <v>0</v>
      </c>
      <c r="BV32" s="279">
        <f>[1]Feb!AL76</f>
        <v>194000</v>
      </c>
      <c r="BW32" s="277">
        <f>March!AL77</f>
        <v>2</v>
      </c>
    </row>
    <row r="33" spans="1:75" ht="24" thickBot="1">
      <c r="B33" s="9" t="s">
        <v>53</v>
      </c>
      <c r="C33" s="9" t="s">
        <v>54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282">
        <f t="shared" si="0"/>
        <v>0</v>
      </c>
      <c r="AK33" s="279">
        <f>[1]Feb!AL35</f>
        <v>0</v>
      </c>
      <c r="AL33" s="277">
        <f>March!AL36</f>
        <v>0</v>
      </c>
      <c r="AM33" s="9" t="s">
        <v>49</v>
      </c>
      <c r="AN33" s="15" t="s">
        <v>50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16"/>
      <c r="BU33" s="281">
        <f t="shared" si="1"/>
        <v>0</v>
      </c>
      <c r="BV33" s="279">
        <f>[1]Feb!AL77</f>
        <v>0</v>
      </c>
      <c r="BW33" s="277">
        <f>March!AL78</f>
        <v>2</v>
      </c>
    </row>
    <row r="34" spans="1:75" ht="24" thickBot="1">
      <c r="B34" s="9"/>
      <c r="C34" s="9"/>
      <c r="D34" s="283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5"/>
      <c r="AI34" s="285"/>
      <c r="AJ34" s="286"/>
      <c r="AK34" s="287"/>
      <c r="AL34" s="277">
        <f>March!AL37</f>
        <v>0</v>
      </c>
      <c r="AM34" s="9" t="s">
        <v>841</v>
      </c>
      <c r="AN34" s="15"/>
      <c r="AO34" s="288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16"/>
      <c r="BU34" s="281"/>
      <c r="BV34" s="279"/>
      <c r="BW34" s="277">
        <f>March!AL79</f>
        <v>2</v>
      </c>
    </row>
    <row r="35" spans="1:75" ht="24" thickBot="1">
      <c r="B35" s="9"/>
      <c r="C35" s="9"/>
      <c r="D35" s="283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5"/>
      <c r="AI35" s="285"/>
      <c r="AJ35" s="286"/>
      <c r="AK35" s="287"/>
      <c r="AL35" s="277">
        <f>March!AL38</f>
        <v>0</v>
      </c>
      <c r="AM35" s="9" t="s">
        <v>832</v>
      </c>
      <c r="AN35" s="15"/>
      <c r="AO35" s="288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16"/>
      <c r="BU35" s="281"/>
      <c r="BV35" s="279"/>
      <c r="BW35" s="277">
        <f>March!AL80</f>
        <v>2</v>
      </c>
    </row>
    <row r="36" spans="1:75" ht="24" thickBot="1">
      <c r="B36" s="9"/>
      <c r="C36" s="9"/>
      <c r="D36" s="283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5"/>
      <c r="AI36" s="285"/>
      <c r="AJ36" s="286"/>
      <c r="AK36" s="287"/>
      <c r="AL36" s="277">
        <f>March!AL39</f>
        <v>0</v>
      </c>
      <c r="AM36" s="9"/>
      <c r="AN36" s="15"/>
      <c r="AO36" s="288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16"/>
      <c r="BU36" s="281"/>
      <c r="BV36" s="279"/>
      <c r="BW36" s="277">
        <v>0</v>
      </c>
    </row>
    <row r="37" spans="1:75" ht="24" thickBot="1">
      <c r="B37" s="9"/>
      <c r="C37" s="9"/>
      <c r="D37" s="283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5"/>
      <c r="AI37" s="285"/>
      <c r="AJ37" s="286"/>
      <c r="AK37" s="287"/>
      <c r="AL37" s="277">
        <f>March!AL40</f>
        <v>0</v>
      </c>
      <c r="AM37" s="9"/>
      <c r="AN37" s="15"/>
      <c r="AO37" s="288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16"/>
      <c r="BU37" s="281"/>
      <c r="BV37" s="289"/>
      <c r="BW37" s="277">
        <f>March!AL82</f>
        <v>0</v>
      </c>
    </row>
    <row r="38" spans="1:75" ht="24" thickBot="1">
      <c r="B38" s="803" t="s">
        <v>838</v>
      </c>
      <c r="C38" s="803"/>
      <c r="AH38" s="804" t="s">
        <v>69</v>
      </c>
      <c r="AI38" s="804"/>
      <c r="AJ38" s="290">
        <f>SUM(AJ5:AJ33)</f>
        <v>0</v>
      </c>
      <c r="AK38" s="290">
        <f t="shared" ref="AK38:AL38" si="2">SUM(AK5:AK33)</f>
        <v>733916</v>
      </c>
      <c r="AL38" s="291">
        <f t="shared" si="2"/>
        <v>0</v>
      </c>
      <c r="AM38" s="805" t="s">
        <v>840</v>
      </c>
      <c r="AN38" s="805"/>
      <c r="AO38" s="288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16"/>
      <c r="BU38" s="281">
        <f t="shared" si="1"/>
        <v>0</v>
      </c>
      <c r="BV38" s="279">
        <f>[1]Feb!AL78</f>
        <v>1062</v>
      </c>
      <c r="BW38" s="277">
        <f>SUM(BW5:BW37)</f>
        <v>82</v>
      </c>
    </row>
    <row r="39" spans="1:75" ht="24" thickBot="1">
      <c r="B39" s="803" t="s">
        <v>842</v>
      </c>
      <c r="C39" s="803"/>
      <c r="AH39" s="265"/>
      <c r="AI39" s="802" t="s">
        <v>70</v>
      </c>
      <c r="AJ39" s="807"/>
      <c r="AK39" s="808">
        <f>March!AK38</f>
        <v>1000</v>
      </c>
      <c r="AL39" s="809"/>
      <c r="AM39" s="805" t="s">
        <v>843</v>
      </c>
      <c r="AN39" s="805"/>
      <c r="AO39" s="288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16"/>
      <c r="BU39" s="281">
        <f t="shared" si="1"/>
        <v>0</v>
      </c>
      <c r="BV39" s="279">
        <f>[1]Feb!AL79</f>
        <v>72600</v>
      </c>
      <c r="BW39" s="290">
        <f>March!AK42</f>
        <v>918</v>
      </c>
    </row>
    <row r="40" spans="1:75" ht="24" hidden="1" thickBot="1">
      <c r="B40" s="292"/>
      <c r="C40" s="5"/>
      <c r="AH40" s="265"/>
      <c r="AI40" s="802" t="s">
        <v>71</v>
      </c>
      <c r="AJ40" s="807"/>
      <c r="AK40" s="808">
        <f>AL38</f>
        <v>0</v>
      </c>
      <c r="AL40" s="809"/>
      <c r="AM40" s="292"/>
      <c r="AN40" s="5"/>
      <c r="BS40" s="264" t="s">
        <v>69</v>
      </c>
      <c r="BT40" s="264"/>
      <c r="BU40" s="290">
        <f t="shared" ref="BU40:BV40" si="3">SUM(BU5:BU39)</f>
        <v>0</v>
      </c>
      <c r="BV40" s="290">
        <f t="shared" si="3"/>
        <v>752630</v>
      </c>
      <c r="BW40" s="290">
        <f>SUM(BW5:BW39)</f>
        <v>1082</v>
      </c>
    </row>
    <row r="41" spans="1:75" ht="24" thickBot="1">
      <c r="B41" s="803" t="s">
        <v>72</v>
      </c>
      <c r="C41" s="803"/>
      <c r="AH41" s="265"/>
      <c r="AI41" s="802" t="s">
        <v>72</v>
      </c>
      <c r="AJ41" s="807"/>
      <c r="AK41" s="808">
        <f>SUM(AK39:AL40)</f>
        <v>1000</v>
      </c>
      <c r="AL41" s="809"/>
      <c r="AM41" s="803" t="s">
        <v>72</v>
      </c>
      <c r="AN41" s="803"/>
      <c r="BW41" s="290">
        <f>SUM(BW38:BW39)</f>
        <v>1000</v>
      </c>
    </row>
    <row r="42" spans="1:75" ht="24" hidden="1" thickBot="1">
      <c r="AH42" s="265"/>
      <c r="AI42" s="802" t="s">
        <v>73</v>
      </c>
      <c r="AJ42" s="807"/>
      <c r="AK42" s="808">
        <f>BW40</f>
        <v>1082</v>
      </c>
      <c r="AL42" s="810"/>
    </row>
    <row r="43" spans="1:75" ht="24" hidden="1" thickBot="1">
      <c r="AH43" s="265"/>
      <c r="AI43" s="802" t="s">
        <v>74</v>
      </c>
      <c r="AJ43" s="807"/>
      <c r="AK43" s="808">
        <f>AK41-AK42</f>
        <v>-82</v>
      </c>
      <c r="AL43" s="810"/>
    </row>
    <row r="44" spans="1:75" ht="23.25" hidden="1">
      <c r="AH44" s="265"/>
      <c r="AI44" s="265"/>
      <c r="AJ44" s="265"/>
      <c r="AK44" s="293">
        <f>SUM(AK42:AL43)</f>
        <v>1000</v>
      </c>
      <c r="AL44" s="265"/>
    </row>
    <row r="45" spans="1:75" ht="23.25" hidden="1" customHeight="1">
      <c r="A45" s="811" t="s">
        <v>61</v>
      </c>
      <c r="B45" s="811"/>
      <c r="C45" s="811"/>
      <c r="D45" s="811"/>
      <c r="E45" s="811"/>
      <c r="F45" s="811"/>
      <c r="G45" s="811"/>
      <c r="H45" s="811"/>
      <c r="I45" s="811"/>
      <c r="J45" s="811"/>
      <c r="K45" s="811"/>
      <c r="L45" s="811"/>
      <c r="M45" s="811"/>
      <c r="N45" s="811"/>
      <c r="O45" s="811"/>
      <c r="P45" s="811"/>
      <c r="Q45" s="811"/>
      <c r="R45" s="811"/>
      <c r="S45" s="811"/>
      <c r="T45" s="811"/>
      <c r="U45" s="811"/>
      <c r="V45" s="811"/>
      <c r="W45" s="811"/>
      <c r="X45" s="811"/>
      <c r="Y45" s="811"/>
      <c r="Z45" s="811"/>
      <c r="AA45" s="811"/>
      <c r="AB45" s="811"/>
      <c r="AC45" s="811"/>
      <c r="AD45" s="811"/>
      <c r="AE45" s="811"/>
      <c r="AF45" s="811"/>
      <c r="AG45" s="811"/>
      <c r="AH45" s="811"/>
      <c r="AI45" s="811"/>
      <c r="AJ45" s="811"/>
      <c r="AK45" s="811"/>
      <c r="AL45" s="811"/>
    </row>
    <row r="46" spans="1:75" ht="21" hidden="1">
      <c r="A46" s="812" t="s">
        <v>844</v>
      </c>
      <c r="B46" s="812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</row>
    <row r="47" spans="1:75" s="265" customFormat="1" ht="23.25" hidden="1">
      <c r="A47" s="2" t="s">
        <v>60</v>
      </c>
      <c r="B47" s="3" t="s">
        <v>62</v>
      </c>
      <c r="C47" s="2" t="s">
        <v>125</v>
      </c>
      <c r="D47" s="802" t="s">
        <v>710</v>
      </c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  <c r="P47" s="802"/>
      <c r="Q47" s="802"/>
      <c r="R47" s="802"/>
      <c r="S47" s="802"/>
      <c r="T47" s="802"/>
      <c r="U47" s="802"/>
      <c r="V47" s="802"/>
      <c r="W47" s="802"/>
      <c r="X47" s="802"/>
      <c r="Y47" s="802"/>
      <c r="Z47" s="802"/>
      <c r="AA47" s="802"/>
      <c r="AB47" s="802"/>
      <c r="AC47" s="802"/>
      <c r="AD47" s="802"/>
      <c r="AE47" s="802"/>
      <c r="AF47" s="802"/>
      <c r="AG47" s="802"/>
      <c r="AH47" s="802"/>
      <c r="AI47" s="802"/>
      <c r="AJ47" s="802"/>
      <c r="AK47" s="2" t="s">
        <v>64</v>
      </c>
      <c r="AL47" s="2"/>
    </row>
    <row r="48" spans="1:75" s="265" customFormat="1" ht="23.25" hidden="1">
      <c r="B48" s="802" t="s">
        <v>65</v>
      </c>
      <c r="C48" s="802"/>
      <c r="D48" s="265" t="s">
        <v>845</v>
      </c>
      <c r="G48" s="802" t="s">
        <v>66</v>
      </c>
      <c r="H48" s="802"/>
      <c r="I48" s="802"/>
      <c r="J48" s="802" t="s">
        <v>714</v>
      </c>
      <c r="K48" s="802"/>
      <c r="L48" s="802"/>
      <c r="M48" s="802"/>
      <c r="N48" s="802"/>
      <c r="O48" s="802"/>
      <c r="Y48" s="802" t="s">
        <v>67</v>
      </c>
      <c r="Z48" s="802"/>
      <c r="AA48" s="802" t="s">
        <v>713</v>
      </c>
      <c r="AB48" s="802"/>
      <c r="AC48" s="802"/>
      <c r="AD48" s="802"/>
      <c r="AE48" s="802"/>
      <c r="AF48" s="802"/>
      <c r="AG48" s="802"/>
    </row>
    <row r="49" s="265" customFormat="1" ht="23.25"/>
    <row r="50" s="265" customFormat="1" ht="23.25"/>
    <row r="76" spans="4:6">
      <c r="F76" s="56" t="s">
        <v>1676</v>
      </c>
    </row>
    <row r="77" spans="4:6">
      <c r="E77" s="56" t="s">
        <v>1457</v>
      </c>
      <c r="F77" s="56" t="s">
        <v>1677</v>
      </c>
    </row>
    <row r="78" spans="4:6">
      <c r="D78" s="1092">
        <v>60</v>
      </c>
    </row>
    <row r="79" spans="4:6">
      <c r="D79" s="1092">
        <v>61</v>
      </c>
    </row>
    <row r="80" spans="4:6">
      <c r="D80" s="1092">
        <v>62</v>
      </c>
    </row>
    <row r="81" spans="4:4">
      <c r="D81" s="1092">
        <v>63</v>
      </c>
    </row>
    <row r="82" spans="4:4">
      <c r="D82" s="1092">
        <v>64</v>
      </c>
    </row>
    <row r="83" spans="4:4">
      <c r="D83" s="1092">
        <v>65</v>
      </c>
    </row>
    <row r="84" spans="4:4">
      <c r="D84" s="1092">
        <v>66</v>
      </c>
    </row>
    <row r="85" spans="4:4">
      <c r="D85" s="1092">
        <v>67</v>
      </c>
    </row>
    <row r="86" spans="4:4">
      <c r="D86" s="1092">
        <v>68</v>
      </c>
    </row>
    <row r="87" spans="4:4">
      <c r="D87" s="1092">
        <v>68</v>
      </c>
    </row>
    <row r="88" spans="4:4">
      <c r="D88" s="1092">
        <v>69</v>
      </c>
    </row>
    <row r="89" spans="4:4">
      <c r="D89" s="1092">
        <v>70</v>
      </c>
    </row>
    <row r="90" spans="4:4">
      <c r="D90" s="1092">
        <v>71</v>
      </c>
    </row>
    <row r="91" spans="4:4">
      <c r="D91" s="1092">
        <v>72</v>
      </c>
    </row>
    <row r="92" spans="4:4">
      <c r="D92" s="1092">
        <v>73</v>
      </c>
    </row>
    <row r="93" spans="4:4">
      <c r="D93" s="1092">
        <v>74</v>
      </c>
    </row>
    <row r="94" spans="4:4">
      <c r="D94" s="1092">
        <v>75</v>
      </c>
    </row>
    <row r="95" spans="4:4">
      <c r="D95" s="1092">
        <v>76</v>
      </c>
    </row>
    <row r="96" spans="4:4">
      <c r="D96" s="1092">
        <v>77</v>
      </c>
    </row>
    <row r="97" spans="4:4">
      <c r="D97" s="1092">
        <v>78</v>
      </c>
    </row>
    <row r="98" spans="4:4">
      <c r="D98" s="1092">
        <v>79</v>
      </c>
    </row>
    <row r="99" spans="4:4">
      <c r="D99" s="1092">
        <v>80</v>
      </c>
    </row>
    <row r="100" spans="4:4">
      <c r="D100" s="1092">
        <v>81</v>
      </c>
    </row>
    <row r="101" spans="4:4">
      <c r="D101" s="1092">
        <v>82</v>
      </c>
    </row>
    <row r="102" spans="4:4">
      <c r="D102" s="1092">
        <v>83</v>
      </c>
    </row>
    <row r="103" spans="4:4">
      <c r="D103" s="1092">
        <v>84</v>
      </c>
    </row>
    <row r="104" spans="4:4">
      <c r="D104" s="1092">
        <v>85</v>
      </c>
    </row>
    <row r="105" spans="4:4">
      <c r="D105" s="1092">
        <v>86</v>
      </c>
    </row>
    <row r="106" spans="4:4">
      <c r="D106" s="1092">
        <v>87</v>
      </c>
    </row>
    <row r="107" spans="4:4">
      <c r="D107" s="1092">
        <v>88</v>
      </c>
    </row>
    <row r="108" spans="4:4">
      <c r="D108" s="1092">
        <v>89</v>
      </c>
    </row>
    <row r="109" spans="4:4">
      <c r="D109" s="1092">
        <v>90</v>
      </c>
    </row>
    <row r="110" spans="4:4">
      <c r="D110" s="1092">
        <v>91</v>
      </c>
    </row>
    <row r="111" spans="4:4">
      <c r="D111" s="1092">
        <v>92</v>
      </c>
    </row>
    <row r="112" spans="4:4">
      <c r="D112" s="1092">
        <v>93</v>
      </c>
    </row>
    <row r="113" spans="4:5">
      <c r="D113" s="1092">
        <v>94</v>
      </c>
    </row>
    <row r="114" spans="4:5">
      <c r="D114" s="1092">
        <v>95</v>
      </c>
    </row>
    <row r="115" spans="4:5">
      <c r="D115" s="1092">
        <v>96</v>
      </c>
    </row>
    <row r="116" spans="4:5">
      <c r="D116" s="1092">
        <v>97</v>
      </c>
    </row>
    <row r="117" spans="4:5">
      <c r="D117" s="1092">
        <v>98</v>
      </c>
    </row>
    <row r="118" spans="4:5">
      <c r="D118" s="1092">
        <v>99</v>
      </c>
    </row>
    <row r="119" spans="4:5">
      <c r="D119" s="1092">
        <v>99</v>
      </c>
      <c r="E119" s="56" t="s">
        <v>1457</v>
      </c>
    </row>
    <row r="120" spans="4:5">
      <c r="D120" s="1092">
        <v>100</v>
      </c>
    </row>
    <row r="121" spans="4:5">
      <c r="D121" s="1092">
        <v>101</v>
      </c>
    </row>
    <row r="122" spans="4:5">
      <c r="D122" s="1092">
        <v>102</v>
      </c>
    </row>
    <row r="123" spans="4:5">
      <c r="D123" s="1092">
        <v>103</v>
      </c>
    </row>
    <row r="124" spans="4:5">
      <c r="D124" s="1092">
        <v>104</v>
      </c>
    </row>
    <row r="125" spans="4:5">
      <c r="D125" s="1092">
        <v>105</v>
      </c>
    </row>
    <row r="126" spans="4:5">
      <c r="D126" s="1092">
        <v>106</v>
      </c>
    </row>
    <row r="127" spans="4:5">
      <c r="D127" s="1092">
        <v>107</v>
      </c>
    </row>
    <row r="128" spans="4:5">
      <c r="D128" s="1092">
        <v>108</v>
      </c>
    </row>
    <row r="129" spans="4:4">
      <c r="D129" s="1092">
        <v>109</v>
      </c>
    </row>
    <row r="130" spans="4:4">
      <c r="D130" s="1092">
        <v>110</v>
      </c>
    </row>
    <row r="131" spans="4:4">
      <c r="D131" s="1092">
        <v>111</v>
      </c>
    </row>
    <row r="132" spans="4:4">
      <c r="D132" s="1092">
        <v>112</v>
      </c>
    </row>
    <row r="133" spans="4:4">
      <c r="D133" s="1092">
        <v>113</v>
      </c>
    </row>
    <row r="134" spans="4:4">
      <c r="D134" s="1092">
        <v>114</v>
      </c>
    </row>
    <row r="135" spans="4:4">
      <c r="D135" s="1092">
        <v>115</v>
      </c>
    </row>
    <row r="136" spans="4:4">
      <c r="D136" s="1092">
        <v>116</v>
      </c>
    </row>
    <row r="137" spans="4:4">
      <c r="D137" s="1092">
        <v>117</v>
      </c>
    </row>
    <row r="138" spans="4:4">
      <c r="D138" s="1092">
        <v>118</v>
      </c>
    </row>
    <row r="139" spans="4:4">
      <c r="D139" s="1092">
        <v>119</v>
      </c>
    </row>
    <row r="140" spans="4:4">
      <c r="D140" s="1092">
        <v>120</v>
      </c>
    </row>
    <row r="141" spans="4:4">
      <c r="D141" s="1092">
        <v>121</v>
      </c>
    </row>
    <row r="142" spans="4:4">
      <c r="D142" s="1092">
        <v>122</v>
      </c>
    </row>
    <row r="143" spans="4:4">
      <c r="D143" s="1092">
        <v>123</v>
      </c>
    </row>
    <row r="144" spans="4:4">
      <c r="D144" s="1092">
        <v>123</v>
      </c>
    </row>
    <row r="145" spans="4:4">
      <c r="D145" s="1092">
        <v>124</v>
      </c>
    </row>
    <row r="146" spans="4:4">
      <c r="D146" s="1092">
        <v>125</v>
      </c>
    </row>
    <row r="147" spans="4:4">
      <c r="D147" s="1092">
        <v>126</v>
      </c>
    </row>
    <row r="148" spans="4:4">
      <c r="D148" s="1092">
        <v>127</v>
      </c>
    </row>
    <row r="149" spans="4:4">
      <c r="D149" s="1092">
        <v>128</v>
      </c>
    </row>
    <row r="150" spans="4:4">
      <c r="D150" s="1092">
        <v>129</v>
      </c>
    </row>
    <row r="151" spans="4:4">
      <c r="D151" s="1092">
        <v>130</v>
      </c>
    </row>
    <row r="177" spans="4:4">
      <c r="D177" s="1092">
        <v>155</v>
      </c>
    </row>
    <row r="178" spans="4:4">
      <c r="D178" s="1092">
        <v>156</v>
      </c>
    </row>
    <row r="179" spans="4:4">
      <c r="D179" s="1092">
        <v>157</v>
      </c>
    </row>
    <row r="180" spans="4:4">
      <c r="D180" s="1092">
        <v>158</v>
      </c>
    </row>
    <row r="181" spans="4:4">
      <c r="D181" s="1092">
        <v>159</v>
      </c>
    </row>
    <row r="182" spans="4:4">
      <c r="D182" s="1092">
        <v>160</v>
      </c>
    </row>
    <row r="183" spans="4:4">
      <c r="D183" s="1092">
        <v>161</v>
      </c>
    </row>
    <row r="184" spans="4:4">
      <c r="D184" s="1092">
        <v>162</v>
      </c>
    </row>
    <row r="185" spans="4:4">
      <c r="D185" s="1092">
        <v>163</v>
      </c>
    </row>
    <row r="186" spans="4:4">
      <c r="D186" s="1092">
        <v>164</v>
      </c>
    </row>
    <row r="187" spans="4:4">
      <c r="D187" s="1092">
        <v>165</v>
      </c>
    </row>
    <row r="189" spans="4:4">
      <c r="D189" s="1092">
        <v>166</v>
      </c>
    </row>
    <row r="216" spans="5:6">
      <c r="E216" s="56" t="s">
        <v>1457</v>
      </c>
      <c r="F216" s="56" t="s">
        <v>1809</v>
      </c>
    </row>
    <row r="217" spans="5:6">
      <c r="F217" s="56" t="s">
        <v>1622</v>
      </c>
    </row>
    <row r="218" spans="5:6">
      <c r="E218" s="56" t="s">
        <v>1457</v>
      </c>
    </row>
    <row r="219" spans="5:6">
      <c r="E219" s="56" t="s">
        <v>1457</v>
      </c>
    </row>
    <row r="220" spans="5:6">
      <c r="E220" s="56" t="s">
        <v>1457</v>
      </c>
    </row>
    <row r="221" spans="5:6">
      <c r="E221" s="56" t="s">
        <v>1457</v>
      </c>
    </row>
    <row r="222" spans="5:6">
      <c r="E222" s="56" t="s">
        <v>1457</v>
      </c>
    </row>
    <row r="223" spans="5:6">
      <c r="E223" s="56" t="s">
        <v>1457</v>
      </c>
    </row>
    <row r="224" spans="5:6">
      <c r="E224" s="56" t="s">
        <v>1457</v>
      </c>
    </row>
    <row r="225" spans="5:6">
      <c r="E225" s="56" t="s">
        <v>1457</v>
      </c>
    </row>
    <row r="226" spans="5:6">
      <c r="E226" s="56" t="s">
        <v>1457</v>
      </c>
    </row>
    <row r="227" spans="5:6">
      <c r="E227" s="56" t="s">
        <v>1457</v>
      </c>
    </row>
    <row r="228" spans="5:6">
      <c r="E228" s="56" t="s">
        <v>1457</v>
      </c>
    </row>
    <row r="229" spans="5:6">
      <c r="E229" s="56" t="s">
        <v>1457</v>
      </c>
    </row>
    <row r="230" spans="5:6">
      <c r="E230" s="56" t="s">
        <v>1457</v>
      </c>
    </row>
    <row r="231" spans="5:6">
      <c r="E231" s="56" t="s">
        <v>1457</v>
      </c>
    </row>
    <row r="232" spans="5:6">
      <c r="E232" s="56" t="s">
        <v>1457</v>
      </c>
    </row>
    <row r="233" spans="5:6">
      <c r="F233" s="56" t="s">
        <v>1622</v>
      </c>
    </row>
    <row r="234" spans="5:6">
      <c r="E234" s="56" t="s">
        <v>1457</v>
      </c>
    </row>
    <row r="235" spans="5:6">
      <c r="E235" s="56" t="s">
        <v>1457</v>
      </c>
    </row>
    <row r="236" spans="5:6">
      <c r="E236" s="56" t="s">
        <v>1457</v>
      </c>
    </row>
    <row r="237" spans="5:6">
      <c r="E237" s="56" t="s">
        <v>1457</v>
      </c>
    </row>
    <row r="238" spans="5:6">
      <c r="E238" s="56" t="s">
        <v>1457</v>
      </c>
    </row>
    <row r="239" spans="5:6">
      <c r="E239" s="56" t="s">
        <v>1457</v>
      </c>
    </row>
    <row r="240" spans="5:6">
      <c r="E240" s="56" t="s">
        <v>1457</v>
      </c>
    </row>
    <row r="241" spans="5:6">
      <c r="E241" s="56" t="s">
        <v>1457</v>
      </c>
    </row>
    <row r="242" spans="5:6">
      <c r="E242" s="56" t="s">
        <v>1457</v>
      </c>
    </row>
    <row r="243" spans="5:6">
      <c r="E243" s="56" t="s">
        <v>1457</v>
      </c>
    </row>
    <row r="244" spans="5:6">
      <c r="E244" s="56" t="s">
        <v>1457</v>
      </c>
    </row>
    <row r="245" spans="5:6">
      <c r="E245" s="56" t="s">
        <v>1457</v>
      </c>
    </row>
    <row r="246" spans="5:6">
      <c r="E246" s="56" t="s">
        <v>1457</v>
      </c>
    </row>
    <row r="247" spans="5:6">
      <c r="E247" s="56" t="s">
        <v>1457</v>
      </c>
    </row>
    <row r="248" spans="5:6">
      <c r="E248" s="56" t="s">
        <v>1457</v>
      </c>
    </row>
    <row r="249" spans="5:6">
      <c r="E249" s="56" t="s">
        <v>1457</v>
      </c>
    </row>
    <row r="250" spans="5:6">
      <c r="E250" s="56" t="s">
        <v>1457</v>
      </c>
    </row>
    <row r="251" spans="5:6">
      <c r="E251" s="56" t="s">
        <v>1457</v>
      </c>
    </row>
    <row r="252" spans="5:6">
      <c r="E252" s="56" t="s">
        <v>1457</v>
      </c>
    </row>
    <row r="253" spans="5:6">
      <c r="E253" s="56" t="s">
        <v>1457</v>
      </c>
    </row>
    <row r="254" spans="5:6">
      <c r="E254" s="56" t="s">
        <v>1457</v>
      </c>
    </row>
    <row r="255" spans="5:6">
      <c r="F255" s="56" t="s">
        <v>1987</v>
      </c>
    </row>
    <row r="256" spans="5:6">
      <c r="E256" s="56" t="s">
        <v>1457</v>
      </c>
      <c r="F256" s="56" t="s">
        <v>1846</v>
      </c>
    </row>
    <row r="257" spans="5:5">
      <c r="E257" s="56" t="s">
        <v>1457</v>
      </c>
    </row>
    <row r="258" spans="5:5">
      <c r="E258" s="56" t="s">
        <v>1457</v>
      </c>
    </row>
    <row r="259" spans="5:5">
      <c r="E259" s="56" t="s">
        <v>1457</v>
      </c>
    </row>
    <row r="260" spans="5:5">
      <c r="E260" s="56" t="s">
        <v>1457</v>
      </c>
    </row>
    <row r="261" spans="5:5">
      <c r="E261" s="56" t="s">
        <v>1457</v>
      </c>
    </row>
    <row r="262" spans="5:5">
      <c r="E262" s="56" t="s">
        <v>1457</v>
      </c>
    </row>
    <row r="263" spans="5:5">
      <c r="E263" s="56" t="s">
        <v>1457</v>
      </c>
    </row>
    <row r="264" spans="5:5">
      <c r="E264" s="56" t="s">
        <v>1457</v>
      </c>
    </row>
    <row r="265" spans="5:5">
      <c r="E265" s="56" t="s">
        <v>1457</v>
      </c>
    </row>
    <row r="266" spans="5:5">
      <c r="E266" s="56" t="s">
        <v>1457</v>
      </c>
    </row>
    <row r="267" spans="5:5">
      <c r="E267" s="56" t="s">
        <v>1457</v>
      </c>
    </row>
    <row r="268" spans="5:5">
      <c r="E268" s="56" t="s">
        <v>1457</v>
      </c>
    </row>
    <row r="269" spans="5:5">
      <c r="E269" s="56" t="s">
        <v>1457</v>
      </c>
    </row>
    <row r="270" spans="5:5">
      <c r="E270" s="56" t="s">
        <v>1457</v>
      </c>
    </row>
    <row r="271" spans="5:5">
      <c r="E271" s="56" t="s">
        <v>1457</v>
      </c>
    </row>
    <row r="272" spans="5:5">
      <c r="E272" s="56" t="s">
        <v>1457</v>
      </c>
    </row>
    <row r="273" spans="4:6">
      <c r="E273" s="56" t="s">
        <v>1457</v>
      </c>
    </row>
    <row r="274" spans="4:6">
      <c r="E274" s="56" t="s">
        <v>1457</v>
      </c>
    </row>
    <row r="275" spans="4:6">
      <c r="E275" s="56" t="s">
        <v>1457</v>
      </c>
    </row>
    <row r="276" spans="4:6">
      <c r="E276" s="56" t="s">
        <v>1457</v>
      </c>
    </row>
    <row r="277" spans="4:6">
      <c r="E277" s="56" t="s">
        <v>1457</v>
      </c>
    </row>
    <row r="278" spans="4:6">
      <c r="E278" s="56" t="s">
        <v>1457</v>
      </c>
    </row>
    <row r="279" spans="4:6">
      <c r="D279" s="1092">
        <v>254</v>
      </c>
      <c r="E279" s="56" t="s">
        <v>1457</v>
      </c>
    </row>
    <row r="280" spans="4:6">
      <c r="D280" s="1092">
        <v>255</v>
      </c>
      <c r="E280" s="56" t="s">
        <v>1457</v>
      </c>
    </row>
    <row r="281" spans="4:6">
      <c r="D281" s="1092">
        <v>256</v>
      </c>
      <c r="E281" s="56" t="s">
        <v>1457</v>
      </c>
    </row>
    <row r="282" spans="4:6">
      <c r="D282" s="1092">
        <v>257</v>
      </c>
      <c r="F282" s="56" t="s">
        <v>1622</v>
      </c>
    </row>
    <row r="283" spans="4:6">
      <c r="E283" s="56" t="s">
        <v>1457</v>
      </c>
    </row>
    <row r="284" spans="4:6">
      <c r="D284" s="1092">
        <v>258</v>
      </c>
      <c r="E284" s="56" t="s">
        <v>1457</v>
      </c>
    </row>
    <row r="285" spans="4:6">
      <c r="D285" s="1092">
        <v>259</v>
      </c>
      <c r="E285" s="56" t="s">
        <v>1457</v>
      </c>
    </row>
    <row r="286" spans="4:6">
      <c r="D286" s="1092">
        <v>260</v>
      </c>
      <c r="E286" s="56" t="s">
        <v>1457</v>
      </c>
    </row>
    <row r="287" spans="4:6">
      <c r="D287" s="1092">
        <v>261</v>
      </c>
      <c r="E287" s="56" t="s">
        <v>1457</v>
      </c>
    </row>
    <row r="288" spans="4:6">
      <c r="D288" s="1092">
        <v>262</v>
      </c>
      <c r="E288" s="56" t="s">
        <v>1457</v>
      </c>
    </row>
    <row r="289" spans="4:5">
      <c r="D289" s="1092">
        <v>263</v>
      </c>
      <c r="E289" s="56" t="s">
        <v>1457</v>
      </c>
    </row>
    <row r="290" spans="4:5">
      <c r="D290" s="1092">
        <v>264</v>
      </c>
      <c r="E290" s="56" t="s">
        <v>1457</v>
      </c>
    </row>
    <row r="291" spans="4:5">
      <c r="D291" s="1092">
        <v>264</v>
      </c>
      <c r="E291" s="56" t="s">
        <v>1457</v>
      </c>
    </row>
    <row r="292" spans="4:5">
      <c r="E292" s="56" t="s">
        <v>1457</v>
      </c>
    </row>
    <row r="293" spans="4:5">
      <c r="E293" s="56" t="s">
        <v>1457</v>
      </c>
    </row>
    <row r="294" spans="4:5">
      <c r="E294" s="56" t="s">
        <v>1457</v>
      </c>
    </row>
    <row r="295" spans="4:5">
      <c r="E295" s="56" t="s">
        <v>1457</v>
      </c>
    </row>
    <row r="296" spans="4:5">
      <c r="E296" s="56" t="s">
        <v>1457</v>
      </c>
    </row>
    <row r="297" spans="4:5">
      <c r="E297" s="56" t="s">
        <v>1457</v>
      </c>
    </row>
    <row r="298" spans="4:5">
      <c r="E298" s="56" t="s">
        <v>1457</v>
      </c>
    </row>
    <row r="299" spans="4:5">
      <c r="E299" s="56" t="s">
        <v>1457</v>
      </c>
    </row>
    <row r="300" spans="4:5">
      <c r="E300" s="56" t="s">
        <v>1457</v>
      </c>
    </row>
    <row r="301" spans="4:5">
      <c r="E301" s="56" t="s">
        <v>1457</v>
      </c>
    </row>
    <row r="302" spans="4:5">
      <c r="E302" s="56" t="s">
        <v>1457</v>
      </c>
    </row>
    <row r="303" spans="4:5">
      <c r="E303" s="56" t="s">
        <v>1457</v>
      </c>
    </row>
    <row r="304" spans="4:5">
      <c r="E304" s="56" t="s">
        <v>1457</v>
      </c>
    </row>
    <row r="305" spans="4:5">
      <c r="E305" s="56" t="s">
        <v>1457</v>
      </c>
    </row>
    <row r="306" spans="4:5">
      <c r="E306" s="56" t="s">
        <v>1457</v>
      </c>
    </row>
    <row r="307" spans="4:5">
      <c r="E307" s="56" t="s">
        <v>1457</v>
      </c>
    </row>
    <row r="311" spans="4:5">
      <c r="E311" s="56" t="s">
        <v>1457</v>
      </c>
    </row>
    <row r="312" spans="4:5">
      <c r="E312" s="56" t="s">
        <v>1457</v>
      </c>
    </row>
    <row r="313" spans="4:5">
      <c r="E313" s="56" t="s">
        <v>1457</v>
      </c>
    </row>
    <row r="314" spans="4:5">
      <c r="E314" s="56" t="s">
        <v>1457</v>
      </c>
    </row>
    <row r="315" spans="4:5">
      <c r="D315" s="1092">
        <v>287</v>
      </c>
      <c r="E315" s="56" t="s">
        <v>1457</v>
      </c>
    </row>
    <row r="316" spans="4:5">
      <c r="E316" s="56" t="s">
        <v>1457</v>
      </c>
    </row>
    <row r="317" spans="4:5">
      <c r="E317" s="56" t="s">
        <v>1457</v>
      </c>
    </row>
    <row r="318" spans="4:5">
      <c r="E318" s="56" t="s">
        <v>1457</v>
      </c>
    </row>
    <row r="319" spans="4:5">
      <c r="E319" s="56" t="s">
        <v>1457</v>
      </c>
    </row>
    <row r="320" spans="4:5">
      <c r="E320" s="56" t="s">
        <v>1457</v>
      </c>
    </row>
    <row r="321" spans="5:5">
      <c r="E321" s="56" t="s">
        <v>1457</v>
      </c>
    </row>
    <row r="322" spans="5:5">
      <c r="E322" s="56" t="s">
        <v>1457</v>
      </c>
    </row>
    <row r="323" spans="5:5">
      <c r="E323" s="56" t="s">
        <v>1457</v>
      </c>
    </row>
    <row r="324" spans="5:5">
      <c r="E324" s="56" t="s">
        <v>1457</v>
      </c>
    </row>
    <row r="325" spans="5:5">
      <c r="E325" s="56" t="s">
        <v>1457</v>
      </c>
    </row>
    <row r="326" spans="5:5">
      <c r="E326" s="56" t="s">
        <v>1457</v>
      </c>
    </row>
    <row r="327" spans="5:5">
      <c r="E327" s="56" t="s">
        <v>1457</v>
      </c>
    </row>
    <row r="328" spans="5:5">
      <c r="E328" s="56" t="s">
        <v>1457</v>
      </c>
    </row>
    <row r="329" spans="5:5">
      <c r="E329" s="56" t="s">
        <v>1457</v>
      </c>
    </row>
    <row r="330" spans="5:5">
      <c r="E330" s="56" t="s">
        <v>1457</v>
      </c>
    </row>
    <row r="331" spans="5:5">
      <c r="E331" s="56" t="s">
        <v>1457</v>
      </c>
    </row>
    <row r="332" spans="5:5">
      <c r="E332" s="56" t="s">
        <v>1457</v>
      </c>
    </row>
    <row r="333" spans="5:5">
      <c r="E333" s="56" t="s">
        <v>1457</v>
      </c>
    </row>
    <row r="334" spans="5:5">
      <c r="E334" s="56" t="s">
        <v>1457</v>
      </c>
    </row>
    <row r="335" spans="5:5">
      <c r="E335" s="56" t="s">
        <v>1457</v>
      </c>
    </row>
    <row r="336" spans="5:5">
      <c r="E336" s="56" t="s">
        <v>1457</v>
      </c>
    </row>
    <row r="337" spans="5:5">
      <c r="E337" s="56" t="s">
        <v>1457</v>
      </c>
    </row>
    <row r="338" spans="5:5">
      <c r="E338" s="56" t="s">
        <v>1457</v>
      </c>
    </row>
    <row r="339" spans="5:5">
      <c r="E339" s="56" t="s">
        <v>1457</v>
      </c>
    </row>
    <row r="340" spans="5:5">
      <c r="E340" s="56" t="s">
        <v>1457</v>
      </c>
    </row>
    <row r="341" spans="5:5">
      <c r="E341" s="56" t="s">
        <v>1457</v>
      </c>
    </row>
    <row r="342" spans="5:5">
      <c r="E342" s="56" t="s">
        <v>1457</v>
      </c>
    </row>
    <row r="343" spans="5:5">
      <c r="E343" s="56" t="s">
        <v>1457</v>
      </c>
    </row>
    <row r="344" spans="5:5">
      <c r="E344" s="56" t="s">
        <v>1457</v>
      </c>
    </row>
    <row r="345" spans="5:5">
      <c r="E345" s="56" t="s">
        <v>1457</v>
      </c>
    </row>
    <row r="346" spans="5:5">
      <c r="E346" s="56" t="s">
        <v>1457</v>
      </c>
    </row>
    <row r="347" spans="5:5">
      <c r="E347" s="56" t="s">
        <v>1457</v>
      </c>
    </row>
    <row r="348" spans="5:5">
      <c r="E348" s="56" t="s">
        <v>1457</v>
      </c>
    </row>
    <row r="349" spans="5:5">
      <c r="E349" s="56" t="s">
        <v>1457</v>
      </c>
    </row>
    <row r="350" spans="5:5">
      <c r="E350" s="56" t="s">
        <v>1457</v>
      </c>
    </row>
    <row r="351" spans="5:5">
      <c r="E351" s="56" t="s">
        <v>1457</v>
      </c>
    </row>
    <row r="352" spans="5:5">
      <c r="E352" s="56" t="s">
        <v>1457</v>
      </c>
    </row>
    <row r="353" spans="4:5">
      <c r="E353" s="56" t="s">
        <v>1457</v>
      </c>
    </row>
    <row r="354" spans="4:5">
      <c r="E354" s="56" t="s">
        <v>1457</v>
      </c>
    </row>
    <row r="355" spans="4:5">
      <c r="E355" s="56" t="s">
        <v>1457</v>
      </c>
    </row>
    <row r="356" spans="4:5">
      <c r="E356" s="56" t="s">
        <v>1457</v>
      </c>
    </row>
    <row r="357" spans="4:5">
      <c r="E357" s="56" t="s">
        <v>1457</v>
      </c>
    </row>
    <row r="358" spans="4:5">
      <c r="E358" s="56" t="s">
        <v>1457</v>
      </c>
    </row>
    <row r="359" spans="4:5">
      <c r="E359" s="56" t="s">
        <v>1457</v>
      </c>
    </row>
    <row r="361" spans="4:5">
      <c r="E361" s="56" t="s">
        <v>1457</v>
      </c>
    </row>
    <row r="362" spans="4:5">
      <c r="E362" s="56" t="s">
        <v>1457</v>
      </c>
    </row>
    <row r="363" spans="4:5">
      <c r="E363" s="56" t="s">
        <v>1457</v>
      </c>
    </row>
    <row r="364" spans="4:5">
      <c r="E364" s="56" t="s">
        <v>1457</v>
      </c>
    </row>
    <row r="365" spans="4:5">
      <c r="D365" s="1092">
        <v>335</v>
      </c>
      <c r="E365" s="56" t="s">
        <v>1457</v>
      </c>
    </row>
    <row r="366" spans="4:5">
      <c r="E366" s="56" t="s">
        <v>1457</v>
      </c>
    </row>
    <row r="367" spans="4:5">
      <c r="E367" s="56" t="s">
        <v>1457</v>
      </c>
    </row>
    <row r="368" spans="4:5">
      <c r="E368" s="56" t="s">
        <v>1457</v>
      </c>
    </row>
    <row r="370" spans="5:5">
      <c r="E370" s="56" t="s">
        <v>1457</v>
      </c>
    </row>
    <row r="371" spans="5:5">
      <c r="E371" s="56" t="s">
        <v>1457</v>
      </c>
    </row>
    <row r="372" spans="5:5">
      <c r="E372" s="56" t="s">
        <v>1457</v>
      </c>
    </row>
    <row r="373" spans="5:5">
      <c r="E373" s="56" t="s">
        <v>1457</v>
      </c>
    </row>
    <row r="374" spans="5:5">
      <c r="E374" s="56" t="s">
        <v>1457</v>
      </c>
    </row>
    <row r="375" spans="5:5">
      <c r="E375" s="56" t="s">
        <v>1457</v>
      </c>
    </row>
    <row r="376" spans="5:5">
      <c r="E376" s="56" t="s">
        <v>1457</v>
      </c>
    </row>
    <row r="377" spans="5:5">
      <c r="E377" s="56" t="s">
        <v>1457</v>
      </c>
    </row>
    <row r="378" spans="5:5">
      <c r="E378" s="56" t="s">
        <v>1457</v>
      </c>
    </row>
    <row r="379" spans="5:5">
      <c r="E379" s="56" t="s">
        <v>1457</v>
      </c>
    </row>
    <row r="380" spans="5:5">
      <c r="E380" s="56" t="s">
        <v>1457</v>
      </c>
    </row>
    <row r="381" spans="5:5">
      <c r="E381" s="56" t="s">
        <v>1457</v>
      </c>
    </row>
    <row r="382" spans="5:5">
      <c r="E382" s="56" t="s">
        <v>1457</v>
      </c>
    </row>
    <row r="383" spans="5:5">
      <c r="E383" s="56" t="s">
        <v>1457</v>
      </c>
    </row>
    <row r="384" spans="5:5">
      <c r="E384" s="56" t="s">
        <v>1457</v>
      </c>
    </row>
    <row r="385" spans="5:5">
      <c r="E385" s="56" t="s">
        <v>1457</v>
      </c>
    </row>
    <row r="386" spans="5:5">
      <c r="E386" s="56" t="s">
        <v>1457</v>
      </c>
    </row>
    <row r="387" spans="5:5">
      <c r="E387" s="56" t="s">
        <v>1457</v>
      </c>
    </row>
    <row r="388" spans="5:5">
      <c r="E388" s="56" t="s">
        <v>1457</v>
      </c>
    </row>
    <row r="389" spans="5:5">
      <c r="E389" s="56" t="s">
        <v>1457</v>
      </c>
    </row>
    <row r="390" spans="5:5">
      <c r="E390" s="56" t="s">
        <v>1457</v>
      </c>
    </row>
    <row r="391" spans="5:5">
      <c r="E391" s="56" t="s">
        <v>1457</v>
      </c>
    </row>
    <row r="392" spans="5:5">
      <c r="E392" s="56" t="s">
        <v>1457</v>
      </c>
    </row>
    <row r="393" spans="5:5">
      <c r="E393" s="56" t="s">
        <v>1457</v>
      </c>
    </row>
    <row r="394" spans="5:5">
      <c r="E394" s="56" t="s">
        <v>1457</v>
      </c>
    </row>
    <row r="395" spans="5:5">
      <c r="E395" s="56" t="s">
        <v>1457</v>
      </c>
    </row>
    <row r="396" spans="5:5">
      <c r="E396" s="56" t="s">
        <v>1457</v>
      </c>
    </row>
    <row r="397" spans="5:5">
      <c r="E397" s="56" t="s">
        <v>1457</v>
      </c>
    </row>
    <row r="398" spans="5:5">
      <c r="E398" s="56" t="s">
        <v>1457</v>
      </c>
    </row>
    <row r="399" spans="5:5">
      <c r="E399" s="56" t="s">
        <v>1457</v>
      </c>
    </row>
    <row r="400" spans="5:5">
      <c r="E400" s="56" t="s">
        <v>1457</v>
      </c>
    </row>
    <row r="401" spans="5:6">
      <c r="E401" s="56" t="s">
        <v>1457</v>
      </c>
    </row>
    <row r="402" spans="5:6">
      <c r="E402" s="56" t="s">
        <v>1457</v>
      </c>
    </row>
    <row r="403" spans="5:6">
      <c r="E403" s="56" t="s">
        <v>1457</v>
      </c>
    </row>
    <row r="404" spans="5:6">
      <c r="E404" s="56" t="s">
        <v>1457</v>
      </c>
    </row>
    <row r="405" spans="5:6">
      <c r="E405" s="56" t="s">
        <v>1457</v>
      </c>
    </row>
    <row r="406" spans="5:6">
      <c r="E406" s="56" t="s">
        <v>1457</v>
      </c>
    </row>
    <row r="410" spans="5:6">
      <c r="E410" s="56" t="s">
        <v>1457</v>
      </c>
    </row>
    <row r="411" spans="5:6">
      <c r="E411" s="56" t="s">
        <v>1457</v>
      </c>
    </row>
    <row r="412" spans="5:6">
      <c r="E412" s="56" t="s">
        <v>1457</v>
      </c>
    </row>
    <row r="413" spans="5:6">
      <c r="E413" s="56" t="s">
        <v>1457</v>
      </c>
    </row>
    <row r="414" spans="5:6">
      <c r="F414" s="56" t="s">
        <v>1622</v>
      </c>
    </row>
    <row r="415" spans="5:6">
      <c r="E415" s="56" t="s">
        <v>1457</v>
      </c>
    </row>
    <row r="416" spans="5:6">
      <c r="E416" s="56" t="s">
        <v>1457</v>
      </c>
    </row>
    <row r="417" spans="5:5">
      <c r="E417" s="56" t="s">
        <v>1457</v>
      </c>
    </row>
    <row r="418" spans="5:5">
      <c r="E418" s="56" t="s">
        <v>1457</v>
      </c>
    </row>
    <row r="419" spans="5:5">
      <c r="E419" s="56" t="s">
        <v>1457</v>
      </c>
    </row>
    <row r="420" spans="5:5">
      <c r="E420" s="56" t="s">
        <v>1457</v>
      </c>
    </row>
    <row r="421" spans="5:5">
      <c r="E421" s="56" t="s">
        <v>1457</v>
      </c>
    </row>
    <row r="422" spans="5:5">
      <c r="E422" s="56" t="s">
        <v>1457</v>
      </c>
    </row>
    <row r="423" spans="5:5">
      <c r="E423" s="56" t="s">
        <v>1457</v>
      </c>
    </row>
    <row r="424" spans="5:5">
      <c r="E424" s="56" t="s">
        <v>1457</v>
      </c>
    </row>
    <row r="425" spans="5:5">
      <c r="E425" s="56" t="s">
        <v>1457</v>
      </c>
    </row>
    <row r="426" spans="5:5">
      <c r="E426" s="56" t="s">
        <v>1457</v>
      </c>
    </row>
    <row r="427" spans="5:5">
      <c r="E427" s="56" t="s">
        <v>1457</v>
      </c>
    </row>
    <row r="428" spans="5:5">
      <c r="E428" s="56" t="s">
        <v>1457</v>
      </c>
    </row>
    <row r="429" spans="5:5">
      <c r="E429" s="56" t="s">
        <v>1457</v>
      </c>
    </row>
    <row r="430" spans="5:5">
      <c r="E430" s="56" t="s">
        <v>1457</v>
      </c>
    </row>
    <row r="431" spans="5:5">
      <c r="E431" s="56" t="s">
        <v>1457</v>
      </c>
    </row>
    <row r="432" spans="5:5">
      <c r="E432" s="56" t="s">
        <v>1457</v>
      </c>
    </row>
    <row r="433" spans="1:5">
      <c r="E433" s="56" t="s">
        <v>1457</v>
      </c>
    </row>
    <row r="434" spans="1:5">
      <c r="E434" s="56" t="s">
        <v>1457</v>
      </c>
    </row>
    <row r="435" spans="1:5">
      <c r="D435" s="1092">
        <v>405</v>
      </c>
      <c r="E435" s="56" t="s">
        <v>1457</v>
      </c>
    </row>
    <row r="436" spans="1:5">
      <c r="D436" s="1092">
        <v>406</v>
      </c>
      <c r="E436" s="56" t="s">
        <v>1457</v>
      </c>
    </row>
    <row r="437" spans="1:5">
      <c r="D437" s="1092">
        <v>407</v>
      </c>
      <c r="E437" s="56" t="s">
        <v>1457</v>
      </c>
    </row>
    <row r="438" spans="1:5">
      <c r="D438" s="1092">
        <v>408</v>
      </c>
      <c r="E438" s="56" t="s">
        <v>1457</v>
      </c>
    </row>
    <row r="439" spans="1:5">
      <c r="D439" s="1092">
        <v>409</v>
      </c>
      <c r="E439" s="56" t="s">
        <v>1457</v>
      </c>
    </row>
    <row r="440" spans="1:5">
      <c r="D440" s="1092">
        <v>410</v>
      </c>
      <c r="E440" s="56" t="s">
        <v>1457</v>
      </c>
    </row>
    <row r="441" spans="1:5">
      <c r="D441" s="1092">
        <v>410</v>
      </c>
      <c r="E441" s="56" t="s">
        <v>1457</v>
      </c>
    </row>
    <row r="442" spans="1:5">
      <c r="E442" s="56" t="s">
        <v>1457</v>
      </c>
    </row>
    <row r="443" spans="1:5">
      <c r="E443" s="56" t="s">
        <v>1457</v>
      </c>
    </row>
    <row r="444" spans="1:5">
      <c r="E444" s="56" t="s">
        <v>1457</v>
      </c>
    </row>
    <row r="445" spans="1:5">
      <c r="E445" s="56" t="s">
        <v>1457</v>
      </c>
    </row>
    <row r="446" spans="1:5">
      <c r="E446" s="56" t="s">
        <v>1457</v>
      </c>
    </row>
    <row r="447" spans="1:5">
      <c r="D447" s="1092">
        <v>416</v>
      </c>
      <c r="E447" s="56" t="s">
        <v>1457</v>
      </c>
    </row>
    <row r="448" spans="1:5">
      <c r="A448" s="56">
        <v>433</v>
      </c>
    </row>
    <row r="449" spans="5:6">
      <c r="E449" s="56" t="s">
        <v>1457</v>
      </c>
    </row>
    <row r="450" spans="5:6">
      <c r="E450" s="56" t="s">
        <v>1457</v>
      </c>
    </row>
    <row r="451" spans="5:6">
      <c r="E451" s="56" t="s">
        <v>1457</v>
      </c>
    </row>
    <row r="452" spans="5:6">
      <c r="E452" s="56" t="s">
        <v>1457</v>
      </c>
    </row>
    <row r="453" spans="5:6">
      <c r="E453" s="56" t="s">
        <v>1457</v>
      </c>
    </row>
    <row r="454" spans="5:6">
      <c r="E454" s="56" t="s">
        <v>1457</v>
      </c>
    </row>
    <row r="455" spans="5:6">
      <c r="E455" s="56" t="s">
        <v>1457</v>
      </c>
    </row>
    <row r="456" spans="5:6">
      <c r="E456" s="56" t="s">
        <v>1457</v>
      </c>
    </row>
    <row r="459" spans="5:6">
      <c r="F459" s="56" t="s">
        <v>1622</v>
      </c>
    </row>
    <row r="460" spans="5:6">
      <c r="E460" s="56" t="s">
        <v>500</v>
      </c>
      <c r="F460" s="56" t="s">
        <v>2226</v>
      </c>
    </row>
    <row r="461" spans="5:6">
      <c r="E461" s="56" t="s">
        <v>1457</v>
      </c>
    </row>
    <row r="465" spans="1:5">
      <c r="D465" s="56">
        <v>433</v>
      </c>
    </row>
    <row r="466" spans="1:5">
      <c r="A466" s="1092">
        <v>50</v>
      </c>
      <c r="D466" s="1092">
        <v>434</v>
      </c>
      <c r="E466" s="56" t="s">
        <v>2230</v>
      </c>
    </row>
    <row r="482" spans="4:5">
      <c r="D482" s="1092">
        <v>50</v>
      </c>
    </row>
    <row r="494" spans="4:5">
      <c r="E494" s="56" t="s">
        <v>500</v>
      </c>
    </row>
    <row r="496" spans="4:5">
      <c r="D496" s="1092">
        <v>464</v>
      </c>
    </row>
    <row r="497" spans="4:4">
      <c r="D497" s="1092">
        <v>464</v>
      </c>
    </row>
    <row r="528" spans="1:1">
      <c r="A528" s="1092">
        <v>511</v>
      </c>
    </row>
    <row r="530" spans="5:6">
      <c r="F530" s="56" t="s">
        <v>1622</v>
      </c>
    </row>
    <row r="531" spans="5:6">
      <c r="E531" s="56" t="s">
        <v>1457</v>
      </c>
    </row>
    <row r="532" spans="5:6">
      <c r="F532" s="56" t="s">
        <v>1622</v>
      </c>
    </row>
    <row r="533" spans="5:6">
      <c r="E533" s="56" t="s">
        <v>1457</v>
      </c>
    </row>
    <row r="534" spans="5:6">
      <c r="E534" s="56" t="s">
        <v>1457</v>
      </c>
    </row>
    <row r="541" spans="5:6">
      <c r="E541" s="56" t="s">
        <v>1457</v>
      </c>
    </row>
    <row r="542" spans="5:6">
      <c r="E542" s="56" t="s">
        <v>1457</v>
      </c>
    </row>
    <row r="545" spans="4:4">
      <c r="D545" s="1092">
        <v>511</v>
      </c>
    </row>
    <row r="546" spans="4:4">
      <c r="D546" s="1092">
        <v>512</v>
      </c>
    </row>
    <row r="547" spans="4:4">
      <c r="D547" s="1092">
        <v>513</v>
      </c>
    </row>
    <row r="548" spans="4:4">
      <c r="D548" s="1092">
        <v>514</v>
      </c>
    </row>
    <row r="549" spans="4:4">
      <c r="D549" s="1092">
        <v>515</v>
      </c>
    </row>
    <row r="550" spans="4:4">
      <c r="D550" s="1092">
        <v>516</v>
      </c>
    </row>
    <row r="551" spans="4:4">
      <c r="D551" s="1092">
        <v>517</v>
      </c>
    </row>
    <row r="552" spans="4:4">
      <c r="D552" s="1092">
        <v>518</v>
      </c>
    </row>
    <row r="553" spans="4:4">
      <c r="D553" s="1092">
        <v>519</v>
      </c>
    </row>
    <row r="554" spans="4:4">
      <c r="D554" s="1092">
        <v>520</v>
      </c>
    </row>
    <row r="555" spans="4:4">
      <c r="D555" s="1092">
        <v>521</v>
      </c>
    </row>
    <row r="556" spans="4:4">
      <c r="D556" s="1092">
        <v>522</v>
      </c>
    </row>
    <row r="557" spans="4:4">
      <c r="D557" s="1092">
        <v>523</v>
      </c>
    </row>
    <row r="558" spans="4:4">
      <c r="D558" s="1092">
        <v>524</v>
      </c>
    </row>
    <row r="559" spans="4:4">
      <c r="D559" s="1092">
        <v>525</v>
      </c>
    </row>
    <row r="560" spans="4:4">
      <c r="D560" s="1092">
        <v>526</v>
      </c>
    </row>
    <row r="561" spans="4:4">
      <c r="D561" s="1092">
        <v>527</v>
      </c>
    </row>
    <row r="562" spans="4:4">
      <c r="D562" s="1092">
        <v>528</v>
      </c>
    </row>
    <row r="563" spans="4:4">
      <c r="D563" s="1092">
        <v>529</v>
      </c>
    </row>
    <row r="564" spans="4:4">
      <c r="D564" s="1092">
        <v>530</v>
      </c>
    </row>
    <row r="565" spans="4:4">
      <c r="D565" s="1092">
        <v>531</v>
      </c>
    </row>
    <row r="566" spans="4:4">
      <c r="D566" s="1092">
        <v>532</v>
      </c>
    </row>
    <row r="567" spans="4:4">
      <c r="D567" s="1092">
        <v>533</v>
      </c>
    </row>
    <row r="568" spans="4:4">
      <c r="D568" s="1092">
        <v>534</v>
      </c>
    </row>
    <row r="569" spans="4:4">
      <c r="D569" s="1092">
        <v>535</v>
      </c>
    </row>
    <row r="570" spans="4:4">
      <c r="D570" s="1092">
        <v>536</v>
      </c>
    </row>
    <row r="571" spans="4:4">
      <c r="D571" s="1092">
        <v>537</v>
      </c>
    </row>
    <row r="572" spans="4:4">
      <c r="D572" s="1092">
        <v>538</v>
      </c>
    </row>
    <row r="573" spans="4:4">
      <c r="D573" s="1092">
        <v>539</v>
      </c>
    </row>
    <row r="574" spans="4:4">
      <c r="D574" s="1092">
        <v>540</v>
      </c>
    </row>
    <row r="575" spans="4:4">
      <c r="D575" s="1092">
        <v>541</v>
      </c>
    </row>
    <row r="576" spans="4:4">
      <c r="D576" s="1092">
        <v>542</v>
      </c>
    </row>
    <row r="577" spans="4:4">
      <c r="D577" s="1092">
        <v>543</v>
      </c>
    </row>
    <row r="578" spans="4:4">
      <c r="D578" s="1092">
        <v>544</v>
      </c>
    </row>
    <row r="579" spans="4:4">
      <c r="D579" s="1092">
        <v>545</v>
      </c>
    </row>
    <row r="580" spans="4:4">
      <c r="D580" s="1092">
        <v>546</v>
      </c>
    </row>
    <row r="581" spans="4:4">
      <c r="D581" s="1092">
        <v>547</v>
      </c>
    </row>
    <row r="582" spans="4:4">
      <c r="D582" s="1092">
        <v>548</v>
      </c>
    </row>
    <row r="583" spans="4:4">
      <c r="D583" s="1092">
        <v>549</v>
      </c>
    </row>
    <row r="584" spans="4:4">
      <c r="D584" s="1092">
        <v>550</v>
      </c>
    </row>
    <row r="585" spans="4:4">
      <c r="D585" s="1092">
        <v>551</v>
      </c>
    </row>
    <row r="586" spans="4:4">
      <c r="D586" s="1092">
        <v>552</v>
      </c>
    </row>
    <row r="587" spans="4:4">
      <c r="D587" s="1092">
        <v>553</v>
      </c>
    </row>
    <row r="588" spans="4:4">
      <c r="D588" s="1092">
        <v>554</v>
      </c>
    </row>
    <row r="589" spans="4:4">
      <c r="D589" s="1092">
        <v>555</v>
      </c>
    </row>
    <row r="590" spans="4:4">
      <c r="D590" s="1092">
        <v>556</v>
      </c>
    </row>
    <row r="591" spans="4:4">
      <c r="D591" s="1092">
        <v>557</v>
      </c>
    </row>
    <row r="592" spans="4:4">
      <c r="D592" s="1092">
        <v>558</v>
      </c>
    </row>
    <row r="593" spans="4:4">
      <c r="D593" s="1092">
        <v>559</v>
      </c>
    </row>
    <row r="594" spans="4:4">
      <c r="D594" s="1092">
        <v>560</v>
      </c>
    </row>
    <row r="595" spans="4:4">
      <c r="D595" s="1092">
        <v>561</v>
      </c>
    </row>
    <row r="596" spans="4:4">
      <c r="D596" s="1092">
        <v>562</v>
      </c>
    </row>
    <row r="597" spans="4:4">
      <c r="D597" s="1092">
        <v>563</v>
      </c>
    </row>
    <row r="598" spans="4:4">
      <c r="D598" s="1092">
        <v>564</v>
      </c>
    </row>
    <row r="599" spans="4:4">
      <c r="D599" s="1092">
        <v>565</v>
      </c>
    </row>
    <row r="600" spans="4:4">
      <c r="D600" s="1092">
        <v>566</v>
      </c>
    </row>
    <row r="601" spans="4:4">
      <c r="D601" s="1092">
        <v>567</v>
      </c>
    </row>
    <row r="602" spans="4:4">
      <c r="D602" s="1092">
        <v>568</v>
      </c>
    </row>
    <row r="603" spans="4:4">
      <c r="D603" s="1092">
        <v>569</v>
      </c>
    </row>
    <row r="604" spans="4:4">
      <c r="D604" s="1092">
        <v>570</v>
      </c>
    </row>
    <row r="605" spans="4:4">
      <c r="D605" s="1092">
        <v>571</v>
      </c>
    </row>
    <row r="606" spans="4:4">
      <c r="D606" s="1092">
        <v>572</v>
      </c>
    </row>
    <row r="607" spans="4:4">
      <c r="D607" s="1092">
        <v>573</v>
      </c>
    </row>
    <row r="608" spans="4:4">
      <c r="D608" s="1092">
        <v>574</v>
      </c>
    </row>
    <row r="609" spans="4:4">
      <c r="D609" s="1092">
        <v>575</v>
      </c>
    </row>
    <row r="610" spans="4:4">
      <c r="D610" s="1092">
        <v>576</v>
      </c>
    </row>
    <row r="611" spans="4:4">
      <c r="D611" s="1092">
        <v>577</v>
      </c>
    </row>
    <row r="612" spans="4:4">
      <c r="D612" s="1092">
        <v>578</v>
      </c>
    </row>
    <row r="613" spans="4:4">
      <c r="D613" s="1092">
        <v>579</v>
      </c>
    </row>
    <row r="614" spans="4:4">
      <c r="D614" s="1092">
        <v>580</v>
      </c>
    </row>
    <row r="615" spans="4:4">
      <c r="D615" s="1092">
        <v>581</v>
      </c>
    </row>
    <row r="616" spans="4:4">
      <c r="D616" s="1092">
        <v>582</v>
      </c>
    </row>
    <row r="617" spans="4:4">
      <c r="D617" s="1092">
        <v>583</v>
      </c>
    </row>
    <row r="618" spans="4:4">
      <c r="D618" s="1092">
        <v>584</v>
      </c>
    </row>
    <row r="619" spans="4:4">
      <c r="D619" s="1092">
        <v>585</v>
      </c>
    </row>
    <row r="620" spans="4:4">
      <c r="D620" s="1092">
        <v>586</v>
      </c>
    </row>
    <row r="621" spans="4:4">
      <c r="D621" s="1092">
        <v>587</v>
      </c>
    </row>
    <row r="622" spans="4:4">
      <c r="D622" s="1092">
        <v>588</v>
      </c>
    </row>
    <row r="623" spans="4:4">
      <c r="D623" s="1092">
        <v>589</v>
      </c>
    </row>
    <row r="624" spans="4:4">
      <c r="D624" s="1092">
        <v>590</v>
      </c>
    </row>
    <row r="625" spans="4:5">
      <c r="D625" s="1092">
        <v>591</v>
      </c>
    </row>
    <row r="626" spans="4:5">
      <c r="D626" s="1092">
        <v>592</v>
      </c>
    </row>
    <row r="627" spans="4:5">
      <c r="D627" s="1092">
        <v>593</v>
      </c>
    </row>
    <row r="628" spans="4:5">
      <c r="D628" s="1092">
        <v>594</v>
      </c>
    </row>
    <row r="629" spans="4:5">
      <c r="D629" s="1092">
        <v>595</v>
      </c>
    </row>
    <row r="630" spans="4:5">
      <c r="D630" s="1092">
        <v>596</v>
      </c>
    </row>
    <row r="631" spans="4:5">
      <c r="D631" s="1092">
        <v>597</v>
      </c>
    </row>
    <row r="632" spans="4:5">
      <c r="D632" s="1092">
        <v>598</v>
      </c>
    </row>
    <row r="633" spans="4:5">
      <c r="D633" s="1092">
        <v>599</v>
      </c>
    </row>
    <row r="634" spans="4:5">
      <c r="D634" s="1092">
        <v>600</v>
      </c>
    </row>
    <row r="635" spans="4:5">
      <c r="D635" s="1092">
        <v>601</v>
      </c>
    </row>
    <row r="636" spans="4:5">
      <c r="D636" s="1092">
        <v>602</v>
      </c>
    </row>
    <row r="637" spans="4:5">
      <c r="D637" s="1092">
        <v>603</v>
      </c>
    </row>
    <row r="638" spans="4:5">
      <c r="D638" s="1092">
        <v>604</v>
      </c>
    </row>
    <row r="639" spans="4:5">
      <c r="D639" s="1092">
        <v>605</v>
      </c>
    </row>
    <row r="640" spans="4:5">
      <c r="D640" s="1092">
        <v>606</v>
      </c>
      <c r="E640" s="56" t="s">
        <v>1457</v>
      </c>
    </row>
    <row r="641" spans="4:5">
      <c r="D641" s="1092">
        <v>607</v>
      </c>
      <c r="E641" s="56" t="s">
        <v>1457</v>
      </c>
    </row>
    <row r="642" spans="4:5">
      <c r="D642" s="1092">
        <v>608</v>
      </c>
      <c r="E642" s="56" t="s">
        <v>1457</v>
      </c>
    </row>
    <row r="643" spans="4:5">
      <c r="D643" s="1092">
        <v>609</v>
      </c>
      <c r="E643" s="56" t="s">
        <v>1457</v>
      </c>
    </row>
    <row r="644" spans="4:5">
      <c r="D644" s="1092">
        <v>610</v>
      </c>
      <c r="E644" s="56" t="s">
        <v>1457</v>
      </c>
    </row>
    <row r="645" spans="4:5">
      <c r="D645" s="1092">
        <v>611</v>
      </c>
      <c r="E645" s="56" t="s">
        <v>1457</v>
      </c>
    </row>
    <row r="646" spans="4:5">
      <c r="D646" s="1092">
        <v>612</v>
      </c>
      <c r="E646" s="56" t="s">
        <v>1457</v>
      </c>
    </row>
    <row r="647" spans="4:5">
      <c r="D647" s="1092">
        <v>613</v>
      </c>
      <c r="E647" s="56" t="s">
        <v>1457</v>
      </c>
    </row>
    <row r="648" spans="4:5">
      <c r="D648" s="1092">
        <v>614</v>
      </c>
      <c r="E648" s="56" t="s">
        <v>1457</v>
      </c>
    </row>
    <row r="649" spans="4:5">
      <c r="D649" s="1092">
        <v>615</v>
      </c>
      <c r="E649" s="56" t="s">
        <v>1457</v>
      </c>
    </row>
    <row r="650" spans="4:5">
      <c r="D650" s="1092">
        <v>616</v>
      </c>
      <c r="E650" s="56" t="s">
        <v>1457</v>
      </c>
    </row>
    <row r="651" spans="4:5">
      <c r="D651" s="1092">
        <v>617</v>
      </c>
      <c r="E651" s="56" t="s">
        <v>1457</v>
      </c>
    </row>
    <row r="652" spans="4:5">
      <c r="D652" s="1092">
        <v>618</v>
      </c>
      <c r="E652" s="56" t="s">
        <v>1457</v>
      </c>
    </row>
    <row r="653" spans="4:5">
      <c r="D653" s="1092">
        <v>619</v>
      </c>
      <c r="E653" s="56" t="s">
        <v>1457</v>
      </c>
    </row>
    <row r="654" spans="4:5">
      <c r="D654" s="1092">
        <v>620</v>
      </c>
      <c r="E654" s="56" t="s">
        <v>1457</v>
      </c>
    </row>
    <row r="655" spans="4:5">
      <c r="D655" s="1092">
        <v>621</v>
      </c>
      <c r="E655" s="56" t="s">
        <v>1457</v>
      </c>
    </row>
    <row r="656" spans="4:5">
      <c r="D656" s="1092">
        <v>622</v>
      </c>
      <c r="E656" s="56" t="s">
        <v>1457</v>
      </c>
    </row>
    <row r="657" spans="4:6">
      <c r="D657" s="1092">
        <v>623</v>
      </c>
      <c r="E657" s="56" t="s">
        <v>1457</v>
      </c>
    </row>
    <row r="658" spans="4:6">
      <c r="D658" s="1092">
        <v>624</v>
      </c>
      <c r="E658" s="56" t="s">
        <v>1457</v>
      </c>
    </row>
    <row r="659" spans="4:6">
      <c r="D659" s="1092">
        <v>625</v>
      </c>
      <c r="F659" s="56" t="s">
        <v>1622</v>
      </c>
    </row>
    <row r="660" spans="4:6">
      <c r="D660" s="1092">
        <v>626</v>
      </c>
      <c r="E660" s="56" t="s">
        <v>1457</v>
      </c>
    </row>
    <row r="661" spans="4:6">
      <c r="D661" s="1092">
        <v>627</v>
      </c>
      <c r="E661" s="56" t="s">
        <v>1457</v>
      </c>
    </row>
    <row r="662" spans="4:6">
      <c r="D662" s="1092">
        <v>628</v>
      </c>
      <c r="E662" s="56" t="s">
        <v>1457</v>
      </c>
    </row>
    <row r="663" spans="4:6">
      <c r="D663" s="1092">
        <v>629</v>
      </c>
      <c r="E663" s="56" t="s">
        <v>1457</v>
      </c>
    </row>
    <row r="664" spans="4:6">
      <c r="D664" s="1092">
        <v>630</v>
      </c>
      <c r="E664" s="56" t="s">
        <v>1457</v>
      </c>
    </row>
    <row r="665" spans="4:6">
      <c r="D665" s="1092">
        <v>631</v>
      </c>
      <c r="E665" s="56" t="s">
        <v>1457</v>
      </c>
    </row>
    <row r="666" spans="4:6">
      <c r="D666" s="1092">
        <v>632</v>
      </c>
    </row>
    <row r="667" spans="4:6">
      <c r="D667" s="1092">
        <v>633</v>
      </c>
    </row>
    <row r="668" spans="4:6">
      <c r="D668" s="1092">
        <v>634</v>
      </c>
    </row>
    <row r="669" spans="4:6">
      <c r="D669" s="1092">
        <v>635</v>
      </c>
    </row>
    <row r="670" spans="4:6">
      <c r="D670" s="1092">
        <v>636</v>
      </c>
    </row>
    <row r="671" spans="4:6">
      <c r="D671" s="1092">
        <v>637</v>
      </c>
    </row>
    <row r="672" spans="4:6">
      <c r="D672" s="1092">
        <v>638</v>
      </c>
    </row>
    <row r="673" spans="4:4">
      <c r="D673" s="1092">
        <v>639</v>
      </c>
    </row>
    <row r="674" spans="4:4">
      <c r="D674" s="1092">
        <v>640</v>
      </c>
    </row>
  </sheetData>
  <mergeCells count="27">
    <mergeCell ref="AI43:AJ43"/>
    <mergeCell ref="AK43:AL43"/>
    <mergeCell ref="A45:AL45"/>
    <mergeCell ref="A46:AL46"/>
    <mergeCell ref="D47:AJ47"/>
    <mergeCell ref="B48:C48"/>
    <mergeCell ref="G48:I48"/>
    <mergeCell ref="J48:O48"/>
    <mergeCell ref="Y48:Z48"/>
    <mergeCell ref="AA48:AG48"/>
    <mergeCell ref="B41:C41"/>
    <mergeCell ref="AI41:AJ41"/>
    <mergeCell ref="AK41:AL41"/>
    <mergeCell ref="AM41:AN41"/>
    <mergeCell ref="AI42:AJ42"/>
    <mergeCell ref="AK42:AL42"/>
    <mergeCell ref="B39:C39"/>
    <mergeCell ref="AI39:AJ39"/>
    <mergeCell ref="AK39:AL39"/>
    <mergeCell ref="AM39:AN39"/>
    <mergeCell ref="AI40:AJ40"/>
    <mergeCell ref="AK40:AL40"/>
    <mergeCell ref="D1:AJ1"/>
    <mergeCell ref="B38:C38"/>
    <mergeCell ref="AH38:AI38"/>
    <mergeCell ref="AM38:AN38"/>
    <mergeCell ref="C3:A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BW674"/>
  <sheetViews>
    <sheetView tabSelected="1" topLeftCell="A28" workbookViewId="0">
      <selection activeCell="D734" sqref="D734:D830"/>
    </sheetView>
  </sheetViews>
  <sheetFormatPr defaultRowHeight="15.75"/>
  <cols>
    <col min="1" max="1" width="0.140625" style="56" customWidth="1"/>
    <col min="2" max="2" width="38.140625" style="56" customWidth="1"/>
    <col min="3" max="3" width="15.42578125" style="56" bestFit="1" customWidth="1"/>
    <col min="4" max="4" width="9.140625" style="56" hidden="1" customWidth="1"/>
    <col min="5" max="35" width="5.7109375" style="56" hidden="1" customWidth="1"/>
    <col min="36" max="36" width="12.42578125" style="56" hidden="1" customWidth="1"/>
    <col min="37" max="37" width="12.5703125" style="56" hidden="1" customWidth="1"/>
    <col min="38" max="38" width="13.140625" style="56" customWidth="1"/>
    <col min="39" max="39" width="37.7109375" style="56" customWidth="1"/>
    <col min="40" max="40" width="18.42578125" style="56" customWidth="1"/>
    <col min="41" max="74" width="0" style="56" hidden="1" customWidth="1"/>
    <col min="75" max="75" width="14.85546875" style="56" customWidth="1"/>
    <col min="76" max="16384" width="9.140625" style="56"/>
  </cols>
  <sheetData>
    <row r="1" spans="1:75" s="265" customFormat="1" ht="23.25">
      <c r="A1" s="2"/>
      <c r="B1" s="3"/>
      <c r="C1" s="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802"/>
      <c r="AD1" s="802"/>
      <c r="AE1" s="802"/>
      <c r="AF1" s="802"/>
      <c r="AG1" s="802"/>
      <c r="AH1" s="802"/>
      <c r="AI1" s="802"/>
      <c r="AJ1" s="802"/>
      <c r="AK1" s="2"/>
      <c r="AL1" s="2"/>
    </row>
    <row r="2" spans="1:75" s="265" customFormat="1" ht="23.25" customHeight="1">
      <c r="B2" s="296" t="s">
        <v>793</v>
      </c>
      <c r="C2" s="298" t="str">
        <f>'मुख्य पान '!E2</f>
        <v>बळसाणे</v>
      </c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 t="s">
        <v>66</v>
      </c>
      <c r="AM2" s="294" t="str">
        <f>'मुख्य पान '!I2</f>
        <v xml:space="preserve">साक्री </v>
      </c>
      <c r="AN2" s="294" t="s">
        <v>794</v>
      </c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A2" s="294"/>
      <c r="BB2" s="294"/>
      <c r="BC2" s="294"/>
      <c r="BD2" s="294"/>
      <c r="BE2" s="294"/>
      <c r="BF2" s="294"/>
      <c r="BG2" s="294"/>
      <c r="BH2" s="294"/>
      <c r="BI2" s="294"/>
      <c r="BJ2" s="294"/>
      <c r="BK2" s="294"/>
      <c r="BL2" s="294"/>
      <c r="BM2" s="294"/>
      <c r="BN2" s="294"/>
      <c r="BO2" s="294"/>
      <c r="BP2" s="294"/>
      <c r="BQ2" s="294"/>
      <c r="BR2" s="294"/>
      <c r="BS2" s="294"/>
      <c r="BT2" s="294"/>
      <c r="BU2" s="294"/>
      <c r="BV2" s="294"/>
      <c r="BW2" s="294" t="str">
        <f>'मुख्य पान '!M2</f>
        <v xml:space="preserve">धुळे </v>
      </c>
    </row>
    <row r="3" spans="1:75" s="265" customFormat="1" ht="36" customHeight="1" thickBot="1">
      <c r="B3" s="297" t="s">
        <v>847</v>
      </c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  <c r="Z3" s="806"/>
      <c r="AA3" s="806"/>
      <c r="AB3" s="806"/>
      <c r="AC3" s="806"/>
      <c r="AD3" s="806"/>
      <c r="AE3" s="806"/>
      <c r="AF3" s="806"/>
      <c r="AG3" s="806"/>
      <c r="AH3" s="806"/>
      <c r="AI3" s="806"/>
      <c r="AJ3" s="806"/>
      <c r="AK3" s="806"/>
      <c r="AL3" s="806"/>
      <c r="AM3" s="295" t="s">
        <v>848</v>
      </c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295"/>
      <c r="BA3" s="295"/>
      <c r="BB3" s="295"/>
      <c r="BC3" s="295"/>
      <c r="BD3" s="295"/>
      <c r="BE3" s="295"/>
      <c r="BF3" s="295"/>
      <c r="BG3" s="295"/>
      <c r="BH3" s="295"/>
      <c r="BI3" s="295"/>
      <c r="BJ3" s="295"/>
      <c r="BK3" s="295"/>
      <c r="BL3" s="295"/>
      <c r="BM3" s="295"/>
      <c r="BN3" s="295"/>
      <c r="BO3" s="295"/>
      <c r="BP3" s="295"/>
      <c r="BQ3" s="295"/>
      <c r="BR3" s="295"/>
      <c r="BS3" s="295"/>
      <c r="BT3" s="295"/>
      <c r="BU3" s="295"/>
      <c r="BV3" s="295"/>
      <c r="BW3" s="295"/>
    </row>
    <row r="4" spans="1:75" s="265" customFormat="1" ht="50.25" customHeight="1" thickBot="1">
      <c r="B4" s="268" t="s">
        <v>837</v>
      </c>
      <c r="C4" s="269"/>
      <c r="D4" s="269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69"/>
      <c r="AK4" s="269"/>
      <c r="AL4" s="269" t="s">
        <v>838</v>
      </c>
      <c r="AM4" s="271" t="s">
        <v>839</v>
      </c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271"/>
      <c r="BV4" s="272"/>
      <c r="BW4" s="273" t="s">
        <v>840</v>
      </c>
    </row>
    <row r="5" spans="1:75" ht="24" thickBot="1">
      <c r="B5" s="302" t="str">
        <f>'P-March'!B8</f>
        <v xml:space="preserve">जनरल पाणीपट्टी </v>
      </c>
      <c r="C5" s="302" t="str">
        <f>'P-March'!C8</f>
        <v xml:space="preserve">०२१५-८०० </v>
      </c>
      <c r="D5" s="21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6"/>
      <c r="AJ5" s="277">
        <f>SUM(E5:AI5)</f>
        <v>0</v>
      </c>
      <c r="AK5" s="277">
        <f>[1]Feb!AL7</f>
        <v>138149</v>
      </c>
      <c r="AL5" s="277">
        <f>'P-March'!AL8</f>
        <v>0</v>
      </c>
      <c r="AM5" s="66" t="str">
        <f>'P-March'!B50</f>
        <v xml:space="preserve">कर्मचारी वेतन </v>
      </c>
      <c r="AN5" s="66" t="str">
        <f>'P-March'!C50</f>
        <v>२५१५-१०३-०१</v>
      </c>
      <c r="AO5" s="21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275"/>
      <c r="BB5" s="275"/>
      <c r="BC5" s="275"/>
      <c r="BD5" s="275"/>
      <c r="BE5" s="275"/>
      <c r="BF5" s="275"/>
      <c r="BG5" s="275"/>
      <c r="BH5" s="275"/>
      <c r="BI5" s="275"/>
      <c r="BJ5" s="275"/>
      <c r="BK5" s="275"/>
      <c r="BL5" s="275"/>
      <c r="BM5" s="275"/>
      <c r="BN5" s="275"/>
      <c r="BO5" s="275"/>
      <c r="BP5" s="275"/>
      <c r="BQ5" s="275"/>
      <c r="BR5" s="275"/>
      <c r="BS5" s="275"/>
      <c r="BT5" s="276"/>
      <c r="BU5" s="277">
        <f>SUM(AP5:BT5)</f>
        <v>0</v>
      </c>
      <c r="BV5" s="277">
        <f>[1]Feb!AL49</f>
        <v>0</v>
      </c>
      <c r="BW5" s="277">
        <f>'P-March'!AL50</f>
        <v>1000</v>
      </c>
    </row>
    <row r="6" spans="1:75" ht="24" thickBot="1">
      <c r="B6" s="302" t="str">
        <f>'P-March'!B9</f>
        <v xml:space="preserve">स्पेशल पाणीपट्टी </v>
      </c>
      <c r="C6" s="302" t="str">
        <f>'P-March'!C9</f>
        <v xml:space="preserve">०२१५-१०१ 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278">
        <f t="shared" ref="AJ6:AJ33" si="0">SUM(E6:AI6)</f>
        <v>0</v>
      </c>
      <c r="AK6" s="279">
        <f>[1]Feb!AL8</f>
        <v>0</v>
      </c>
      <c r="AL6" s="277">
        <f>'P-March'!AL9</f>
        <v>0</v>
      </c>
      <c r="AM6" s="66" t="str">
        <f>'P-March'!B51</f>
        <v xml:space="preserve">कर्मचारी प्रवास भत्ता </v>
      </c>
      <c r="AN6" s="66" t="str">
        <f>'P-March'!C51</f>
        <v>२५१५-१०३-A११</v>
      </c>
      <c r="AO6" s="5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7"/>
      <c r="BU6" s="278">
        <f t="shared" ref="BU6:BU39" si="1">SUM(AP6:BT6)</f>
        <v>0</v>
      </c>
      <c r="BV6" s="279">
        <f>[1]Feb!AL50</f>
        <v>0</v>
      </c>
      <c r="BW6" s="277">
        <f>'P-March'!AL51</f>
        <v>0</v>
      </c>
    </row>
    <row r="7" spans="1:75" ht="24" thickBot="1">
      <c r="B7" s="302" t="str">
        <f>'P-March'!B10</f>
        <v xml:space="preserve">पाईप लाईन दुरुस्ती </v>
      </c>
      <c r="C7" s="302" t="str">
        <f>'P-March'!C10</f>
        <v>२२१५-१०१-०२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278">
        <f t="shared" si="0"/>
        <v>0</v>
      </c>
      <c r="AK7" s="279">
        <f>[1]Feb!AL9</f>
        <v>10192</v>
      </c>
      <c r="AL7" s="277">
        <f>'P-March'!AL10</f>
        <v>0</v>
      </c>
      <c r="AM7" s="570" t="str">
        <f>'P-March'!B52</f>
        <v xml:space="preserve">दुरुस्ती व देखभाल </v>
      </c>
      <c r="AN7" s="66" t="str">
        <f>'P-March'!C52</f>
        <v>२०५९-१०१-२७</v>
      </c>
      <c r="AO7" s="5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7"/>
      <c r="BU7" s="278">
        <f t="shared" si="1"/>
        <v>0</v>
      </c>
      <c r="BV7" s="279">
        <f>[1]Feb!AL51</f>
        <v>0</v>
      </c>
      <c r="BW7" s="277">
        <f>'P-March'!AL52</f>
        <v>0</v>
      </c>
    </row>
    <row r="8" spans="1:75" ht="24" thickBot="1">
      <c r="B8" s="302" t="str">
        <f>'P-March'!B11</f>
        <v xml:space="preserve">पाणी पुरवठा नवीन कामे </v>
      </c>
      <c r="C8" s="302" t="str">
        <f>'P-March'!C11</f>
        <v>४२१५-१०२-५३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278">
        <f t="shared" si="0"/>
        <v>0</v>
      </c>
      <c r="AK8" s="279">
        <f>[1]Feb!AL10</f>
        <v>9453</v>
      </c>
      <c r="AL8" s="277">
        <f>'P-March'!AL11</f>
        <v>0</v>
      </c>
      <c r="AM8" s="66" t="str">
        <f>'P-March'!B53</f>
        <v xml:space="preserve">स्वच्छता </v>
      </c>
      <c r="AN8" s="66">
        <f>'P-March'!C53</f>
        <v>2215</v>
      </c>
      <c r="AO8" s="5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7"/>
      <c r="BU8" s="278">
        <f t="shared" si="1"/>
        <v>0</v>
      </c>
      <c r="BV8" s="279">
        <f>[1]Feb!AL52</f>
        <v>75075</v>
      </c>
      <c r="BW8" s="277">
        <f>'P-March'!AL53</f>
        <v>0</v>
      </c>
    </row>
    <row r="9" spans="1:75" ht="24" thickBot="1">
      <c r="B9" s="302" t="str">
        <f>'P-March'!B12</f>
        <v xml:space="preserve">पाणी पुरवठा कर्मचारी वेतन </v>
      </c>
      <c r="C9" s="302" t="str">
        <f>'P-March'!C12</f>
        <v>२२१५-१०३-०१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278">
        <f t="shared" si="0"/>
        <v>0</v>
      </c>
      <c r="AK9" s="279">
        <f>[1]Feb!AL11</f>
        <v>0</v>
      </c>
      <c r="AL9" s="277">
        <f>'P-March'!AL12</f>
        <v>0</v>
      </c>
      <c r="AM9" s="66" t="str">
        <f>'P-March'!B54</f>
        <v xml:space="preserve">पाईप लाईन दुरुस्ती </v>
      </c>
      <c r="AN9" s="66" t="str">
        <f>'P-March'!C54</f>
        <v>२२१५-१०१-०२</v>
      </c>
      <c r="AO9" s="5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7"/>
      <c r="BU9" s="278">
        <f t="shared" si="1"/>
        <v>0</v>
      </c>
      <c r="BV9" s="279">
        <f>[1]Feb!AL53</f>
        <v>0</v>
      </c>
      <c r="BW9" s="277">
        <f>'P-March'!AL54</f>
        <v>0</v>
      </c>
    </row>
    <row r="10" spans="1:75" ht="24" thickBot="1">
      <c r="B10" s="302" t="str">
        <f>'P-March'!B13</f>
        <v xml:space="preserve">नळ पाणी पुरवठ्यातील देयकासाठी ५०% अनुदान </v>
      </c>
      <c r="C10" s="302" t="str">
        <f>'P-March'!C13</f>
        <v>१६०१-१०२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278">
        <f t="shared" si="0"/>
        <v>0</v>
      </c>
      <c r="AK10" s="279">
        <f>[1]Feb!AL12</f>
        <v>0</v>
      </c>
      <c r="AL10" s="277">
        <f>'P-March'!AL13</f>
        <v>0</v>
      </c>
      <c r="AM10" s="66" t="str">
        <f>'P-March'!B55</f>
        <v xml:space="preserve">पाणी पुरवठा नवीन कामे </v>
      </c>
      <c r="AN10" s="66" t="str">
        <f>'P-March'!C55</f>
        <v>४२१५-१०२-५३</v>
      </c>
      <c r="AO10" s="5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7"/>
      <c r="BU10" s="278">
        <f t="shared" si="1"/>
        <v>0</v>
      </c>
      <c r="BV10" s="279">
        <f>[1]Feb!AL54</f>
        <v>15696</v>
      </c>
      <c r="BW10" s="277">
        <f>'P-March'!AL55</f>
        <v>0</v>
      </c>
    </row>
    <row r="11" spans="1:75" ht="24" thickBot="1">
      <c r="B11" s="302" t="str">
        <f>'P-March'!B14</f>
        <v xml:space="preserve">इतर ( वर्गणी ) </v>
      </c>
      <c r="C11" s="302">
        <f>'P-March'!C14</f>
        <v>0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278">
        <f t="shared" si="0"/>
        <v>0</v>
      </c>
      <c r="AK11" s="279">
        <f>[1]Feb!AL13</f>
        <v>0</v>
      </c>
      <c r="AL11" s="277">
        <f>'P-March'!AL14</f>
        <v>0</v>
      </c>
      <c r="AM11" s="66" t="str">
        <f>'P-March'!B56</f>
        <v xml:space="preserve">पाणी पुरवठा कर्मचारी वेतन </v>
      </c>
      <c r="AN11" s="66" t="str">
        <f>'P-March'!C56</f>
        <v>२२१५-१०३-०१</v>
      </c>
      <c r="AO11" s="5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7"/>
      <c r="BU11" s="278">
        <f t="shared" si="1"/>
        <v>0</v>
      </c>
      <c r="BV11" s="279">
        <f>[1]Feb!AL55</f>
        <v>0</v>
      </c>
      <c r="BW11" s="277">
        <f>'P-March'!AL56</f>
        <v>0</v>
      </c>
    </row>
    <row r="12" spans="1:75" ht="24" thickBot="1">
      <c r="B12" s="302" t="str">
        <f>'P-March'!B15</f>
        <v xml:space="preserve">व्याज जमा </v>
      </c>
      <c r="C12" s="302" t="str">
        <f>'P-March'!C15</f>
        <v xml:space="preserve">००४९-१०१ 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278">
        <f t="shared" si="0"/>
        <v>0</v>
      </c>
      <c r="AK12" s="279">
        <f>[1]Feb!AL14</f>
        <v>0</v>
      </c>
      <c r="AL12" s="277">
        <f>'P-March'!AL15</f>
        <v>0</v>
      </c>
      <c r="AM12" s="66" t="str">
        <f>'P-March'!B57</f>
        <v xml:space="preserve">पाणी मीटर / साहित्य खरेदी </v>
      </c>
      <c r="AN12" s="66" t="str">
        <f>'P-March'!C57</f>
        <v>२२१५-१०१-२१</v>
      </c>
      <c r="AO12" s="5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7"/>
      <c r="BU12" s="278">
        <f t="shared" si="1"/>
        <v>0</v>
      </c>
      <c r="BV12" s="279">
        <f>[1]Feb!AL56</f>
        <v>75300</v>
      </c>
      <c r="BW12" s="277">
        <f>'P-March'!AL57</f>
        <v>0</v>
      </c>
    </row>
    <row r="13" spans="1:75" ht="24" thickBot="1">
      <c r="B13" s="302" t="str">
        <f>'P-March'!B16</f>
        <v xml:space="preserve">देणगी </v>
      </c>
      <c r="C13" s="302" t="str">
        <f>'P-March'!C16</f>
        <v xml:space="preserve">०५१५-८०० 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278">
        <f t="shared" si="0"/>
        <v>0</v>
      </c>
      <c r="AK13" s="279">
        <f>[1]Feb!AL15</f>
        <v>0</v>
      </c>
      <c r="AL13" s="277">
        <f>'P-March'!AL16</f>
        <v>0</v>
      </c>
      <c r="AM13" s="66" t="str">
        <f>'P-March'!B58</f>
        <v xml:space="preserve">नळमार्गाचे परीक्षण व दुरुस्ती </v>
      </c>
      <c r="AN13" s="66" t="str">
        <f>'P-March'!C58</f>
        <v>२२१५-१०१-२७</v>
      </c>
      <c r="AO13" s="5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7"/>
      <c r="BU13" s="278">
        <f t="shared" si="1"/>
        <v>0</v>
      </c>
      <c r="BV13" s="279">
        <f>[1]Feb!AL57</f>
        <v>0</v>
      </c>
      <c r="BW13" s="277">
        <f>'P-March'!AL58</f>
        <v>0</v>
      </c>
    </row>
    <row r="14" spans="1:75" ht="24" thickBot="1">
      <c r="B14" s="302" t="str">
        <f>'P-March'!B17</f>
        <v xml:space="preserve">इतर जमा </v>
      </c>
      <c r="C14" s="302" t="str">
        <f>'P-March'!C17</f>
        <v xml:space="preserve">०५१५-८०० 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278">
        <f t="shared" si="0"/>
        <v>0</v>
      </c>
      <c r="AK14" s="279">
        <f>[1]Feb!AL16</f>
        <v>0</v>
      </c>
      <c r="AL14" s="277">
        <f>'P-March'!AL17</f>
        <v>0</v>
      </c>
      <c r="AM14" s="66" t="str">
        <f>'P-March'!B59</f>
        <v>शासकीय पाणीपट्टीचा भरणा करणे</v>
      </c>
      <c r="AN14" s="66" t="str">
        <f>'P-March'!C59</f>
        <v>२२१५-१०१-१४</v>
      </c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7"/>
      <c r="BU14" s="278">
        <f t="shared" si="1"/>
        <v>0</v>
      </c>
      <c r="BV14" s="279">
        <f>[1]Feb!AL58</f>
        <v>0</v>
      </c>
      <c r="BW14" s="277">
        <f>'P-March'!AL59</f>
        <v>0</v>
      </c>
    </row>
    <row r="15" spans="1:75" ht="24" thickBot="1">
      <c r="B15" s="302" t="str">
        <f>'P-March'!B18</f>
        <v>लिलाव (पाणी पुरवठा साहित्य )</v>
      </c>
      <c r="C15" s="302" t="str">
        <f>'P-March'!C18</f>
        <v>०५१५-८००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278">
        <f t="shared" si="0"/>
        <v>0</v>
      </c>
      <c r="AK15" s="279">
        <f>[1]Feb!AL17</f>
        <v>781</v>
      </c>
      <c r="AL15" s="277">
        <f>'P-March'!AL18</f>
        <v>0</v>
      </c>
      <c r="AM15" s="66" t="str">
        <f>'P-March'!B60</f>
        <v xml:space="preserve">नलिका विहिरीची देखभाल व दुरुस्ती </v>
      </c>
      <c r="AN15" s="66" t="str">
        <f>'P-March'!C60</f>
        <v>२२१५-१०२-२७</v>
      </c>
      <c r="AO15" s="5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7"/>
      <c r="BU15" s="278">
        <f t="shared" si="1"/>
        <v>0</v>
      </c>
      <c r="BV15" s="279">
        <f>[1]Feb!AL59</f>
        <v>25717</v>
      </c>
      <c r="BW15" s="277">
        <f>'P-March'!AL60</f>
        <v>0</v>
      </c>
    </row>
    <row r="16" spans="1:75" ht="24" thickBot="1">
      <c r="B16" s="302" t="str">
        <f>'P-March'!B19</f>
        <v xml:space="preserve">बांधकाम </v>
      </c>
      <c r="C16" s="302" t="str">
        <f>'P-March'!C19</f>
        <v>१६०१-१०२-५३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278">
        <f t="shared" si="0"/>
        <v>0</v>
      </c>
      <c r="AK16" s="279">
        <f>[1]Feb!AL18</f>
        <v>0</v>
      </c>
      <c r="AL16" s="277">
        <f>'P-March'!AL19</f>
        <v>0</v>
      </c>
      <c r="AM16" s="66" t="str">
        <f>'P-March'!B61</f>
        <v xml:space="preserve">हात पंप / वीज पंप वर्गणी </v>
      </c>
      <c r="AN16" s="66" t="str">
        <f>'P-March'!C61</f>
        <v>२२१५-१०२-३२</v>
      </c>
      <c r="AO16" s="5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7"/>
      <c r="BU16" s="278">
        <f t="shared" si="1"/>
        <v>0</v>
      </c>
      <c r="BV16" s="279">
        <f>[1]Feb!AL60</f>
        <v>7000</v>
      </c>
      <c r="BW16" s="277">
        <f>'P-March'!AL61</f>
        <v>0</v>
      </c>
    </row>
    <row r="17" spans="2:75" ht="24" thickBot="1">
      <c r="B17" s="302" t="str">
        <f>'P-March'!B20</f>
        <v xml:space="preserve">अनामत / प्रतीभुती </v>
      </c>
      <c r="C17" s="302" t="str">
        <f>'P-March'!C20</f>
        <v>८४४३-१०२-५५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278">
        <f t="shared" si="0"/>
        <v>0</v>
      </c>
      <c r="AK17" s="279">
        <f>[1]Feb!AL19</f>
        <v>0</v>
      </c>
      <c r="AL17" s="277">
        <f>'P-March'!AL20</f>
        <v>0</v>
      </c>
      <c r="AM17" s="66" t="str">
        <f>'P-March'!B62</f>
        <v>( अ ) पाणी पुरवठा वीज देयक</v>
      </c>
      <c r="AN17" s="66" t="str">
        <f>'P-March'!C62</f>
        <v>२२१५-१०१-१३</v>
      </c>
      <c r="AO17" s="5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7"/>
      <c r="BU17" s="278">
        <f t="shared" si="1"/>
        <v>0</v>
      </c>
      <c r="BV17" s="279">
        <f>[1]Feb!AL61</f>
        <v>0</v>
      </c>
      <c r="BW17" s="277">
        <f>'P-March'!AL62</f>
        <v>0</v>
      </c>
    </row>
    <row r="18" spans="2:75" ht="24" thickBot="1">
      <c r="B18" s="302" t="str">
        <f>'P-March'!B21</f>
        <v xml:space="preserve">ठेवी </v>
      </c>
      <c r="C18" s="302" t="str">
        <f>'P-March'!C21</f>
        <v>८४४३-१०३-५५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278">
        <f t="shared" si="0"/>
        <v>0</v>
      </c>
      <c r="AK18" s="279">
        <f>[1]Feb!AL20</f>
        <v>10000</v>
      </c>
      <c r="AL18" s="277">
        <f>'P-March'!AL21</f>
        <v>0</v>
      </c>
      <c r="AM18" s="66" t="str">
        <f>'P-March'!B63</f>
        <v xml:space="preserve">आरोग्य </v>
      </c>
      <c r="AN18" s="66">
        <f>'P-March'!C63</f>
        <v>22104210</v>
      </c>
      <c r="AO18" s="5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7"/>
      <c r="BU18" s="278">
        <f t="shared" si="1"/>
        <v>0</v>
      </c>
      <c r="BV18" s="279">
        <f>[1]Feb!AL62</f>
        <v>13000</v>
      </c>
      <c r="BW18" s="277">
        <f>'P-March'!AL63</f>
        <v>0</v>
      </c>
    </row>
    <row r="19" spans="2:75" ht="24" thickBot="1">
      <c r="B19" s="302" t="str">
        <f>'P-March'!B22</f>
        <v xml:space="preserve">वर्ग रकमा </v>
      </c>
      <c r="C19" s="302" t="str">
        <f>'P-March'!C22</f>
        <v xml:space="preserve"> 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278">
        <f t="shared" si="0"/>
        <v>0</v>
      </c>
      <c r="AK19" s="279">
        <f>[1]Feb!AL21</f>
        <v>0</v>
      </c>
      <c r="AL19" s="277">
        <f>'P-March'!AL22</f>
        <v>0</v>
      </c>
      <c r="AM19" s="66" t="str">
        <f>'P-March'!B64</f>
        <v xml:space="preserve">साहित्य खरेदी </v>
      </c>
      <c r="AN19" s="66" t="str">
        <f>'P-March'!C64</f>
        <v>२५१५-१०३-२१</v>
      </c>
      <c r="AO19" s="5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7"/>
      <c r="BU19" s="278">
        <f t="shared" si="1"/>
        <v>0</v>
      </c>
      <c r="BV19" s="279">
        <f>[1]Feb!AL63</f>
        <v>73400</v>
      </c>
      <c r="BW19" s="277">
        <f>'P-March'!AL64</f>
        <v>0</v>
      </c>
    </row>
    <row r="20" spans="2:75" ht="24" thickBot="1">
      <c r="B20" s="302" t="str">
        <f>'P-March'!B23</f>
        <v xml:space="preserve">गट विकास अधिकारी अनुदान </v>
      </c>
      <c r="C20" s="302" t="str">
        <f>'P-March'!C23</f>
        <v xml:space="preserve"> 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278">
        <f t="shared" si="0"/>
        <v>0</v>
      </c>
      <c r="AK20" s="279">
        <f>[1]Feb!AL22</f>
        <v>10520</v>
      </c>
      <c r="AL20" s="277">
        <f>'P-March'!AL23</f>
        <v>0</v>
      </c>
      <c r="AM20" s="66" t="str">
        <f>'P-March'!B65</f>
        <v xml:space="preserve">पेट्रोल तेल व वंगण </v>
      </c>
      <c r="AN20" s="66" t="str">
        <f>'P-March'!C65</f>
        <v>२५१५-१०३-२४</v>
      </c>
      <c r="AO20" s="5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7"/>
      <c r="BU20" s="278">
        <f t="shared" si="1"/>
        <v>0</v>
      </c>
      <c r="BV20" s="279">
        <f>[1]Feb!AL64</f>
        <v>0</v>
      </c>
      <c r="BW20" s="277">
        <f>'P-March'!AL65</f>
        <v>0</v>
      </c>
    </row>
    <row r="21" spans="2:75" ht="24" thickBot="1">
      <c r="B21" s="302" t="str">
        <f>'P-March'!B24</f>
        <v xml:space="preserve">पाणी पुरवठा वर्गणी </v>
      </c>
      <c r="C21" s="302" t="str">
        <f>'P-March'!C24</f>
        <v xml:space="preserve"> 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278">
        <f t="shared" si="0"/>
        <v>0</v>
      </c>
      <c r="AK21" s="279">
        <f>[1]Feb!AL23</f>
        <v>0</v>
      </c>
      <c r="AL21" s="277">
        <f>'P-March'!AL24</f>
        <v>0</v>
      </c>
      <c r="AM21" s="66" t="str">
        <f>'P-March'!B66</f>
        <v xml:space="preserve">कर्म. भविष्य निर्वाह निधी </v>
      </c>
      <c r="AN21" s="66" t="str">
        <f>'P-March'!C66</f>
        <v>८००९-१०२-५६</v>
      </c>
      <c r="AO21" s="5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7"/>
      <c r="BU21" s="278">
        <f t="shared" si="1"/>
        <v>0</v>
      </c>
      <c r="BV21" s="279">
        <f>[1]Feb!AL65</f>
        <v>65000</v>
      </c>
      <c r="BW21" s="277">
        <f>'P-March'!AL66</f>
        <v>0</v>
      </c>
    </row>
    <row r="22" spans="2:75" ht="24" thickBot="1">
      <c r="B22" s="302" t="str">
        <f>'P-March'!B25</f>
        <v xml:space="preserve"> </v>
      </c>
      <c r="C22" s="302" t="str">
        <f>'P-March'!C25</f>
        <v xml:space="preserve"> 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278">
        <f t="shared" si="0"/>
        <v>0</v>
      </c>
      <c r="AK22" s="279">
        <f>[1]Feb!AL24</f>
        <v>32850</v>
      </c>
      <c r="AL22" s="277">
        <f>'P-March'!AL25</f>
        <v>0</v>
      </c>
      <c r="AM22" s="66" t="str">
        <f>'P-March'!B67</f>
        <v xml:space="preserve">अग्रिम / अनामत </v>
      </c>
      <c r="AN22" s="66" t="str">
        <f>'P-March'!C67</f>
        <v>८४४३-१०२-५६</v>
      </c>
      <c r="AO22" s="5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7"/>
      <c r="BU22" s="278">
        <f t="shared" si="1"/>
        <v>0</v>
      </c>
      <c r="BV22" s="279">
        <f>[1]Feb!AL66</f>
        <v>0</v>
      </c>
      <c r="BW22" s="277">
        <f>'P-March'!AL67</f>
        <v>0</v>
      </c>
    </row>
    <row r="23" spans="2:75" ht="24" thickBot="1">
      <c r="B23" s="302">
        <f>'P-March'!B26</f>
        <v>0</v>
      </c>
      <c r="C23" s="302">
        <f>'P-March'!C26</f>
        <v>0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278">
        <f t="shared" si="0"/>
        <v>0</v>
      </c>
      <c r="AK23" s="279">
        <f>[1]Feb!AL25</f>
        <v>2578</v>
      </c>
      <c r="AL23" s="277">
        <f>'P-March'!AL26</f>
        <v>0</v>
      </c>
      <c r="AM23" s="66" t="str">
        <f>'P-March'!B68</f>
        <v xml:space="preserve">ठेवी </v>
      </c>
      <c r="AN23" s="66" t="str">
        <f>'P-March'!C68</f>
        <v>८४४३-१०३-५६</v>
      </c>
      <c r="AO23" s="5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7"/>
      <c r="BU23" s="278">
        <f t="shared" si="1"/>
        <v>0</v>
      </c>
      <c r="BV23" s="279">
        <f>[1]Feb!AL67</f>
        <v>7400</v>
      </c>
      <c r="BW23" s="277">
        <f>'P-March'!AL68</f>
        <v>0</v>
      </c>
    </row>
    <row r="24" spans="2:75" ht="24" thickBot="1">
      <c r="B24" s="302">
        <f>'P-March'!B27</f>
        <v>0</v>
      </c>
      <c r="C24" s="302">
        <f>'P-March'!C27</f>
        <v>0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278">
        <f t="shared" si="0"/>
        <v>0</v>
      </c>
      <c r="AK24" s="279">
        <f>[1]Feb!AL26</f>
        <v>53100</v>
      </c>
      <c r="AL24" s="277">
        <f>'P-March'!AL27</f>
        <v>0</v>
      </c>
      <c r="AM24" s="66" t="str">
        <f>'P-March'!B69</f>
        <v>इतर ( ग्रामनिधी कडे वर्ग रकमा )</v>
      </c>
      <c r="AN24" s="66" t="str">
        <f>'P-March'!C69</f>
        <v>८४४३-१०३-c ५६</v>
      </c>
      <c r="AO24" s="5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7"/>
      <c r="BU24" s="278">
        <f t="shared" si="1"/>
        <v>0</v>
      </c>
      <c r="BV24" s="279">
        <f>[1]Feb!AL68</f>
        <v>0</v>
      </c>
      <c r="BW24" s="277">
        <f>'P-March'!AL69</f>
        <v>0</v>
      </c>
    </row>
    <row r="25" spans="2:75" ht="24" thickBot="1">
      <c r="B25" s="302">
        <f>'P-March'!B28</f>
        <v>0</v>
      </c>
      <c r="C25" s="302">
        <f>'P-March'!C28</f>
        <v>0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278">
        <f t="shared" si="0"/>
        <v>0</v>
      </c>
      <c r="AK25" s="279">
        <f>[1]Feb!AL27</f>
        <v>8775</v>
      </c>
      <c r="AL25" s="277">
        <f>'P-March'!AL28</f>
        <v>0</v>
      </c>
      <c r="AM25" s="66" t="str">
        <f>'P-March'!B70</f>
        <v xml:space="preserve"> </v>
      </c>
      <c r="AN25" s="66" t="str">
        <f>'P-March'!C70</f>
        <v xml:space="preserve"> </v>
      </c>
      <c r="AO25" s="5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7"/>
      <c r="BU25" s="278">
        <f t="shared" si="1"/>
        <v>0</v>
      </c>
      <c r="BV25" s="279">
        <f>[1]Feb!AL69</f>
        <v>8880</v>
      </c>
      <c r="BW25" s="277">
        <f>'P-March'!AL70</f>
        <v>0</v>
      </c>
    </row>
    <row r="26" spans="2:75" ht="24" thickBot="1">
      <c r="B26" s="302">
        <f>'P-March'!B29</f>
        <v>0</v>
      </c>
      <c r="C26" s="302">
        <f>'P-March'!C29</f>
        <v>0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278">
        <f t="shared" si="0"/>
        <v>0</v>
      </c>
      <c r="AK26" s="279">
        <f>[1]Feb!AL28</f>
        <v>27500</v>
      </c>
      <c r="AL26" s="277">
        <f>'P-March'!AL29</f>
        <v>0</v>
      </c>
      <c r="AM26" s="66" t="str">
        <f>'P-March'!B71</f>
        <v xml:space="preserve"> </v>
      </c>
      <c r="AN26" s="66" t="str">
        <f>'P-March'!C71</f>
        <v xml:space="preserve"> </v>
      </c>
      <c r="AO26" s="5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7"/>
      <c r="BU26" s="278">
        <f t="shared" si="1"/>
        <v>0</v>
      </c>
      <c r="BV26" s="279">
        <f>[1]Feb!AL70</f>
        <v>97000</v>
      </c>
      <c r="BW26" s="277">
        <f>'P-March'!AL71</f>
        <v>0</v>
      </c>
    </row>
    <row r="27" spans="2:75" ht="24" thickBot="1">
      <c r="B27" s="302">
        <f>'P-March'!B30</f>
        <v>0</v>
      </c>
      <c r="C27" s="302">
        <f>'P-March'!C30</f>
        <v>0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278">
        <f t="shared" si="0"/>
        <v>0</v>
      </c>
      <c r="AK27" s="279">
        <f>[1]Feb!AL29</f>
        <v>48097</v>
      </c>
      <c r="AL27" s="277">
        <f>'P-March'!AL30</f>
        <v>0</v>
      </c>
      <c r="AM27" s="66">
        <f>'P-March'!B72</f>
        <v>0</v>
      </c>
      <c r="AN27" s="66">
        <f>'P-March'!C72</f>
        <v>0</v>
      </c>
      <c r="AO27" s="5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7"/>
      <c r="BU27" s="278">
        <f t="shared" si="1"/>
        <v>0</v>
      </c>
      <c r="BV27" s="279">
        <f>[1]Feb!AL71</f>
        <v>8900</v>
      </c>
      <c r="BW27" s="277">
        <f>'P-March'!AL72</f>
        <v>0</v>
      </c>
    </row>
    <row r="28" spans="2:75" ht="27" customHeight="1" thickBot="1">
      <c r="B28" s="302">
        <f>'P-March'!B31</f>
        <v>0</v>
      </c>
      <c r="C28" s="302">
        <f>'P-March'!C31</f>
        <v>0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278">
        <f t="shared" si="0"/>
        <v>0</v>
      </c>
      <c r="AK28" s="279">
        <f>[1]Feb!AL30</f>
        <v>80325</v>
      </c>
      <c r="AL28" s="277">
        <f>'P-March'!AL31</f>
        <v>0</v>
      </c>
      <c r="AM28" s="66">
        <f>'P-March'!B73</f>
        <v>0</v>
      </c>
      <c r="AN28" s="66">
        <f>'P-March'!C73</f>
        <v>0</v>
      </c>
      <c r="AO28" s="5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7"/>
      <c r="BU28" s="278">
        <f t="shared" si="1"/>
        <v>0</v>
      </c>
      <c r="BV28" s="279">
        <f>[1]Feb!AL72</f>
        <v>0</v>
      </c>
      <c r="BW28" s="277">
        <f>'P-March'!AL73</f>
        <v>0</v>
      </c>
    </row>
    <row r="29" spans="2:75" ht="24" thickBot="1">
      <c r="B29" s="302">
        <f>'P-March'!B32</f>
        <v>0</v>
      </c>
      <c r="C29" s="302">
        <f>'P-March'!C32</f>
        <v>0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278">
        <f t="shared" si="0"/>
        <v>0</v>
      </c>
      <c r="AK29" s="279">
        <f>[1]Feb!AL31</f>
        <v>3400</v>
      </c>
      <c r="AL29" s="277">
        <f>'P-March'!AL32</f>
        <v>0</v>
      </c>
      <c r="AM29" s="66">
        <f>'P-March'!B74</f>
        <v>0</v>
      </c>
      <c r="AN29" s="66">
        <f>'P-March'!C74</f>
        <v>0</v>
      </c>
      <c r="AO29" s="5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7"/>
      <c r="BU29" s="278">
        <f t="shared" si="1"/>
        <v>0</v>
      </c>
      <c r="BV29" s="279">
        <f>[1]Feb!AL73</f>
        <v>0</v>
      </c>
      <c r="BW29" s="277">
        <f>'P-March'!AL74</f>
        <v>0</v>
      </c>
    </row>
    <row r="30" spans="2:75" ht="24" thickBot="1">
      <c r="B30" s="302" t="str">
        <f>'P-March'!B33</f>
        <v xml:space="preserve"> </v>
      </c>
      <c r="C30" s="302" t="str">
        <f>'P-March'!C33</f>
        <v xml:space="preserve"> </v>
      </c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278">
        <f t="shared" si="0"/>
        <v>0</v>
      </c>
      <c r="AK30" s="279">
        <f>[1]Feb!AL32</f>
        <v>194035</v>
      </c>
      <c r="AL30" s="277">
        <f>'P-March'!AL33</f>
        <v>0</v>
      </c>
      <c r="AM30" s="66">
        <f>'P-March'!B75</f>
        <v>0</v>
      </c>
      <c r="AN30" s="66">
        <f>'P-March'!C75</f>
        <v>0</v>
      </c>
      <c r="AO30" s="5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7"/>
      <c r="BU30" s="278">
        <f t="shared" si="1"/>
        <v>0</v>
      </c>
      <c r="BV30" s="279">
        <f>[1]Feb!AL74</f>
        <v>12600</v>
      </c>
      <c r="BW30" s="277">
        <f>'P-March'!AL75</f>
        <v>0</v>
      </c>
    </row>
    <row r="31" spans="2:75" ht="24" thickBot="1">
      <c r="B31" s="302" t="str">
        <f>'P-March'!B34</f>
        <v xml:space="preserve"> </v>
      </c>
      <c r="C31" s="302" t="str">
        <f>'P-March'!C34</f>
        <v xml:space="preserve"> 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278">
        <f t="shared" si="0"/>
        <v>0</v>
      </c>
      <c r="AK31" s="279">
        <f>[1]Feb!AL33</f>
        <v>0</v>
      </c>
      <c r="AL31" s="277">
        <f>'P-March'!AL34</f>
        <v>0</v>
      </c>
      <c r="AM31" s="66">
        <f>'P-March'!B76</f>
        <v>0</v>
      </c>
      <c r="AN31" s="66">
        <f>'P-March'!C76</f>
        <v>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16"/>
      <c r="BU31" s="281">
        <f t="shared" si="1"/>
        <v>0</v>
      </c>
      <c r="BV31" s="279">
        <f>[1]Feb!AL75</f>
        <v>0</v>
      </c>
      <c r="BW31" s="277">
        <f>'P-March'!AL76</f>
        <v>0</v>
      </c>
    </row>
    <row r="32" spans="2:75" ht="24" thickBot="1">
      <c r="B32" s="302" t="str">
        <f>'P-March'!B35</f>
        <v xml:space="preserve"> </v>
      </c>
      <c r="C32" s="302" t="str">
        <f>'P-March'!C35</f>
        <v xml:space="preserve"> 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278">
        <f t="shared" si="0"/>
        <v>0</v>
      </c>
      <c r="AK32" s="279">
        <f>[1]Feb!AL34</f>
        <v>104161</v>
      </c>
      <c r="AL32" s="277">
        <f>'P-March'!AL35</f>
        <v>0</v>
      </c>
      <c r="AM32" s="66">
        <f>'P-March'!B77</f>
        <v>0</v>
      </c>
      <c r="AN32" s="66">
        <f>'P-March'!C77</f>
        <v>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16"/>
      <c r="BU32" s="281">
        <f t="shared" si="1"/>
        <v>0</v>
      </c>
      <c r="BV32" s="279">
        <f>[1]Feb!AL76</f>
        <v>194000</v>
      </c>
      <c r="BW32" s="277">
        <f>'P-March'!AL77</f>
        <v>0</v>
      </c>
    </row>
    <row r="33" spans="1:75" ht="24" thickBot="1">
      <c r="B33" s="302" t="str">
        <f>'P-March'!B36</f>
        <v xml:space="preserve"> </v>
      </c>
      <c r="C33" s="302" t="str">
        <f>'P-March'!C36</f>
        <v xml:space="preserve"> 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282">
        <f t="shared" si="0"/>
        <v>0</v>
      </c>
      <c r="AK33" s="279">
        <f>[1]Feb!AL35</f>
        <v>0</v>
      </c>
      <c r="AL33" s="277">
        <f>'P-March'!AL36</f>
        <v>0</v>
      </c>
      <c r="AM33" s="66">
        <f>'P-March'!B78</f>
        <v>0</v>
      </c>
      <c r="AN33" s="66">
        <f>'P-March'!C78</f>
        <v>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16"/>
      <c r="BU33" s="281">
        <f t="shared" si="1"/>
        <v>0</v>
      </c>
      <c r="BV33" s="279">
        <f>[1]Feb!AL77</f>
        <v>0</v>
      </c>
      <c r="BW33" s="277">
        <f>'P-March'!AL78</f>
        <v>0</v>
      </c>
    </row>
    <row r="34" spans="1:75" ht="24" thickBot="1">
      <c r="B34" s="302">
        <f>'P-March'!B37</f>
        <v>0</v>
      </c>
      <c r="C34" s="302">
        <f>'P-March'!C37</f>
        <v>0</v>
      </c>
      <c r="D34" s="283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5"/>
      <c r="AI34" s="285"/>
      <c r="AJ34" s="286"/>
      <c r="AK34" s="287"/>
      <c r="AL34" s="277"/>
      <c r="AM34" s="66" t="str">
        <f>'P-March'!B79</f>
        <v xml:space="preserve"> </v>
      </c>
      <c r="AN34" s="66" t="str">
        <f>'P-March'!C79</f>
        <v xml:space="preserve"> </v>
      </c>
      <c r="AO34" s="288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16"/>
      <c r="BU34" s="281"/>
      <c r="BV34" s="279"/>
      <c r="BW34" s="277"/>
    </row>
    <row r="35" spans="1:75" ht="24" thickBot="1">
      <c r="B35" s="302">
        <f>'P-March'!B38</f>
        <v>0</v>
      </c>
      <c r="C35" s="302">
        <f>'P-March'!C38</f>
        <v>0</v>
      </c>
      <c r="D35" s="283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284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5"/>
      <c r="AI35" s="285"/>
      <c r="AJ35" s="286"/>
      <c r="AK35" s="287"/>
      <c r="AL35" s="277"/>
      <c r="AM35" s="66" t="str">
        <f>'P-March'!B80</f>
        <v xml:space="preserve"> </v>
      </c>
      <c r="AN35" s="66" t="str">
        <f>'P-March'!C80</f>
        <v xml:space="preserve"> </v>
      </c>
      <c r="AO35" s="288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16"/>
      <c r="BU35" s="281"/>
      <c r="BV35" s="279"/>
      <c r="BW35" s="277"/>
    </row>
    <row r="36" spans="1:75" ht="24" thickBot="1">
      <c r="B36" s="302">
        <f>'P-March'!B39</f>
        <v>0</v>
      </c>
      <c r="C36" s="302">
        <f>'P-March'!C39</f>
        <v>0</v>
      </c>
      <c r="D36" s="283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5"/>
      <c r="AI36" s="285"/>
      <c r="AJ36" s="286"/>
      <c r="AK36" s="287"/>
      <c r="AL36" s="277"/>
      <c r="AM36" s="66">
        <f>'P-March'!B81</f>
        <v>0</v>
      </c>
      <c r="AN36" s="66">
        <f>'P-March'!C81</f>
        <v>0</v>
      </c>
      <c r="AO36" s="288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16"/>
      <c r="BU36" s="281"/>
      <c r="BV36" s="279"/>
      <c r="BW36" s="277"/>
    </row>
    <row r="37" spans="1:75" ht="24" thickBot="1">
      <c r="B37" s="302">
        <f>'P-March'!B40</f>
        <v>0</v>
      </c>
      <c r="C37" s="302">
        <f>'P-March'!C40</f>
        <v>0</v>
      </c>
      <c r="D37" s="283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5"/>
      <c r="AI37" s="285"/>
      <c r="AJ37" s="286"/>
      <c r="AK37" s="287"/>
      <c r="AL37" s="277"/>
      <c r="AM37" s="66">
        <f>'P-March'!B82</f>
        <v>0</v>
      </c>
      <c r="AN37" s="66">
        <f>'P-March'!C82</f>
        <v>0</v>
      </c>
      <c r="AO37" s="288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16"/>
      <c r="BU37" s="281"/>
      <c r="BV37" s="289"/>
      <c r="BW37" s="277"/>
    </row>
    <row r="38" spans="1:75" ht="24" thickBot="1">
      <c r="B38" s="803" t="s">
        <v>838</v>
      </c>
      <c r="C38" s="803"/>
      <c r="AH38" s="804" t="s">
        <v>69</v>
      </c>
      <c r="AI38" s="804"/>
      <c r="AJ38" s="290">
        <f>SUM(AJ5:AJ33)</f>
        <v>0</v>
      </c>
      <c r="AK38" s="299">
        <f t="shared" ref="AK38" si="2">SUM(AK5:AK33)</f>
        <v>733916</v>
      </c>
      <c r="AL38" s="301">
        <f>SUM(AL5:AL37)</f>
        <v>0</v>
      </c>
      <c r="AM38" s="805" t="s">
        <v>840</v>
      </c>
      <c r="AN38" s="805"/>
      <c r="AO38" s="288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16"/>
      <c r="BU38" s="281">
        <f t="shared" si="1"/>
        <v>0</v>
      </c>
      <c r="BV38" s="279">
        <f>[1]Feb!AL78</f>
        <v>1062</v>
      </c>
      <c r="BW38" s="277">
        <f>SUM(BW5:BW37)</f>
        <v>1000</v>
      </c>
    </row>
    <row r="39" spans="1:75" ht="24" thickBot="1">
      <c r="B39" s="803" t="s">
        <v>842</v>
      </c>
      <c r="C39" s="803"/>
      <c r="AH39" s="265"/>
      <c r="AI39" s="802" t="s">
        <v>70</v>
      </c>
      <c r="AJ39" s="814"/>
      <c r="AK39" s="808">
        <f>'P-March'!AK38:AL38</f>
        <v>1234</v>
      </c>
      <c r="AL39" s="810"/>
      <c r="AM39" s="815" t="s">
        <v>843</v>
      </c>
      <c r="AN39" s="805"/>
      <c r="AO39" s="288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16"/>
      <c r="BU39" s="281">
        <f t="shared" si="1"/>
        <v>0</v>
      </c>
      <c r="BV39" s="279">
        <f>[1]Feb!AL79</f>
        <v>72600</v>
      </c>
      <c r="BW39" s="290">
        <f>'P-March'!AK42</f>
        <v>234</v>
      </c>
    </row>
    <row r="40" spans="1:75" ht="24" hidden="1" thickBot="1">
      <c r="B40" s="292"/>
      <c r="C40" s="5"/>
      <c r="AH40" s="265"/>
      <c r="AI40" s="802" t="s">
        <v>71</v>
      </c>
      <c r="AJ40" s="807"/>
      <c r="AK40" s="816">
        <f>AL38</f>
        <v>0</v>
      </c>
      <c r="AL40" s="817"/>
      <c r="AM40" s="300"/>
      <c r="AN40" s="5"/>
      <c r="BS40" s="264" t="s">
        <v>69</v>
      </c>
      <c r="BT40" s="264"/>
      <c r="BU40" s="290">
        <f t="shared" ref="BU40:BV40" si="3">SUM(BU5:BU39)</f>
        <v>0</v>
      </c>
      <c r="BV40" s="290">
        <f t="shared" si="3"/>
        <v>752630</v>
      </c>
      <c r="BW40" s="299">
        <f>SUM(BW5:BW39)</f>
        <v>2234</v>
      </c>
    </row>
    <row r="41" spans="1:75" ht="24" thickBot="1">
      <c r="B41" s="803" t="s">
        <v>72</v>
      </c>
      <c r="C41" s="803"/>
      <c r="AH41" s="265"/>
      <c r="AI41" s="802" t="s">
        <v>72</v>
      </c>
      <c r="AJ41" s="807"/>
      <c r="AK41" s="808">
        <f>SUM(AK39:AL40)</f>
        <v>1234</v>
      </c>
      <c r="AL41" s="810"/>
      <c r="AM41" s="813" t="s">
        <v>72</v>
      </c>
      <c r="AN41" s="803"/>
      <c r="BW41" s="290">
        <f>SUM(BW38:BW39)</f>
        <v>1234</v>
      </c>
    </row>
    <row r="42" spans="1:75" ht="24" hidden="1" thickBot="1">
      <c r="AH42" s="265"/>
      <c r="AI42" s="802" t="s">
        <v>73</v>
      </c>
      <c r="AJ42" s="807"/>
      <c r="AK42" s="808">
        <f>BW40</f>
        <v>2234</v>
      </c>
      <c r="AL42" s="810"/>
    </row>
    <row r="43" spans="1:75" ht="24" hidden="1" thickBot="1">
      <c r="AH43" s="265"/>
      <c r="AI43" s="802" t="s">
        <v>74</v>
      </c>
      <c r="AJ43" s="807"/>
      <c r="AK43" s="808">
        <f>AK41-AK42</f>
        <v>-1000</v>
      </c>
      <c r="AL43" s="810"/>
    </row>
    <row r="44" spans="1:75" ht="23.25" hidden="1">
      <c r="AH44" s="265"/>
      <c r="AI44" s="265"/>
      <c r="AJ44" s="265"/>
      <c r="AK44" s="293">
        <f>SUM(AK42:AL43)</f>
        <v>1234</v>
      </c>
      <c r="AL44" s="265"/>
    </row>
    <row r="45" spans="1:75" ht="23.25" hidden="1" customHeight="1">
      <c r="A45" s="811" t="s">
        <v>61</v>
      </c>
      <c r="B45" s="811"/>
      <c r="C45" s="811"/>
      <c r="D45" s="811"/>
      <c r="E45" s="811"/>
      <c r="F45" s="811"/>
      <c r="G45" s="811"/>
      <c r="H45" s="811"/>
      <c r="I45" s="811"/>
      <c r="J45" s="811"/>
      <c r="K45" s="811"/>
      <c r="L45" s="811"/>
      <c r="M45" s="811"/>
      <c r="N45" s="811"/>
      <c r="O45" s="811"/>
      <c r="P45" s="811"/>
      <c r="Q45" s="811"/>
      <c r="R45" s="811"/>
      <c r="S45" s="811"/>
      <c r="T45" s="811"/>
      <c r="U45" s="811"/>
      <c r="V45" s="811"/>
      <c r="W45" s="811"/>
      <c r="X45" s="811"/>
      <c r="Y45" s="811"/>
      <c r="Z45" s="811"/>
      <c r="AA45" s="811"/>
      <c r="AB45" s="811"/>
      <c r="AC45" s="811"/>
      <c r="AD45" s="811"/>
      <c r="AE45" s="811"/>
      <c r="AF45" s="811"/>
      <c r="AG45" s="811"/>
      <c r="AH45" s="811"/>
      <c r="AI45" s="811"/>
      <c r="AJ45" s="811"/>
      <c r="AK45" s="811"/>
      <c r="AL45" s="811"/>
    </row>
    <row r="46" spans="1:75" ht="21" hidden="1">
      <c r="A46" s="812" t="s">
        <v>844</v>
      </c>
      <c r="B46" s="812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</row>
    <row r="47" spans="1:75" s="265" customFormat="1" ht="23.25" hidden="1">
      <c r="A47" s="2" t="s">
        <v>60</v>
      </c>
      <c r="B47" s="3" t="s">
        <v>62</v>
      </c>
      <c r="C47" s="2" t="s">
        <v>125</v>
      </c>
      <c r="D47" s="802" t="s">
        <v>710</v>
      </c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  <c r="P47" s="802"/>
      <c r="Q47" s="802"/>
      <c r="R47" s="802"/>
      <c r="S47" s="802"/>
      <c r="T47" s="802"/>
      <c r="U47" s="802"/>
      <c r="V47" s="802"/>
      <c r="W47" s="802"/>
      <c r="X47" s="802"/>
      <c r="Y47" s="802"/>
      <c r="Z47" s="802"/>
      <c r="AA47" s="802"/>
      <c r="AB47" s="802"/>
      <c r="AC47" s="802"/>
      <c r="AD47" s="802"/>
      <c r="AE47" s="802"/>
      <c r="AF47" s="802"/>
      <c r="AG47" s="802"/>
      <c r="AH47" s="802"/>
      <c r="AI47" s="802"/>
      <c r="AJ47" s="802"/>
      <c r="AK47" s="2" t="s">
        <v>64</v>
      </c>
      <c r="AL47" s="2"/>
    </row>
    <row r="48" spans="1:75" s="265" customFormat="1" ht="23.25" hidden="1">
      <c r="B48" s="802" t="s">
        <v>65</v>
      </c>
      <c r="C48" s="802"/>
      <c r="D48" s="265" t="s">
        <v>845</v>
      </c>
      <c r="G48" s="802" t="s">
        <v>66</v>
      </c>
      <c r="H48" s="802"/>
      <c r="I48" s="802"/>
      <c r="J48" s="802" t="s">
        <v>714</v>
      </c>
      <c r="K48" s="802"/>
      <c r="L48" s="802"/>
      <c r="M48" s="802"/>
      <c r="N48" s="802"/>
      <c r="O48" s="802"/>
      <c r="Y48" s="802" t="s">
        <v>67</v>
      </c>
      <c r="Z48" s="802"/>
      <c r="AA48" s="802" t="s">
        <v>713</v>
      </c>
      <c r="AB48" s="802"/>
      <c r="AC48" s="802"/>
      <c r="AD48" s="802"/>
      <c r="AE48" s="802"/>
      <c r="AF48" s="802"/>
      <c r="AG48" s="802"/>
    </row>
    <row r="49" s="265" customFormat="1" ht="23.25"/>
    <row r="50" s="265" customFormat="1" ht="23.25"/>
    <row r="76" spans="4:6">
      <c r="F76" s="56" t="s">
        <v>1676</v>
      </c>
    </row>
    <row r="77" spans="4:6">
      <c r="E77" s="56" t="s">
        <v>1457</v>
      </c>
      <c r="F77" s="56" t="s">
        <v>1677</v>
      </c>
    </row>
    <row r="78" spans="4:6">
      <c r="D78" s="1092">
        <v>60</v>
      </c>
    </row>
    <row r="79" spans="4:6">
      <c r="D79" s="1092">
        <v>61</v>
      </c>
    </row>
    <row r="80" spans="4:6">
      <c r="D80" s="1092">
        <v>62</v>
      </c>
    </row>
    <row r="81" spans="4:4">
      <c r="D81" s="1092">
        <v>63</v>
      </c>
    </row>
    <row r="82" spans="4:4">
      <c r="D82" s="1092">
        <v>64</v>
      </c>
    </row>
    <row r="83" spans="4:4">
      <c r="D83" s="1092">
        <v>65</v>
      </c>
    </row>
    <row r="84" spans="4:4">
      <c r="D84" s="1092">
        <v>66</v>
      </c>
    </row>
    <row r="85" spans="4:4">
      <c r="D85" s="1092">
        <v>67</v>
      </c>
    </row>
    <row r="86" spans="4:4">
      <c r="D86" s="1092">
        <v>68</v>
      </c>
    </row>
    <row r="87" spans="4:4">
      <c r="D87" s="1092">
        <v>68</v>
      </c>
    </row>
    <row r="88" spans="4:4">
      <c r="D88" s="1092">
        <v>69</v>
      </c>
    </row>
    <row r="89" spans="4:4">
      <c r="D89" s="1092">
        <v>70</v>
      </c>
    </row>
    <row r="90" spans="4:4">
      <c r="D90" s="1092">
        <v>71</v>
      </c>
    </row>
    <row r="91" spans="4:4">
      <c r="D91" s="1092">
        <v>72</v>
      </c>
    </row>
    <row r="92" spans="4:4">
      <c r="D92" s="1092">
        <v>73</v>
      </c>
    </row>
    <row r="93" spans="4:4">
      <c r="D93" s="1092">
        <v>74</v>
      </c>
    </row>
    <row r="94" spans="4:4">
      <c r="D94" s="1092">
        <v>75</v>
      </c>
    </row>
    <row r="95" spans="4:4">
      <c r="D95" s="1092">
        <v>76</v>
      </c>
    </row>
    <row r="96" spans="4:4">
      <c r="D96" s="1092">
        <v>77</v>
      </c>
    </row>
    <row r="97" spans="4:4">
      <c r="D97" s="1092">
        <v>78</v>
      </c>
    </row>
    <row r="98" spans="4:4">
      <c r="D98" s="1092">
        <v>79</v>
      </c>
    </row>
    <row r="99" spans="4:4">
      <c r="D99" s="1092">
        <v>80</v>
      </c>
    </row>
    <row r="100" spans="4:4">
      <c r="D100" s="1092">
        <v>81</v>
      </c>
    </row>
    <row r="101" spans="4:4">
      <c r="D101" s="1092">
        <v>82</v>
      </c>
    </row>
    <row r="102" spans="4:4">
      <c r="D102" s="1092">
        <v>83</v>
      </c>
    </row>
    <row r="103" spans="4:4">
      <c r="D103" s="1092">
        <v>84</v>
      </c>
    </row>
    <row r="104" spans="4:4">
      <c r="D104" s="1092">
        <v>85</v>
      </c>
    </row>
    <row r="105" spans="4:4">
      <c r="D105" s="1092">
        <v>86</v>
      </c>
    </row>
    <row r="106" spans="4:4">
      <c r="D106" s="1092">
        <v>87</v>
      </c>
    </row>
    <row r="107" spans="4:4">
      <c r="D107" s="1092">
        <v>88</v>
      </c>
    </row>
    <row r="108" spans="4:4">
      <c r="D108" s="1092">
        <v>89</v>
      </c>
    </row>
    <row r="109" spans="4:4">
      <c r="D109" s="1092">
        <v>90</v>
      </c>
    </row>
    <row r="110" spans="4:4">
      <c r="D110" s="1092">
        <v>91</v>
      </c>
    </row>
    <row r="111" spans="4:4">
      <c r="D111" s="1092">
        <v>92</v>
      </c>
    </row>
    <row r="112" spans="4:4">
      <c r="D112" s="1092">
        <v>93</v>
      </c>
    </row>
    <row r="113" spans="4:5">
      <c r="D113" s="1092">
        <v>94</v>
      </c>
    </row>
    <row r="114" spans="4:5">
      <c r="D114" s="1092">
        <v>95</v>
      </c>
    </row>
    <row r="115" spans="4:5">
      <c r="D115" s="1092">
        <v>96</v>
      </c>
    </row>
    <row r="116" spans="4:5">
      <c r="D116" s="1092">
        <v>97</v>
      </c>
    </row>
    <row r="117" spans="4:5">
      <c r="D117" s="1092">
        <v>98</v>
      </c>
    </row>
    <row r="118" spans="4:5">
      <c r="D118" s="1092">
        <v>99</v>
      </c>
    </row>
    <row r="119" spans="4:5">
      <c r="D119" s="1092">
        <v>99</v>
      </c>
      <c r="E119" s="56" t="s">
        <v>1457</v>
      </c>
    </row>
    <row r="120" spans="4:5">
      <c r="D120" s="1092">
        <v>100</v>
      </c>
    </row>
    <row r="121" spans="4:5">
      <c r="D121" s="1092">
        <v>101</v>
      </c>
    </row>
    <row r="122" spans="4:5">
      <c r="D122" s="1092">
        <v>102</v>
      </c>
    </row>
    <row r="123" spans="4:5">
      <c r="D123" s="1092">
        <v>103</v>
      </c>
    </row>
    <row r="124" spans="4:5">
      <c r="D124" s="1092">
        <v>104</v>
      </c>
    </row>
    <row r="125" spans="4:5">
      <c r="D125" s="1092">
        <v>105</v>
      </c>
    </row>
    <row r="126" spans="4:5">
      <c r="D126" s="1092">
        <v>106</v>
      </c>
    </row>
    <row r="127" spans="4:5">
      <c r="D127" s="1092">
        <v>107</v>
      </c>
    </row>
    <row r="128" spans="4:5">
      <c r="D128" s="1092">
        <v>108</v>
      </c>
    </row>
    <row r="129" spans="4:4">
      <c r="D129" s="1092">
        <v>109</v>
      </c>
    </row>
    <row r="130" spans="4:4">
      <c r="D130" s="1092">
        <v>110</v>
      </c>
    </row>
    <row r="131" spans="4:4">
      <c r="D131" s="1092">
        <v>111</v>
      </c>
    </row>
    <row r="132" spans="4:4">
      <c r="D132" s="1092">
        <v>112</v>
      </c>
    </row>
    <row r="133" spans="4:4">
      <c r="D133" s="1092">
        <v>113</v>
      </c>
    </row>
    <row r="134" spans="4:4">
      <c r="D134" s="1092">
        <v>114</v>
      </c>
    </row>
    <row r="135" spans="4:4">
      <c r="D135" s="1092">
        <v>115</v>
      </c>
    </row>
    <row r="136" spans="4:4">
      <c r="D136" s="1092">
        <v>116</v>
      </c>
    </row>
    <row r="137" spans="4:4">
      <c r="D137" s="1092">
        <v>117</v>
      </c>
    </row>
    <row r="138" spans="4:4">
      <c r="D138" s="1092">
        <v>118</v>
      </c>
    </row>
    <row r="139" spans="4:4">
      <c r="D139" s="1092">
        <v>119</v>
      </c>
    </row>
    <row r="140" spans="4:4">
      <c r="D140" s="1092">
        <v>120</v>
      </c>
    </row>
    <row r="141" spans="4:4">
      <c r="D141" s="1092">
        <v>121</v>
      </c>
    </row>
    <row r="142" spans="4:4">
      <c r="D142" s="1092">
        <v>122</v>
      </c>
    </row>
    <row r="143" spans="4:4">
      <c r="D143" s="1092">
        <v>123</v>
      </c>
    </row>
    <row r="144" spans="4:4">
      <c r="D144" s="1092">
        <v>123</v>
      </c>
    </row>
    <row r="145" spans="4:4">
      <c r="D145" s="1092">
        <v>124</v>
      </c>
    </row>
    <row r="146" spans="4:4">
      <c r="D146" s="1092">
        <v>125</v>
      </c>
    </row>
    <row r="147" spans="4:4">
      <c r="D147" s="1092">
        <v>126</v>
      </c>
    </row>
    <row r="148" spans="4:4">
      <c r="D148" s="1092">
        <v>127</v>
      </c>
    </row>
    <row r="149" spans="4:4">
      <c r="D149" s="1092">
        <v>128</v>
      </c>
    </row>
    <row r="150" spans="4:4">
      <c r="D150" s="1092">
        <v>129</v>
      </c>
    </row>
    <row r="151" spans="4:4">
      <c r="D151" s="1092">
        <v>130</v>
      </c>
    </row>
    <row r="177" spans="4:4">
      <c r="D177" s="1092">
        <v>155</v>
      </c>
    </row>
    <row r="178" spans="4:4">
      <c r="D178" s="1092">
        <v>156</v>
      </c>
    </row>
    <row r="179" spans="4:4">
      <c r="D179" s="1092">
        <v>157</v>
      </c>
    </row>
    <row r="180" spans="4:4">
      <c r="D180" s="1092">
        <v>158</v>
      </c>
    </row>
    <row r="181" spans="4:4">
      <c r="D181" s="1092">
        <v>159</v>
      </c>
    </row>
    <row r="182" spans="4:4">
      <c r="D182" s="1092">
        <v>160</v>
      </c>
    </row>
    <row r="183" spans="4:4">
      <c r="D183" s="1092">
        <v>161</v>
      </c>
    </row>
    <row r="184" spans="4:4">
      <c r="D184" s="1092">
        <v>162</v>
      </c>
    </row>
    <row r="185" spans="4:4">
      <c r="D185" s="1092">
        <v>163</v>
      </c>
    </row>
    <row r="186" spans="4:4">
      <c r="D186" s="1092">
        <v>164</v>
      </c>
    </row>
    <row r="187" spans="4:4">
      <c r="D187" s="1092">
        <v>165</v>
      </c>
    </row>
    <row r="189" spans="4:4">
      <c r="D189" s="1092">
        <v>166</v>
      </c>
    </row>
    <row r="216" spans="5:6">
      <c r="E216" s="56" t="s">
        <v>1457</v>
      </c>
      <c r="F216" s="56" t="s">
        <v>1809</v>
      </c>
    </row>
    <row r="217" spans="5:6">
      <c r="F217" s="56" t="s">
        <v>1622</v>
      </c>
    </row>
    <row r="218" spans="5:6">
      <c r="E218" s="56" t="s">
        <v>1457</v>
      </c>
    </row>
    <row r="219" spans="5:6">
      <c r="E219" s="56" t="s">
        <v>1457</v>
      </c>
    </row>
    <row r="220" spans="5:6">
      <c r="E220" s="56" t="s">
        <v>1457</v>
      </c>
    </row>
    <row r="221" spans="5:6">
      <c r="E221" s="56" t="s">
        <v>1457</v>
      </c>
    </row>
    <row r="222" spans="5:6">
      <c r="E222" s="56" t="s">
        <v>1457</v>
      </c>
    </row>
    <row r="223" spans="5:6">
      <c r="E223" s="56" t="s">
        <v>1457</v>
      </c>
    </row>
    <row r="224" spans="5:6">
      <c r="E224" s="56" t="s">
        <v>1457</v>
      </c>
    </row>
    <row r="225" spans="5:6">
      <c r="E225" s="56" t="s">
        <v>1457</v>
      </c>
    </row>
    <row r="226" spans="5:6">
      <c r="E226" s="56" t="s">
        <v>1457</v>
      </c>
    </row>
    <row r="227" spans="5:6">
      <c r="E227" s="56" t="s">
        <v>1457</v>
      </c>
    </row>
    <row r="228" spans="5:6">
      <c r="E228" s="56" t="s">
        <v>1457</v>
      </c>
    </row>
    <row r="229" spans="5:6">
      <c r="E229" s="56" t="s">
        <v>1457</v>
      </c>
    </row>
    <row r="230" spans="5:6">
      <c r="E230" s="56" t="s">
        <v>1457</v>
      </c>
    </row>
    <row r="231" spans="5:6">
      <c r="E231" s="56" t="s">
        <v>1457</v>
      </c>
    </row>
    <row r="232" spans="5:6">
      <c r="E232" s="56" t="s">
        <v>1457</v>
      </c>
    </row>
    <row r="233" spans="5:6">
      <c r="F233" s="56" t="s">
        <v>1622</v>
      </c>
    </row>
    <row r="234" spans="5:6">
      <c r="E234" s="56" t="s">
        <v>1457</v>
      </c>
    </row>
    <row r="235" spans="5:6">
      <c r="E235" s="56" t="s">
        <v>1457</v>
      </c>
    </row>
    <row r="236" spans="5:6">
      <c r="E236" s="56" t="s">
        <v>1457</v>
      </c>
    </row>
    <row r="237" spans="5:6">
      <c r="E237" s="56" t="s">
        <v>1457</v>
      </c>
    </row>
    <row r="238" spans="5:6">
      <c r="E238" s="56" t="s">
        <v>1457</v>
      </c>
    </row>
    <row r="239" spans="5:6">
      <c r="E239" s="56" t="s">
        <v>1457</v>
      </c>
    </row>
    <row r="240" spans="5:6">
      <c r="E240" s="56" t="s">
        <v>1457</v>
      </c>
    </row>
    <row r="241" spans="5:6">
      <c r="E241" s="56" t="s">
        <v>1457</v>
      </c>
    </row>
    <row r="242" spans="5:6">
      <c r="E242" s="56" t="s">
        <v>1457</v>
      </c>
    </row>
    <row r="243" spans="5:6">
      <c r="E243" s="56" t="s">
        <v>1457</v>
      </c>
    </row>
    <row r="244" spans="5:6">
      <c r="E244" s="56" t="s">
        <v>1457</v>
      </c>
    </row>
    <row r="245" spans="5:6">
      <c r="E245" s="56" t="s">
        <v>1457</v>
      </c>
    </row>
    <row r="246" spans="5:6">
      <c r="E246" s="56" t="s">
        <v>1457</v>
      </c>
    </row>
    <row r="247" spans="5:6">
      <c r="E247" s="56" t="s">
        <v>1457</v>
      </c>
    </row>
    <row r="248" spans="5:6">
      <c r="E248" s="56" t="s">
        <v>1457</v>
      </c>
    </row>
    <row r="249" spans="5:6">
      <c r="E249" s="56" t="s">
        <v>1457</v>
      </c>
    </row>
    <row r="250" spans="5:6">
      <c r="E250" s="56" t="s">
        <v>1457</v>
      </c>
    </row>
    <row r="251" spans="5:6">
      <c r="E251" s="56" t="s">
        <v>1457</v>
      </c>
    </row>
    <row r="252" spans="5:6">
      <c r="E252" s="56" t="s">
        <v>1457</v>
      </c>
    </row>
    <row r="253" spans="5:6">
      <c r="E253" s="56" t="s">
        <v>1457</v>
      </c>
    </row>
    <row r="254" spans="5:6">
      <c r="E254" s="56" t="s">
        <v>1457</v>
      </c>
    </row>
    <row r="255" spans="5:6">
      <c r="F255" s="56" t="s">
        <v>1987</v>
      </c>
    </row>
    <row r="256" spans="5:6">
      <c r="E256" s="56" t="s">
        <v>1457</v>
      </c>
      <c r="F256" s="56" t="s">
        <v>1846</v>
      </c>
    </row>
    <row r="257" spans="5:5">
      <c r="E257" s="56" t="s">
        <v>1457</v>
      </c>
    </row>
    <row r="258" spans="5:5">
      <c r="E258" s="56" t="s">
        <v>1457</v>
      </c>
    </row>
    <row r="259" spans="5:5">
      <c r="E259" s="56" t="s">
        <v>1457</v>
      </c>
    </row>
    <row r="260" spans="5:5">
      <c r="E260" s="56" t="s">
        <v>1457</v>
      </c>
    </row>
    <row r="261" spans="5:5">
      <c r="E261" s="56" t="s">
        <v>1457</v>
      </c>
    </row>
    <row r="262" spans="5:5">
      <c r="E262" s="56" t="s">
        <v>1457</v>
      </c>
    </row>
    <row r="263" spans="5:5">
      <c r="E263" s="56" t="s">
        <v>1457</v>
      </c>
    </row>
    <row r="264" spans="5:5">
      <c r="E264" s="56" t="s">
        <v>1457</v>
      </c>
    </row>
    <row r="265" spans="5:5">
      <c r="E265" s="56" t="s">
        <v>1457</v>
      </c>
    </row>
    <row r="266" spans="5:5">
      <c r="E266" s="56" t="s">
        <v>1457</v>
      </c>
    </row>
    <row r="267" spans="5:5">
      <c r="E267" s="56" t="s">
        <v>1457</v>
      </c>
    </row>
    <row r="268" spans="5:5">
      <c r="E268" s="56" t="s">
        <v>1457</v>
      </c>
    </row>
    <row r="269" spans="5:5">
      <c r="E269" s="56" t="s">
        <v>1457</v>
      </c>
    </row>
    <row r="270" spans="5:5">
      <c r="E270" s="56" t="s">
        <v>1457</v>
      </c>
    </row>
    <row r="271" spans="5:5">
      <c r="E271" s="56" t="s">
        <v>1457</v>
      </c>
    </row>
    <row r="272" spans="5:5">
      <c r="E272" s="56" t="s">
        <v>1457</v>
      </c>
    </row>
    <row r="273" spans="4:6">
      <c r="E273" s="56" t="s">
        <v>1457</v>
      </c>
    </row>
    <row r="274" spans="4:6">
      <c r="E274" s="56" t="s">
        <v>1457</v>
      </c>
    </row>
    <row r="275" spans="4:6">
      <c r="E275" s="56" t="s">
        <v>1457</v>
      </c>
    </row>
    <row r="276" spans="4:6">
      <c r="E276" s="56" t="s">
        <v>1457</v>
      </c>
    </row>
    <row r="277" spans="4:6">
      <c r="E277" s="56" t="s">
        <v>1457</v>
      </c>
    </row>
    <row r="278" spans="4:6">
      <c r="E278" s="56" t="s">
        <v>1457</v>
      </c>
    </row>
    <row r="279" spans="4:6">
      <c r="D279" s="1092">
        <v>254</v>
      </c>
      <c r="E279" s="56" t="s">
        <v>1457</v>
      </c>
    </row>
    <row r="280" spans="4:6">
      <c r="D280" s="1092">
        <v>255</v>
      </c>
      <c r="E280" s="56" t="s">
        <v>1457</v>
      </c>
    </row>
    <row r="281" spans="4:6">
      <c r="D281" s="1092">
        <v>256</v>
      </c>
      <c r="E281" s="56" t="s">
        <v>1457</v>
      </c>
    </row>
    <row r="282" spans="4:6">
      <c r="D282" s="1092">
        <v>257</v>
      </c>
      <c r="F282" s="56" t="s">
        <v>1622</v>
      </c>
    </row>
    <row r="283" spans="4:6">
      <c r="E283" s="56" t="s">
        <v>1457</v>
      </c>
    </row>
    <row r="284" spans="4:6">
      <c r="D284" s="1092">
        <v>258</v>
      </c>
      <c r="E284" s="56" t="s">
        <v>1457</v>
      </c>
    </row>
    <row r="285" spans="4:6">
      <c r="D285" s="1092">
        <v>259</v>
      </c>
      <c r="E285" s="56" t="s">
        <v>1457</v>
      </c>
    </row>
    <row r="286" spans="4:6">
      <c r="D286" s="1092">
        <v>260</v>
      </c>
      <c r="E286" s="56" t="s">
        <v>1457</v>
      </c>
    </row>
    <row r="287" spans="4:6">
      <c r="D287" s="1092">
        <v>261</v>
      </c>
      <c r="E287" s="56" t="s">
        <v>1457</v>
      </c>
    </row>
    <row r="288" spans="4:6">
      <c r="D288" s="1092">
        <v>262</v>
      </c>
      <c r="E288" s="56" t="s">
        <v>1457</v>
      </c>
    </row>
    <row r="289" spans="4:5">
      <c r="D289" s="1092">
        <v>263</v>
      </c>
      <c r="E289" s="56" t="s">
        <v>1457</v>
      </c>
    </row>
    <row r="290" spans="4:5">
      <c r="D290" s="1092">
        <v>264</v>
      </c>
      <c r="E290" s="56" t="s">
        <v>1457</v>
      </c>
    </row>
    <row r="291" spans="4:5">
      <c r="D291" s="1092">
        <v>264</v>
      </c>
      <c r="E291" s="56" t="s">
        <v>1457</v>
      </c>
    </row>
    <row r="292" spans="4:5">
      <c r="E292" s="56" t="s">
        <v>1457</v>
      </c>
    </row>
    <row r="293" spans="4:5">
      <c r="E293" s="56" t="s">
        <v>1457</v>
      </c>
    </row>
    <row r="294" spans="4:5">
      <c r="E294" s="56" t="s">
        <v>1457</v>
      </c>
    </row>
    <row r="295" spans="4:5">
      <c r="E295" s="56" t="s">
        <v>1457</v>
      </c>
    </row>
    <row r="296" spans="4:5">
      <c r="E296" s="56" t="s">
        <v>1457</v>
      </c>
    </row>
    <row r="297" spans="4:5">
      <c r="E297" s="56" t="s">
        <v>1457</v>
      </c>
    </row>
    <row r="298" spans="4:5">
      <c r="E298" s="56" t="s">
        <v>1457</v>
      </c>
    </row>
    <row r="299" spans="4:5">
      <c r="E299" s="56" t="s">
        <v>1457</v>
      </c>
    </row>
    <row r="300" spans="4:5">
      <c r="E300" s="56" t="s">
        <v>1457</v>
      </c>
    </row>
    <row r="301" spans="4:5">
      <c r="E301" s="56" t="s">
        <v>1457</v>
      </c>
    </row>
    <row r="302" spans="4:5">
      <c r="E302" s="56" t="s">
        <v>1457</v>
      </c>
    </row>
    <row r="303" spans="4:5">
      <c r="E303" s="56" t="s">
        <v>1457</v>
      </c>
    </row>
    <row r="304" spans="4:5">
      <c r="E304" s="56" t="s">
        <v>1457</v>
      </c>
    </row>
    <row r="305" spans="4:5">
      <c r="E305" s="56" t="s">
        <v>1457</v>
      </c>
    </row>
    <row r="306" spans="4:5">
      <c r="E306" s="56" t="s">
        <v>1457</v>
      </c>
    </row>
    <row r="307" spans="4:5">
      <c r="E307" s="56" t="s">
        <v>1457</v>
      </c>
    </row>
    <row r="311" spans="4:5">
      <c r="E311" s="56" t="s">
        <v>1457</v>
      </c>
    </row>
    <row r="312" spans="4:5">
      <c r="E312" s="56" t="s">
        <v>1457</v>
      </c>
    </row>
    <row r="313" spans="4:5">
      <c r="E313" s="56" t="s">
        <v>1457</v>
      </c>
    </row>
    <row r="314" spans="4:5">
      <c r="E314" s="56" t="s">
        <v>1457</v>
      </c>
    </row>
    <row r="315" spans="4:5">
      <c r="D315" s="1092">
        <v>287</v>
      </c>
      <c r="E315" s="56" t="s">
        <v>1457</v>
      </c>
    </row>
    <row r="316" spans="4:5">
      <c r="E316" s="56" t="s">
        <v>1457</v>
      </c>
    </row>
    <row r="317" spans="4:5">
      <c r="E317" s="56" t="s">
        <v>1457</v>
      </c>
    </row>
    <row r="318" spans="4:5">
      <c r="E318" s="56" t="s">
        <v>1457</v>
      </c>
    </row>
    <row r="319" spans="4:5">
      <c r="E319" s="56" t="s">
        <v>1457</v>
      </c>
    </row>
    <row r="320" spans="4:5">
      <c r="E320" s="56" t="s">
        <v>1457</v>
      </c>
    </row>
    <row r="321" spans="5:5">
      <c r="E321" s="56" t="s">
        <v>1457</v>
      </c>
    </row>
    <row r="322" spans="5:5">
      <c r="E322" s="56" t="s">
        <v>1457</v>
      </c>
    </row>
    <row r="323" spans="5:5">
      <c r="E323" s="56" t="s">
        <v>1457</v>
      </c>
    </row>
    <row r="324" spans="5:5">
      <c r="E324" s="56" t="s">
        <v>1457</v>
      </c>
    </row>
    <row r="325" spans="5:5">
      <c r="E325" s="56" t="s">
        <v>1457</v>
      </c>
    </row>
    <row r="326" spans="5:5">
      <c r="E326" s="56" t="s">
        <v>1457</v>
      </c>
    </row>
    <row r="327" spans="5:5">
      <c r="E327" s="56" t="s">
        <v>1457</v>
      </c>
    </row>
    <row r="328" spans="5:5">
      <c r="E328" s="56" t="s">
        <v>1457</v>
      </c>
    </row>
    <row r="329" spans="5:5">
      <c r="E329" s="56" t="s">
        <v>1457</v>
      </c>
    </row>
    <row r="330" spans="5:5">
      <c r="E330" s="56" t="s">
        <v>1457</v>
      </c>
    </row>
    <row r="331" spans="5:5">
      <c r="E331" s="56" t="s">
        <v>1457</v>
      </c>
    </row>
    <row r="332" spans="5:5">
      <c r="E332" s="56" t="s">
        <v>1457</v>
      </c>
    </row>
    <row r="333" spans="5:5">
      <c r="E333" s="56" t="s">
        <v>1457</v>
      </c>
    </row>
    <row r="334" spans="5:5">
      <c r="E334" s="56" t="s">
        <v>1457</v>
      </c>
    </row>
    <row r="335" spans="5:5">
      <c r="E335" s="56" t="s">
        <v>1457</v>
      </c>
    </row>
    <row r="336" spans="5:5">
      <c r="E336" s="56" t="s">
        <v>1457</v>
      </c>
    </row>
    <row r="337" spans="5:5">
      <c r="E337" s="56" t="s">
        <v>1457</v>
      </c>
    </row>
    <row r="338" spans="5:5">
      <c r="E338" s="56" t="s">
        <v>1457</v>
      </c>
    </row>
    <row r="339" spans="5:5">
      <c r="E339" s="56" t="s">
        <v>1457</v>
      </c>
    </row>
    <row r="340" spans="5:5">
      <c r="E340" s="56" t="s">
        <v>1457</v>
      </c>
    </row>
    <row r="341" spans="5:5">
      <c r="E341" s="56" t="s">
        <v>1457</v>
      </c>
    </row>
    <row r="342" spans="5:5">
      <c r="E342" s="56" t="s">
        <v>1457</v>
      </c>
    </row>
    <row r="343" spans="5:5">
      <c r="E343" s="56" t="s">
        <v>1457</v>
      </c>
    </row>
    <row r="344" spans="5:5">
      <c r="E344" s="56" t="s">
        <v>1457</v>
      </c>
    </row>
    <row r="345" spans="5:5">
      <c r="E345" s="56" t="s">
        <v>1457</v>
      </c>
    </row>
    <row r="346" spans="5:5">
      <c r="E346" s="56" t="s">
        <v>1457</v>
      </c>
    </row>
    <row r="347" spans="5:5">
      <c r="E347" s="56" t="s">
        <v>1457</v>
      </c>
    </row>
    <row r="348" spans="5:5">
      <c r="E348" s="56" t="s">
        <v>1457</v>
      </c>
    </row>
    <row r="349" spans="5:5">
      <c r="E349" s="56" t="s">
        <v>1457</v>
      </c>
    </row>
    <row r="350" spans="5:5">
      <c r="E350" s="56" t="s">
        <v>1457</v>
      </c>
    </row>
    <row r="351" spans="5:5">
      <c r="E351" s="56" t="s">
        <v>1457</v>
      </c>
    </row>
    <row r="352" spans="5:5">
      <c r="E352" s="56" t="s">
        <v>1457</v>
      </c>
    </row>
    <row r="353" spans="4:5">
      <c r="E353" s="56" t="s">
        <v>1457</v>
      </c>
    </row>
    <row r="354" spans="4:5">
      <c r="E354" s="56" t="s">
        <v>1457</v>
      </c>
    </row>
    <row r="355" spans="4:5">
      <c r="E355" s="56" t="s">
        <v>1457</v>
      </c>
    </row>
    <row r="356" spans="4:5">
      <c r="E356" s="56" t="s">
        <v>1457</v>
      </c>
    </row>
    <row r="357" spans="4:5">
      <c r="E357" s="56" t="s">
        <v>1457</v>
      </c>
    </row>
    <row r="358" spans="4:5">
      <c r="E358" s="56" t="s">
        <v>1457</v>
      </c>
    </row>
    <row r="359" spans="4:5">
      <c r="E359" s="56" t="s">
        <v>1457</v>
      </c>
    </row>
    <row r="361" spans="4:5">
      <c r="E361" s="56" t="s">
        <v>1457</v>
      </c>
    </row>
    <row r="362" spans="4:5">
      <c r="E362" s="56" t="s">
        <v>1457</v>
      </c>
    </row>
    <row r="363" spans="4:5">
      <c r="E363" s="56" t="s">
        <v>1457</v>
      </c>
    </row>
    <row r="364" spans="4:5">
      <c r="E364" s="56" t="s">
        <v>1457</v>
      </c>
    </row>
    <row r="365" spans="4:5">
      <c r="D365" s="1092">
        <v>335</v>
      </c>
      <c r="E365" s="56" t="s">
        <v>1457</v>
      </c>
    </row>
    <row r="366" spans="4:5">
      <c r="E366" s="56" t="s">
        <v>1457</v>
      </c>
    </row>
    <row r="367" spans="4:5">
      <c r="E367" s="56" t="s">
        <v>1457</v>
      </c>
    </row>
    <row r="368" spans="4:5">
      <c r="E368" s="56" t="s">
        <v>1457</v>
      </c>
    </row>
    <row r="370" spans="5:5">
      <c r="E370" s="56" t="s">
        <v>1457</v>
      </c>
    </row>
    <row r="371" spans="5:5">
      <c r="E371" s="56" t="s">
        <v>1457</v>
      </c>
    </row>
    <row r="372" spans="5:5">
      <c r="E372" s="56" t="s">
        <v>1457</v>
      </c>
    </row>
    <row r="373" spans="5:5">
      <c r="E373" s="56" t="s">
        <v>1457</v>
      </c>
    </row>
    <row r="374" spans="5:5">
      <c r="E374" s="56" t="s">
        <v>1457</v>
      </c>
    </row>
    <row r="375" spans="5:5">
      <c r="E375" s="56" t="s">
        <v>1457</v>
      </c>
    </row>
    <row r="376" spans="5:5">
      <c r="E376" s="56" t="s">
        <v>1457</v>
      </c>
    </row>
    <row r="377" spans="5:5">
      <c r="E377" s="56" t="s">
        <v>1457</v>
      </c>
    </row>
    <row r="378" spans="5:5">
      <c r="E378" s="56" t="s">
        <v>1457</v>
      </c>
    </row>
    <row r="379" spans="5:5">
      <c r="E379" s="56" t="s">
        <v>1457</v>
      </c>
    </row>
    <row r="380" spans="5:5">
      <c r="E380" s="56" t="s">
        <v>1457</v>
      </c>
    </row>
    <row r="381" spans="5:5">
      <c r="E381" s="56" t="s">
        <v>1457</v>
      </c>
    </row>
    <row r="382" spans="5:5">
      <c r="E382" s="56" t="s">
        <v>1457</v>
      </c>
    </row>
    <row r="383" spans="5:5">
      <c r="E383" s="56" t="s">
        <v>1457</v>
      </c>
    </row>
    <row r="384" spans="5:5">
      <c r="E384" s="56" t="s">
        <v>1457</v>
      </c>
    </row>
    <row r="385" spans="5:5">
      <c r="E385" s="56" t="s">
        <v>1457</v>
      </c>
    </row>
    <row r="386" spans="5:5">
      <c r="E386" s="56" t="s">
        <v>1457</v>
      </c>
    </row>
    <row r="387" spans="5:5">
      <c r="E387" s="56" t="s">
        <v>1457</v>
      </c>
    </row>
    <row r="388" spans="5:5">
      <c r="E388" s="56" t="s">
        <v>1457</v>
      </c>
    </row>
    <row r="389" spans="5:5">
      <c r="E389" s="56" t="s">
        <v>1457</v>
      </c>
    </row>
    <row r="390" spans="5:5">
      <c r="E390" s="56" t="s">
        <v>1457</v>
      </c>
    </row>
    <row r="391" spans="5:5">
      <c r="E391" s="56" t="s">
        <v>1457</v>
      </c>
    </row>
    <row r="392" spans="5:5">
      <c r="E392" s="56" t="s">
        <v>1457</v>
      </c>
    </row>
    <row r="393" spans="5:5">
      <c r="E393" s="56" t="s">
        <v>1457</v>
      </c>
    </row>
    <row r="394" spans="5:5">
      <c r="E394" s="56" t="s">
        <v>1457</v>
      </c>
    </row>
    <row r="395" spans="5:5">
      <c r="E395" s="56" t="s">
        <v>1457</v>
      </c>
    </row>
    <row r="396" spans="5:5">
      <c r="E396" s="56" t="s">
        <v>1457</v>
      </c>
    </row>
    <row r="397" spans="5:5">
      <c r="E397" s="56" t="s">
        <v>1457</v>
      </c>
    </row>
    <row r="398" spans="5:5">
      <c r="E398" s="56" t="s">
        <v>1457</v>
      </c>
    </row>
    <row r="399" spans="5:5">
      <c r="E399" s="56" t="s">
        <v>1457</v>
      </c>
    </row>
    <row r="400" spans="5:5">
      <c r="E400" s="56" t="s">
        <v>1457</v>
      </c>
    </row>
    <row r="401" spans="5:6">
      <c r="E401" s="56" t="s">
        <v>1457</v>
      </c>
    </row>
    <row r="402" spans="5:6">
      <c r="E402" s="56" t="s">
        <v>1457</v>
      </c>
    </row>
    <row r="403" spans="5:6">
      <c r="E403" s="56" t="s">
        <v>1457</v>
      </c>
    </row>
    <row r="404" spans="5:6">
      <c r="E404" s="56" t="s">
        <v>1457</v>
      </c>
    </row>
    <row r="405" spans="5:6">
      <c r="E405" s="56" t="s">
        <v>1457</v>
      </c>
    </row>
    <row r="406" spans="5:6">
      <c r="E406" s="56" t="s">
        <v>1457</v>
      </c>
    </row>
    <row r="410" spans="5:6">
      <c r="E410" s="56" t="s">
        <v>1457</v>
      </c>
    </row>
    <row r="411" spans="5:6">
      <c r="E411" s="56" t="s">
        <v>1457</v>
      </c>
    </row>
    <row r="412" spans="5:6">
      <c r="E412" s="56" t="s">
        <v>1457</v>
      </c>
    </row>
    <row r="413" spans="5:6">
      <c r="E413" s="56" t="s">
        <v>1457</v>
      </c>
    </row>
    <row r="414" spans="5:6">
      <c r="F414" s="56" t="s">
        <v>1622</v>
      </c>
    </row>
    <row r="415" spans="5:6">
      <c r="E415" s="56" t="s">
        <v>1457</v>
      </c>
    </row>
    <row r="416" spans="5:6">
      <c r="E416" s="56" t="s">
        <v>1457</v>
      </c>
    </row>
    <row r="417" spans="5:5">
      <c r="E417" s="56" t="s">
        <v>1457</v>
      </c>
    </row>
    <row r="418" spans="5:5">
      <c r="E418" s="56" t="s">
        <v>1457</v>
      </c>
    </row>
    <row r="419" spans="5:5">
      <c r="E419" s="56" t="s">
        <v>1457</v>
      </c>
    </row>
    <row r="420" spans="5:5">
      <c r="E420" s="56" t="s">
        <v>1457</v>
      </c>
    </row>
    <row r="421" spans="5:5">
      <c r="E421" s="56" t="s">
        <v>1457</v>
      </c>
    </row>
    <row r="422" spans="5:5">
      <c r="E422" s="56" t="s">
        <v>1457</v>
      </c>
    </row>
    <row r="423" spans="5:5">
      <c r="E423" s="56" t="s">
        <v>1457</v>
      </c>
    </row>
    <row r="424" spans="5:5">
      <c r="E424" s="56" t="s">
        <v>1457</v>
      </c>
    </row>
    <row r="425" spans="5:5">
      <c r="E425" s="56" t="s">
        <v>1457</v>
      </c>
    </row>
    <row r="426" spans="5:5">
      <c r="E426" s="56" t="s">
        <v>1457</v>
      </c>
    </row>
    <row r="427" spans="5:5">
      <c r="E427" s="56" t="s">
        <v>1457</v>
      </c>
    </row>
    <row r="428" spans="5:5">
      <c r="E428" s="56" t="s">
        <v>1457</v>
      </c>
    </row>
    <row r="429" spans="5:5">
      <c r="E429" s="56" t="s">
        <v>1457</v>
      </c>
    </row>
    <row r="430" spans="5:5">
      <c r="E430" s="56" t="s">
        <v>1457</v>
      </c>
    </row>
    <row r="431" spans="5:5">
      <c r="E431" s="56" t="s">
        <v>1457</v>
      </c>
    </row>
    <row r="432" spans="5:5">
      <c r="E432" s="56" t="s">
        <v>1457</v>
      </c>
    </row>
    <row r="433" spans="1:5">
      <c r="E433" s="56" t="s">
        <v>1457</v>
      </c>
    </row>
    <row r="434" spans="1:5">
      <c r="E434" s="56" t="s">
        <v>1457</v>
      </c>
    </row>
    <row r="435" spans="1:5">
      <c r="D435" s="1092">
        <v>405</v>
      </c>
      <c r="E435" s="56" t="s">
        <v>1457</v>
      </c>
    </row>
    <row r="436" spans="1:5">
      <c r="D436" s="1092">
        <v>406</v>
      </c>
      <c r="E436" s="56" t="s">
        <v>1457</v>
      </c>
    </row>
    <row r="437" spans="1:5">
      <c r="D437" s="1092">
        <v>407</v>
      </c>
      <c r="E437" s="56" t="s">
        <v>1457</v>
      </c>
    </row>
    <row r="438" spans="1:5">
      <c r="D438" s="1092">
        <v>408</v>
      </c>
      <c r="E438" s="56" t="s">
        <v>1457</v>
      </c>
    </row>
    <row r="439" spans="1:5">
      <c r="D439" s="1092">
        <v>409</v>
      </c>
      <c r="E439" s="56" t="s">
        <v>1457</v>
      </c>
    </row>
    <row r="440" spans="1:5">
      <c r="D440" s="1092">
        <v>410</v>
      </c>
      <c r="E440" s="56" t="s">
        <v>1457</v>
      </c>
    </row>
    <row r="441" spans="1:5">
      <c r="D441" s="1092">
        <v>410</v>
      </c>
      <c r="E441" s="56" t="s">
        <v>1457</v>
      </c>
    </row>
    <row r="442" spans="1:5">
      <c r="E442" s="56" t="s">
        <v>1457</v>
      </c>
    </row>
    <row r="443" spans="1:5">
      <c r="E443" s="56" t="s">
        <v>1457</v>
      </c>
    </row>
    <row r="444" spans="1:5">
      <c r="E444" s="56" t="s">
        <v>1457</v>
      </c>
    </row>
    <row r="445" spans="1:5">
      <c r="E445" s="56" t="s">
        <v>1457</v>
      </c>
    </row>
    <row r="446" spans="1:5">
      <c r="E446" s="56" t="s">
        <v>1457</v>
      </c>
    </row>
    <row r="447" spans="1:5">
      <c r="D447" s="1092">
        <v>416</v>
      </c>
      <c r="E447" s="56" t="s">
        <v>1457</v>
      </c>
    </row>
    <row r="448" spans="1:5">
      <c r="A448" s="56">
        <v>433</v>
      </c>
    </row>
    <row r="449" spans="5:6">
      <c r="E449" s="56" t="s">
        <v>1457</v>
      </c>
    </row>
    <row r="450" spans="5:6">
      <c r="E450" s="56" t="s">
        <v>1457</v>
      </c>
    </row>
    <row r="451" spans="5:6">
      <c r="E451" s="56" t="s">
        <v>1457</v>
      </c>
    </row>
    <row r="452" spans="5:6">
      <c r="E452" s="56" t="s">
        <v>1457</v>
      </c>
    </row>
    <row r="453" spans="5:6">
      <c r="E453" s="56" t="s">
        <v>1457</v>
      </c>
    </row>
    <row r="454" spans="5:6">
      <c r="E454" s="56" t="s">
        <v>1457</v>
      </c>
    </row>
    <row r="455" spans="5:6">
      <c r="E455" s="56" t="s">
        <v>1457</v>
      </c>
    </row>
    <row r="456" spans="5:6">
      <c r="E456" s="56" t="s">
        <v>1457</v>
      </c>
    </row>
    <row r="459" spans="5:6">
      <c r="F459" s="56" t="s">
        <v>1622</v>
      </c>
    </row>
    <row r="460" spans="5:6">
      <c r="E460" s="56" t="s">
        <v>500</v>
      </c>
      <c r="F460" s="56" t="s">
        <v>2226</v>
      </c>
    </row>
    <row r="461" spans="5:6">
      <c r="E461" s="56" t="s">
        <v>1457</v>
      </c>
    </row>
    <row r="465" spans="1:5">
      <c r="D465" s="56">
        <v>433</v>
      </c>
    </row>
    <row r="466" spans="1:5">
      <c r="A466" s="1092">
        <v>50</v>
      </c>
      <c r="D466" s="1092">
        <v>434</v>
      </c>
      <c r="E466" s="56" t="s">
        <v>2230</v>
      </c>
    </row>
    <row r="482" spans="4:5">
      <c r="D482" s="1092">
        <v>50</v>
      </c>
    </row>
    <row r="494" spans="4:5">
      <c r="E494" s="56" t="s">
        <v>500</v>
      </c>
    </row>
    <row r="496" spans="4:5">
      <c r="D496" s="1092">
        <v>464</v>
      </c>
    </row>
    <row r="497" spans="4:4">
      <c r="D497" s="1092">
        <v>464</v>
      </c>
    </row>
    <row r="528" spans="1:1">
      <c r="A528" s="1092">
        <v>511</v>
      </c>
    </row>
    <row r="530" spans="5:6">
      <c r="F530" s="56" t="s">
        <v>1622</v>
      </c>
    </row>
    <row r="531" spans="5:6">
      <c r="E531" s="56" t="s">
        <v>1457</v>
      </c>
    </row>
    <row r="532" spans="5:6">
      <c r="F532" s="56" t="s">
        <v>1622</v>
      </c>
    </row>
    <row r="533" spans="5:6">
      <c r="E533" s="56" t="s">
        <v>1457</v>
      </c>
    </row>
    <row r="534" spans="5:6">
      <c r="E534" s="56" t="s">
        <v>1457</v>
      </c>
    </row>
    <row r="541" spans="5:6">
      <c r="E541" s="56" t="s">
        <v>1457</v>
      </c>
    </row>
    <row r="542" spans="5:6">
      <c r="E542" s="56" t="s">
        <v>1457</v>
      </c>
    </row>
    <row r="545" spans="4:4">
      <c r="D545" s="1092">
        <v>511</v>
      </c>
    </row>
    <row r="546" spans="4:4">
      <c r="D546" s="1092">
        <v>512</v>
      </c>
    </row>
    <row r="547" spans="4:4">
      <c r="D547" s="1092">
        <v>513</v>
      </c>
    </row>
    <row r="548" spans="4:4">
      <c r="D548" s="1092">
        <v>514</v>
      </c>
    </row>
    <row r="549" spans="4:4">
      <c r="D549" s="1092">
        <v>515</v>
      </c>
    </row>
    <row r="550" spans="4:4">
      <c r="D550" s="1092">
        <v>516</v>
      </c>
    </row>
    <row r="551" spans="4:4">
      <c r="D551" s="1092">
        <v>517</v>
      </c>
    </row>
    <row r="552" spans="4:4">
      <c r="D552" s="1092">
        <v>518</v>
      </c>
    </row>
    <row r="553" spans="4:4">
      <c r="D553" s="1092">
        <v>519</v>
      </c>
    </row>
    <row r="554" spans="4:4">
      <c r="D554" s="1092">
        <v>520</v>
      </c>
    </row>
    <row r="555" spans="4:4">
      <c r="D555" s="1092">
        <v>521</v>
      </c>
    </row>
    <row r="556" spans="4:4">
      <c r="D556" s="1092">
        <v>522</v>
      </c>
    </row>
    <row r="557" spans="4:4">
      <c r="D557" s="1092">
        <v>523</v>
      </c>
    </row>
    <row r="558" spans="4:4">
      <c r="D558" s="1092">
        <v>524</v>
      </c>
    </row>
    <row r="559" spans="4:4">
      <c r="D559" s="1092">
        <v>525</v>
      </c>
    </row>
    <row r="560" spans="4:4">
      <c r="D560" s="1092">
        <v>526</v>
      </c>
    </row>
    <row r="561" spans="4:4">
      <c r="D561" s="1092">
        <v>527</v>
      </c>
    </row>
    <row r="562" spans="4:4">
      <c r="D562" s="1092">
        <v>528</v>
      </c>
    </row>
    <row r="563" spans="4:4">
      <c r="D563" s="1092">
        <v>529</v>
      </c>
    </row>
    <row r="564" spans="4:4">
      <c r="D564" s="1092">
        <v>530</v>
      </c>
    </row>
    <row r="565" spans="4:4">
      <c r="D565" s="1092">
        <v>531</v>
      </c>
    </row>
    <row r="566" spans="4:4">
      <c r="D566" s="1092">
        <v>532</v>
      </c>
    </row>
    <row r="567" spans="4:4">
      <c r="D567" s="1092">
        <v>533</v>
      </c>
    </row>
    <row r="568" spans="4:4">
      <c r="D568" s="1092">
        <v>534</v>
      </c>
    </row>
    <row r="569" spans="4:4">
      <c r="D569" s="1092">
        <v>535</v>
      </c>
    </row>
    <row r="570" spans="4:4">
      <c r="D570" s="1092">
        <v>536</v>
      </c>
    </row>
    <row r="571" spans="4:4">
      <c r="D571" s="1092">
        <v>537</v>
      </c>
    </row>
    <row r="572" spans="4:4">
      <c r="D572" s="1092">
        <v>538</v>
      </c>
    </row>
    <row r="573" spans="4:4">
      <c r="D573" s="1092">
        <v>539</v>
      </c>
    </row>
    <row r="574" spans="4:4">
      <c r="D574" s="1092">
        <v>540</v>
      </c>
    </row>
    <row r="575" spans="4:4">
      <c r="D575" s="1092">
        <v>541</v>
      </c>
    </row>
    <row r="576" spans="4:4">
      <c r="D576" s="1092">
        <v>542</v>
      </c>
    </row>
    <row r="577" spans="4:4">
      <c r="D577" s="1092">
        <v>543</v>
      </c>
    </row>
    <row r="578" spans="4:4">
      <c r="D578" s="1092">
        <v>544</v>
      </c>
    </row>
    <row r="579" spans="4:4">
      <c r="D579" s="1092">
        <v>545</v>
      </c>
    </row>
    <row r="580" spans="4:4">
      <c r="D580" s="1092">
        <v>546</v>
      </c>
    </row>
    <row r="581" spans="4:4">
      <c r="D581" s="1092">
        <v>547</v>
      </c>
    </row>
    <row r="582" spans="4:4">
      <c r="D582" s="1092">
        <v>548</v>
      </c>
    </row>
    <row r="583" spans="4:4">
      <c r="D583" s="1092">
        <v>549</v>
      </c>
    </row>
    <row r="584" spans="4:4">
      <c r="D584" s="1092">
        <v>550</v>
      </c>
    </row>
    <row r="585" spans="4:4">
      <c r="D585" s="1092">
        <v>551</v>
      </c>
    </row>
    <row r="586" spans="4:4">
      <c r="D586" s="1092">
        <v>552</v>
      </c>
    </row>
    <row r="587" spans="4:4">
      <c r="D587" s="1092">
        <v>553</v>
      </c>
    </row>
    <row r="588" spans="4:4">
      <c r="D588" s="1092">
        <v>554</v>
      </c>
    </row>
    <row r="589" spans="4:4">
      <c r="D589" s="1092">
        <v>555</v>
      </c>
    </row>
    <row r="590" spans="4:4">
      <c r="D590" s="1092">
        <v>556</v>
      </c>
    </row>
    <row r="591" spans="4:4">
      <c r="D591" s="1092">
        <v>557</v>
      </c>
    </row>
    <row r="592" spans="4:4">
      <c r="D592" s="1092">
        <v>558</v>
      </c>
    </row>
    <row r="593" spans="4:4">
      <c r="D593" s="1092">
        <v>559</v>
      </c>
    </row>
    <row r="594" spans="4:4">
      <c r="D594" s="1092">
        <v>560</v>
      </c>
    </row>
    <row r="595" spans="4:4">
      <c r="D595" s="1092">
        <v>561</v>
      </c>
    </row>
    <row r="596" spans="4:4">
      <c r="D596" s="1092">
        <v>562</v>
      </c>
    </row>
    <row r="597" spans="4:4">
      <c r="D597" s="1092">
        <v>563</v>
      </c>
    </row>
    <row r="598" spans="4:4">
      <c r="D598" s="1092">
        <v>564</v>
      </c>
    </row>
    <row r="599" spans="4:4">
      <c r="D599" s="1092">
        <v>565</v>
      </c>
    </row>
    <row r="600" spans="4:4">
      <c r="D600" s="1092">
        <v>566</v>
      </c>
    </row>
    <row r="601" spans="4:4">
      <c r="D601" s="1092">
        <v>567</v>
      </c>
    </row>
    <row r="602" spans="4:4">
      <c r="D602" s="1092">
        <v>568</v>
      </c>
    </row>
    <row r="603" spans="4:4">
      <c r="D603" s="1092">
        <v>569</v>
      </c>
    </row>
    <row r="604" spans="4:4">
      <c r="D604" s="1092">
        <v>570</v>
      </c>
    </row>
    <row r="605" spans="4:4">
      <c r="D605" s="1092">
        <v>571</v>
      </c>
    </row>
    <row r="606" spans="4:4">
      <c r="D606" s="1092">
        <v>572</v>
      </c>
    </row>
    <row r="607" spans="4:4">
      <c r="D607" s="1092">
        <v>573</v>
      </c>
    </row>
    <row r="608" spans="4:4">
      <c r="D608" s="1092">
        <v>574</v>
      </c>
    </row>
    <row r="609" spans="4:4">
      <c r="D609" s="1092">
        <v>575</v>
      </c>
    </row>
    <row r="610" spans="4:4">
      <c r="D610" s="1092">
        <v>576</v>
      </c>
    </row>
    <row r="611" spans="4:4">
      <c r="D611" s="1092">
        <v>577</v>
      </c>
    </row>
    <row r="612" spans="4:4">
      <c r="D612" s="1092">
        <v>578</v>
      </c>
    </row>
    <row r="613" spans="4:4">
      <c r="D613" s="1092">
        <v>579</v>
      </c>
    </row>
    <row r="614" spans="4:4">
      <c r="D614" s="1092">
        <v>580</v>
      </c>
    </row>
    <row r="615" spans="4:4">
      <c r="D615" s="1092">
        <v>581</v>
      </c>
    </row>
    <row r="616" spans="4:4">
      <c r="D616" s="1092">
        <v>582</v>
      </c>
    </row>
    <row r="617" spans="4:4">
      <c r="D617" s="1092">
        <v>583</v>
      </c>
    </row>
    <row r="618" spans="4:4">
      <c r="D618" s="1092">
        <v>584</v>
      </c>
    </row>
    <row r="619" spans="4:4">
      <c r="D619" s="1092">
        <v>585</v>
      </c>
    </row>
    <row r="620" spans="4:4">
      <c r="D620" s="1092">
        <v>586</v>
      </c>
    </row>
    <row r="621" spans="4:4">
      <c r="D621" s="1092">
        <v>587</v>
      </c>
    </row>
    <row r="622" spans="4:4">
      <c r="D622" s="1092">
        <v>588</v>
      </c>
    </row>
    <row r="623" spans="4:4">
      <c r="D623" s="1092">
        <v>589</v>
      </c>
    </row>
    <row r="624" spans="4:4">
      <c r="D624" s="1092">
        <v>590</v>
      </c>
    </row>
    <row r="625" spans="4:5">
      <c r="D625" s="1092">
        <v>591</v>
      </c>
    </row>
    <row r="626" spans="4:5">
      <c r="D626" s="1092">
        <v>592</v>
      </c>
    </row>
    <row r="627" spans="4:5">
      <c r="D627" s="1092">
        <v>593</v>
      </c>
    </row>
    <row r="628" spans="4:5">
      <c r="D628" s="1092">
        <v>594</v>
      </c>
    </row>
    <row r="629" spans="4:5">
      <c r="D629" s="1092">
        <v>595</v>
      </c>
    </row>
    <row r="630" spans="4:5">
      <c r="D630" s="1092">
        <v>596</v>
      </c>
    </row>
    <row r="631" spans="4:5">
      <c r="D631" s="1092">
        <v>597</v>
      </c>
    </row>
    <row r="632" spans="4:5">
      <c r="D632" s="1092">
        <v>598</v>
      </c>
    </row>
    <row r="633" spans="4:5">
      <c r="D633" s="1092">
        <v>599</v>
      </c>
    </row>
    <row r="634" spans="4:5">
      <c r="D634" s="1092">
        <v>600</v>
      </c>
    </row>
    <row r="635" spans="4:5">
      <c r="D635" s="1092">
        <v>601</v>
      </c>
    </row>
    <row r="636" spans="4:5">
      <c r="D636" s="1092">
        <v>602</v>
      </c>
    </row>
    <row r="637" spans="4:5">
      <c r="D637" s="1092">
        <v>603</v>
      </c>
    </row>
    <row r="638" spans="4:5">
      <c r="D638" s="1092">
        <v>604</v>
      </c>
    </row>
    <row r="639" spans="4:5">
      <c r="D639" s="1092">
        <v>605</v>
      </c>
    </row>
    <row r="640" spans="4:5">
      <c r="D640" s="1092">
        <v>606</v>
      </c>
      <c r="E640" s="56" t="s">
        <v>1457</v>
      </c>
    </row>
    <row r="641" spans="4:5">
      <c r="D641" s="1092">
        <v>607</v>
      </c>
      <c r="E641" s="56" t="s">
        <v>1457</v>
      </c>
    </row>
    <row r="642" spans="4:5">
      <c r="D642" s="1092">
        <v>608</v>
      </c>
      <c r="E642" s="56" t="s">
        <v>1457</v>
      </c>
    </row>
    <row r="643" spans="4:5">
      <c r="D643" s="1092">
        <v>609</v>
      </c>
      <c r="E643" s="56" t="s">
        <v>1457</v>
      </c>
    </row>
    <row r="644" spans="4:5">
      <c r="D644" s="1092">
        <v>610</v>
      </c>
      <c r="E644" s="56" t="s">
        <v>1457</v>
      </c>
    </row>
    <row r="645" spans="4:5">
      <c r="D645" s="1092">
        <v>611</v>
      </c>
      <c r="E645" s="56" t="s">
        <v>1457</v>
      </c>
    </row>
    <row r="646" spans="4:5">
      <c r="D646" s="1092">
        <v>612</v>
      </c>
      <c r="E646" s="56" t="s">
        <v>1457</v>
      </c>
    </row>
    <row r="647" spans="4:5">
      <c r="D647" s="1092">
        <v>613</v>
      </c>
      <c r="E647" s="56" t="s">
        <v>1457</v>
      </c>
    </row>
    <row r="648" spans="4:5">
      <c r="D648" s="1092">
        <v>614</v>
      </c>
      <c r="E648" s="56" t="s">
        <v>1457</v>
      </c>
    </row>
    <row r="649" spans="4:5">
      <c r="D649" s="1092">
        <v>615</v>
      </c>
      <c r="E649" s="56" t="s">
        <v>1457</v>
      </c>
    </row>
    <row r="650" spans="4:5">
      <c r="D650" s="1092">
        <v>616</v>
      </c>
      <c r="E650" s="56" t="s">
        <v>1457</v>
      </c>
    </row>
    <row r="651" spans="4:5">
      <c r="D651" s="1092">
        <v>617</v>
      </c>
      <c r="E651" s="56" t="s">
        <v>1457</v>
      </c>
    </row>
    <row r="652" spans="4:5">
      <c r="D652" s="1092">
        <v>618</v>
      </c>
      <c r="E652" s="56" t="s">
        <v>1457</v>
      </c>
    </row>
    <row r="653" spans="4:5">
      <c r="D653" s="1092">
        <v>619</v>
      </c>
      <c r="E653" s="56" t="s">
        <v>1457</v>
      </c>
    </row>
    <row r="654" spans="4:5">
      <c r="D654" s="1092">
        <v>620</v>
      </c>
      <c r="E654" s="56" t="s">
        <v>1457</v>
      </c>
    </row>
    <row r="655" spans="4:5">
      <c r="D655" s="1092">
        <v>621</v>
      </c>
      <c r="E655" s="56" t="s">
        <v>1457</v>
      </c>
    </row>
    <row r="656" spans="4:5">
      <c r="D656" s="1092">
        <v>622</v>
      </c>
      <c r="E656" s="56" t="s">
        <v>1457</v>
      </c>
    </row>
    <row r="657" spans="4:6">
      <c r="D657" s="1092">
        <v>623</v>
      </c>
      <c r="E657" s="56" t="s">
        <v>1457</v>
      </c>
    </row>
    <row r="658" spans="4:6">
      <c r="D658" s="1092">
        <v>624</v>
      </c>
      <c r="E658" s="56" t="s">
        <v>1457</v>
      </c>
    </row>
    <row r="659" spans="4:6">
      <c r="D659" s="1092">
        <v>625</v>
      </c>
      <c r="F659" s="56" t="s">
        <v>1622</v>
      </c>
    </row>
    <row r="660" spans="4:6">
      <c r="D660" s="1092">
        <v>626</v>
      </c>
      <c r="E660" s="56" t="s">
        <v>1457</v>
      </c>
    </row>
    <row r="661" spans="4:6">
      <c r="D661" s="1092">
        <v>627</v>
      </c>
      <c r="E661" s="56" t="s">
        <v>1457</v>
      </c>
    </row>
    <row r="662" spans="4:6">
      <c r="D662" s="1092">
        <v>628</v>
      </c>
      <c r="E662" s="56" t="s">
        <v>1457</v>
      </c>
    </row>
    <row r="663" spans="4:6">
      <c r="D663" s="1092">
        <v>629</v>
      </c>
      <c r="E663" s="56" t="s">
        <v>1457</v>
      </c>
    </row>
    <row r="664" spans="4:6">
      <c r="D664" s="1092">
        <v>630</v>
      </c>
      <c r="E664" s="56" t="s">
        <v>1457</v>
      </c>
    </row>
    <row r="665" spans="4:6">
      <c r="D665" s="1092">
        <v>631</v>
      </c>
      <c r="E665" s="56" t="s">
        <v>1457</v>
      </c>
    </row>
    <row r="666" spans="4:6">
      <c r="D666" s="1092">
        <v>632</v>
      </c>
    </row>
    <row r="667" spans="4:6">
      <c r="D667" s="1092">
        <v>633</v>
      </c>
    </row>
    <row r="668" spans="4:6">
      <c r="D668" s="1092">
        <v>634</v>
      </c>
    </row>
    <row r="669" spans="4:6">
      <c r="D669" s="1092">
        <v>635</v>
      </c>
    </row>
    <row r="670" spans="4:6">
      <c r="D670" s="1092">
        <v>636</v>
      </c>
    </row>
    <row r="671" spans="4:6">
      <c r="D671" s="1092">
        <v>637</v>
      </c>
    </row>
    <row r="672" spans="4:6">
      <c r="D672" s="1092">
        <v>638</v>
      </c>
    </row>
    <row r="673" spans="4:4">
      <c r="D673" s="1092">
        <v>639</v>
      </c>
    </row>
    <row r="674" spans="4:4">
      <c r="D674" s="1092">
        <v>640</v>
      </c>
    </row>
  </sheetData>
  <mergeCells count="27">
    <mergeCell ref="D47:AJ47"/>
    <mergeCell ref="B48:C48"/>
    <mergeCell ref="G48:I48"/>
    <mergeCell ref="J48:O48"/>
    <mergeCell ref="Y48:Z48"/>
    <mergeCell ref="AA48:AG48"/>
    <mergeCell ref="A46:AL46"/>
    <mergeCell ref="AI40:AJ40"/>
    <mergeCell ref="AK40:AL40"/>
    <mergeCell ref="B41:C41"/>
    <mergeCell ref="AI41:AJ41"/>
    <mergeCell ref="AK41:AL41"/>
    <mergeCell ref="AI42:AJ42"/>
    <mergeCell ref="AK42:AL42"/>
    <mergeCell ref="AI43:AJ43"/>
    <mergeCell ref="AK43:AL43"/>
    <mergeCell ref="A45:AL45"/>
    <mergeCell ref="AM41:AN41"/>
    <mergeCell ref="D1:AJ1"/>
    <mergeCell ref="C3:AL3"/>
    <mergeCell ref="B38:C38"/>
    <mergeCell ref="AH38:AI38"/>
    <mergeCell ref="AM38:AN38"/>
    <mergeCell ref="B39:C39"/>
    <mergeCell ref="AI39:AJ39"/>
    <mergeCell ref="AK39:AL39"/>
    <mergeCell ref="AM39:AN3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U674"/>
  <sheetViews>
    <sheetView tabSelected="1" view="pageBreakPreview" topLeftCell="A10" zoomScale="80" zoomScaleSheetLayoutView="80" workbookViewId="0">
      <selection activeCell="D734" sqref="D734:D830"/>
    </sheetView>
  </sheetViews>
  <sheetFormatPr defaultRowHeight="19.5"/>
  <cols>
    <col min="1" max="1" width="9.140625" style="404"/>
    <col min="2" max="2" width="13.28515625" style="404" customWidth="1"/>
    <col min="3" max="3" width="18.85546875" style="404" customWidth="1"/>
    <col min="4" max="4" width="18.5703125" style="404" customWidth="1"/>
    <col min="5" max="5" width="12.85546875" style="404" customWidth="1"/>
    <col min="6" max="6" width="17.42578125" style="404" customWidth="1"/>
    <col min="7" max="7" width="14" style="404" bestFit="1" customWidth="1"/>
    <col min="8" max="10" width="9.140625" style="404"/>
    <col min="11" max="11" width="14" style="404" bestFit="1" customWidth="1"/>
    <col min="12" max="12" width="14.42578125" style="404" bestFit="1" customWidth="1"/>
    <col min="13" max="14" width="9.140625" style="404"/>
    <col min="15" max="15" width="13.28515625" style="404" customWidth="1"/>
    <col min="16" max="18" width="9.140625" style="404"/>
    <col min="19" max="20" width="0" style="404" hidden="1" customWidth="1"/>
    <col min="21" max="16384" width="9.140625" style="404"/>
  </cols>
  <sheetData>
    <row r="1" spans="1:15">
      <c r="A1" s="820" t="s">
        <v>988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</row>
    <row r="2" spans="1:15">
      <c r="A2" s="820" t="s">
        <v>793</v>
      </c>
      <c r="B2" s="820"/>
      <c r="C2" s="820"/>
      <c r="E2" s="404" t="s">
        <v>66</v>
      </c>
      <c r="H2" s="820" t="s">
        <v>877</v>
      </c>
      <c r="I2" s="820"/>
      <c r="K2" s="404" t="s">
        <v>1004</v>
      </c>
    </row>
    <row r="3" spans="1:15" ht="20.25" thickBot="1">
      <c r="A3" s="404" t="s">
        <v>837</v>
      </c>
      <c r="O3" s="404" t="s">
        <v>1005</v>
      </c>
    </row>
    <row r="4" spans="1:15" s="409" customFormat="1">
      <c r="A4" s="827" t="s">
        <v>989</v>
      </c>
      <c r="B4" s="829" t="s">
        <v>990</v>
      </c>
      <c r="C4" s="829" t="s">
        <v>991</v>
      </c>
      <c r="D4" s="829"/>
      <c r="E4" s="829" t="s">
        <v>994</v>
      </c>
      <c r="F4" s="829" t="s">
        <v>995</v>
      </c>
      <c r="G4" s="835" t="s">
        <v>996</v>
      </c>
      <c r="H4" s="833" t="s">
        <v>997</v>
      </c>
      <c r="I4" s="835" t="s">
        <v>998</v>
      </c>
      <c r="J4" s="835" t="s">
        <v>999</v>
      </c>
      <c r="K4" s="829" t="s">
        <v>1000</v>
      </c>
      <c r="L4" s="829"/>
      <c r="M4" s="829" t="s">
        <v>994</v>
      </c>
      <c r="N4" s="829" t="s">
        <v>1002</v>
      </c>
      <c r="O4" s="831" t="s">
        <v>1003</v>
      </c>
    </row>
    <row r="5" spans="1:15" s="409" customFormat="1" ht="20.25" thickBot="1">
      <c r="A5" s="828"/>
      <c r="B5" s="830"/>
      <c r="C5" s="416" t="s">
        <v>992</v>
      </c>
      <c r="D5" s="416" t="s">
        <v>993</v>
      </c>
      <c r="E5" s="830"/>
      <c r="F5" s="830"/>
      <c r="G5" s="836"/>
      <c r="H5" s="834"/>
      <c r="I5" s="836"/>
      <c r="J5" s="836"/>
      <c r="K5" s="416" t="s">
        <v>1001</v>
      </c>
      <c r="L5" s="416" t="s">
        <v>993</v>
      </c>
      <c r="M5" s="830"/>
      <c r="N5" s="830"/>
      <c r="O5" s="832"/>
    </row>
    <row r="6" spans="1:15">
      <c r="A6" s="414"/>
      <c r="B6" s="414"/>
      <c r="C6" s="414"/>
      <c r="D6" s="414"/>
      <c r="E6" s="414"/>
      <c r="F6" s="414" t="s">
        <v>985</v>
      </c>
      <c r="G6" s="415"/>
      <c r="H6" s="414"/>
      <c r="I6" s="414"/>
      <c r="J6" s="414"/>
      <c r="K6" s="414"/>
      <c r="L6" s="414"/>
      <c r="M6" s="414"/>
      <c r="N6" s="431">
        <v>100</v>
      </c>
      <c r="O6" s="414"/>
    </row>
    <row r="7" spans="1:15">
      <c r="A7" s="410"/>
      <c r="B7" s="410"/>
      <c r="C7" s="410"/>
      <c r="D7" s="410"/>
      <c r="E7" s="410"/>
      <c r="F7" s="417">
        <v>1000</v>
      </c>
      <c r="G7" s="410"/>
      <c r="H7" s="410"/>
      <c r="I7" s="410"/>
      <c r="J7" s="410"/>
      <c r="K7" s="410"/>
      <c r="L7" s="410"/>
      <c r="M7" s="410"/>
      <c r="N7" s="417"/>
      <c r="O7" s="410"/>
    </row>
    <row r="8" spans="1:15">
      <c r="A8" s="410"/>
      <c r="B8" s="410"/>
      <c r="C8" s="410"/>
      <c r="D8" s="410"/>
      <c r="E8" s="410"/>
      <c r="F8" s="417">
        <v>1000</v>
      </c>
      <c r="G8" s="410"/>
      <c r="H8" s="410"/>
      <c r="I8" s="410"/>
      <c r="J8" s="410"/>
      <c r="K8" s="410"/>
      <c r="L8" s="410"/>
      <c r="M8" s="410"/>
      <c r="N8" s="417">
        <v>100</v>
      </c>
      <c r="O8" s="410"/>
    </row>
    <row r="9" spans="1:15">
      <c r="A9" s="410"/>
      <c r="B9" s="410"/>
      <c r="C9" s="410"/>
      <c r="D9" s="410"/>
      <c r="E9" s="410"/>
      <c r="F9" s="417">
        <v>10</v>
      </c>
      <c r="G9" s="410"/>
      <c r="H9" s="410"/>
      <c r="I9" s="410"/>
      <c r="J9" s="410"/>
      <c r="K9" s="410"/>
      <c r="L9" s="410"/>
      <c r="M9" s="410"/>
      <c r="N9" s="417">
        <v>100</v>
      </c>
      <c r="O9" s="410"/>
    </row>
    <row r="10" spans="1:15">
      <c r="A10" s="410"/>
      <c r="B10" s="410"/>
      <c r="C10" s="411"/>
      <c r="D10" s="410"/>
      <c r="E10" s="410"/>
      <c r="F10" s="411"/>
      <c r="G10" s="412"/>
      <c r="H10" s="410"/>
      <c r="I10" s="410"/>
      <c r="J10" s="410"/>
      <c r="K10" s="410"/>
      <c r="L10" s="410"/>
      <c r="M10" s="410"/>
      <c r="N10" s="417">
        <v>100</v>
      </c>
      <c r="O10" s="410"/>
    </row>
    <row r="11" spans="1:15">
      <c r="A11" s="410"/>
      <c r="B11" s="410"/>
      <c r="C11" s="411"/>
      <c r="D11" s="410"/>
      <c r="E11" s="410"/>
      <c r="F11" s="411">
        <v>100</v>
      </c>
      <c r="G11" s="412"/>
      <c r="H11" s="410"/>
      <c r="I11" s="410"/>
      <c r="J11" s="410"/>
      <c r="K11" s="410"/>
      <c r="L11" s="410"/>
      <c r="M11" s="410"/>
      <c r="N11" s="410"/>
      <c r="O11" s="410"/>
    </row>
    <row r="12" spans="1:15">
      <c r="A12" s="410"/>
      <c r="B12" s="410"/>
      <c r="C12" s="411"/>
      <c r="D12" s="410"/>
      <c r="E12" s="410"/>
      <c r="F12" s="411"/>
      <c r="G12" s="412"/>
      <c r="H12" s="410"/>
      <c r="I12" s="410"/>
      <c r="J12" s="410"/>
      <c r="K12" s="410"/>
      <c r="L12" s="410"/>
      <c r="M12" s="410"/>
      <c r="N12" s="410"/>
      <c r="O12" s="410"/>
    </row>
    <row r="13" spans="1:15">
      <c r="A13" s="410"/>
      <c r="B13" s="410"/>
      <c r="C13" s="411"/>
      <c r="D13" s="410"/>
      <c r="E13" s="410"/>
      <c r="F13" s="411"/>
      <c r="G13" s="412"/>
      <c r="H13" s="410"/>
      <c r="I13" s="410"/>
      <c r="J13" s="410"/>
      <c r="K13" s="410"/>
      <c r="L13" s="410"/>
      <c r="M13" s="410"/>
      <c r="N13" s="410"/>
      <c r="O13" s="410"/>
    </row>
    <row r="14" spans="1:15">
      <c r="A14" s="410"/>
      <c r="B14" s="410"/>
      <c r="C14" s="411"/>
      <c r="D14" s="410"/>
      <c r="E14" s="410"/>
      <c r="F14" s="411"/>
      <c r="G14" s="412"/>
      <c r="H14" s="410"/>
      <c r="I14" s="410"/>
      <c r="J14" s="410"/>
      <c r="K14" s="410"/>
      <c r="L14" s="410"/>
      <c r="M14" s="410"/>
      <c r="N14" s="410"/>
      <c r="O14" s="410"/>
    </row>
    <row r="15" spans="1:15">
      <c r="A15" s="410"/>
      <c r="B15" s="410"/>
      <c r="C15" s="411"/>
      <c r="D15" s="410"/>
      <c r="E15" s="410"/>
      <c r="F15" s="411">
        <v>1</v>
      </c>
      <c r="G15" s="412"/>
      <c r="H15" s="410"/>
      <c r="I15" s="410"/>
      <c r="J15" s="410"/>
      <c r="K15" s="410"/>
      <c r="L15" s="410"/>
      <c r="M15" s="410"/>
      <c r="N15" s="410"/>
      <c r="O15" s="410"/>
    </row>
    <row r="16" spans="1:15">
      <c r="A16" s="410"/>
      <c r="B16" s="410"/>
      <c r="C16" s="411"/>
      <c r="D16" s="410"/>
      <c r="E16" s="410"/>
      <c r="F16" s="411"/>
      <c r="G16" s="412"/>
      <c r="H16" s="410"/>
      <c r="I16" s="410"/>
      <c r="J16" s="410"/>
      <c r="K16" s="410"/>
      <c r="L16" s="410"/>
      <c r="M16" s="410"/>
      <c r="N16" s="410"/>
      <c r="O16" s="410"/>
    </row>
    <row r="17" spans="1:21">
      <c r="A17" s="410"/>
      <c r="B17" s="410"/>
      <c r="C17" s="411"/>
      <c r="D17" s="410"/>
      <c r="E17" s="410"/>
      <c r="F17" s="411"/>
      <c r="G17" s="412"/>
      <c r="H17" s="410"/>
      <c r="I17" s="410"/>
      <c r="J17" s="410"/>
      <c r="K17" s="410"/>
      <c r="L17" s="410"/>
      <c r="M17" s="410"/>
      <c r="N17" s="410"/>
      <c r="O17" s="410"/>
    </row>
    <row r="18" spans="1:21" ht="20.25" thickBot="1">
      <c r="A18" s="410"/>
      <c r="B18" s="410"/>
      <c r="C18" s="411"/>
      <c r="D18" s="410"/>
      <c r="E18" s="410"/>
      <c r="F18" s="418"/>
      <c r="G18" s="419"/>
      <c r="H18" s="410"/>
      <c r="I18" s="424"/>
      <c r="J18" s="424"/>
      <c r="K18" s="424"/>
      <c r="L18" s="410"/>
      <c r="M18" s="424"/>
      <c r="N18" s="424"/>
      <c r="O18" s="424"/>
    </row>
    <row r="19" spans="1:21">
      <c r="C19" s="405"/>
      <c r="F19" s="420" t="s">
        <v>838</v>
      </c>
      <c r="G19" s="421">
        <f>SUM(F7:F18)</f>
        <v>2111</v>
      </c>
      <c r="I19" s="823" t="s">
        <v>1015</v>
      </c>
      <c r="J19" s="824"/>
      <c r="K19" s="421">
        <f>G31</f>
        <v>500</v>
      </c>
      <c r="M19" s="823" t="s">
        <v>986</v>
      </c>
      <c r="N19" s="824"/>
      <c r="O19" s="429">
        <f>SUM(N6:N18)</f>
        <v>400</v>
      </c>
    </row>
    <row r="20" spans="1:21" ht="20.25" thickBot="1">
      <c r="C20" s="405"/>
      <c r="F20" s="422" t="s">
        <v>72</v>
      </c>
      <c r="G20" s="423">
        <f>G6+G19</f>
        <v>2111</v>
      </c>
      <c r="I20" s="818" t="s">
        <v>1014</v>
      </c>
      <c r="J20" s="819"/>
      <c r="K20" s="425">
        <f>G32</f>
        <v>300</v>
      </c>
      <c r="M20" s="818" t="s">
        <v>74</v>
      </c>
      <c r="N20" s="819"/>
      <c r="O20" s="427">
        <f>O21-O19</f>
        <v>1711</v>
      </c>
    </row>
    <row r="21" spans="1:21" ht="20.25" thickBot="1">
      <c r="C21" s="405"/>
      <c r="I21" s="818" t="s">
        <v>987</v>
      </c>
      <c r="J21" s="819"/>
      <c r="K21" s="425">
        <f>T29-K19-K20</f>
        <v>911</v>
      </c>
      <c r="M21" s="825" t="s">
        <v>72</v>
      </c>
      <c r="N21" s="826"/>
      <c r="O21" s="428">
        <f>G20</f>
        <v>2111</v>
      </c>
    </row>
    <row r="22" spans="1:21">
      <c r="I22" s="818" t="s">
        <v>74</v>
      </c>
      <c r="J22" s="819"/>
      <c r="K22" s="476">
        <f>O20</f>
        <v>1711</v>
      </c>
    </row>
    <row r="23" spans="1:21">
      <c r="C23" s="405"/>
      <c r="E23" s="405"/>
      <c r="H23" s="822" t="s">
        <v>1010</v>
      </c>
      <c r="I23" s="822"/>
      <c r="J23" s="822"/>
      <c r="K23" s="821" t="str">
        <f>IFERROR(IF(LEN(T25)&gt;11,LMT,IF(VALUE(RIGHT(INT(T25/ABJ),2))=0,"",INDEX(MA_Num_S2G,RIGHT(INT(T25/ABJ),2)) &amp;ABW)&amp;IF(VALUE(RIGHT(INT(T25/KTI),2))=0,"",INDEX(MA_Num_S2G,RIGHT(INT(T25/KTI),2))&amp;KTW)&amp;IF(VALUE(RIGHT(INT(T25/LKS),2))=0,"",INDEX(MA_Num_S2G,RIGHT(INT(T25/LKS),2))&amp;LKW)&amp;IF(VALUE(RIGHT(INT(T25/HZR),2))=0,"",INDEX(MA_Num_S2G,RIGHT(INT(T25/HZR),2))&amp;HZW)&amp;IF(RIGHT(T25,3)="100",STK,IF(VALUE(RIGHT(INT(T25/100),1))=0,"",INDEX(MA_Num_S2G,RIGHT(INT(T25/100),1))&amp;SHE))&amp;IF(INT(RIGHT(T25,2))=0,"",INDEX(MA_Num_S2G,RIGHT(T25,2)))&amp;IF(T25=0,ZRO,"")),"")</f>
        <v>एक हजार सातशे अकरा</v>
      </c>
      <c r="L23" s="821"/>
      <c r="M23" s="821"/>
      <c r="N23" s="821"/>
      <c r="O23" s="821"/>
      <c r="P23" s="406"/>
    </row>
    <row r="24" spans="1:21" ht="36.75" customHeight="1">
      <c r="C24" s="405"/>
      <c r="E24" s="405"/>
      <c r="H24" s="407"/>
      <c r="I24" s="407"/>
      <c r="J24" s="407"/>
      <c r="K24" s="477"/>
      <c r="L24" s="477"/>
      <c r="M24" s="477"/>
      <c r="N24" s="477"/>
      <c r="O24" s="477"/>
      <c r="P24" s="406"/>
    </row>
    <row r="25" spans="1:21" ht="45.75" customHeight="1">
      <c r="C25" s="405"/>
      <c r="F25" s="433"/>
      <c r="T25" s="475">
        <f>K22</f>
        <v>1711</v>
      </c>
    </row>
    <row r="27" spans="1:21" ht="20.25" hidden="1" thickBot="1"/>
    <row r="28" spans="1:21" ht="25.5" hidden="1" thickBot="1">
      <c r="G28" s="432">
        <v>1000</v>
      </c>
      <c r="T28" s="405">
        <f>G20</f>
        <v>2111</v>
      </c>
      <c r="U28" s="423">
        <f>O20</f>
        <v>1711</v>
      </c>
    </row>
    <row r="29" spans="1:21" hidden="1">
      <c r="T29" s="405">
        <f>K22</f>
        <v>1711</v>
      </c>
    </row>
    <row r="30" spans="1:21" ht="20.25" thickBot="1">
      <c r="B30" s="409"/>
      <c r="C30" s="409"/>
      <c r="D30" s="409"/>
      <c r="E30" s="409"/>
      <c r="F30" s="409"/>
      <c r="G30" s="409"/>
      <c r="H30" s="441"/>
      <c r="I30" s="409"/>
      <c r="J30" s="409"/>
      <c r="K30" s="433"/>
      <c r="L30" s="409"/>
    </row>
    <row r="31" spans="1:21" ht="25.5" thickBot="1">
      <c r="B31" s="409"/>
      <c r="C31" s="409"/>
      <c r="D31" s="409"/>
      <c r="E31" s="409"/>
      <c r="F31" s="409" t="s">
        <v>1011</v>
      </c>
      <c r="G31" s="451">
        <v>500</v>
      </c>
      <c r="H31" s="409"/>
      <c r="I31" s="409"/>
      <c r="J31" s="409"/>
    </row>
    <row r="32" spans="1:21" ht="20.25" thickBot="1">
      <c r="B32" s="409"/>
      <c r="C32" s="409"/>
      <c r="D32" s="409"/>
      <c r="E32" s="409"/>
      <c r="F32" s="409" t="s">
        <v>1012</v>
      </c>
      <c r="G32" s="478">
        <v>300</v>
      </c>
      <c r="H32" s="409"/>
      <c r="I32" s="409"/>
      <c r="J32" s="409"/>
    </row>
    <row r="33" spans="2:12">
      <c r="B33" s="409"/>
      <c r="C33" s="409"/>
      <c r="D33" s="409"/>
      <c r="E33" s="409"/>
      <c r="F33" s="409"/>
      <c r="G33" s="409"/>
      <c r="H33" s="409"/>
      <c r="I33" s="409"/>
      <c r="J33" s="409"/>
      <c r="K33" s="409"/>
      <c r="L33" s="409"/>
    </row>
    <row r="76" spans="4:6">
      <c r="F76" s="404" t="s">
        <v>1676</v>
      </c>
    </row>
    <row r="77" spans="4:6">
      <c r="E77" s="404" t="s">
        <v>1457</v>
      </c>
      <c r="F77" s="404" t="s">
        <v>1677</v>
      </c>
    </row>
    <row r="78" spans="4:6">
      <c r="D78" s="426">
        <v>60</v>
      </c>
    </row>
    <row r="79" spans="4:6">
      <c r="D79" s="426">
        <v>61</v>
      </c>
    </row>
    <row r="80" spans="4:6">
      <c r="D80" s="426">
        <v>62</v>
      </c>
    </row>
    <row r="81" spans="4:4">
      <c r="D81" s="426">
        <v>63</v>
      </c>
    </row>
    <row r="82" spans="4:4">
      <c r="D82" s="426">
        <v>64</v>
      </c>
    </row>
    <row r="83" spans="4:4">
      <c r="D83" s="426">
        <v>65</v>
      </c>
    </row>
    <row r="84" spans="4:4">
      <c r="D84" s="426">
        <v>66</v>
      </c>
    </row>
    <row r="85" spans="4:4">
      <c r="D85" s="426">
        <v>67</v>
      </c>
    </row>
    <row r="86" spans="4:4">
      <c r="D86" s="426">
        <v>68</v>
      </c>
    </row>
    <row r="87" spans="4:4">
      <c r="D87" s="426">
        <v>68</v>
      </c>
    </row>
    <row r="88" spans="4:4">
      <c r="D88" s="426">
        <v>69</v>
      </c>
    </row>
    <row r="89" spans="4:4">
      <c r="D89" s="426">
        <v>70</v>
      </c>
    </row>
    <row r="90" spans="4:4">
      <c r="D90" s="426">
        <v>71</v>
      </c>
    </row>
    <row r="91" spans="4:4">
      <c r="D91" s="426">
        <v>72</v>
      </c>
    </row>
    <row r="92" spans="4:4">
      <c r="D92" s="426">
        <v>73</v>
      </c>
    </row>
    <row r="93" spans="4:4">
      <c r="D93" s="426">
        <v>74</v>
      </c>
    </row>
    <row r="94" spans="4:4">
      <c r="D94" s="426">
        <v>75</v>
      </c>
    </row>
    <row r="95" spans="4:4">
      <c r="D95" s="426">
        <v>76</v>
      </c>
    </row>
    <row r="96" spans="4:4">
      <c r="D96" s="426">
        <v>77</v>
      </c>
    </row>
    <row r="97" spans="4:4">
      <c r="D97" s="426">
        <v>78</v>
      </c>
    </row>
    <row r="98" spans="4:4">
      <c r="D98" s="426">
        <v>79</v>
      </c>
    </row>
    <row r="99" spans="4:4">
      <c r="D99" s="426">
        <v>80</v>
      </c>
    </row>
    <row r="100" spans="4:4">
      <c r="D100" s="426">
        <v>81</v>
      </c>
    </row>
    <row r="101" spans="4:4">
      <c r="D101" s="426">
        <v>82</v>
      </c>
    </row>
    <row r="102" spans="4:4">
      <c r="D102" s="426">
        <v>83</v>
      </c>
    </row>
    <row r="103" spans="4:4">
      <c r="D103" s="426">
        <v>84</v>
      </c>
    </row>
    <row r="104" spans="4:4">
      <c r="D104" s="426">
        <v>85</v>
      </c>
    </row>
    <row r="105" spans="4:4">
      <c r="D105" s="426">
        <v>86</v>
      </c>
    </row>
    <row r="106" spans="4:4">
      <c r="D106" s="426">
        <v>87</v>
      </c>
    </row>
    <row r="107" spans="4:4">
      <c r="D107" s="426">
        <v>88</v>
      </c>
    </row>
    <row r="108" spans="4:4">
      <c r="D108" s="426">
        <v>89</v>
      </c>
    </row>
    <row r="109" spans="4:4">
      <c r="D109" s="426">
        <v>90</v>
      </c>
    </row>
    <row r="110" spans="4:4">
      <c r="D110" s="426">
        <v>91</v>
      </c>
    </row>
    <row r="111" spans="4:4">
      <c r="D111" s="426">
        <v>92</v>
      </c>
    </row>
    <row r="112" spans="4:4">
      <c r="D112" s="426">
        <v>93</v>
      </c>
    </row>
    <row r="113" spans="4:5">
      <c r="D113" s="426">
        <v>94</v>
      </c>
    </row>
    <row r="114" spans="4:5">
      <c r="D114" s="426">
        <v>95</v>
      </c>
    </row>
    <row r="115" spans="4:5">
      <c r="D115" s="426">
        <v>96</v>
      </c>
    </row>
    <row r="116" spans="4:5">
      <c r="D116" s="426">
        <v>97</v>
      </c>
    </row>
    <row r="117" spans="4:5">
      <c r="D117" s="426">
        <v>98</v>
      </c>
    </row>
    <row r="118" spans="4:5">
      <c r="D118" s="426">
        <v>99</v>
      </c>
    </row>
    <row r="119" spans="4:5">
      <c r="D119" s="426">
        <v>99</v>
      </c>
      <c r="E119" s="404" t="s">
        <v>1457</v>
      </c>
    </row>
    <row r="120" spans="4:5">
      <c r="D120" s="426">
        <v>100</v>
      </c>
    </row>
    <row r="121" spans="4:5">
      <c r="D121" s="426">
        <v>101</v>
      </c>
    </row>
    <row r="122" spans="4:5">
      <c r="D122" s="426">
        <v>102</v>
      </c>
    </row>
    <row r="123" spans="4:5">
      <c r="D123" s="426">
        <v>103</v>
      </c>
    </row>
    <row r="124" spans="4:5">
      <c r="D124" s="426">
        <v>104</v>
      </c>
    </row>
    <row r="125" spans="4:5">
      <c r="D125" s="426">
        <v>105</v>
      </c>
    </row>
    <row r="126" spans="4:5">
      <c r="D126" s="426">
        <v>106</v>
      </c>
    </row>
    <row r="127" spans="4:5">
      <c r="D127" s="426">
        <v>107</v>
      </c>
    </row>
    <row r="128" spans="4:5">
      <c r="D128" s="426">
        <v>108</v>
      </c>
    </row>
    <row r="129" spans="4:4">
      <c r="D129" s="426">
        <v>109</v>
      </c>
    </row>
    <row r="130" spans="4:4">
      <c r="D130" s="426">
        <v>110</v>
      </c>
    </row>
    <row r="131" spans="4:4">
      <c r="D131" s="426">
        <v>111</v>
      </c>
    </row>
    <row r="132" spans="4:4">
      <c r="D132" s="426">
        <v>112</v>
      </c>
    </row>
    <row r="133" spans="4:4">
      <c r="D133" s="426">
        <v>113</v>
      </c>
    </row>
    <row r="134" spans="4:4">
      <c r="D134" s="426">
        <v>114</v>
      </c>
    </row>
    <row r="135" spans="4:4">
      <c r="D135" s="426">
        <v>115</v>
      </c>
    </row>
    <row r="136" spans="4:4">
      <c r="D136" s="426">
        <v>116</v>
      </c>
    </row>
    <row r="137" spans="4:4">
      <c r="D137" s="426">
        <v>117</v>
      </c>
    </row>
    <row r="138" spans="4:4">
      <c r="D138" s="426">
        <v>118</v>
      </c>
    </row>
    <row r="139" spans="4:4">
      <c r="D139" s="426">
        <v>119</v>
      </c>
    </row>
    <row r="140" spans="4:4">
      <c r="D140" s="426">
        <v>120</v>
      </c>
    </row>
    <row r="141" spans="4:4">
      <c r="D141" s="426">
        <v>121</v>
      </c>
    </row>
    <row r="142" spans="4:4">
      <c r="D142" s="426">
        <v>122</v>
      </c>
    </row>
    <row r="143" spans="4:4">
      <c r="D143" s="426">
        <v>123</v>
      </c>
    </row>
    <row r="144" spans="4:4">
      <c r="D144" s="426">
        <v>123</v>
      </c>
    </row>
    <row r="145" spans="4:4">
      <c r="D145" s="426">
        <v>124</v>
      </c>
    </row>
    <row r="146" spans="4:4">
      <c r="D146" s="426">
        <v>125</v>
      </c>
    </row>
    <row r="147" spans="4:4">
      <c r="D147" s="426">
        <v>126</v>
      </c>
    </row>
    <row r="148" spans="4:4">
      <c r="D148" s="426">
        <v>127</v>
      </c>
    </row>
    <row r="149" spans="4:4">
      <c r="D149" s="426">
        <v>128</v>
      </c>
    </row>
    <row r="150" spans="4:4">
      <c r="D150" s="426">
        <v>129</v>
      </c>
    </row>
    <row r="151" spans="4:4">
      <c r="D151" s="426">
        <v>130</v>
      </c>
    </row>
    <row r="177" spans="4:4">
      <c r="D177" s="426">
        <v>155</v>
      </c>
    </row>
    <row r="178" spans="4:4">
      <c r="D178" s="426">
        <v>156</v>
      </c>
    </row>
    <row r="179" spans="4:4">
      <c r="D179" s="426">
        <v>157</v>
      </c>
    </row>
    <row r="180" spans="4:4">
      <c r="D180" s="426">
        <v>158</v>
      </c>
    </row>
    <row r="181" spans="4:4">
      <c r="D181" s="426">
        <v>159</v>
      </c>
    </row>
    <row r="182" spans="4:4">
      <c r="D182" s="426">
        <v>160</v>
      </c>
    </row>
    <row r="183" spans="4:4">
      <c r="D183" s="426">
        <v>161</v>
      </c>
    </row>
    <row r="184" spans="4:4">
      <c r="D184" s="426">
        <v>162</v>
      </c>
    </row>
    <row r="185" spans="4:4">
      <c r="D185" s="426">
        <v>163</v>
      </c>
    </row>
    <row r="186" spans="4:4">
      <c r="D186" s="426">
        <v>164</v>
      </c>
    </row>
    <row r="187" spans="4:4">
      <c r="D187" s="426">
        <v>165</v>
      </c>
    </row>
    <row r="189" spans="4:4">
      <c r="D189" s="426">
        <v>166</v>
      </c>
    </row>
    <row r="216" spans="5:6">
      <c r="E216" s="404" t="s">
        <v>1457</v>
      </c>
      <c r="F216" s="404" t="s">
        <v>1809</v>
      </c>
    </row>
    <row r="217" spans="5:6">
      <c r="F217" s="404" t="s">
        <v>1622</v>
      </c>
    </row>
    <row r="218" spans="5:6">
      <c r="E218" s="404" t="s">
        <v>1457</v>
      </c>
    </row>
    <row r="219" spans="5:6">
      <c r="E219" s="404" t="s">
        <v>1457</v>
      </c>
    </row>
    <row r="220" spans="5:6">
      <c r="E220" s="404" t="s">
        <v>1457</v>
      </c>
    </row>
    <row r="221" spans="5:6">
      <c r="E221" s="404" t="s">
        <v>1457</v>
      </c>
    </row>
    <row r="222" spans="5:6">
      <c r="E222" s="404" t="s">
        <v>1457</v>
      </c>
    </row>
    <row r="223" spans="5:6">
      <c r="E223" s="404" t="s">
        <v>1457</v>
      </c>
    </row>
    <row r="224" spans="5:6">
      <c r="E224" s="404" t="s">
        <v>1457</v>
      </c>
    </row>
    <row r="225" spans="5:6">
      <c r="E225" s="404" t="s">
        <v>1457</v>
      </c>
    </row>
    <row r="226" spans="5:6">
      <c r="E226" s="404" t="s">
        <v>1457</v>
      </c>
    </row>
    <row r="227" spans="5:6">
      <c r="E227" s="404" t="s">
        <v>1457</v>
      </c>
    </row>
    <row r="228" spans="5:6">
      <c r="E228" s="404" t="s">
        <v>1457</v>
      </c>
    </row>
    <row r="229" spans="5:6">
      <c r="E229" s="404" t="s">
        <v>1457</v>
      </c>
    </row>
    <row r="230" spans="5:6">
      <c r="E230" s="404" t="s">
        <v>1457</v>
      </c>
    </row>
    <row r="231" spans="5:6">
      <c r="E231" s="404" t="s">
        <v>1457</v>
      </c>
    </row>
    <row r="232" spans="5:6">
      <c r="E232" s="404" t="s">
        <v>1457</v>
      </c>
    </row>
    <row r="233" spans="5:6">
      <c r="F233" s="404" t="s">
        <v>1622</v>
      </c>
    </row>
    <row r="234" spans="5:6">
      <c r="E234" s="404" t="s">
        <v>1457</v>
      </c>
    </row>
    <row r="235" spans="5:6">
      <c r="E235" s="404" t="s">
        <v>1457</v>
      </c>
    </row>
    <row r="236" spans="5:6">
      <c r="E236" s="404" t="s">
        <v>1457</v>
      </c>
    </row>
    <row r="237" spans="5:6">
      <c r="E237" s="404" t="s">
        <v>1457</v>
      </c>
    </row>
    <row r="238" spans="5:6">
      <c r="E238" s="404" t="s">
        <v>1457</v>
      </c>
    </row>
    <row r="239" spans="5:6">
      <c r="E239" s="404" t="s">
        <v>1457</v>
      </c>
    </row>
    <row r="240" spans="5:6">
      <c r="E240" s="404" t="s">
        <v>1457</v>
      </c>
    </row>
    <row r="241" spans="5:6">
      <c r="E241" s="404" t="s">
        <v>1457</v>
      </c>
    </row>
    <row r="242" spans="5:6">
      <c r="E242" s="404" t="s">
        <v>1457</v>
      </c>
    </row>
    <row r="243" spans="5:6">
      <c r="E243" s="404" t="s">
        <v>1457</v>
      </c>
    </row>
    <row r="244" spans="5:6">
      <c r="E244" s="404" t="s">
        <v>1457</v>
      </c>
    </row>
    <row r="245" spans="5:6">
      <c r="E245" s="404" t="s">
        <v>1457</v>
      </c>
    </row>
    <row r="246" spans="5:6">
      <c r="E246" s="404" t="s">
        <v>1457</v>
      </c>
    </row>
    <row r="247" spans="5:6">
      <c r="E247" s="404" t="s">
        <v>1457</v>
      </c>
    </row>
    <row r="248" spans="5:6">
      <c r="E248" s="404" t="s">
        <v>1457</v>
      </c>
    </row>
    <row r="249" spans="5:6">
      <c r="E249" s="404" t="s">
        <v>1457</v>
      </c>
    </row>
    <row r="250" spans="5:6">
      <c r="E250" s="404" t="s">
        <v>1457</v>
      </c>
    </row>
    <row r="251" spans="5:6">
      <c r="E251" s="404" t="s">
        <v>1457</v>
      </c>
    </row>
    <row r="252" spans="5:6">
      <c r="E252" s="404" t="s">
        <v>1457</v>
      </c>
    </row>
    <row r="253" spans="5:6">
      <c r="E253" s="404" t="s">
        <v>1457</v>
      </c>
    </row>
    <row r="254" spans="5:6">
      <c r="E254" s="404" t="s">
        <v>1457</v>
      </c>
    </row>
    <row r="255" spans="5:6">
      <c r="F255" s="404" t="s">
        <v>1987</v>
      </c>
    </row>
    <row r="256" spans="5:6">
      <c r="E256" s="404" t="s">
        <v>1457</v>
      </c>
      <c r="F256" s="404" t="s">
        <v>1846</v>
      </c>
    </row>
    <row r="257" spans="5:5">
      <c r="E257" s="404" t="s">
        <v>1457</v>
      </c>
    </row>
    <row r="258" spans="5:5">
      <c r="E258" s="404" t="s">
        <v>1457</v>
      </c>
    </row>
    <row r="259" spans="5:5">
      <c r="E259" s="404" t="s">
        <v>1457</v>
      </c>
    </row>
    <row r="260" spans="5:5">
      <c r="E260" s="404" t="s">
        <v>1457</v>
      </c>
    </row>
    <row r="261" spans="5:5">
      <c r="E261" s="404" t="s">
        <v>1457</v>
      </c>
    </row>
    <row r="262" spans="5:5">
      <c r="E262" s="404" t="s">
        <v>1457</v>
      </c>
    </row>
    <row r="263" spans="5:5">
      <c r="E263" s="404" t="s">
        <v>1457</v>
      </c>
    </row>
    <row r="264" spans="5:5">
      <c r="E264" s="404" t="s">
        <v>1457</v>
      </c>
    </row>
    <row r="265" spans="5:5">
      <c r="E265" s="404" t="s">
        <v>1457</v>
      </c>
    </row>
    <row r="266" spans="5:5">
      <c r="E266" s="404" t="s">
        <v>1457</v>
      </c>
    </row>
    <row r="267" spans="5:5">
      <c r="E267" s="404" t="s">
        <v>1457</v>
      </c>
    </row>
    <row r="268" spans="5:5">
      <c r="E268" s="404" t="s">
        <v>1457</v>
      </c>
    </row>
    <row r="269" spans="5:5">
      <c r="E269" s="404" t="s">
        <v>1457</v>
      </c>
    </row>
    <row r="270" spans="5:5">
      <c r="E270" s="404" t="s">
        <v>1457</v>
      </c>
    </row>
    <row r="271" spans="5:5">
      <c r="E271" s="404" t="s">
        <v>1457</v>
      </c>
    </row>
    <row r="272" spans="5:5">
      <c r="E272" s="404" t="s">
        <v>1457</v>
      </c>
    </row>
    <row r="273" spans="4:6">
      <c r="E273" s="404" t="s">
        <v>1457</v>
      </c>
    </row>
    <row r="274" spans="4:6">
      <c r="E274" s="404" t="s">
        <v>1457</v>
      </c>
    </row>
    <row r="275" spans="4:6">
      <c r="E275" s="404" t="s">
        <v>1457</v>
      </c>
    </row>
    <row r="276" spans="4:6">
      <c r="E276" s="404" t="s">
        <v>1457</v>
      </c>
    </row>
    <row r="277" spans="4:6">
      <c r="E277" s="404" t="s">
        <v>1457</v>
      </c>
    </row>
    <row r="278" spans="4:6">
      <c r="E278" s="404" t="s">
        <v>1457</v>
      </c>
    </row>
    <row r="279" spans="4:6">
      <c r="D279" s="426">
        <v>254</v>
      </c>
      <c r="E279" s="404" t="s">
        <v>1457</v>
      </c>
    </row>
    <row r="280" spans="4:6">
      <c r="D280" s="426">
        <v>255</v>
      </c>
      <c r="E280" s="404" t="s">
        <v>1457</v>
      </c>
    </row>
    <row r="281" spans="4:6">
      <c r="D281" s="426">
        <v>256</v>
      </c>
      <c r="E281" s="404" t="s">
        <v>1457</v>
      </c>
    </row>
    <row r="282" spans="4:6">
      <c r="D282" s="426">
        <v>257</v>
      </c>
      <c r="F282" s="404" t="s">
        <v>1622</v>
      </c>
    </row>
    <row r="283" spans="4:6">
      <c r="E283" s="404" t="s">
        <v>1457</v>
      </c>
    </row>
    <row r="284" spans="4:6">
      <c r="D284" s="426">
        <v>258</v>
      </c>
      <c r="E284" s="404" t="s">
        <v>1457</v>
      </c>
    </row>
    <row r="285" spans="4:6">
      <c r="D285" s="426">
        <v>259</v>
      </c>
      <c r="E285" s="404" t="s">
        <v>1457</v>
      </c>
    </row>
    <row r="286" spans="4:6">
      <c r="D286" s="426">
        <v>260</v>
      </c>
      <c r="E286" s="404" t="s">
        <v>1457</v>
      </c>
    </row>
    <row r="287" spans="4:6">
      <c r="D287" s="426">
        <v>261</v>
      </c>
      <c r="E287" s="404" t="s">
        <v>1457</v>
      </c>
    </row>
    <row r="288" spans="4:6">
      <c r="D288" s="426">
        <v>262</v>
      </c>
      <c r="E288" s="404" t="s">
        <v>1457</v>
      </c>
    </row>
    <row r="289" spans="4:5">
      <c r="D289" s="426">
        <v>263</v>
      </c>
      <c r="E289" s="404" t="s">
        <v>1457</v>
      </c>
    </row>
    <row r="290" spans="4:5">
      <c r="D290" s="426">
        <v>264</v>
      </c>
      <c r="E290" s="404" t="s">
        <v>1457</v>
      </c>
    </row>
    <row r="291" spans="4:5">
      <c r="D291" s="426">
        <v>264</v>
      </c>
      <c r="E291" s="404" t="s">
        <v>1457</v>
      </c>
    </row>
    <row r="292" spans="4:5">
      <c r="E292" s="404" t="s">
        <v>1457</v>
      </c>
    </row>
    <row r="293" spans="4:5">
      <c r="E293" s="404" t="s">
        <v>1457</v>
      </c>
    </row>
    <row r="294" spans="4:5">
      <c r="E294" s="404" t="s">
        <v>1457</v>
      </c>
    </row>
    <row r="295" spans="4:5">
      <c r="E295" s="404" t="s">
        <v>1457</v>
      </c>
    </row>
    <row r="296" spans="4:5">
      <c r="E296" s="404" t="s">
        <v>1457</v>
      </c>
    </row>
    <row r="297" spans="4:5">
      <c r="E297" s="404" t="s">
        <v>1457</v>
      </c>
    </row>
    <row r="298" spans="4:5">
      <c r="E298" s="404" t="s">
        <v>1457</v>
      </c>
    </row>
    <row r="299" spans="4:5">
      <c r="E299" s="404" t="s">
        <v>1457</v>
      </c>
    </row>
    <row r="300" spans="4:5">
      <c r="E300" s="404" t="s">
        <v>1457</v>
      </c>
    </row>
    <row r="301" spans="4:5">
      <c r="E301" s="404" t="s">
        <v>1457</v>
      </c>
    </row>
    <row r="302" spans="4:5">
      <c r="E302" s="404" t="s">
        <v>1457</v>
      </c>
    </row>
    <row r="303" spans="4:5">
      <c r="E303" s="404" t="s">
        <v>1457</v>
      </c>
    </row>
    <row r="304" spans="4:5">
      <c r="E304" s="404" t="s">
        <v>1457</v>
      </c>
    </row>
    <row r="305" spans="4:5">
      <c r="E305" s="404" t="s">
        <v>1457</v>
      </c>
    </row>
    <row r="306" spans="4:5">
      <c r="E306" s="404" t="s">
        <v>1457</v>
      </c>
    </row>
    <row r="307" spans="4:5">
      <c r="E307" s="404" t="s">
        <v>1457</v>
      </c>
    </row>
    <row r="311" spans="4:5">
      <c r="E311" s="404" t="s">
        <v>1457</v>
      </c>
    </row>
    <row r="312" spans="4:5">
      <c r="E312" s="404" t="s">
        <v>1457</v>
      </c>
    </row>
    <row r="313" spans="4:5">
      <c r="E313" s="404" t="s">
        <v>1457</v>
      </c>
    </row>
    <row r="314" spans="4:5">
      <c r="E314" s="404" t="s">
        <v>1457</v>
      </c>
    </row>
    <row r="315" spans="4:5">
      <c r="D315" s="426">
        <v>287</v>
      </c>
      <c r="E315" s="404" t="s">
        <v>1457</v>
      </c>
    </row>
    <row r="316" spans="4:5">
      <c r="E316" s="404" t="s">
        <v>1457</v>
      </c>
    </row>
    <row r="317" spans="4:5">
      <c r="E317" s="404" t="s">
        <v>1457</v>
      </c>
    </row>
    <row r="318" spans="4:5">
      <c r="E318" s="404" t="s">
        <v>1457</v>
      </c>
    </row>
    <row r="319" spans="4:5">
      <c r="E319" s="404" t="s">
        <v>1457</v>
      </c>
    </row>
    <row r="320" spans="4:5">
      <c r="E320" s="404" t="s">
        <v>1457</v>
      </c>
    </row>
    <row r="321" spans="5:5">
      <c r="E321" s="404" t="s">
        <v>1457</v>
      </c>
    </row>
    <row r="322" spans="5:5">
      <c r="E322" s="404" t="s">
        <v>1457</v>
      </c>
    </row>
    <row r="323" spans="5:5">
      <c r="E323" s="404" t="s">
        <v>1457</v>
      </c>
    </row>
    <row r="324" spans="5:5">
      <c r="E324" s="404" t="s">
        <v>1457</v>
      </c>
    </row>
    <row r="325" spans="5:5">
      <c r="E325" s="404" t="s">
        <v>1457</v>
      </c>
    </row>
    <row r="326" spans="5:5">
      <c r="E326" s="404" t="s">
        <v>1457</v>
      </c>
    </row>
    <row r="327" spans="5:5">
      <c r="E327" s="404" t="s">
        <v>1457</v>
      </c>
    </row>
    <row r="328" spans="5:5">
      <c r="E328" s="404" t="s">
        <v>1457</v>
      </c>
    </row>
    <row r="329" spans="5:5">
      <c r="E329" s="404" t="s">
        <v>1457</v>
      </c>
    </row>
    <row r="330" spans="5:5">
      <c r="E330" s="404" t="s">
        <v>1457</v>
      </c>
    </row>
    <row r="331" spans="5:5">
      <c r="E331" s="404" t="s">
        <v>1457</v>
      </c>
    </row>
    <row r="332" spans="5:5">
      <c r="E332" s="404" t="s">
        <v>1457</v>
      </c>
    </row>
    <row r="333" spans="5:5">
      <c r="E333" s="404" t="s">
        <v>1457</v>
      </c>
    </row>
    <row r="334" spans="5:5">
      <c r="E334" s="404" t="s">
        <v>1457</v>
      </c>
    </row>
    <row r="335" spans="5:5">
      <c r="E335" s="404" t="s">
        <v>1457</v>
      </c>
    </row>
    <row r="336" spans="5:5">
      <c r="E336" s="404" t="s">
        <v>1457</v>
      </c>
    </row>
    <row r="337" spans="5:5">
      <c r="E337" s="404" t="s">
        <v>1457</v>
      </c>
    </row>
    <row r="338" spans="5:5">
      <c r="E338" s="404" t="s">
        <v>1457</v>
      </c>
    </row>
    <row r="339" spans="5:5">
      <c r="E339" s="404" t="s">
        <v>1457</v>
      </c>
    </row>
    <row r="340" spans="5:5">
      <c r="E340" s="404" t="s">
        <v>1457</v>
      </c>
    </row>
    <row r="341" spans="5:5">
      <c r="E341" s="404" t="s">
        <v>1457</v>
      </c>
    </row>
    <row r="342" spans="5:5">
      <c r="E342" s="404" t="s">
        <v>1457</v>
      </c>
    </row>
    <row r="343" spans="5:5">
      <c r="E343" s="404" t="s">
        <v>1457</v>
      </c>
    </row>
    <row r="344" spans="5:5">
      <c r="E344" s="404" t="s">
        <v>1457</v>
      </c>
    </row>
    <row r="345" spans="5:5">
      <c r="E345" s="404" t="s">
        <v>1457</v>
      </c>
    </row>
    <row r="346" spans="5:5">
      <c r="E346" s="404" t="s">
        <v>1457</v>
      </c>
    </row>
    <row r="347" spans="5:5">
      <c r="E347" s="404" t="s">
        <v>1457</v>
      </c>
    </row>
    <row r="348" spans="5:5">
      <c r="E348" s="404" t="s">
        <v>1457</v>
      </c>
    </row>
    <row r="349" spans="5:5">
      <c r="E349" s="404" t="s">
        <v>1457</v>
      </c>
    </row>
    <row r="350" spans="5:5">
      <c r="E350" s="404" t="s">
        <v>1457</v>
      </c>
    </row>
    <row r="351" spans="5:5">
      <c r="E351" s="404" t="s">
        <v>1457</v>
      </c>
    </row>
    <row r="352" spans="5:5">
      <c r="E352" s="404" t="s">
        <v>1457</v>
      </c>
    </row>
    <row r="353" spans="4:5">
      <c r="E353" s="404" t="s">
        <v>1457</v>
      </c>
    </row>
    <row r="354" spans="4:5">
      <c r="E354" s="404" t="s">
        <v>1457</v>
      </c>
    </row>
    <row r="355" spans="4:5">
      <c r="E355" s="404" t="s">
        <v>1457</v>
      </c>
    </row>
    <row r="356" spans="4:5">
      <c r="E356" s="404" t="s">
        <v>1457</v>
      </c>
    </row>
    <row r="357" spans="4:5">
      <c r="E357" s="404" t="s">
        <v>1457</v>
      </c>
    </row>
    <row r="358" spans="4:5">
      <c r="E358" s="404" t="s">
        <v>1457</v>
      </c>
    </row>
    <row r="359" spans="4:5">
      <c r="E359" s="404" t="s">
        <v>1457</v>
      </c>
    </row>
    <row r="361" spans="4:5">
      <c r="E361" s="404" t="s">
        <v>1457</v>
      </c>
    </row>
    <row r="362" spans="4:5">
      <c r="E362" s="404" t="s">
        <v>1457</v>
      </c>
    </row>
    <row r="363" spans="4:5">
      <c r="E363" s="404" t="s">
        <v>1457</v>
      </c>
    </row>
    <row r="364" spans="4:5">
      <c r="E364" s="404" t="s">
        <v>1457</v>
      </c>
    </row>
    <row r="365" spans="4:5">
      <c r="D365" s="426">
        <v>335</v>
      </c>
      <c r="E365" s="404" t="s">
        <v>1457</v>
      </c>
    </row>
    <row r="366" spans="4:5">
      <c r="E366" s="404" t="s">
        <v>1457</v>
      </c>
    </row>
    <row r="367" spans="4:5">
      <c r="E367" s="404" t="s">
        <v>1457</v>
      </c>
    </row>
    <row r="368" spans="4:5">
      <c r="E368" s="404" t="s">
        <v>1457</v>
      </c>
    </row>
    <row r="370" spans="5:5">
      <c r="E370" s="404" t="s">
        <v>1457</v>
      </c>
    </row>
    <row r="371" spans="5:5">
      <c r="E371" s="404" t="s">
        <v>1457</v>
      </c>
    </row>
    <row r="372" spans="5:5">
      <c r="E372" s="404" t="s">
        <v>1457</v>
      </c>
    </row>
    <row r="373" spans="5:5">
      <c r="E373" s="404" t="s">
        <v>1457</v>
      </c>
    </row>
    <row r="374" spans="5:5">
      <c r="E374" s="404" t="s">
        <v>1457</v>
      </c>
    </row>
    <row r="375" spans="5:5">
      <c r="E375" s="404" t="s">
        <v>1457</v>
      </c>
    </row>
    <row r="376" spans="5:5">
      <c r="E376" s="404" t="s">
        <v>1457</v>
      </c>
    </row>
    <row r="377" spans="5:5">
      <c r="E377" s="404" t="s">
        <v>1457</v>
      </c>
    </row>
    <row r="378" spans="5:5">
      <c r="E378" s="404" t="s">
        <v>1457</v>
      </c>
    </row>
    <row r="379" spans="5:5">
      <c r="E379" s="404" t="s">
        <v>1457</v>
      </c>
    </row>
    <row r="380" spans="5:5">
      <c r="E380" s="404" t="s">
        <v>1457</v>
      </c>
    </row>
    <row r="381" spans="5:5">
      <c r="E381" s="404" t="s">
        <v>1457</v>
      </c>
    </row>
    <row r="382" spans="5:5">
      <c r="E382" s="404" t="s">
        <v>1457</v>
      </c>
    </row>
    <row r="383" spans="5:5">
      <c r="E383" s="404" t="s">
        <v>1457</v>
      </c>
    </row>
    <row r="384" spans="5:5">
      <c r="E384" s="404" t="s">
        <v>1457</v>
      </c>
    </row>
    <row r="385" spans="5:5">
      <c r="E385" s="404" t="s">
        <v>1457</v>
      </c>
    </row>
    <row r="386" spans="5:5">
      <c r="E386" s="404" t="s">
        <v>1457</v>
      </c>
    </row>
    <row r="387" spans="5:5">
      <c r="E387" s="404" t="s">
        <v>1457</v>
      </c>
    </row>
    <row r="388" spans="5:5">
      <c r="E388" s="404" t="s">
        <v>1457</v>
      </c>
    </row>
    <row r="389" spans="5:5">
      <c r="E389" s="404" t="s">
        <v>1457</v>
      </c>
    </row>
    <row r="390" spans="5:5">
      <c r="E390" s="404" t="s">
        <v>1457</v>
      </c>
    </row>
    <row r="391" spans="5:5">
      <c r="E391" s="404" t="s">
        <v>1457</v>
      </c>
    </row>
    <row r="392" spans="5:5">
      <c r="E392" s="404" t="s">
        <v>1457</v>
      </c>
    </row>
    <row r="393" spans="5:5">
      <c r="E393" s="404" t="s">
        <v>1457</v>
      </c>
    </row>
    <row r="394" spans="5:5">
      <c r="E394" s="404" t="s">
        <v>1457</v>
      </c>
    </row>
    <row r="395" spans="5:5">
      <c r="E395" s="404" t="s">
        <v>1457</v>
      </c>
    </row>
    <row r="396" spans="5:5">
      <c r="E396" s="404" t="s">
        <v>1457</v>
      </c>
    </row>
    <row r="397" spans="5:5">
      <c r="E397" s="404" t="s">
        <v>1457</v>
      </c>
    </row>
    <row r="398" spans="5:5">
      <c r="E398" s="404" t="s">
        <v>1457</v>
      </c>
    </row>
    <row r="399" spans="5:5">
      <c r="E399" s="404" t="s">
        <v>1457</v>
      </c>
    </row>
    <row r="400" spans="5:5">
      <c r="E400" s="404" t="s">
        <v>1457</v>
      </c>
    </row>
    <row r="401" spans="5:6">
      <c r="E401" s="404" t="s">
        <v>1457</v>
      </c>
    </row>
    <row r="402" spans="5:6">
      <c r="E402" s="404" t="s">
        <v>1457</v>
      </c>
    </row>
    <row r="403" spans="5:6">
      <c r="E403" s="404" t="s">
        <v>1457</v>
      </c>
    </row>
    <row r="404" spans="5:6">
      <c r="E404" s="404" t="s">
        <v>1457</v>
      </c>
    </row>
    <row r="405" spans="5:6">
      <c r="E405" s="404" t="s">
        <v>1457</v>
      </c>
    </row>
    <row r="406" spans="5:6">
      <c r="E406" s="404" t="s">
        <v>1457</v>
      </c>
    </row>
    <row r="410" spans="5:6">
      <c r="E410" s="404" t="s">
        <v>1457</v>
      </c>
    </row>
    <row r="411" spans="5:6">
      <c r="E411" s="404" t="s">
        <v>1457</v>
      </c>
    </row>
    <row r="412" spans="5:6">
      <c r="E412" s="404" t="s">
        <v>1457</v>
      </c>
    </row>
    <row r="413" spans="5:6">
      <c r="E413" s="404" t="s">
        <v>1457</v>
      </c>
    </row>
    <row r="414" spans="5:6">
      <c r="F414" s="404" t="s">
        <v>1622</v>
      </c>
    </row>
    <row r="415" spans="5:6">
      <c r="E415" s="404" t="s">
        <v>1457</v>
      </c>
    </row>
    <row r="416" spans="5:6">
      <c r="E416" s="404" t="s">
        <v>1457</v>
      </c>
    </row>
    <row r="417" spans="5:5">
      <c r="E417" s="404" t="s">
        <v>1457</v>
      </c>
    </row>
    <row r="418" spans="5:5">
      <c r="E418" s="404" t="s">
        <v>1457</v>
      </c>
    </row>
    <row r="419" spans="5:5">
      <c r="E419" s="404" t="s">
        <v>1457</v>
      </c>
    </row>
    <row r="420" spans="5:5">
      <c r="E420" s="404" t="s">
        <v>1457</v>
      </c>
    </row>
    <row r="421" spans="5:5">
      <c r="E421" s="404" t="s">
        <v>1457</v>
      </c>
    </row>
    <row r="422" spans="5:5">
      <c r="E422" s="404" t="s">
        <v>1457</v>
      </c>
    </row>
    <row r="423" spans="5:5">
      <c r="E423" s="404" t="s">
        <v>1457</v>
      </c>
    </row>
    <row r="424" spans="5:5">
      <c r="E424" s="404" t="s">
        <v>1457</v>
      </c>
    </row>
    <row r="425" spans="5:5">
      <c r="E425" s="404" t="s">
        <v>1457</v>
      </c>
    </row>
    <row r="426" spans="5:5">
      <c r="E426" s="404" t="s">
        <v>1457</v>
      </c>
    </row>
    <row r="427" spans="5:5">
      <c r="E427" s="404" t="s">
        <v>1457</v>
      </c>
    </row>
    <row r="428" spans="5:5">
      <c r="E428" s="404" t="s">
        <v>1457</v>
      </c>
    </row>
    <row r="429" spans="5:5">
      <c r="E429" s="404" t="s">
        <v>1457</v>
      </c>
    </row>
    <row r="430" spans="5:5">
      <c r="E430" s="404" t="s">
        <v>1457</v>
      </c>
    </row>
    <row r="431" spans="5:5">
      <c r="E431" s="404" t="s">
        <v>1457</v>
      </c>
    </row>
    <row r="432" spans="5:5">
      <c r="E432" s="404" t="s">
        <v>1457</v>
      </c>
    </row>
    <row r="433" spans="1:5">
      <c r="E433" s="404" t="s">
        <v>1457</v>
      </c>
    </row>
    <row r="434" spans="1:5">
      <c r="E434" s="404" t="s">
        <v>1457</v>
      </c>
    </row>
    <row r="435" spans="1:5">
      <c r="D435" s="426">
        <v>405</v>
      </c>
      <c r="E435" s="404" t="s">
        <v>1457</v>
      </c>
    </row>
    <row r="436" spans="1:5">
      <c r="D436" s="426">
        <v>406</v>
      </c>
      <c r="E436" s="404" t="s">
        <v>1457</v>
      </c>
    </row>
    <row r="437" spans="1:5">
      <c r="D437" s="426">
        <v>407</v>
      </c>
      <c r="E437" s="404" t="s">
        <v>1457</v>
      </c>
    </row>
    <row r="438" spans="1:5">
      <c r="D438" s="426">
        <v>408</v>
      </c>
      <c r="E438" s="404" t="s">
        <v>1457</v>
      </c>
    </row>
    <row r="439" spans="1:5">
      <c r="D439" s="426">
        <v>409</v>
      </c>
      <c r="E439" s="404" t="s">
        <v>1457</v>
      </c>
    </row>
    <row r="440" spans="1:5">
      <c r="D440" s="426">
        <v>410</v>
      </c>
      <c r="E440" s="404" t="s">
        <v>1457</v>
      </c>
    </row>
    <row r="441" spans="1:5">
      <c r="D441" s="426">
        <v>410</v>
      </c>
      <c r="E441" s="404" t="s">
        <v>1457</v>
      </c>
    </row>
    <row r="442" spans="1:5">
      <c r="E442" s="404" t="s">
        <v>1457</v>
      </c>
    </row>
    <row r="443" spans="1:5">
      <c r="E443" s="404" t="s">
        <v>1457</v>
      </c>
    </row>
    <row r="444" spans="1:5">
      <c r="E444" s="404" t="s">
        <v>1457</v>
      </c>
    </row>
    <row r="445" spans="1:5">
      <c r="E445" s="404" t="s">
        <v>1457</v>
      </c>
    </row>
    <row r="446" spans="1:5">
      <c r="E446" s="404" t="s">
        <v>1457</v>
      </c>
    </row>
    <row r="447" spans="1:5">
      <c r="D447" s="426">
        <v>416</v>
      </c>
      <c r="E447" s="404" t="s">
        <v>1457</v>
      </c>
    </row>
    <row r="448" spans="1:5">
      <c r="A448" s="404">
        <v>433</v>
      </c>
    </row>
    <row r="449" spans="5:6">
      <c r="E449" s="404" t="s">
        <v>1457</v>
      </c>
    </row>
    <row r="450" spans="5:6">
      <c r="E450" s="404" t="s">
        <v>1457</v>
      </c>
    </row>
    <row r="451" spans="5:6">
      <c r="E451" s="404" t="s">
        <v>1457</v>
      </c>
    </row>
    <row r="452" spans="5:6">
      <c r="E452" s="404" t="s">
        <v>1457</v>
      </c>
    </row>
    <row r="453" spans="5:6">
      <c r="E453" s="404" t="s">
        <v>1457</v>
      </c>
    </row>
    <row r="454" spans="5:6">
      <c r="E454" s="404" t="s">
        <v>1457</v>
      </c>
    </row>
    <row r="455" spans="5:6">
      <c r="E455" s="404" t="s">
        <v>1457</v>
      </c>
    </row>
    <row r="456" spans="5:6">
      <c r="E456" s="404" t="s">
        <v>1457</v>
      </c>
    </row>
    <row r="459" spans="5:6">
      <c r="F459" s="404" t="s">
        <v>1622</v>
      </c>
    </row>
    <row r="460" spans="5:6">
      <c r="E460" s="404" t="s">
        <v>500</v>
      </c>
      <c r="F460" s="404" t="s">
        <v>2226</v>
      </c>
    </row>
    <row r="461" spans="5:6">
      <c r="E461" s="404" t="s">
        <v>1457</v>
      </c>
    </row>
    <row r="465" spans="1:5">
      <c r="D465" s="404">
        <v>433</v>
      </c>
    </row>
    <row r="466" spans="1:5">
      <c r="A466" s="426">
        <v>50</v>
      </c>
      <c r="D466" s="426">
        <v>434</v>
      </c>
      <c r="E466" s="404" t="s">
        <v>2230</v>
      </c>
    </row>
    <row r="482" spans="4:5">
      <c r="D482" s="426">
        <v>50</v>
      </c>
    </row>
    <row r="494" spans="4:5">
      <c r="E494" s="404" t="s">
        <v>500</v>
      </c>
    </row>
    <row r="496" spans="4:5">
      <c r="D496" s="426">
        <v>464</v>
      </c>
    </row>
    <row r="497" spans="4:4">
      <c r="D497" s="426">
        <v>464</v>
      </c>
    </row>
    <row r="528" spans="1:1">
      <c r="A528" s="426">
        <v>511</v>
      </c>
    </row>
    <row r="530" spans="5:6">
      <c r="F530" s="404" t="s">
        <v>1622</v>
      </c>
    </row>
    <row r="531" spans="5:6">
      <c r="E531" s="404" t="s">
        <v>1457</v>
      </c>
    </row>
    <row r="532" spans="5:6">
      <c r="F532" s="404" t="s">
        <v>1622</v>
      </c>
    </row>
    <row r="533" spans="5:6">
      <c r="E533" s="404" t="s">
        <v>1457</v>
      </c>
    </row>
    <row r="534" spans="5:6">
      <c r="E534" s="404" t="s">
        <v>1457</v>
      </c>
    </row>
    <row r="541" spans="5:6">
      <c r="E541" s="404" t="s">
        <v>1457</v>
      </c>
    </row>
    <row r="542" spans="5:6">
      <c r="E542" s="404" t="s">
        <v>1457</v>
      </c>
    </row>
    <row r="545" spans="4:4">
      <c r="D545" s="426">
        <v>511</v>
      </c>
    </row>
    <row r="546" spans="4:4">
      <c r="D546" s="426">
        <v>512</v>
      </c>
    </row>
    <row r="547" spans="4:4">
      <c r="D547" s="426">
        <v>513</v>
      </c>
    </row>
    <row r="548" spans="4:4">
      <c r="D548" s="426">
        <v>514</v>
      </c>
    </row>
    <row r="549" spans="4:4">
      <c r="D549" s="426">
        <v>515</v>
      </c>
    </row>
    <row r="550" spans="4:4">
      <c r="D550" s="426">
        <v>516</v>
      </c>
    </row>
    <row r="551" spans="4:4">
      <c r="D551" s="426">
        <v>517</v>
      </c>
    </row>
    <row r="552" spans="4:4">
      <c r="D552" s="426">
        <v>518</v>
      </c>
    </row>
    <row r="553" spans="4:4">
      <c r="D553" s="426">
        <v>519</v>
      </c>
    </row>
    <row r="554" spans="4:4">
      <c r="D554" s="426">
        <v>520</v>
      </c>
    </row>
    <row r="555" spans="4:4">
      <c r="D555" s="426">
        <v>521</v>
      </c>
    </row>
    <row r="556" spans="4:4">
      <c r="D556" s="426">
        <v>522</v>
      </c>
    </row>
    <row r="557" spans="4:4">
      <c r="D557" s="426">
        <v>523</v>
      </c>
    </row>
    <row r="558" spans="4:4">
      <c r="D558" s="426">
        <v>524</v>
      </c>
    </row>
    <row r="559" spans="4:4">
      <c r="D559" s="426">
        <v>525</v>
      </c>
    </row>
    <row r="560" spans="4:4">
      <c r="D560" s="426">
        <v>526</v>
      </c>
    </row>
    <row r="561" spans="4:4">
      <c r="D561" s="426">
        <v>527</v>
      </c>
    </row>
    <row r="562" spans="4:4">
      <c r="D562" s="426">
        <v>528</v>
      </c>
    </row>
    <row r="563" spans="4:4">
      <c r="D563" s="426">
        <v>529</v>
      </c>
    </row>
    <row r="564" spans="4:4">
      <c r="D564" s="426">
        <v>530</v>
      </c>
    </row>
    <row r="565" spans="4:4">
      <c r="D565" s="426">
        <v>531</v>
      </c>
    </row>
    <row r="566" spans="4:4">
      <c r="D566" s="426">
        <v>532</v>
      </c>
    </row>
    <row r="567" spans="4:4">
      <c r="D567" s="426">
        <v>533</v>
      </c>
    </row>
    <row r="568" spans="4:4">
      <c r="D568" s="426">
        <v>534</v>
      </c>
    </row>
    <row r="569" spans="4:4">
      <c r="D569" s="426">
        <v>535</v>
      </c>
    </row>
    <row r="570" spans="4:4">
      <c r="D570" s="426">
        <v>536</v>
      </c>
    </row>
    <row r="571" spans="4:4">
      <c r="D571" s="426">
        <v>537</v>
      </c>
    </row>
    <row r="572" spans="4:4">
      <c r="D572" s="426">
        <v>538</v>
      </c>
    </row>
    <row r="573" spans="4:4">
      <c r="D573" s="426">
        <v>539</v>
      </c>
    </row>
    <row r="574" spans="4:4">
      <c r="D574" s="426">
        <v>540</v>
      </c>
    </row>
    <row r="575" spans="4:4">
      <c r="D575" s="426">
        <v>541</v>
      </c>
    </row>
    <row r="576" spans="4:4">
      <c r="D576" s="426">
        <v>542</v>
      </c>
    </row>
    <row r="577" spans="4:4">
      <c r="D577" s="426">
        <v>543</v>
      </c>
    </row>
    <row r="578" spans="4:4">
      <c r="D578" s="426">
        <v>544</v>
      </c>
    </row>
    <row r="579" spans="4:4">
      <c r="D579" s="426">
        <v>545</v>
      </c>
    </row>
    <row r="580" spans="4:4">
      <c r="D580" s="426">
        <v>546</v>
      </c>
    </row>
    <row r="581" spans="4:4">
      <c r="D581" s="426">
        <v>547</v>
      </c>
    </row>
    <row r="582" spans="4:4">
      <c r="D582" s="426">
        <v>548</v>
      </c>
    </row>
    <row r="583" spans="4:4">
      <c r="D583" s="426">
        <v>549</v>
      </c>
    </row>
    <row r="584" spans="4:4">
      <c r="D584" s="426">
        <v>550</v>
      </c>
    </row>
    <row r="585" spans="4:4">
      <c r="D585" s="426">
        <v>551</v>
      </c>
    </row>
    <row r="586" spans="4:4">
      <c r="D586" s="426">
        <v>552</v>
      </c>
    </row>
    <row r="587" spans="4:4">
      <c r="D587" s="426">
        <v>553</v>
      </c>
    </row>
    <row r="588" spans="4:4">
      <c r="D588" s="426">
        <v>554</v>
      </c>
    </row>
    <row r="589" spans="4:4">
      <c r="D589" s="426">
        <v>555</v>
      </c>
    </row>
    <row r="590" spans="4:4">
      <c r="D590" s="426">
        <v>556</v>
      </c>
    </row>
    <row r="591" spans="4:4">
      <c r="D591" s="426">
        <v>557</v>
      </c>
    </row>
    <row r="592" spans="4:4">
      <c r="D592" s="426">
        <v>558</v>
      </c>
    </row>
    <row r="593" spans="4:4">
      <c r="D593" s="426">
        <v>559</v>
      </c>
    </row>
    <row r="594" spans="4:4">
      <c r="D594" s="426">
        <v>560</v>
      </c>
    </row>
    <row r="595" spans="4:4">
      <c r="D595" s="426">
        <v>561</v>
      </c>
    </row>
    <row r="596" spans="4:4">
      <c r="D596" s="426">
        <v>562</v>
      </c>
    </row>
    <row r="597" spans="4:4">
      <c r="D597" s="426">
        <v>563</v>
      </c>
    </row>
    <row r="598" spans="4:4">
      <c r="D598" s="426">
        <v>564</v>
      </c>
    </row>
    <row r="599" spans="4:4">
      <c r="D599" s="426">
        <v>565</v>
      </c>
    </row>
    <row r="600" spans="4:4">
      <c r="D600" s="426">
        <v>566</v>
      </c>
    </row>
    <row r="601" spans="4:4">
      <c r="D601" s="426">
        <v>567</v>
      </c>
    </row>
    <row r="602" spans="4:4">
      <c r="D602" s="426">
        <v>568</v>
      </c>
    </row>
    <row r="603" spans="4:4">
      <c r="D603" s="426">
        <v>569</v>
      </c>
    </row>
    <row r="604" spans="4:4">
      <c r="D604" s="426">
        <v>570</v>
      </c>
    </row>
    <row r="605" spans="4:4">
      <c r="D605" s="426">
        <v>571</v>
      </c>
    </row>
    <row r="606" spans="4:4">
      <c r="D606" s="426">
        <v>572</v>
      </c>
    </row>
    <row r="607" spans="4:4">
      <c r="D607" s="426">
        <v>573</v>
      </c>
    </row>
    <row r="608" spans="4:4">
      <c r="D608" s="426">
        <v>574</v>
      </c>
    </row>
    <row r="609" spans="4:4">
      <c r="D609" s="426">
        <v>575</v>
      </c>
    </row>
    <row r="610" spans="4:4">
      <c r="D610" s="426">
        <v>576</v>
      </c>
    </row>
    <row r="611" spans="4:4">
      <c r="D611" s="426">
        <v>577</v>
      </c>
    </row>
    <row r="612" spans="4:4">
      <c r="D612" s="426">
        <v>578</v>
      </c>
    </row>
    <row r="613" spans="4:4">
      <c r="D613" s="426">
        <v>579</v>
      </c>
    </row>
    <row r="614" spans="4:4">
      <c r="D614" s="426">
        <v>580</v>
      </c>
    </row>
    <row r="615" spans="4:4">
      <c r="D615" s="426">
        <v>581</v>
      </c>
    </row>
    <row r="616" spans="4:4">
      <c r="D616" s="426">
        <v>582</v>
      </c>
    </row>
    <row r="617" spans="4:4">
      <c r="D617" s="426">
        <v>583</v>
      </c>
    </row>
    <row r="618" spans="4:4">
      <c r="D618" s="426">
        <v>584</v>
      </c>
    </row>
    <row r="619" spans="4:4">
      <c r="D619" s="426">
        <v>585</v>
      </c>
    </row>
    <row r="620" spans="4:4">
      <c r="D620" s="426">
        <v>586</v>
      </c>
    </row>
    <row r="621" spans="4:4">
      <c r="D621" s="426">
        <v>587</v>
      </c>
    </row>
    <row r="622" spans="4:4">
      <c r="D622" s="426">
        <v>588</v>
      </c>
    </row>
    <row r="623" spans="4:4">
      <c r="D623" s="426">
        <v>589</v>
      </c>
    </row>
    <row r="624" spans="4:4">
      <c r="D624" s="426">
        <v>590</v>
      </c>
    </row>
    <row r="625" spans="4:5">
      <c r="D625" s="426">
        <v>591</v>
      </c>
    </row>
    <row r="626" spans="4:5">
      <c r="D626" s="426">
        <v>592</v>
      </c>
    </row>
    <row r="627" spans="4:5">
      <c r="D627" s="426">
        <v>593</v>
      </c>
    </row>
    <row r="628" spans="4:5">
      <c r="D628" s="426">
        <v>594</v>
      </c>
    </row>
    <row r="629" spans="4:5">
      <c r="D629" s="426">
        <v>595</v>
      </c>
    </row>
    <row r="630" spans="4:5">
      <c r="D630" s="426">
        <v>596</v>
      </c>
    </row>
    <row r="631" spans="4:5">
      <c r="D631" s="426">
        <v>597</v>
      </c>
    </row>
    <row r="632" spans="4:5">
      <c r="D632" s="426">
        <v>598</v>
      </c>
    </row>
    <row r="633" spans="4:5">
      <c r="D633" s="426">
        <v>599</v>
      </c>
    </row>
    <row r="634" spans="4:5">
      <c r="D634" s="426">
        <v>600</v>
      </c>
    </row>
    <row r="635" spans="4:5">
      <c r="D635" s="426">
        <v>601</v>
      </c>
    </row>
    <row r="636" spans="4:5">
      <c r="D636" s="426">
        <v>602</v>
      </c>
    </row>
    <row r="637" spans="4:5">
      <c r="D637" s="426">
        <v>603</v>
      </c>
    </row>
    <row r="638" spans="4:5">
      <c r="D638" s="426">
        <v>604</v>
      </c>
    </row>
    <row r="639" spans="4:5">
      <c r="D639" s="426">
        <v>605</v>
      </c>
    </row>
    <row r="640" spans="4:5">
      <c r="D640" s="426">
        <v>606</v>
      </c>
      <c r="E640" s="404" t="s">
        <v>1457</v>
      </c>
    </row>
    <row r="641" spans="4:5">
      <c r="D641" s="426">
        <v>607</v>
      </c>
      <c r="E641" s="404" t="s">
        <v>1457</v>
      </c>
    </row>
    <row r="642" spans="4:5">
      <c r="D642" s="426">
        <v>608</v>
      </c>
      <c r="E642" s="404" t="s">
        <v>1457</v>
      </c>
    </row>
    <row r="643" spans="4:5">
      <c r="D643" s="426">
        <v>609</v>
      </c>
      <c r="E643" s="404" t="s">
        <v>1457</v>
      </c>
    </row>
    <row r="644" spans="4:5">
      <c r="D644" s="426">
        <v>610</v>
      </c>
      <c r="E644" s="404" t="s">
        <v>1457</v>
      </c>
    </row>
    <row r="645" spans="4:5">
      <c r="D645" s="426">
        <v>611</v>
      </c>
      <c r="E645" s="404" t="s">
        <v>1457</v>
      </c>
    </row>
    <row r="646" spans="4:5">
      <c r="D646" s="426">
        <v>612</v>
      </c>
      <c r="E646" s="404" t="s">
        <v>1457</v>
      </c>
    </row>
    <row r="647" spans="4:5">
      <c r="D647" s="426">
        <v>613</v>
      </c>
      <c r="E647" s="404" t="s">
        <v>1457</v>
      </c>
    </row>
    <row r="648" spans="4:5">
      <c r="D648" s="426">
        <v>614</v>
      </c>
      <c r="E648" s="404" t="s">
        <v>1457</v>
      </c>
    </row>
    <row r="649" spans="4:5">
      <c r="D649" s="426">
        <v>615</v>
      </c>
      <c r="E649" s="404" t="s">
        <v>1457</v>
      </c>
    </row>
    <row r="650" spans="4:5">
      <c r="D650" s="426">
        <v>616</v>
      </c>
      <c r="E650" s="404" t="s">
        <v>1457</v>
      </c>
    </row>
    <row r="651" spans="4:5">
      <c r="D651" s="426">
        <v>617</v>
      </c>
      <c r="E651" s="404" t="s">
        <v>1457</v>
      </c>
    </row>
    <row r="652" spans="4:5">
      <c r="D652" s="426">
        <v>618</v>
      </c>
      <c r="E652" s="404" t="s">
        <v>1457</v>
      </c>
    </row>
    <row r="653" spans="4:5">
      <c r="D653" s="426">
        <v>619</v>
      </c>
      <c r="E653" s="404" t="s">
        <v>1457</v>
      </c>
    </row>
    <row r="654" spans="4:5">
      <c r="D654" s="426">
        <v>620</v>
      </c>
      <c r="E654" s="404" t="s">
        <v>1457</v>
      </c>
    </row>
    <row r="655" spans="4:5">
      <c r="D655" s="426">
        <v>621</v>
      </c>
      <c r="E655" s="404" t="s">
        <v>1457</v>
      </c>
    </row>
    <row r="656" spans="4:5">
      <c r="D656" s="426">
        <v>622</v>
      </c>
      <c r="E656" s="404" t="s">
        <v>1457</v>
      </c>
    </row>
    <row r="657" spans="4:6">
      <c r="D657" s="426">
        <v>623</v>
      </c>
      <c r="E657" s="404" t="s">
        <v>1457</v>
      </c>
    </row>
    <row r="658" spans="4:6">
      <c r="D658" s="426">
        <v>624</v>
      </c>
      <c r="E658" s="404" t="s">
        <v>1457</v>
      </c>
    </row>
    <row r="659" spans="4:6">
      <c r="D659" s="426">
        <v>625</v>
      </c>
      <c r="F659" s="404" t="s">
        <v>1622</v>
      </c>
    </row>
    <row r="660" spans="4:6">
      <c r="D660" s="426">
        <v>626</v>
      </c>
      <c r="E660" s="404" t="s">
        <v>1457</v>
      </c>
    </row>
    <row r="661" spans="4:6">
      <c r="D661" s="426">
        <v>627</v>
      </c>
      <c r="E661" s="404" t="s">
        <v>1457</v>
      </c>
    </row>
    <row r="662" spans="4:6">
      <c r="D662" s="426">
        <v>628</v>
      </c>
      <c r="E662" s="404" t="s">
        <v>1457</v>
      </c>
    </row>
    <row r="663" spans="4:6">
      <c r="D663" s="426">
        <v>629</v>
      </c>
      <c r="E663" s="404" t="s">
        <v>1457</v>
      </c>
    </row>
    <row r="664" spans="4:6">
      <c r="D664" s="426">
        <v>630</v>
      </c>
      <c r="E664" s="404" t="s">
        <v>1457</v>
      </c>
    </row>
    <row r="665" spans="4:6">
      <c r="D665" s="426">
        <v>631</v>
      </c>
      <c r="E665" s="404" t="s">
        <v>1457</v>
      </c>
    </row>
    <row r="666" spans="4:6">
      <c r="D666" s="426">
        <v>632</v>
      </c>
    </row>
    <row r="667" spans="4:6">
      <c r="D667" s="426">
        <v>633</v>
      </c>
    </row>
    <row r="668" spans="4:6">
      <c r="D668" s="426">
        <v>634</v>
      </c>
    </row>
    <row r="669" spans="4:6">
      <c r="D669" s="426">
        <v>635</v>
      </c>
    </row>
    <row r="670" spans="4:6">
      <c r="D670" s="426">
        <v>636</v>
      </c>
    </row>
    <row r="671" spans="4:6">
      <c r="D671" s="426">
        <v>637</v>
      </c>
    </row>
    <row r="672" spans="4:6">
      <c r="D672" s="426">
        <v>638</v>
      </c>
    </row>
    <row r="673" spans="4:4">
      <c r="D673" s="426">
        <v>639</v>
      </c>
    </row>
    <row r="674" spans="4:4">
      <c r="D674" s="426">
        <v>640</v>
      </c>
    </row>
  </sheetData>
  <mergeCells count="25">
    <mergeCell ref="F4:F5"/>
    <mergeCell ref="E4:E5"/>
    <mergeCell ref="C4:D4"/>
    <mergeCell ref="B4:B5"/>
    <mergeCell ref="O4:O5"/>
    <mergeCell ref="H4:H5"/>
    <mergeCell ref="I4:I5"/>
    <mergeCell ref="J4:J5"/>
    <mergeCell ref="G4:G5"/>
    <mergeCell ref="I22:J22"/>
    <mergeCell ref="A1:O1"/>
    <mergeCell ref="A2:C2"/>
    <mergeCell ref="H2:I2"/>
    <mergeCell ref="K23:O23"/>
    <mergeCell ref="H23:J23"/>
    <mergeCell ref="M19:N19"/>
    <mergeCell ref="M20:N20"/>
    <mergeCell ref="M21:N21"/>
    <mergeCell ref="I19:J19"/>
    <mergeCell ref="I20:J20"/>
    <mergeCell ref="I21:J21"/>
    <mergeCell ref="A4:A5"/>
    <mergeCell ref="K4:L4"/>
    <mergeCell ref="M4:M5"/>
    <mergeCell ref="N4:N5"/>
  </mergeCells>
  <pageMargins left="0.7" right="0.7" top="0.75" bottom="0.75" header="0.3" footer="0.3"/>
  <pageSetup scale="86" orientation="portrait" horizontalDpi="300" r:id="rId1"/>
  <colBreaks count="1" manualBreakCount="1">
    <brk id="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B4:E41"/>
  <sheetViews>
    <sheetView topLeftCell="B1" workbookViewId="0">
      <selection activeCell="C42" sqref="C42"/>
    </sheetView>
  </sheetViews>
  <sheetFormatPr defaultColWidth="34.5703125" defaultRowHeight="22.5"/>
  <cols>
    <col min="1" max="1" width="14.5703125" style="263" customWidth="1"/>
    <col min="2" max="2" width="45" style="263" customWidth="1"/>
    <col min="3" max="3" width="34.5703125" style="263"/>
    <col min="4" max="4" width="47.42578125" style="263" customWidth="1"/>
    <col min="5" max="5" width="57" style="263" customWidth="1"/>
    <col min="6" max="16384" width="34.5703125" style="263"/>
  </cols>
  <sheetData>
    <row r="4" spans="2:5" ht="45.75" customHeight="1">
      <c r="B4" s="263" t="s">
        <v>828</v>
      </c>
      <c r="C4" s="263" t="s">
        <v>829</v>
      </c>
      <c r="D4" s="263" t="s">
        <v>830</v>
      </c>
      <c r="E4" s="263" t="s">
        <v>831</v>
      </c>
    </row>
    <row r="5" spans="2:5" ht="45.75" customHeight="1">
      <c r="B5" s="246" t="s">
        <v>0</v>
      </c>
      <c r="C5" s="208" t="s">
        <v>75</v>
      </c>
      <c r="D5" s="242" t="s">
        <v>199</v>
      </c>
      <c r="E5" s="242" t="s">
        <v>81</v>
      </c>
    </row>
    <row r="6" spans="2:5" ht="45.75" customHeight="1">
      <c r="B6" s="247" t="s">
        <v>2</v>
      </c>
      <c r="C6" s="208" t="s">
        <v>77</v>
      </c>
      <c r="D6" s="242" t="s">
        <v>201</v>
      </c>
      <c r="E6" s="242" t="s">
        <v>83</v>
      </c>
    </row>
    <row r="7" spans="2:5" ht="45.75" customHeight="1">
      <c r="B7" s="247" t="s">
        <v>4</v>
      </c>
      <c r="C7" s="208" t="s">
        <v>79</v>
      </c>
      <c r="D7" s="242" t="s">
        <v>156</v>
      </c>
      <c r="E7" s="242" t="s">
        <v>87</v>
      </c>
    </row>
    <row r="8" spans="2:5" ht="45.75" customHeight="1">
      <c r="B8" s="247" t="s">
        <v>6</v>
      </c>
      <c r="C8" s="208" t="s">
        <v>81</v>
      </c>
      <c r="D8" s="242" t="s">
        <v>157</v>
      </c>
      <c r="E8" s="242" t="s">
        <v>89</v>
      </c>
    </row>
    <row r="9" spans="2:5" ht="45.75" customHeight="1">
      <c r="B9" s="247" t="s">
        <v>8</v>
      </c>
      <c r="C9" s="208" t="s">
        <v>83</v>
      </c>
      <c r="D9" s="242" t="s">
        <v>161</v>
      </c>
      <c r="E9" s="242" t="s">
        <v>157</v>
      </c>
    </row>
    <row r="10" spans="2:5" ht="45.75" customHeight="1">
      <c r="B10" s="247" t="s">
        <v>10</v>
      </c>
      <c r="C10" s="208" t="s">
        <v>85</v>
      </c>
      <c r="D10" s="242" t="s">
        <v>165</v>
      </c>
      <c r="E10" s="242" t="s">
        <v>161</v>
      </c>
    </row>
    <row r="11" spans="2:5" ht="45.75" customHeight="1">
      <c r="B11" s="247" t="s">
        <v>12</v>
      </c>
      <c r="C11" s="208" t="s">
        <v>87</v>
      </c>
      <c r="D11" s="242" t="s">
        <v>169</v>
      </c>
      <c r="E11" s="242" t="s">
        <v>165</v>
      </c>
    </row>
    <row r="12" spans="2:5" ht="45.75" customHeight="1">
      <c r="B12" s="247" t="s">
        <v>14</v>
      </c>
      <c r="C12" s="208" t="s">
        <v>89</v>
      </c>
      <c r="D12" s="242" t="s">
        <v>173</v>
      </c>
      <c r="E12" s="242" t="s">
        <v>169</v>
      </c>
    </row>
    <row r="13" spans="2:5" ht="45.75" customHeight="1">
      <c r="B13" s="247" t="s">
        <v>15</v>
      </c>
      <c r="C13" s="208" t="s">
        <v>90</v>
      </c>
      <c r="D13" s="242" t="s">
        <v>177</v>
      </c>
      <c r="E13" s="242" t="s">
        <v>173</v>
      </c>
    </row>
    <row r="14" spans="2:5" ht="45.75" customHeight="1">
      <c r="B14" s="247" t="s">
        <v>17</v>
      </c>
      <c r="C14" s="208" t="s">
        <v>92</v>
      </c>
      <c r="D14" s="242" t="s">
        <v>181</v>
      </c>
      <c r="E14" s="242" t="s">
        <v>177</v>
      </c>
    </row>
    <row r="15" spans="2:5" ht="45.75" customHeight="1">
      <c r="B15" s="247" t="s">
        <v>19</v>
      </c>
      <c r="C15" s="208" t="s">
        <v>94</v>
      </c>
      <c r="D15" s="242" t="s">
        <v>184</v>
      </c>
      <c r="E15" s="242" t="s">
        <v>181</v>
      </c>
    </row>
    <row r="16" spans="2:5" ht="45.75" customHeight="1">
      <c r="B16" s="247" t="s">
        <v>21</v>
      </c>
      <c r="C16" s="208" t="s">
        <v>96</v>
      </c>
      <c r="D16" s="242" t="s">
        <v>14</v>
      </c>
      <c r="E16" s="242" t="s">
        <v>184</v>
      </c>
    </row>
    <row r="17" spans="2:5" ht="45.75" customHeight="1">
      <c r="B17" s="247" t="s">
        <v>23</v>
      </c>
      <c r="C17" s="208" t="s">
        <v>98</v>
      </c>
      <c r="D17" s="242" t="s">
        <v>203</v>
      </c>
      <c r="E17" s="242" t="s">
        <v>711</v>
      </c>
    </row>
    <row r="18" spans="2:5" ht="45.75" customHeight="1">
      <c r="B18" s="247" t="s">
        <v>25</v>
      </c>
      <c r="C18" s="208" t="s">
        <v>46</v>
      </c>
      <c r="D18" s="242" t="s">
        <v>19</v>
      </c>
      <c r="E18" s="242" t="s">
        <v>46</v>
      </c>
    </row>
    <row r="19" spans="2:5" ht="45.75" customHeight="1">
      <c r="B19" s="247" t="s">
        <v>26</v>
      </c>
      <c r="C19" s="208" t="s">
        <v>99</v>
      </c>
      <c r="D19" s="242" t="s">
        <v>23</v>
      </c>
      <c r="E19" s="242" t="s">
        <v>215</v>
      </c>
    </row>
    <row r="20" spans="2:5" ht="45.75" customHeight="1">
      <c r="B20" s="247" t="s">
        <v>27</v>
      </c>
      <c r="C20" s="208" t="s">
        <v>101</v>
      </c>
      <c r="D20" s="242" t="s">
        <v>25</v>
      </c>
      <c r="E20" s="242" t="s">
        <v>220</v>
      </c>
    </row>
    <row r="21" spans="2:5" ht="45.75" customHeight="1">
      <c r="B21" s="247" t="s">
        <v>29</v>
      </c>
      <c r="C21" s="208" t="s">
        <v>103</v>
      </c>
      <c r="D21" s="242" t="s">
        <v>26</v>
      </c>
      <c r="E21" s="242" t="s">
        <v>114</v>
      </c>
    </row>
    <row r="22" spans="2:5" ht="45.75" customHeight="1">
      <c r="B22" s="247" t="s">
        <v>31</v>
      </c>
      <c r="C22" s="208" t="s">
        <v>104</v>
      </c>
      <c r="D22" s="242" t="s">
        <v>114</v>
      </c>
      <c r="E22" s="242" t="s">
        <v>227</v>
      </c>
    </row>
    <row r="23" spans="2:5" ht="45.75" customHeight="1">
      <c r="B23" s="247" t="s">
        <v>33</v>
      </c>
      <c r="C23" s="208" t="s">
        <v>106</v>
      </c>
      <c r="D23" s="242" t="s">
        <v>259</v>
      </c>
      <c r="E23" s="242" t="s">
        <v>229</v>
      </c>
    </row>
    <row r="24" spans="2:5" ht="45.75" customHeight="1">
      <c r="B24" s="247" t="s">
        <v>35</v>
      </c>
      <c r="C24" s="208" t="s">
        <v>107</v>
      </c>
      <c r="D24" s="242" t="s">
        <v>260</v>
      </c>
      <c r="E24" s="242" t="s">
        <v>231</v>
      </c>
    </row>
    <row r="25" spans="2:5" ht="45.75" customHeight="1">
      <c r="B25" s="247" t="s">
        <v>37</v>
      </c>
      <c r="C25" s="208" t="s">
        <v>108</v>
      </c>
      <c r="D25" s="242" t="s">
        <v>46</v>
      </c>
      <c r="E25" s="242" t="s">
        <v>235</v>
      </c>
    </row>
    <row r="26" spans="2:5" ht="45.75" customHeight="1">
      <c r="B26" s="247" t="s">
        <v>39</v>
      </c>
      <c r="C26" s="208" t="s">
        <v>110</v>
      </c>
      <c r="D26" s="242" t="s">
        <v>51</v>
      </c>
      <c r="E26" s="242" t="s">
        <v>239</v>
      </c>
    </row>
    <row r="27" spans="2:5" ht="45.75" customHeight="1">
      <c r="B27" s="247" t="s">
        <v>42</v>
      </c>
      <c r="C27" s="208" t="s">
        <v>112</v>
      </c>
      <c r="D27" s="242" t="s">
        <v>53</v>
      </c>
      <c r="E27" s="242" t="s">
        <v>118</v>
      </c>
    </row>
    <row r="28" spans="2:5" ht="45.75" customHeight="1">
      <c r="B28" s="247" t="s">
        <v>44</v>
      </c>
      <c r="C28" s="208" t="s">
        <v>114</v>
      </c>
      <c r="D28" s="242" t="s">
        <v>285</v>
      </c>
      <c r="E28" s="242" t="s">
        <v>263</v>
      </c>
    </row>
    <row r="29" spans="2:5" ht="45.75" customHeight="1">
      <c r="B29" s="247" t="s">
        <v>47</v>
      </c>
      <c r="C29" s="208" t="s">
        <v>116</v>
      </c>
      <c r="D29" s="242" t="s">
        <v>287</v>
      </c>
      <c r="E29" s="242" t="s">
        <v>121</v>
      </c>
    </row>
    <row r="30" spans="2:5" ht="45.75" customHeight="1">
      <c r="B30" s="247" t="s">
        <v>48</v>
      </c>
      <c r="C30" s="208" t="s">
        <v>118</v>
      </c>
      <c r="D30" s="203" t="s">
        <v>60</v>
      </c>
      <c r="E30" s="242" t="s">
        <v>53</v>
      </c>
    </row>
    <row r="31" spans="2:5" ht="45.75" customHeight="1">
      <c r="B31" s="247" t="s">
        <v>49</v>
      </c>
      <c r="C31" s="214" t="s">
        <v>120</v>
      </c>
      <c r="D31" s="203" t="s">
        <v>60</v>
      </c>
      <c r="E31" s="242" t="s">
        <v>291</v>
      </c>
    </row>
    <row r="32" spans="2:5" ht="45.75" customHeight="1">
      <c r="B32" s="263" t="s">
        <v>833</v>
      </c>
      <c r="C32" s="208" t="s">
        <v>48</v>
      </c>
      <c r="D32" s="203" t="s">
        <v>60</v>
      </c>
      <c r="E32" s="242" t="s">
        <v>293</v>
      </c>
    </row>
    <row r="33" spans="2:5" ht="45.75" customHeight="1">
      <c r="B33" s="247" t="s">
        <v>51</v>
      </c>
      <c r="C33" s="208" t="s">
        <v>49</v>
      </c>
      <c r="E33" s="242" t="s">
        <v>47</v>
      </c>
    </row>
    <row r="34" spans="2:5" ht="45.75" customHeight="1">
      <c r="B34" s="247" t="s">
        <v>53</v>
      </c>
      <c r="C34" s="208" t="s">
        <v>121</v>
      </c>
      <c r="E34" s="242" t="s">
        <v>51</v>
      </c>
    </row>
    <row r="35" spans="2:5" ht="45.75" customHeight="1">
      <c r="C35" s="208" t="s">
        <v>53</v>
      </c>
      <c r="E35" s="263" t="s">
        <v>816</v>
      </c>
    </row>
    <row r="36" spans="2:5" ht="45.75" customHeight="1">
      <c r="C36" s="242" t="s">
        <v>51</v>
      </c>
      <c r="E36" s="263" t="s">
        <v>832</v>
      </c>
    </row>
    <row r="37" spans="2:5">
      <c r="C37" s="263" t="s">
        <v>816</v>
      </c>
    </row>
    <row r="38" spans="2:5">
      <c r="C38" s="263" t="s">
        <v>832</v>
      </c>
    </row>
    <row r="39" spans="2:5">
      <c r="C39" s="263" t="s">
        <v>834</v>
      </c>
    </row>
    <row r="40" spans="2:5">
      <c r="C40" s="263" t="s">
        <v>835</v>
      </c>
    </row>
    <row r="41" spans="2:5">
      <c r="C41" s="263" t="s">
        <v>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C674"/>
  <sheetViews>
    <sheetView tabSelected="1" view="pageBreakPreview" zoomScale="60" workbookViewId="0">
      <selection activeCell="D734" sqref="D734:D830"/>
    </sheetView>
  </sheetViews>
  <sheetFormatPr defaultRowHeight="19.5"/>
  <cols>
    <col min="1" max="2" width="9.140625" style="409"/>
    <col min="3" max="3" width="19" style="409" customWidth="1"/>
    <col min="4" max="4" width="6.42578125" style="409" bestFit="1" customWidth="1"/>
    <col min="5" max="5" width="5" style="409" bestFit="1" customWidth="1"/>
    <col min="6" max="6" width="5.28515625" style="409" bestFit="1" customWidth="1"/>
    <col min="7" max="7" width="6.42578125" style="409" bestFit="1" customWidth="1"/>
    <col min="8" max="8" width="5" style="409" bestFit="1" customWidth="1"/>
    <col min="9" max="9" width="4.7109375" style="409" bestFit="1" customWidth="1"/>
    <col min="10" max="10" width="12.85546875" style="409" customWidth="1"/>
    <col min="11" max="11" width="14.42578125" style="409" customWidth="1"/>
    <col min="12" max="12" width="14" style="409" bestFit="1" customWidth="1"/>
    <col min="13" max="15" width="9.140625" style="409"/>
    <col min="16" max="16" width="14" style="409" bestFit="1" customWidth="1"/>
    <col min="17" max="17" width="14.42578125" style="409" bestFit="1" customWidth="1"/>
    <col min="18" max="19" width="9.140625" style="409"/>
    <col min="20" max="20" width="13.28515625" style="409" customWidth="1"/>
    <col min="21" max="22" width="9.140625" style="409"/>
    <col min="23" max="27" width="0" style="409" hidden="1" customWidth="1"/>
    <col min="28" max="16384" width="9.140625" style="409"/>
  </cols>
  <sheetData>
    <row r="1" spans="1:20">
      <c r="A1" s="853" t="s">
        <v>988</v>
      </c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  <c r="Q1" s="853"/>
      <c r="R1" s="853"/>
      <c r="S1" s="853"/>
      <c r="T1" s="853"/>
    </row>
    <row r="2" spans="1:20">
      <c r="A2" s="853" t="s">
        <v>793</v>
      </c>
      <c r="B2" s="853"/>
      <c r="C2" s="853"/>
      <c r="D2" s="853"/>
      <c r="E2" s="853"/>
      <c r="F2" s="853"/>
      <c r="G2" s="853"/>
      <c r="H2" s="853"/>
      <c r="J2" s="409" t="s">
        <v>66</v>
      </c>
      <c r="M2" s="853" t="s">
        <v>877</v>
      </c>
      <c r="N2" s="853"/>
      <c r="P2" s="409" t="s">
        <v>1004</v>
      </c>
    </row>
    <row r="3" spans="1:20" ht="20.25" thickBot="1">
      <c r="A3" s="409" t="s">
        <v>837</v>
      </c>
      <c r="T3" s="409" t="s">
        <v>1005</v>
      </c>
    </row>
    <row r="4" spans="1:20">
      <c r="A4" s="827" t="s">
        <v>989</v>
      </c>
      <c r="B4" s="841" t="s">
        <v>1006</v>
      </c>
      <c r="C4" s="829" t="s">
        <v>992</v>
      </c>
      <c r="D4" s="844" t="s">
        <v>991</v>
      </c>
      <c r="E4" s="845"/>
      <c r="F4" s="845"/>
      <c r="G4" s="845"/>
      <c r="H4" s="845"/>
      <c r="I4" s="846"/>
      <c r="J4" s="829" t="s">
        <v>994</v>
      </c>
      <c r="K4" s="829" t="s">
        <v>995</v>
      </c>
      <c r="L4" s="835" t="s">
        <v>996</v>
      </c>
      <c r="M4" s="833" t="s">
        <v>997</v>
      </c>
      <c r="N4" s="835" t="s">
        <v>998</v>
      </c>
      <c r="O4" s="835" t="s">
        <v>999</v>
      </c>
      <c r="P4" s="829" t="s">
        <v>1000</v>
      </c>
      <c r="Q4" s="829"/>
      <c r="R4" s="829" t="s">
        <v>994</v>
      </c>
      <c r="S4" s="829" t="s">
        <v>1002</v>
      </c>
      <c r="T4" s="831" t="s">
        <v>1003</v>
      </c>
    </row>
    <row r="5" spans="1:20">
      <c r="A5" s="854"/>
      <c r="B5" s="842"/>
      <c r="C5" s="842"/>
      <c r="D5" s="847" t="s">
        <v>1007</v>
      </c>
      <c r="E5" s="848"/>
      <c r="F5" s="848"/>
      <c r="G5" s="848" t="s">
        <v>1008</v>
      </c>
      <c r="H5" s="848"/>
      <c r="I5" s="849"/>
      <c r="J5" s="842"/>
      <c r="K5" s="842"/>
      <c r="L5" s="851"/>
      <c r="M5" s="851"/>
      <c r="N5" s="851"/>
      <c r="O5" s="851"/>
      <c r="P5" s="435"/>
      <c r="Q5" s="435"/>
      <c r="R5" s="842"/>
      <c r="S5" s="842"/>
      <c r="T5" s="852"/>
    </row>
    <row r="6" spans="1:20" ht="20.25" thickBot="1">
      <c r="A6" s="828"/>
      <c r="B6" s="843"/>
      <c r="C6" s="830"/>
      <c r="D6" s="416" t="s">
        <v>763</v>
      </c>
      <c r="E6" s="416" t="s">
        <v>764</v>
      </c>
      <c r="F6" s="416" t="s">
        <v>69</v>
      </c>
      <c r="G6" s="416" t="s">
        <v>763</v>
      </c>
      <c r="H6" s="416" t="s">
        <v>764</v>
      </c>
      <c r="I6" s="416" t="s">
        <v>642</v>
      </c>
      <c r="J6" s="830"/>
      <c r="K6" s="830"/>
      <c r="L6" s="836"/>
      <c r="M6" s="834"/>
      <c r="N6" s="836"/>
      <c r="O6" s="836"/>
      <c r="P6" s="416" t="s">
        <v>1001</v>
      </c>
      <c r="Q6" s="416" t="s">
        <v>993</v>
      </c>
      <c r="R6" s="830"/>
      <c r="S6" s="830"/>
      <c r="T6" s="832"/>
    </row>
    <row r="7" spans="1:20">
      <c r="A7" s="436"/>
      <c r="B7" s="436"/>
      <c r="C7" s="436"/>
      <c r="D7" s="437"/>
      <c r="E7" s="437"/>
      <c r="F7" s="437">
        <f>D7+E7</f>
        <v>0</v>
      </c>
      <c r="G7" s="437"/>
      <c r="H7" s="437"/>
      <c r="I7" s="437">
        <f>G7+H7</f>
        <v>0</v>
      </c>
      <c r="J7" s="436"/>
      <c r="K7" s="436" t="s">
        <v>985</v>
      </c>
      <c r="L7" s="438"/>
      <c r="M7" s="436"/>
      <c r="N7" s="436"/>
      <c r="O7" s="436"/>
      <c r="P7" s="436"/>
      <c r="Q7" s="436"/>
      <c r="R7" s="436"/>
      <c r="S7" s="437"/>
      <c r="T7" s="436"/>
    </row>
    <row r="8" spans="1:20">
      <c r="A8" s="413"/>
      <c r="B8" s="413"/>
      <c r="C8" s="413"/>
      <c r="D8" s="439"/>
      <c r="E8" s="439"/>
      <c r="F8" s="437">
        <f t="shared" ref="F8:F18" si="0">D8+E8</f>
        <v>0</v>
      </c>
      <c r="G8" s="439"/>
      <c r="H8" s="439"/>
      <c r="I8" s="437">
        <f t="shared" ref="I8:I18" si="1">G8+H8</f>
        <v>0</v>
      </c>
      <c r="J8" s="413"/>
      <c r="K8" s="439">
        <f>F8+I8</f>
        <v>0</v>
      </c>
      <c r="L8" s="413"/>
      <c r="M8" s="413"/>
      <c r="N8" s="413"/>
      <c r="O8" s="413"/>
      <c r="P8" s="413"/>
      <c r="Q8" s="413"/>
      <c r="R8" s="413"/>
      <c r="S8" s="439"/>
      <c r="T8" s="413"/>
    </row>
    <row r="9" spans="1:20">
      <c r="A9" s="413"/>
      <c r="B9" s="413"/>
      <c r="C9" s="413"/>
      <c r="D9" s="437"/>
      <c r="E9" s="437"/>
      <c r="F9" s="437">
        <f t="shared" si="0"/>
        <v>0</v>
      </c>
      <c r="G9" s="437"/>
      <c r="H9" s="437"/>
      <c r="I9" s="437">
        <f t="shared" si="1"/>
        <v>0</v>
      </c>
      <c r="J9" s="413"/>
      <c r="K9" s="439">
        <f t="shared" ref="K9:K10" si="2">F9+I9</f>
        <v>0</v>
      </c>
      <c r="L9" s="413"/>
      <c r="M9" s="413"/>
      <c r="N9" s="413"/>
      <c r="O9" s="413"/>
      <c r="P9" s="413"/>
      <c r="Q9" s="413"/>
      <c r="R9" s="413"/>
      <c r="S9" s="439"/>
      <c r="T9" s="413"/>
    </row>
    <row r="10" spans="1:20">
      <c r="A10" s="413"/>
      <c r="B10" s="413"/>
      <c r="C10" s="413"/>
      <c r="D10" s="439"/>
      <c r="E10" s="439"/>
      <c r="F10" s="437">
        <f t="shared" si="0"/>
        <v>0</v>
      </c>
      <c r="G10" s="439"/>
      <c r="H10" s="439"/>
      <c r="I10" s="437">
        <f t="shared" si="1"/>
        <v>0</v>
      </c>
      <c r="J10" s="413"/>
      <c r="K10" s="439">
        <f t="shared" si="2"/>
        <v>0</v>
      </c>
      <c r="L10" s="413"/>
      <c r="M10" s="413"/>
      <c r="N10" s="413"/>
      <c r="O10" s="413"/>
      <c r="P10" s="413"/>
      <c r="Q10" s="413"/>
      <c r="R10" s="413"/>
      <c r="S10" s="439"/>
      <c r="T10" s="413"/>
    </row>
    <row r="11" spans="1:20">
      <c r="A11" s="413"/>
      <c r="B11" s="413"/>
      <c r="C11" s="413"/>
      <c r="D11" s="437"/>
      <c r="E11" s="437"/>
      <c r="F11" s="437">
        <f t="shared" si="0"/>
        <v>0</v>
      </c>
      <c r="G11" s="437"/>
      <c r="H11" s="437"/>
      <c r="I11" s="437">
        <f t="shared" si="1"/>
        <v>0</v>
      </c>
      <c r="J11" s="413"/>
      <c r="K11" s="439">
        <f>F11+I11</f>
        <v>0</v>
      </c>
      <c r="L11" s="413"/>
      <c r="M11" s="413"/>
      <c r="N11" s="413"/>
      <c r="O11" s="413"/>
      <c r="P11" s="413"/>
      <c r="Q11" s="413"/>
      <c r="R11" s="413"/>
      <c r="S11" s="439"/>
      <c r="T11" s="413"/>
    </row>
    <row r="12" spans="1:20">
      <c r="A12" s="413"/>
      <c r="B12" s="413"/>
      <c r="C12" s="413"/>
      <c r="D12" s="439">
        <v>1000</v>
      </c>
      <c r="E12" s="439"/>
      <c r="F12" s="437">
        <f t="shared" si="0"/>
        <v>1000</v>
      </c>
      <c r="G12" s="439"/>
      <c r="H12" s="439"/>
      <c r="I12" s="437">
        <f t="shared" si="1"/>
        <v>0</v>
      </c>
      <c r="J12" s="413"/>
      <c r="K12" s="439">
        <f>F12+I12</f>
        <v>1000</v>
      </c>
      <c r="L12" s="413"/>
      <c r="M12" s="413"/>
      <c r="N12" s="413"/>
      <c r="O12" s="413"/>
      <c r="P12" s="413"/>
      <c r="Q12" s="413"/>
      <c r="R12" s="413"/>
      <c r="S12" s="413"/>
      <c r="T12" s="413"/>
    </row>
    <row r="13" spans="1:20">
      <c r="A13" s="413"/>
      <c r="B13" s="413"/>
      <c r="C13" s="413"/>
      <c r="D13" s="437"/>
      <c r="E13" s="437"/>
      <c r="F13" s="437">
        <f t="shared" si="0"/>
        <v>0</v>
      </c>
      <c r="G13" s="437"/>
      <c r="H13" s="437"/>
      <c r="I13" s="437">
        <f t="shared" si="1"/>
        <v>0</v>
      </c>
      <c r="J13" s="413"/>
      <c r="K13" s="439">
        <f t="shared" ref="K13" si="3">F13+I13</f>
        <v>0</v>
      </c>
      <c r="L13" s="413"/>
      <c r="M13" s="413"/>
      <c r="N13" s="413"/>
      <c r="O13" s="413"/>
      <c r="P13" s="413"/>
      <c r="Q13" s="413"/>
      <c r="R13" s="413"/>
      <c r="S13" s="413"/>
      <c r="T13" s="413"/>
    </row>
    <row r="14" spans="1:20">
      <c r="A14" s="413"/>
      <c r="B14" s="413"/>
      <c r="C14" s="413"/>
      <c r="D14" s="439"/>
      <c r="E14" s="439"/>
      <c r="F14" s="437">
        <f>D14+E14</f>
        <v>0</v>
      </c>
      <c r="G14" s="439"/>
      <c r="H14" s="439"/>
      <c r="I14" s="437">
        <f t="shared" si="1"/>
        <v>0</v>
      </c>
      <c r="J14" s="413"/>
      <c r="K14" s="439">
        <f>F14+I14</f>
        <v>0</v>
      </c>
      <c r="L14" s="413"/>
      <c r="M14" s="413"/>
      <c r="N14" s="413"/>
      <c r="O14" s="413"/>
      <c r="P14" s="413"/>
      <c r="Q14" s="413"/>
      <c r="R14" s="413"/>
      <c r="S14" s="413"/>
      <c r="T14" s="413"/>
    </row>
    <row r="15" spans="1:20">
      <c r="A15" s="413"/>
      <c r="B15" s="413"/>
      <c r="C15" s="413"/>
      <c r="D15" s="437"/>
      <c r="E15" s="437"/>
      <c r="F15" s="437">
        <f t="shared" si="0"/>
        <v>0</v>
      </c>
      <c r="G15" s="437"/>
      <c r="H15" s="437"/>
      <c r="I15" s="437">
        <f t="shared" si="1"/>
        <v>0</v>
      </c>
      <c r="J15" s="413"/>
      <c r="K15" s="439">
        <f t="shared" ref="K15:K16" si="4">F15+I15</f>
        <v>0</v>
      </c>
      <c r="L15" s="413"/>
      <c r="M15" s="413"/>
      <c r="N15" s="413"/>
      <c r="O15" s="413"/>
      <c r="P15" s="413"/>
      <c r="Q15" s="413"/>
      <c r="R15" s="413"/>
      <c r="S15" s="413"/>
      <c r="T15" s="413"/>
    </row>
    <row r="16" spans="1:20">
      <c r="A16" s="413"/>
      <c r="B16" s="413"/>
      <c r="C16" s="413"/>
      <c r="D16" s="439"/>
      <c r="E16" s="439"/>
      <c r="F16" s="437">
        <f t="shared" si="0"/>
        <v>0</v>
      </c>
      <c r="G16" s="439"/>
      <c r="H16" s="439"/>
      <c r="I16" s="437">
        <f t="shared" si="1"/>
        <v>0</v>
      </c>
      <c r="J16" s="413"/>
      <c r="K16" s="439">
        <f t="shared" si="4"/>
        <v>0</v>
      </c>
      <c r="L16" s="413"/>
      <c r="M16" s="413"/>
      <c r="N16" s="413"/>
      <c r="O16" s="413"/>
      <c r="P16" s="413"/>
      <c r="Q16" s="413"/>
      <c r="R16" s="413"/>
      <c r="S16" s="413"/>
      <c r="T16" s="413"/>
    </row>
    <row r="17" spans="1:29">
      <c r="A17" s="413"/>
      <c r="B17" s="413"/>
      <c r="C17" s="413"/>
      <c r="D17" s="437"/>
      <c r="E17" s="437"/>
      <c r="F17" s="437">
        <f t="shared" si="0"/>
        <v>0</v>
      </c>
      <c r="G17" s="437"/>
      <c r="H17" s="437"/>
      <c r="I17" s="437">
        <f t="shared" si="1"/>
        <v>0</v>
      </c>
      <c r="J17" s="413"/>
      <c r="K17" s="439">
        <f>F17+I17</f>
        <v>0</v>
      </c>
      <c r="L17" s="413"/>
      <c r="M17" s="413"/>
      <c r="N17" s="413"/>
      <c r="O17" s="413"/>
      <c r="P17" s="413"/>
      <c r="Q17" s="413"/>
      <c r="R17" s="413"/>
      <c r="S17" s="413"/>
      <c r="T17" s="413"/>
    </row>
    <row r="18" spans="1:29">
      <c r="A18" s="413"/>
      <c r="B18" s="413"/>
      <c r="C18" s="413"/>
      <c r="D18" s="439"/>
      <c r="E18" s="439"/>
      <c r="F18" s="437">
        <f t="shared" si="0"/>
        <v>0</v>
      </c>
      <c r="G18" s="439"/>
      <c r="H18" s="439"/>
      <c r="I18" s="437">
        <f t="shared" si="1"/>
        <v>0</v>
      </c>
      <c r="J18" s="413"/>
      <c r="K18" s="439">
        <f>F18+I18</f>
        <v>0</v>
      </c>
      <c r="L18" s="413"/>
      <c r="M18" s="413"/>
      <c r="N18" s="413"/>
      <c r="O18" s="413"/>
      <c r="P18" s="413"/>
      <c r="Q18" s="413"/>
      <c r="R18" s="413"/>
      <c r="S18" s="413"/>
      <c r="T18" s="413"/>
    </row>
    <row r="19" spans="1:29" ht="20.25" thickBot="1">
      <c r="A19" s="413"/>
      <c r="B19" s="413"/>
      <c r="C19" s="413" t="s">
        <v>69</v>
      </c>
      <c r="D19" s="437">
        <f>SUM(D7:D18)</f>
        <v>1000</v>
      </c>
      <c r="E19" s="437">
        <f t="shared" ref="E19:I19" si="5">SUM(E7:E18)</f>
        <v>0</v>
      </c>
      <c r="F19" s="437">
        <f t="shared" si="5"/>
        <v>1000</v>
      </c>
      <c r="G19" s="437">
        <f t="shared" si="5"/>
        <v>0</v>
      </c>
      <c r="H19" s="437">
        <f t="shared" si="5"/>
        <v>0</v>
      </c>
      <c r="I19" s="437">
        <f t="shared" si="5"/>
        <v>0</v>
      </c>
      <c r="J19" s="413"/>
      <c r="K19" s="439"/>
      <c r="L19" s="440"/>
      <c r="M19" s="413"/>
      <c r="N19" s="440"/>
      <c r="O19" s="440"/>
      <c r="P19" s="440"/>
      <c r="Q19" s="413"/>
      <c r="R19" s="440"/>
      <c r="S19" s="440"/>
      <c r="T19" s="440"/>
    </row>
    <row r="20" spans="1:29">
      <c r="H20" s="441"/>
      <c r="K20" s="442" t="s">
        <v>838</v>
      </c>
      <c r="L20" s="443">
        <f>SUM(K8:K19)</f>
        <v>1000</v>
      </c>
      <c r="N20" s="827" t="s">
        <v>1013</v>
      </c>
      <c r="O20" s="829"/>
      <c r="P20" s="443">
        <f>L33</f>
        <v>500</v>
      </c>
      <c r="R20" s="827" t="s">
        <v>986</v>
      </c>
      <c r="S20" s="829"/>
      <c r="T20" s="444">
        <f>SUM(S7:S19)</f>
        <v>0</v>
      </c>
    </row>
    <row r="21" spans="1:29" ht="20.25" thickBot="1">
      <c r="H21" s="441"/>
      <c r="K21" s="445" t="s">
        <v>72</v>
      </c>
      <c r="L21" s="446">
        <f>L7+L20</f>
        <v>1000</v>
      </c>
      <c r="N21" s="839" t="s">
        <v>1014</v>
      </c>
      <c r="O21" s="840"/>
      <c r="P21" s="447">
        <f>L34</f>
        <v>300</v>
      </c>
      <c r="R21" s="839" t="s">
        <v>74</v>
      </c>
      <c r="S21" s="840"/>
      <c r="T21" s="448">
        <f>T22-T20</f>
        <v>1000</v>
      </c>
    </row>
    <row r="22" spans="1:29" ht="20.25" thickBot="1">
      <c r="H22" s="441"/>
      <c r="N22" s="839" t="s">
        <v>987</v>
      </c>
      <c r="O22" s="840"/>
      <c r="P22" s="447">
        <f>Y29-P20-P21</f>
        <v>200</v>
      </c>
      <c r="R22" s="828" t="s">
        <v>72</v>
      </c>
      <c r="S22" s="850"/>
      <c r="T22" s="449">
        <f>L21</f>
        <v>1000</v>
      </c>
    </row>
    <row r="23" spans="1:29">
      <c r="N23" s="839" t="s">
        <v>74</v>
      </c>
      <c r="O23" s="840"/>
      <c r="P23" s="447">
        <f>T21</f>
        <v>1000</v>
      </c>
    </row>
    <row r="24" spans="1:29">
      <c r="H24" s="441"/>
      <c r="J24" s="441"/>
      <c r="M24" s="838" t="s">
        <v>1010</v>
      </c>
      <c r="N24" s="838"/>
      <c r="O24" s="838"/>
      <c r="P24" s="837" t="str">
        <f>IFERROR(IF(LEN(AC26)&gt;11,LMT,IF(VALUE(RIGHT(INT(AC26/ABJ),2))=0,"",INDEX(MA_Num_S2G,RIGHT(INT(AC26/ABJ),2)) &amp;ABW)&amp;IF(VALUE(RIGHT(INT(AC26/KTI),2))=0,"",INDEX(MA_Num_S2G,RIGHT(INT(AC26/KTI),2))&amp;KTW)&amp;IF(VALUE(RIGHT(INT(AC26/LKS),2))=0,"",INDEX(MA_Num_S2G,RIGHT(INT(AC26/LKS),2))&amp;LKW)&amp;IF(VALUE(RIGHT(INT(AC26/HZR),2))=0,"",INDEX(MA_Num_S2G,RIGHT(INT(AC26/HZR),2))&amp;HZW)&amp;IF(RIGHT(AC26,3)="100",STK,IF(VALUE(RIGHT(INT(AC26/100),1))=0,"",INDEX(MA_Num_S2G,RIGHT(INT(AC26/100),1))&amp;SHE))&amp;IF(INT(RIGHT(AC26,2))=0,"",INDEX(MA_Num_S2G,RIGHT(AC26,2)))&amp;IF(AC26=0,ZRO,"")),"")</f>
        <v xml:space="preserve">एक हजार </v>
      </c>
      <c r="Q24" s="837"/>
      <c r="R24" s="837"/>
      <c r="S24" s="837"/>
      <c r="T24" s="837"/>
      <c r="U24" s="450"/>
    </row>
    <row r="25" spans="1:29" ht="34.5" customHeight="1">
      <c r="H25" s="441"/>
      <c r="K25" s="433"/>
      <c r="Q25" s="441"/>
    </row>
    <row r="26" spans="1:29">
      <c r="AC26" s="454">
        <f>P23</f>
        <v>1000</v>
      </c>
    </row>
    <row r="27" spans="1:29" ht="20.25" hidden="1" thickBot="1"/>
    <row r="28" spans="1:29" ht="25.5" hidden="1" thickBot="1">
      <c r="L28" s="451">
        <v>0</v>
      </c>
      <c r="Y28" s="441">
        <f>L21</f>
        <v>1000</v>
      </c>
      <c r="Z28" s="446">
        <f>T21</f>
        <v>1000</v>
      </c>
    </row>
    <row r="29" spans="1:29" hidden="1">
      <c r="Y29" s="441">
        <f>P23</f>
        <v>1000</v>
      </c>
    </row>
    <row r="30" spans="1:29" hidden="1"/>
    <row r="32" spans="1:29" ht="20.25" thickBot="1">
      <c r="H32" s="441"/>
      <c r="K32" s="433"/>
    </row>
    <row r="33" spans="11:12" ht="25.5" thickBot="1">
      <c r="K33" s="409" t="s">
        <v>1011</v>
      </c>
      <c r="L33" s="451">
        <v>500</v>
      </c>
    </row>
    <row r="34" spans="11:12" ht="20.25" thickBot="1">
      <c r="K34" s="409" t="s">
        <v>1012</v>
      </c>
      <c r="L34" s="478">
        <v>300</v>
      </c>
    </row>
    <row r="76" spans="4:6">
      <c r="F76" s="409" t="s">
        <v>1676</v>
      </c>
    </row>
    <row r="77" spans="4:6">
      <c r="E77" s="409" t="s">
        <v>1457</v>
      </c>
      <c r="F77" s="409" t="s">
        <v>1677</v>
      </c>
    </row>
    <row r="78" spans="4:6">
      <c r="D78" s="433">
        <v>60</v>
      </c>
    </row>
    <row r="79" spans="4:6">
      <c r="D79" s="433">
        <v>61</v>
      </c>
    </row>
    <row r="80" spans="4:6">
      <c r="D80" s="433">
        <v>62</v>
      </c>
    </row>
    <row r="81" spans="4:4">
      <c r="D81" s="433">
        <v>63</v>
      </c>
    </row>
    <row r="82" spans="4:4">
      <c r="D82" s="433">
        <v>64</v>
      </c>
    </row>
    <row r="83" spans="4:4">
      <c r="D83" s="433">
        <v>65</v>
      </c>
    </row>
    <row r="84" spans="4:4">
      <c r="D84" s="433">
        <v>66</v>
      </c>
    </row>
    <row r="85" spans="4:4">
      <c r="D85" s="433">
        <v>67</v>
      </c>
    </row>
    <row r="86" spans="4:4">
      <c r="D86" s="433">
        <v>68</v>
      </c>
    </row>
    <row r="87" spans="4:4">
      <c r="D87" s="433">
        <v>68</v>
      </c>
    </row>
    <row r="88" spans="4:4">
      <c r="D88" s="433">
        <v>69</v>
      </c>
    </row>
    <row r="89" spans="4:4">
      <c r="D89" s="433">
        <v>70</v>
      </c>
    </row>
    <row r="90" spans="4:4">
      <c r="D90" s="433">
        <v>71</v>
      </c>
    </row>
    <row r="91" spans="4:4">
      <c r="D91" s="433">
        <v>72</v>
      </c>
    </row>
    <row r="92" spans="4:4">
      <c r="D92" s="433">
        <v>73</v>
      </c>
    </row>
    <row r="93" spans="4:4">
      <c r="D93" s="433">
        <v>74</v>
      </c>
    </row>
    <row r="94" spans="4:4">
      <c r="D94" s="433">
        <v>75</v>
      </c>
    </row>
    <row r="95" spans="4:4">
      <c r="D95" s="433">
        <v>76</v>
      </c>
    </row>
    <row r="96" spans="4:4">
      <c r="D96" s="433">
        <v>77</v>
      </c>
    </row>
    <row r="97" spans="4:4">
      <c r="D97" s="433">
        <v>78</v>
      </c>
    </row>
    <row r="98" spans="4:4">
      <c r="D98" s="433">
        <v>79</v>
      </c>
    </row>
    <row r="99" spans="4:4">
      <c r="D99" s="433">
        <v>80</v>
      </c>
    </row>
    <row r="100" spans="4:4">
      <c r="D100" s="433">
        <v>81</v>
      </c>
    </row>
    <row r="101" spans="4:4">
      <c r="D101" s="433">
        <v>82</v>
      </c>
    </row>
    <row r="102" spans="4:4">
      <c r="D102" s="433">
        <v>83</v>
      </c>
    </row>
    <row r="103" spans="4:4">
      <c r="D103" s="433">
        <v>84</v>
      </c>
    </row>
    <row r="104" spans="4:4">
      <c r="D104" s="433">
        <v>85</v>
      </c>
    </row>
    <row r="105" spans="4:4">
      <c r="D105" s="433">
        <v>86</v>
      </c>
    </row>
    <row r="106" spans="4:4">
      <c r="D106" s="433">
        <v>87</v>
      </c>
    </row>
    <row r="107" spans="4:4">
      <c r="D107" s="433">
        <v>88</v>
      </c>
    </row>
    <row r="108" spans="4:4">
      <c r="D108" s="433">
        <v>89</v>
      </c>
    </row>
    <row r="109" spans="4:4">
      <c r="D109" s="433">
        <v>90</v>
      </c>
    </row>
    <row r="110" spans="4:4">
      <c r="D110" s="433">
        <v>91</v>
      </c>
    </row>
    <row r="111" spans="4:4">
      <c r="D111" s="433">
        <v>92</v>
      </c>
    </row>
    <row r="112" spans="4:4">
      <c r="D112" s="433">
        <v>93</v>
      </c>
    </row>
    <row r="113" spans="4:6">
      <c r="D113" s="433">
        <v>94</v>
      </c>
    </row>
    <row r="114" spans="4:6">
      <c r="D114" s="433">
        <v>95</v>
      </c>
    </row>
    <row r="115" spans="4:6">
      <c r="D115" s="433">
        <v>96</v>
      </c>
    </row>
    <row r="116" spans="4:6">
      <c r="D116" s="433">
        <v>97</v>
      </c>
    </row>
    <row r="117" spans="4:6">
      <c r="D117" s="433">
        <v>98</v>
      </c>
    </row>
    <row r="118" spans="4:6">
      <c r="D118" s="433">
        <v>99</v>
      </c>
      <c r="F118" s="753"/>
    </row>
    <row r="119" spans="4:6" s="753" customFormat="1">
      <c r="D119" s="433">
        <v>99</v>
      </c>
      <c r="E119" s="753" t="s">
        <v>1457</v>
      </c>
    </row>
    <row r="120" spans="4:6">
      <c r="D120" s="433">
        <v>100</v>
      </c>
    </row>
    <row r="121" spans="4:6">
      <c r="D121" s="433">
        <v>101</v>
      </c>
    </row>
    <row r="122" spans="4:6">
      <c r="D122" s="433">
        <v>102</v>
      </c>
    </row>
    <row r="123" spans="4:6">
      <c r="D123" s="433">
        <v>103</v>
      </c>
    </row>
    <row r="124" spans="4:6">
      <c r="D124" s="433">
        <v>104</v>
      </c>
    </row>
    <row r="125" spans="4:6">
      <c r="D125" s="433">
        <v>105</v>
      </c>
    </row>
    <row r="126" spans="4:6">
      <c r="D126" s="433">
        <v>106</v>
      </c>
    </row>
    <row r="127" spans="4:6">
      <c r="D127" s="433">
        <v>107</v>
      </c>
    </row>
    <row r="128" spans="4:6">
      <c r="D128" s="433">
        <v>108</v>
      </c>
    </row>
    <row r="129" spans="4:4">
      <c r="D129" s="433">
        <v>109</v>
      </c>
    </row>
    <row r="130" spans="4:4">
      <c r="D130" s="433">
        <v>110</v>
      </c>
    </row>
    <row r="131" spans="4:4">
      <c r="D131" s="433">
        <v>111</v>
      </c>
    </row>
    <row r="132" spans="4:4">
      <c r="D132" s="433">
        <v>112</v>
      </c>
    </row>
    <row r="133" spans="4:4">
      <c r="D133" s="433">
        <v>113</v>
      </c>
    </row>
    <row r="134" spans="4:4">
      <c r="D134" s="433">
        <v>114</v>
      </c>
    </row>
    <row r="135" spans="4:4">
      <c r="D135" s="433">
        <v>115</v>
      </c>
    </row>
    <row r="136" spans="4:4">
      <c r="D136" s="433">
        <v>116</v>
      </c>
    </row>
    <row r="137" spans="4:4">
      <c r="D137" s="433">
        <v>117</v>
      </c>
    </row>
    <row r="138" spans="4:4">
      <c r="D138" s="433">
        <v>118</v>
      </c>
    </row>
    <row r="139" spans="4:4">
      <c r="D139" s="433">
        <v>119</v>
      </c>
    </row>
    <row r="140" spans="4:4">
      <c r="D140" s="433">
        <v>120</v>
      </c>
    </row>
    <row r="141" spans="4:4">
      <c r="D141" s="433">
        <v>121</v>
      </c>
    </row>
    <row r="142" spans="4:4">
      <c r="D142" s="433">
        <v>122</v>
      </c>
    </row>
    <row r="143" spans="4:4">
      <c r="D143" s="433">
        <v>123</v>
      </c>
    </row>
    <row r="144" spans="4:4">
      <c r="D144" s="433">
        <v>123</v>
      </c>
    </row>
    <row r="145" spans="4:4">
      <c r="D145" s="433">
        <v>124</v>
      </c>
    </row>
    <row r="146" spans="4:4">
      <c r="D146" s="433">
        <v>125</v>
      </c>
    </row>
    <row r="147" spans="4:4">
      <c r="D147" s="433">
        <v>126</v>
      </c>
    </row>
    <row r="148" spans="4:4">
      <c r="D148" s="433">
        <v>127</v>
      </c>
    </row>
    <row r="149" spans="4:4">
      <c r="D149" s="433">
        <v>128</v>
      </c>
    </row>
    <row r="150" spans="4:4">
      <c r="D150" s="433">
        <v>129</v>
      </c>
    </row>
    <row r="151" spans="4:4">
      <c r="D151" s="433">
        <v>130</v>
      </c>
    </row>
    <row r="152" spans="4:4">
      <c r="D152" s="753"/>
    </row>
    <row r="153" spans="4:4">
      <c r="D153" s="753"/>
    </row>
    <row r="154" spans="4:4">
      <c r="D154" s="753"/>
    </row>
    <row r="155" spans="4:4">
      <c r="D155" s="753"/>
    </row>
    <row r="156" spans="4:4">
      <c r="D156" s="753"/>
    </row>
    <row r="157" spans="4:4">
      <c r="D157" s="753"/>
    </row>
    <row r="158" spans="4:4">
      <c r="D158" s="753"/>
    </row>
    <row r="159" spans="4:4">
      <c r="D159" s="753"/>
    </row>
    <row r="160" spans="4:4">
      <c r="D160" s="753"/>
    </row>
    <row r="161" spans="4:4">
      <c r="D161" s="753"/>
    </row>
    <row r="162" spans="4:4">
      <c r="D162" s="753"/>
    </row>
    <row r="163" spans="4:4">
      <c r="D163" s="753"/>
    </row>
    <row r="164" spans="4:4">
      <c r="D164" s="753"/>
    </row>
    <row r="165" spans="4:4">
      <c r="D165" s="753"/>
    </row>
    <row r="166" spans="4:4">
      <c r="D166" s="753"/>
    </row>
    <row r="167" spans="4:4">
      <c r="D167" s="753"/>
    </row>
    <row r="168" spans="4:4">
      <c r="D168" s="753"/>
    </row>
    <row r="169" spans="4:4">
      <c r="D169" s="753"/>
    </row>
    <row r="170" spans="4:4">
      <c r="D170" s="753"/>
    </row>
    <row r="171" spans="4:4">
      <c r="D171" s="753"/>
    </row>
    <row r="172" spans="4:4">
      <c r="D172" s="753"/>
    </row>
    <row r="173" spans="4:4">
      <c r="D173" s="753"/>
    </row>
    <row r="174" spans="4:4">
      <c r="D174" s="753"/>
    </row>
    <row r="175" spans="4:4">
      <c r="D175" s="753"/>
    </row>
    <row r="177" spans="4:5">
      <c r="D177" s="433">
        <v>155</v>
      </c>
    </row>
    <row r="178" spans="4:5">
      <c r="D178" s="433">
        <v>156</v>
      </c>
    </row>
    <row r="179" spans="4:5">
      <c r="D179" s="433">
        <v>157</v>
      </c>
    </row>
    <row r="180" spans="4:5">
      <c r="D180" s="433">
        <v>158</v>
      </c>
    </row>
    <row r="181" spans="4:5">
      <c r="D181" s="433">
        <v>159</v>
      </c>
      <c r="E181" s="753"/>
    </row>
    <row r="182" spans="4:5">
      <c r="D182" s="433">
        <v>160</v>
      </c>
      <c r="E182" s="753"/>
    </row>
    <row r="183" spans="4:5">
      <c r="D183" s="433">
        <v>161</v>
      </c>
      <c r="E183" s="753"/>
    </row>
    <row r="184" spans="4:5">
      <c r="D184" s="433">
        <v>162</v>
      </c>
      <c r="E184" s="753"/>
    </row>
    <row r="185" spans="4:5">
      <c r="D185" s="433">
        <v>163</v>
      </c>
      <c r="E185" s="753"/>
    </row>
    <row r="186" spans="4:5">
      <c r="D186" s="433">
        <v>164</v>
      </c>
      <c r="E186" s="753"/>
    </row>
    <row r="187" spans="4:5">
      <c r="D187" s="433">
        <v>165</v>
      </c>
      <c r="E187" s="753"/>
    </row>
    <row r="188" spans="4:5">
      <c r="E188" s="753"/>
    </row>
    <row r="189" spans="4:5">
      <c r="D189" s="433">
        <v>166</v>
      </c>
      <c r="E189" s="753"/>
    </row>
    <row r="190" spans="4:5">
      <c r="D190" s="753"/>
      <c r="E190" s="753"/>
    </row>
    <row r="191" spans="4:5">
      <c r="D191" s="753"/>
      <c r="E191" s="753"/>
    </row>
    <row r="192" spans="4:5">
      <c r="D192" s="753"/>
      <c r="E192" s="753"/>
    </row>
    <row r="193" spans="4:5">
      <c r="D193" s="753"/>
      <c r="E193" s="753"/>
    </row>
    <row r="194" spans="4:5">
      <c r="D194" s="753"/>
      <c r="E194" s="753"/>
    </row>
    <row r="195" spans="4:5">
      <c r="D195" s="753"/>
      <c r="E195" s="753"/>
    </row>
    <row r="196" spans="4:5">
      <c r="D196" s="753"/>
      <c r="E196" s="753"/>
    </row>
    <row r="197" spans="4:5">
      <c r="D197" s="753"/>
      <c r="E197" s="753"/>
    </row>
    <row r="198" spans="4:5">
      <c r="D198" s="753"/>
      <c r="E198" s="753"/>
    </row>
    <row r="199" spans="4:5">
      <c r="D199" s="753"/>
      <c r="E199" s="753"/>
    </row>
    <row r="200" spans="4:5">
      <c r="D200" s="753"/>
      <c r="E200" s="753"/>
    </row>
    <row r="201" spans="4:5">
      <c r="D201" s="753"/>
      <c r="E201" s="753"/>
    </row>
    <row r="202" spans="4:5">
      <c r="D202" s="753"/>
      <c r="E202" s="753"/>
    </row>
    <row r="203" spans="4:5">
      <c r="D203" s="753"/>
      <c r="E203" s="753"/>
    </row>
    <row r="204" spans="4:5">
      <c r="D204" s="753"/>
      <c r="E204" s="753"/>
    </row>
    <row r="205" spans="4:5">
      <c r="D205" s="753"/>
      <c r="E205" s="753"/>
    </row>
    <row r="206" spans="4:5">
      <c r="D206" s="753"/>
      <c r="E206" s="753"/>
    </row>
    <row r="207" spans="4:5">
      <c r="D207" s="753"/>
      <c r="E207" s="753"/>
    </row>
    <row r="208" spans="4:5">
      <c r="D208" s="753"/>
      <c r="E208" s="753"/>
    </row>
    <row r="209" spans="4:6">
      <c r="D209" s="753"/>
      <c r="E209" s="753"/>
    </row>
    <row r="210" spans="4:6">
      <c r="D210" s="753"/>
      <c r="E210" s="753"/>
    </row>
    <row r="211" spans="4:6">
      <c r="D211" s="753"/>
      <c r="E211" s="753"/>
    </row>
    <row r="212" spans="4:6">
      <c r="D212" s="753"/>
      <c r="E212" s="753"/>
    </row>
    <row r="213" spans="4:6">
      <c r="D213" s="753"/>
      <c r="E213" s="753"/>
    </row>
    <row r="214" spans="4:6">
      <c r="D214" s="753"/>
      <c r="E214" s="753"/>
    </row>
    <row r="215" spans="4:6">
      <c r="D215" s="753"/>
      <c r="E215" s="753"/>
    </row>
    <row r="216" spans="4:6">
      <c r="D216" s="753"/>
      <c r="E216" s="409" t="s">
        <v>1457</v>
      </c>
      <c r="F216" s="409" t="s">
        <v>1809</v>
      </c>
    </row>
    <row r="217" spans="4:6">
      <c r="D217" s="753"/>
      <c r="F217" s="409" t="s">
        <v>1622</v>
      </c>
    </row>
    <row r="218" spans="4:6">
      <c r="D218" s="753"/>
      <c r="E218" s="753" t="s">
        <v>1457</v>
      </c>
    </row>
    <row r="219" spans="4:6">
      <c r="D219" s="753"/>
      <c r="E219" s="409" t="s">
        <v>1457</v>
      </c>
    </row>
    <row r="220" spans="4:6">
      <c r="D220" s="753"/>
      <c r="E220" s="409" t="s">
        <v>1457</v>
      </c>
    </row>
    <row r="221" spans="4:6">
      <c r="D221" s="753"/>
      <c r="E221" s="753" t="s">
        <v>1457</v>
      </c>
    </row>
    <row r="222" spans="4:6">
      <c r="D222" s="753"/>
      <c r="E222" s="753" t="s">
        <v>1457</v>
      </c>
    </row>
    <row r="223" spans="4:6">
      <c r="D223" s="753"/>
      <c r="E223" s="753" t="s">
        <v>1457</v>
      </c>
    </row>
    <row r="224" spans="4:6">
      <c r="D224" s="753"/>
      <c r="E224" s="753" t="s">
        <v>1457</v>
      </c>
    </row>
    <row r="225" spans="4:6">
      <c r="D225" s="753"/>
      <c r="E225" s="753" t="s">
        <v>1457</v>
      </c>
    </row>
    <row r="226" spans="4:6">
      <c r="D226" s="753"/>
      <c r="E226" s="753" t="s">
        <v>1457</v>
      </c>
    </row>
    <row r="227" spans="4:6">
      <c r="D227" s="753"/>
      <c r="E227" s="753" t="s">
        <v>1457</v>
      </c>
    </row>
    <row r="228" spans="4:6">
      <c r="D228" s="753"/>
      <c r="E228" s="753" t="s">
        <v>1457</v>
      </c>
    </row>
    <row r="229" spans="4:6">
      <c r="D229" s="753"/>
      <c r="E229" s="753" t="s">
        <v>1457</v>
      </c>
    </row>
    <row r="230" spans="4:6">
      <c r="D230" s="753"/>
      <c r="E230" s="753" t="s">
        <v>1457</v>
      </c>
    </row>
    <row r="231" spans="4:6">
      <c r="D231" s="753"/>
      <c r="E231" s="753" t="s">
        <v>1457</v>
      </c>
    </row>
    <row r="232" spans="4:6">
      <c r="D232" s="753"/>
      <c r="E232" s="753" t="s">
        <v>1457</v>
      </c>
    </row>
    <row r="233" spans="4:6">
      <c r="D233" s="753"/>
      <c r="F233" s="409" t="s">
        <v>1622</v>
      </c>
    </row>
    <row r="234" spans="4:6">
      <c r="D234" s="753"/>
      <c r="E234" s="409" t="s">
        <v>1457</v>
      </c>
    </row>
    <row r="235" spans="4:6">
      <c r="D235" s="753"/>
      <c r="E235" s="753" t="s">
        <v>1457</v>
      </c>
    </row>
    <row r="236" spans="4:6">
      <c r="D236" s="753"/>
      <c r="E236" s="753" t="s">
        <v>1457</v>
      </c>
    </row>
    <row r="237" spans="4:6">
      <c r="D237" s="753"/>
      <c r="E237" s="753" t="s">
        <v>1457</v>
      </c>
    </row>
    <row r="238" spans="4:6">
      <c r="D238" s="753"/>
      <c r="E238" s="753" t="s">
        <v>1457</v>
      </c>
    </row>
    <row r="239" spans="4:6">
      <c r="D239" s="753"/>
      <c r="E239" s="753" t="s">
        <v>1457</v>
      </c>
    </row>
    <row r="240" spans="4:6">
      <c r="D240" s="753"/>
      <c r="E240" s="753" t="s">
        <v>1457</v>
      </c>
    </row>
    <row r="241" spans="4:6">
      <c r="D241" s="753"/>
      <c r="E241" s="753" t="s">
        <v>1457</v>
      </c>
    </row>
    <row r="242" spans="4:6">
      <c r="D242" s="753"/>
      <c r="E242" s="753" t="s">
        <v>1457</v>
      </c>
    </row>
    <row r="243" spans="4:6">
      <c r="D243" s="753"/>
      <c r="E243" s="753" t="s">
        <v>1457</v>
      </c>
    </row>
    <row r="244" spans="4:6">
      <c r="D244" s="753"/>
      <c r="E244" s="753" t="s">
        <v>1457</v>
      </c>
    </row>
    <row r="245" spans="4:6">
      <c r="D245" s="753"/>
      <c r="E245" s="753" t="s">
        <v>1457</v>
      </c>
    </row>
    <row r="246" spans="4:6">
      <c r="D246" s="753"/>
      <c r="E246" s="753" t="s">
        <v>1457</v>
      </c>
    </row>
    <row r="247" spans="4:6">
      <c r="D247" s="753"/>
      <c r="E247" s="753" t="s">
        <v>1457</v>
      </c>
    </row>
    <row r="248" spans="4:6">
      <c r="D248" s="753"/>
      <c r="E248" s="753" t="s">
        <v>1457</v>
      </c>
    </row>
    <row r="249" spans="4:6">
      <c r="D249" s="753"/>
      <c r="E249" s="753" t="s">
        <v>1457</v>
      </c>
    </row>
    <row r="250" spans="4:6">
      <c r="D250" s="753"/>
      <c r="E250" s="753" t="s">
        <v>1457</v>
      </c>
    </row>
    <row r="251" spans="4:6">
      <c r="D251" s="753"/>
      <c r="E251" s="753" t="s">
        <v>1457</v>
      </c>
    </row>
    <row r="252" spans="4:6">
      <c r="D252" s="753"/>
      <c r="E252" s="753" t="s">
        <v>1457</v>
      </c>
    </row>
    <row r="253" spans="4:6">
      <c r="D253" s="753"/>
      <c r="E253" s="753" t="s">
        <v>1457</v>
      </c>
    </row>
    <row r="254" spans="4:6">
      <c r="D254" s="753"/>
      <c r="E254" s="753" t="s">
        <v>1457</v>
      </c>
    </row>
    <row r="255" spans="4:6">
      <c r="D255" s="753"/>
      <c r="F255" s="409" t="s">
        <v>1987</v>
      </c>
    </row>
    <row r="256" spans="4:6">
      <c r="D256" s="753"/>
      <c r="E256" s="409" t="s">
        <v>1457</v>
      </c>
      <c r="F256" s="409" t="s">
        <v>1846</v>
      </c>
    </row>
    <row r="257" spans="4:5">
      <c r="D257" s="753"/>
      <c r="E257" s="753" t="s">
        <v>1457</v>
      </c>
    </row>
    <row r="258" spans="4:5">
      <c r="D258" s="753"/>
      <c r="E258" s="753" t="s">
        <v>1457</v>
      </c>
    </row>
    <row r="259" spans="4:5">
      <c r="D259" s="753"/>
      <c r="E259" s="753" t="s">
        <v>1457</v>
      </c>
    </row>
    <row r="260" spans="4:5">
      <c r="D260" s="753"/>
      <c r="E260" s="753" t="s">
        <v>1457</v>
      </c>
    </row>
    <row r="261" spans="4:5">
      <c r="D261" s="753"/>
      <c r="E261" s="753" t="s">
        <v>1457</v>
      </c>
    </row>
    <row r="262" spans="4:5">
      <c r="D262" s="753"/>
      <c r="E262" s="753" t="s">
        <v>1457</v>
      </c>
    </row>
    <row r="263" spans="4:5">
      <c r="D263" s="753"/>
      <c r="E263" s="753" t="s">
        <v>1457</v>
      </c>
    </row>
    <row r="264" spans="4:5">
      <c r="D264" s="753"/>
      <c r="E264" s="753" t="s">
        <v>1457</v>
      </c>
    </row>
    <row r="265" spans="4:5">
      <c r="D265" s="753"/>
      <c r="E265" s="753" t="s">
        <v>1457</v>
      </c>
    </row>
    <row r="266" spans="4:5">
      <c r="D266" s="753"/>
      <c r="E266" s="753" t="s">
        <v>1457</v>
      </c>
    </row>
    <row r="267" spans="4:5">
      <c r="D267" s="753"/>
      <c r="E267" s="753" t="s">
        <v>1457</v>
      </c>
    </row>
    <row r="268" spans="4:5">
      <c r="D268" s="753"/>
      <c r="E268" s="753" t="s">
        <v>1457</v>
      </c>
    </row>
    <row r="269" spans="4:5">
      <c r="D269" s="753"/>
      <c r="E269" s="753" t="s">
        <v>1457</v>
      </c>
    </row>
    <row r="270" spans="4:5">
      <c r="D270" s="753"/>
      <c r="E270" s="753" t="s">
        <v>1457</v>
      </c>
    </row>
    <row r="271" spans="4:5">
      <c r="D271" s="753"/>
      <c r="E271" s="753" t="s">
        <v>1457</v>
      </c>
    </row>
    <row r="272" spans="4:5">
      <c r="D272" s="753"/>
      <c r="E272" s="753" t="s">
        <v>1457</v>
      </c>
    </row>
    <row r="273" spans="4:6">
      <c r="D273" s="753"/>
      <c r="E273" s="753" t="s">
        <v>1457</v>
      </c>
    </row>
    <row r="274" spans="4:6">
      <c r="D274" s="753"/>
      <c r="E274" s="753" t="s">
        <v>1457</v>
      </c>
    </row>
    <row r="275" spans="4:6">
      <c r="D275" s="753"/>
      <c r="E275" s="753" t="s">
        <v>1457</v>
      </c>
    </row>
    <row r="276" spans="4:6">
      <c r="D276" s="753"/>
      <c r="E276" s="753" t="s">
        <v>1457</v>
      </c>
    </row>
    <row r="277" spans="4:6">
      <c r="D277" s="753"/>
      <c r="E277" s="753" t="s">
        <v>1457</v>
      </c>
    </row>
    <row r="278" spans="4:6">
      <c r="E278" s="753" t="s">
        <v>1457</v>
      </c>
    </row>
    <row r="279" spans="4:6">
      <c r="D279" s="433">
        <v>254</v>
      </c>
      <c r="E279" s="753" t="s">
        <v>1457</v>
      </c>
    </row>
    <row r="280" spans="4:6">
      <c r="D280" s="433">
        <v>255</v>
      </c>
      <c r="E280" s="753" t="s">
        <v>1457</v>
      </c>
    </row>
    <row r="281" spans="4:6">
      <c r="D281" s="433">
        <v>256</v>
      </c>
      <c r="E281" s="753" t="s">
        <v>1457</v>
      </c>
    </row>
    <row r="282" spans="4:6">
      <c r="D282" s="433">
        <v>257</v>
      </c>
      <c r="F282" s="409" t="s">
        <v>1622</v>
      </c>
    </row>
    <row r="283" spans="4:6">
      <c r="E283" s="409" t="s">
        <v>1457</v>
      </c>
    </row>
    <row r="284" spans="4:6">
      <c r="D284" s="433">
        <v>258</v>
      </c>
      <c r="E284" s="753" t="s">
        <v>1457</v>
      </c>
    </row>
    <row r="285" spans="4:6">
      <c r="D285" s="433">
        <v>259</v>
      </c>
      <c r="E285" s="753" t="s">
        <v>1457</v>
      </c>
    </row>
    <row r="286" spans="4:6">
      <c r="D286" s="433">
        <v>260</v>
      </c>
      <c r="E286" s="753" t="s">
        <v>1457</v>
      </c>
    </row>
    <row r="287" spans="4:6">
      <c r="D287" s="433">
        <v>261</v>
      </c>
      <c r="E287" s="753" t="s">
        <v>1457</v>
      </c>
    </row>
    <row r="288" spans="4:6">
      <c r="D288" s="433">
        <v>262</v>
      </c>
      <c r="E288" s="753" t="s">
        <v>1457</v>
      </c>
    </row>
    <row r="289" spans="4:5">
      <c r="D289" s="433">
        <v>263</v>
      </c>
      <c r="E289" s="753" t="s">
        <v>1457</v>
      </c>
    </row>
    <row r="290" spans="4:5">
      <c r="D290" s="433">
        <v>264</v>
      </c>
      <c r="E290" s="753" t="s">
        <v>1457</v>
      </c>
    </row>
    <row r="291" spans="4:5">
      <c r="D291" s="433">
        <v>264</v>
      </c>
      <c r="E291" s="753" t="s">
        <v>1457</v>
      </c>
    </row>
    <row r="292" spans="4:5">
      <c r="D292" s="753"/>
      <c r="E292" s="753" t="s">
        <v>1457</v>
      </c>
    </row>
    <row r="293" spans="4:5">
      <c r="D293" s="753"/>
      <c r="E293" s="753" t="s">
        <v>1457</v>
      </c>
    </row>
    <row r="294" spans="4:5">
      <c r="D294" s="753"/>
      <c r="E294" s="753" t="s">
        <v>1457</v>
      </c>
    </row>
    <row r="295" spans="4:5">
      <c r="D295" s="753"/>
      <c r="E295" s="753" t="s">
        <v>1457</v>
      </c>
    </row>
    <row r="296" spans="4:5">
      <c r="D296" s="753"/>
      <c r="E296" s="753" t="s">
        <v>1457</v>
      </c>
    </row>
    <row r="297" spans="4:5">
      <c r="D297" s="753"/>
      <c r="E297" s="753" t="s">
        <v>1457</v>
      </c>
    </row>
    <row r="298" spans="4:5">
      <c r="D298" s="753"/>
      <c r="E298" s="753" t="s">
        <v>1457</v>
      </c>
    </row>
    <row r="299" spans="4:5">
      <c r="D299" s="753"/>
      <c r="E299" s="753" t="s">
        <v>1457</v>
      </c>
    </row>
    <row r="300" spans="4:5">
      <c r="D300" s="753"/>
      <c r="E300" s="753" t="s">
        <v>1457</v>
      </c>
    </row>
    <row r="301" spans="4:5">
      <c r="D301" s="753"/>
      <c r="E301" s="753" t="s">
        <v>1457</v>
      </c>
    </row>
    <row r="302" spans="4:5">
      <c r="D302" s="753"/>
      <c r="E302" s="753" t="s">
        <v>1457</v>
      </c>
    </row>
    <row r="303" spans="4:5">
      <c r="D303" s="753"/>
      <c r="E303" s="753" t="s">
        <v>1457</v>
      </c>
    </row>
    <row r="304" spans="4:5">
      <c r="D304" s="753"/>
      <c r="E304" s="753" t="s">
        <v>1457</v>
      </c>
    </row>
    <row r="305" spans="4:5">
      <c r="D305" s="753"/>
      <c r="E305" s="753" t="s">
        <v>1457</v>
      </c>
    </row>
    <row r="306" spans="4:5">
      <c r="D306" s="753"/>
      <c r="E306" s="753" t="s">
        <v>1457</v>
      </c>
    </row>
    <row r="307" spans="4:5">
      <c r="D307" s="753"/>
      <c r="E307" s="753" t="s">
        <v>1457</v>
      </c>
    </row>
    <row r="308" spans="4:5">
      <c r="D308" s="753"/>
    </row>
    <row r="309" spans="4:5">
      <c r="D309" s="753"/>
    </row>
    <row r="310" spans="4:5">
      <c r="D310" s="753"/>
    </row>
    <row r="311" spans="4:5">
      <c r="D311" s="753"/>
      <c r="E311" s="409" t="s">
        <v>1457</v>
      </c>
    </row>
    <row r="312" spans="4:5">
      <c r="D312" s="753"/>
      <c r="E312" s="753" t="s">
        <v>1457</v>
      </c>
    </row>
    <row r="313" spans="4:5">
      <c r="D313" s="753"/>
      <c r="E313" s="753" t="s">
        <v>1457</v>
      </c>
    </row>
    <row r="314" spans="4:5">
      <c r="D314" s="753"/>
      <c r="E314" s="753" t="s">
        <v>1457</v>
      </c>
    </row>
    <row r="315" spans="4:5">
      <c r="D315" s="433">
        <v>287</v>
      </c>
      <c r="E315" s="753" t="s">
        <v>1457</v>
      </c>
    </row>
    <row r="316" spans="4:5">
      <c r="D316" s="753"/>
      <c r="E316" s="753" t="s">
        <v>1457</v>
      </c>
    </row>
    <row r="317" spans="4:5">
      <c r="D317" s="753"/>
      <c r="E317" s="753" t="s">
        <v>1457</v>
      </c>
    </row>
    <row r="318" spans="4:5">
      <c r="D318" s="753"/>
      <c r="E318" s="753" t="s">
        <v>1457</v>
      </c>
    </row>
    <row r="319" spans="4:5">
      <c r="D319" s="753"/>
      <c r="E319" s="753" t="s">
        <v>1457</v>
      </c>
    </row>
    <row r="320" spans="4:5">
      <c r="D320" s="753"/>
      <c r="E320" s="753" t="s">
        <v>1457</v>
      </c>
    </row>
    <row r="321" spans="4:5">
      <c r="D321" s="753"/>
      <c r="E321" s="753" t="s">
        <v>1457</v>
      </c>
    </row>
    <row r="322" spans="4:5">
      <c r="D322" s="753"/>
      <c r="E322" s="753" t="s">
        <v>1457</v>
      </c>
    </row>
    <row r="323" spans="4:5">
      <c r="D323" s="753"/>
      <c r="E323" s="753" t="s">
        <v>1457</v>
      </c>
    </row>
    <row r="324" spans="4:5">
      <c r="D324" s="753"/>
      <c r="E324" s="753" t="s">
        <v>1457</v>
      </c>
    </row>
    <row r="325" spans="4:5">
      <c r="D325" s="753"/>
      <c r="E325" s="753" t="s">
        <v>1457</v>
      </c>
    </row>
    <row r="326" spans="4:5">
      <c r="D326" s="753"/>
      <c r="E326" s="753" t="s">
        <v>1457</v>
      </c>
    </row>
    <row r="327" spans="4:5">
      <c r="D327" s="753"/>
      <c r="E327" s="753" t="s">
        <v>1457</v>
      </c>
    </row>
    <row r="328" spans="4:5">
      <c r="D328" s="753"/>
      <c r="E328" s="753" t="s">
        <v>1457</v>
      </c>
    </row>
    <row r="329" spans="4:5">
      <c r="D329" s="753"/>
      <c r="E329" s="753" t="s">
        <v>1457</v>
      </c>
    </row>
    <row r="330" spans="4:5">
      <c r="D330" s="753"/>
      <c r="E330" s="753" t="s">
        <v>1457</v>
      </c>
    </row>
    <row r="331" spans="4:5">
      <c r="D331" s="753"/>
      <c r="E331" s="753" t="s">
        <v>1457</v>
      </c>
    </row>
    <row r="332" spans="4:5">
      <c r="D332" s="753"/>
      <c r="E332" s="753" t="s">
        <v>1457</v>
      </c>
    </row>
    <row r="333" spans="4:5">
      <c r="D333" s="753"/>
      <c r="E333" s="753" t="s">
        <v>1457</v>
      </c>
    </row>
    <row r="334" spans="4:5">
      <c r="D334" s="753"/>
      <c r="E334" s="753" t="s">
        <v>1457</v>
      </c>
    </row>
    <row r="335" spans="4:5">
      <c r="D335" s="753"/>
      <c r="E335" s="753" t="s">
        <v>1457</v>
      </c>
    </row>
    <row r="336" spans="4:5">
      <c r="D336" s="753"/>
      <c r="E336" s="753" t="s">
        <v>1457</v>
      </c>
    </row>
    <row r="337" spans="4:5">
      <c r="D337" s="753"/>
      <c r="E337" s="753" t="s">
        <v>1457</v>
      </c>
    </row>
    <row r="338" spans="4:5">
      <c r="D338" s="753"/>
      <c r="E338" s="753" t="s">
        <v>1457</v>
      </c>
    </row>
    <row r="339" spans="4:5">
      <c r="D339" s="753"/>
      <c r="E339" s="753" t="s">
        <v>1457</v>
      </c>
    </row>
    <row r="340" spans="4:5">
      <c r="D340" s="753"/>
      <c r="E340" s="753" t="s">
        <v>1457</v>
      </c>
    </row>
    <row r="341" spans="4:5">
      <c r="D341" s="753"/>
      <c r="E341" s="753" t="s">
        <v>1457</v>
      </c>
    </row>
    <row r="342" spans="4:5">
      <c r="D342" s="753"/>
      <c r="E342" s="753" t="s">
        <v>1457</v>
      </c>
    </row>
    <row r="343" spans="4:5">
      <c r="D343" s="753"/>
      <c r="E343" s="753" t="s">
        <v>1457</v>
      </c>
    </row>
    <row r="344" spans="4:5">
      <c r="D344" s="753"/>
      <c r="E344" s="753" t="s">
        <v>1457</v>
      </c>
    </row>
    <row r="345" spans="4:5">
      <c r="D345" s="753"/>
      <c r="E345" s="753" t="s">
        <v>1457</v>
      </c>
    </row>
    <row r="346" spans="4:5">
      <c r="D346" s="753"/>
      <c r="E346" s="753" t="s">
        <v>1457</v>
      </c>
    </row>
    <row r="347" spans="4:5">
      <c r="D347" s="753"/>
      <c r="E347" s="753" t="s">
        <v>1457</v>
      </c>
    </row>
    <row r="348" spans="4:5">
      <c r="D348" s="753"/>
      <c r="E348" s="753" t="s">
        <v>1457</v>
      </c>
    </row>
    <row r="349" spans="4:5">
      <c r="D349" s="753"/>
      <c r="E349" s="753" t="s">
        <v>1457</v>
      </c>
    </row>
    <row r="350" spans="4:5">
      <c r="D350" s="753"/>
      <c r="E350" s="753" t="s">
        <v>1457</v>
      </c>
    </row>
    <row r="351" spans="4:5">
      <c r="D351" s="753"/>
      <c r="E351" s="753" t="s">
        <v>1457</v>
      </c>
    </row>
    <row r="352" spans="4:5">
      <c r="D352" s="753"/>
      <c r="E352" s="753" t="s">
        <v>1457</v>
      </c>
    </row>
    <row r="353" spans="4:5">
      <c r="D353" s="753"/>
      <c r="E353" s="753" t="s">
        <v>1457</v>
      </c>
    </row>
    <row r="354" spans="4:5">
      <c r="D354" s="753"/>
      <c r="E354" s="753" t="s">
        <v>1457</v>
      </c>
    </row>
    <row r="355" spans="4:5">
      <c r="D355" s="753"/>
      <c r="E355" s="753" t="s">
        <v>1457</v>
      </c>
    </row>
    <row r="356" spans="4:5">
      <c r="D356" s="753"/>
      <c r="E356" s="753" t="s">
        <v>1457</v>
      </c>
    </row>
    <row r="357" spans="4:5">
      <c r="D357" s="753"/>
      <c r="E357" s="753" t="s">
        <v>1457</v>
      </c>
    </row>
    <row r="358" spans="4:5">
      <c r="D358" s="753"/>
      <c r="E358" s="753" t="s">
        <v>1457</v>
      </c>
    </row>
    <row r="359" spans="4:5">
      <c r="D359" s="753"/>
      <c r="E359" s="753" t="s">
        <v>1457</v>
      </c>
    </row>
    <row r="360" spans="4:5">
      <c r="D360" s="753"/>
    </row>
    <row r="361" spans="4:5">
      <c r="D361" s="753"/>
      <c r="E361" s="409" t="s">
        <v>1457</v>
      </c>
    </row>
    <row r="362" spans="4:5">
      <c r="D362" s="753"/>
      <c r="E362" s="753" t="s">
        <v>1457</v>
      </c>
    </row>
    <row r="363" spans="4:5">
      <c r="E363" s="753" t="s">
        <v>1457</v>
      </c>
    </row>
    <row r="364" spans="4:5">
      <c r="E364" s="753" t="s">
        <v>1457</v>
      </c>
    </row>
    <row r="365" spans="4:5">
      <c r="D365" s="433">
        <v>335</v>
      </c>
      <c r="E365" s="753" t="s">
        <v>1457</v>
      </c>
    </row>
    <row r="366" spans="4:5">
      <c r="D366" s="753"/>
      <c r="E366" s="753" t="s">
        <v>1457</v>
      </c>
    </row>
    <row r="367" spans="4:5">
      <c r="D367" s="753"/>
      <c r="E367" s="753" t="s">
        <v>1457</v>
      </c>
    </row>
    <row r="368" spans="4:5">
      <c r="D368" s="753"/>
      <c r="E368" s="753" t="s">
        <v>1457</v>
      </c>
    </row>
    <row r="369" spans="4:5">
      <c r="D369" s="753"/>
    </row>
    <row r="370" spans="4:5">
      <c r="D370" s="753"/>
      <c r="E370" s="409" t="s">
        <v>1457</v>
      </c>
    </row>
    <row r="371" spans="4:5">
      <c r="D371" s="753"/>
      <c r="E371" s="753" t="s">
        <v>1457</v>
      </c>
    </row>
    <row r="372" spans="4:5">
      <c r="D372" s="753"/>
      <c r="E372" s="753" t="s">
        <v>1457</v>
      </c>
    </row>
    <row r="373" spans="4:5">
      <c r="D373" s="753"/>
      <c r="E373" s="753" t="s">
        <v>1457</v>
      </c>
    </row>
    <row r="374" spans="4:5">
      <c r="D374" s="753"/>
      <c r="E374" s="753" t="s">
        <v>1457</v>
      </c>
    </row>
    <row r="375" spans="4:5">
      <c r="D375" s="753"/>
      <c r="E375" s="753" t="s">
        <v>1457</v>
      </c>
    </row>
    <row r="376" spans="4:5">
      <c r="D376" s="753"/>
      <c r="E376" s="753" t="s">
        <v>1457</v>
      </c>
    </row>
    <row r="377" spans="4:5">
      <c r="D377" s="753"/>
      <c r="E377" s="753" t="s">
        <v>1457</v>
      </c>
    </row>
    <row r="378" spans="4:5">
      <c r="D378" s="753"/>
      <c r="E378" s="753" t="s">
        <v>1457</v>
      </c>
    </row>
    <row r="379" spans="4:5">
      <c r="D379" s="753"/>
      <c r="E379" s="753" t="s">
        <v>1457</v>
      </c>
    </row>
    <row r="380" spans="4:5">
      <c r="D380" s="753"/>
      <c r="E380" s="753" t="s">
        <v>1457</v>
      </c>
    </row>
    <row r="381" spans="4:5">
      <c r="D381" s="753"/>
      <c r="E381" s="753" t="s">
        <v>1457</v>
      </c>
    </row>
    <row r="382" spans="4:5">
      <c r="D382" s="753"/>
      <c r="E382" s="753" t="s">
        <v>1457</v>
      </c>
    </row>
    <row r="383" spans="4:5">
      <c r="D383" s="753"/>
      <c r="E383" s="753" t="s">
        <v>1457</v>
      </c>
    </row>
    <row r="384" spans="4:5">
      <c r="D384" s="753"/>
      <c r="E384" s="753" t="s">
        <v>1457</v>
      </c>
    </row>
    <row r="385" spans="4:5">
      <c r="D385" s="753"/>
      <c r="E385" s="753" t="s">
        <v>1457</v>
      </c>
    </row>
    <row r="386" spans="4:5">
      <c r="D386" s="753"/>
      <c r="E386" s="753" t="s">
        <v>1457</v>
      </c>
    </row>
    <row r="387" spans="4:5">
      <c r="D387" s="753"/>
      <c r="E387" s="753" t="s">
        <v>1457</v>
      </c>
    </row>
    <row r="388" spans="4:5">
      <c r="D388" s="753"/>
      <c r="E388" s="753" t="s">
        <v>1457</v>
      </c>
    </row>
    <row r="389" spans="4:5">
      <c r="D389" s="753"/>
      <c r="E389" s="753" t="s">
        <v>1457</v>
      </c>
    </row>
    <row r="390" spans="4:5">
      <c r="D390" s="753"/>
      <c r="E390" s="753" t="s">
        <v>1457</v>
      </c>
    </row>
    <row r="391" spans="4:5">
      <c r="D391" s="753"/>
      <c r="E391" s="753" t="s">
        <v>1457</v>
      </c>
    </row>
    <row r="392" spans="4:5">
      <c r="D392" s="753"/>
      <c r="E392" s="753" t="s">
        <v>1457</v>
      </c>
    </row>
    <row r="393" spans="4:5">
      <c r="D393" s="753"/>
      <c r="E393" s="753" t="s">
        <v>1457</v>
      </c>
    </row>
    <row r="394" spans="4:5">
      <c r="D394" s="753"/>
      <c r="E394" s="753" t="s">
        <v>1457</v>
      </c>
    </row>
    <row r="395" spans="4:5">
      <c r="D395" s="753"/>
      <c r="E395" s="753" t="s">
        <v>1457</v>
      </c>
    </row>
    <row r="396" spans="4:5">
      <c r="D396" s="753"/>
      <c r="E396" s="753" t="s">
        <v>1457</v>
      </c>
    </row>
    <row r="397" spans="4:5">
      <c r="D397" s="753"/>
      <c r="E397" s="753" t="s">
        <v>1457</v>
      </c>
    </row>
    <row r="398" spans="4:5">
      <c r="D398" s="753"/>
      <c r="E398" s="753" t="s">
        <v>1457</v>
      </c>
    </row>
    <row r="399" spans="4:5">
      <c r="D399" s="753"/>
      <c r="E399" s="753" t="s">
        <v>1457</v>
      </c>
    </row>
    <row r="400" spans="4:5">
      <c r="D400" s="753"/>
      <c r="E400" s="753" t="s">
        <v>1457</v>
      </c>
    </row>
    <row r="401" spans="4:6">
      <c r="D401" s="753"/>
      <c r="E401" s="753" t="s">
        <v>1457</v>
      </c>
    </row>
    <row r="402" spans="4:6">
      <c r="D402" s="753"/>
      <c r="E402" s="753" t="s">
        <v>1457</v>
      </c>
    </row>
    <row r="403" spans="4:6">
      <c r="D403" s="753"/>
      <c r="E403" s="753" t="s">
        <v>1457</v>
      </c>
    </row>
    <row r="404" spans="4:6">
      <c r="D404" s="753"/>
      <c r="E404" s="753" t="s">
        <v>1457</v>
      </c>
    </row>
    <row r="405" spans="4:6">
      <c r="D405" s="753"/>
      <c r="E405" s="753" t="s">
        <v>1457</v>
      </c>
    </row>
    <row r="406" spans="4:6">
      <c r="D406" s="753"/>
      <c r="E406" s="753" t="s">
        <v>1457</v>
      </c>
    </row>
    <row r="407" spans="4:6">
      <c r="D407" s="753"/>
    </row>
    <row r="408" spans="4:6">
      <c r="D408" s="753"/>
    </row>
    <row r="409" spans="4:6">
      <c r="D409" s="753"/>
    </row>
    <row r="410" spans="4:6">
      <c r="D410" s="753"/>
      <c r="E410" s="409" t="s">
        <v>1457</v>
      </c>
    </row>
    <row r="411" spans="4:6">
      <c r="D411" s="753"/>
      <c r="E411" s="409" t="s">
        <v>1457</v>
      </c>
    </row>
    <row r="412" spans="4:6">
      <c r="D412" s="753"/>
      <c r="E412" s="753" t="s">
        <v>1457</v>
      </c>
    </row>
    <row r="413" spans="4:6">
      <c r="D413" s="753"/>
      <c r="E413" s="753" t="s">
        <v>1457</v>
      </c>
    </row>
    <row r="414" spans="4:6">
      <c r="D414" s="753"/>
      <c r="E414" s="753"/>
      <c r="F414" s="409" t="s">
        <v>1622</v>
      </c>
    </row>
    <row r="415" spans="4:6">
      <c r="D415" s="753"/>
      <c r="E415" s="409" t="s">
        <v>1457</v>
      </c>
    </row>
    <row r="416" spans="4:6">
      <c r="D416" s="753"/>
      <c r="E416" s="753" t="s">
        <v>1457</v>
      </c>
    </row>
    <row r="417" spans="4:5">
      <c r="D417" s="753"/>
      <c r="E417" s="753" t="s">
        <v>1457</v>
      </c>
    </row>
    <row r="418" spans="4:5">
      <c r="D418" s="753"/>
      <c r="E418" s="753" t="s">
        <v>1457</v>
      </c>
    </row>
    <row r="419" spans="4:5">
      <c r="D419" s="753"/>
      <c r="E419" s="753" t="s">
        <v>1457</v>
      </c>
    </row>
    <row r="420" spans="4:5">
      <c r="D420" s="753"/>
      <c r="E420" s="753" t="s">
        <v>1457</v>
      </c>
    </row>
    <row r="421" spans="4:5">
      <c r="D421" s="753"/>
      <c r="E421" s="753" t="s">
        <v>1457</v>
      </c>
    </row>
    <row r="422" spans="4:5">
      <c r="D422" s="753"/>
      <c r="E422" s="753" t="s">
        <v>1457</v>
      </c>
    </row>
    <row r="423" spans="4:5">
      <c r="D423" s="753"/>
      <c r="E423" s="753" t="s">
        <v>1457</v>
      </c>
    </row>
    <row r="424" spans="4:5">
      <c r="D424" s="753"/>
      <c r="E424" s="753" t="s">
        <v>1457</v>
      </c>
    </row>
    <row r="425" spans="4:5">
      <c r="D425" s="753"/>
      <c r="E425" s="753" t="s">
        <v>1457</v>
      </c>
    </row>
    <row r="426" spans="4:5">
      <c r="D426" s="753"/>
      <c r="E426" s="753" t="s">
        <v>1457</v>
      </c>
    </row>
    <row r="427" spans="4:5">
      <c r="D427" s="753"/>
      <c r="E427" s="753" t="s">
        <v>1457</v>
      </c>
    </row>
    <row r="428" spans="4:5">
      <c r="D428" s="753"/>
      <c r="E428" s="753" t="s">
        <v>1457</v>
      </c>
    </row>
    <row r="429" spans="4:5">
      <c r="D429" s="753"/>
      <c r="E429" s="753" t="s">
        <v>1457</v>
      </c>
    </row>
    <row r="430" spans="4:5">
      <c r="D430" s="753"/>
      <c r="E430" s="753" t="s">
        <v>1457</v>
      </c>
    </row>
    <row r="431" spans="4:5">
      <c r="D431" s="753"/>
      <c r="E431" s="753" t="s">
        <v>1457</v>
      </c>
    </row>
    <row r="432" spans="4:5">
      <c r="D432" s="753"/>
      <c r="E432" s="753" t="s">
        <v>1457</v>
      </c>
    </row>
    <row r="433" spans="1:5">
      <c r="D433" s="753"/>
      <c r="E433" s="753" t="s">
        <v>1457</v>
      </c>
    </row>
    <row r="434" spans="1:5">
      <c r="D434" s="753"/>
      <c r="E434" s="753" t="s">
        <v>1457</v>
      </c>
    </row>
    <row r="435" spans="1:5">
      <c r="D435" s="433">
        <v>405</v>
      </c>
      <c r="E435" s="753" t="s">
        <v>1457</v>
      </c>
    </row>
    <row r="436" spans="1:5">
      <c r="D436" s="433">
        <v>406</v>
      </c>
      <c r="E436" s="753" t="s">
        <v>1457</v>
      </c>
    </row>
    <row r="437" spans="1:5">
      <c r="D437" s="433">
        <v>407</v>
      </c>
      <c r="E437" s="753" t="s">
        <v>1457</v>
      </c>
    </row>
    <row r="438" spans="1:5">
      <c r="D438" s="433">
        <v>408</v>
      </c>
      <c r="E438" s="753" t="s">
        <v>1457</v>
      </c>
    </row>
    <row r="439" spans="1:5">
      <c r="D439" s="433">
        <v>409</v>
      </c>
      <c r="E439" s="753" t="s">
        <v>1457</v>
      </c>
    </row>
    <row r="440" spans="1:5">
      <c r="D440" s="433">
        <v>410</v>
      </c>
      <c r="E440" s="753" t="s">
        <v>1457</v>
      </c>
    </row>
    <row r="441" spans="1:5">
      <c r="D441" s="433">
        <v>410</v>
      </c>
      <c r="E441" s="753" t="s">
        <v>1457</v>
      </c>
    </row>
    <row r="442" spans="1:5">
      <c r="D442" s="753"/>
      <c r="E442" s="753" t="s">
        <v>1457</v>
      </c>
    </row>
    <row r="443" spans="1:5">
      <c r="D443" s="753"/>
      <c r="E443" s="753" t="s">
        <v>1457</v>
      </c>
    </row>
    <row r="444" spans="1:5">
      <c r="D444" s="753"/>
      <c r="E444" s="753" t="s">
        <v>1457</v>
      </c>
    </row>
    <row r="445" spans="1:5">
      <c r="D445" s="753"/>
      <c r="E445" s="753" t="s">
        <v>1457</v>
      </c>
    </row>
    <row r="446" spans="1:5">
      <c r="D446" s="753"/>
      <c r="E446" s="753" t="s">
        <v>1457</v>
      </c>
    </row>
    <row r="447" spans="1:5">
      <c r="D447" s="433">
        <v>416</v>
      </c>
      <c r="E447" s="753" t="s">
        <v>1457</v>
      </c>
    </row>
    <row r="448" spans="1:5">
      <c r="A448" s="409">
        <v>433</v>
      </c>
      <c r="D448" s="753"/>
    </row>
    <row r="449" spans="4:6" s="753" customFormat="1">
      <c r="E449" s="753" t="s">
        <v>1457</v>
      </c>
      <c r="F449" s="409"/>
    </row>
    <row r="450" spans="4:6">
      <c r="D450" s="753"/>
      <c r="E450" s="753" t="s">
        <v>1457</v>
      </c>
    </row>
    <row r="451" spans="4:6">
      <c r="D451" s="753"/>
      <c r="E451" s="753" t="s">
        <v>1457</v>
      </c>
    </row>
    <row r="452" spans="4:6">
      <c r="D452" s="753"/>
      <c r="E452" s="753" t="s">
        <v>1457</v>
      </c>
    </row>
    <row r="453" spans="4:6">
      <c r="D453" s="753"/>
      <c r="E453" s="753" t="s">
        <v>1457</v>
      </c>
    </row>
    <row r="454" spans="4:6">
      <c r="D454" s="753"/>
      <c r="E454" s="753" t="s">
        <v>1457</v>
      </c>
    </row>
    <row r="455" spans="4:6">
      <c r="D455" s="753"/>
      <c r="E455" s="753" t="s">
        <v>1457</v>
      </c>
    </row>
    <row r="456" spans="4:6">
      <c r="D456" s="753"/>
      <c r="E456" s="753" t="s">
        <v>1457</v>
      </c>
    </row>
    <row r="457" spans="4:6">
      <c r="D457" s="753"/>
    </row>
    <row r="458" spans="4:6">
      <c r="D458" s="753"/>
    </row>
    <row r="459" spans="4:6">
      <c r="D459" s="753"/>
      <c r="F459" s="409" t="s">
        <v>1622</v>
      </c>
    </row>
    <row r="460" spans="4:6">
      <c r="D460" s="753"/>
      <c r="E460" s="409" t="s">
        <v>500</v>
      </c>
      <c r="F460" s="409" t="s">
        <v>2226</v>
      </c>
    </row>
    <row r="461" spans="4:6">
      <c r="D461" s="753"/>
      <c r="E461" s="409" t="s">
        <v>1457</v>
      </c>
    </row>
    <row r="462" spans="4:6">
      <c r="D462" s="753"/>
    </row>
    <row r="463" spans="4:6">
      <c r="D463" s="753"/>
    </row>
    <row r="464" spans="4:6">
      <c r="D464" s="753"/>
    </row>
    <row r="465" spans="1:5">
      <c r="D465" s="753">
        <v>433</v>
      </c>
    </row>
    <row r="466" spans="1:5" s="753" customFormat="1">
      <c r="A466" s="433">
        <v>50</v>
      </c>
      <c r="D466" s="433">
        <v>434</v>
      </c>
      <c r="E466" s="753" t="s">
        <v>2230</v>
      </c>
    </row>
    <row r="467" spans="1:5">
      <c r="D467" s="753"/>
    </row>
    <row r="468" spans="1:5">
      <c r="D468" s="753"/>
    </row>
    <row r="469" spans="1:5">
      <c r="D469" s="753"/>
    </row>
    <row r="470" spans="1:5">
      <c r="D470" s="753"/>
    </row>
    <row r="471" spans="1:5">
      <c r="D471" s="753"/>
    </row>
    <row r="472" spans="1:5">
      <c r="D472" s="753"/>
    </row>
    <row r="473" spans="1:5">
      <c r="D473" s="753"/>
    </row>
    <row r="474" spans="1:5">
      <c r="D474" s="753"/>
    </row>
    <row r="475" spans="1:5">
      <c r="D475" s="753"/>
    </row>
    <row r="476" spans="1:5">
      <c r="D476" s="753"/>
    </row>
    <row r="477" spans="1:5">
      <c r="D477" s="753"/>
    </row>
    <row r="478" spans="1:5">
      <c r="D478" s="753"/>
    </row>
    <row r="479" spans="1:5">
      <c r="D479" s="753"/>
    </row>
    <row r="480" spans="1:5">
      <c r="D480" s="753"/>
    </row>
    <row r="481" spans="4:5">
      <c r="D481" s="753"/>
    </row>
    <row r="482" spans="4:5">
      <c r="D482" s="433">
        <v>50</v>
      </c>
    </row>
    <row r="483" spans="4:5">
      <c r="D483" s="753"/>
    </row>
    <row r="484" spans="4:5">
      <c r="D484" s="753"/>
    </row>
    <row r="485" spans="4:5">
      <c r="D485" s="753"/>
    </row>
    <row r="486" spans="4:5">
      <c r="D486" s="753"/>
    </row>
    <row r="487" spans="4:5">
      <c r="D487" s="753"/>
    </row>
    <row r="488" spans="4:5">
      <c r="D488" s="753"/>
    </row>
    <row r="489" spans="4:5">
      <c r="D489" s="753"/>
    </row>
    <row r="490" spans="4:5">
      <c r="D490" s="753"/>
    </row>
    <row r="491" spans="4:5">
      <c r="D491" s="753"/>
    </row>
    <row r="492" spans="4:5">
      <c r="D492" s="753"/>
    </row>
    <row r="493" spans="4:5">
      <c r="D493" s="753"/>
    </row>
    <row r="494" spans="4:5">
      <c r="D494" s="753"/>
      <c r="E494" s="409" t="s">
        <v>500</v>
      </c>
    </row>
    <row r="495" spans="4:5">
      <c r="D495" s="753"/>
    </row>
    <row r="496" spans="4:5">
      <c r="D496" s="433">
        <v>464</v>
      </c>
    </row>
    <row r="497" spans="4:5">
      <c r="D497" s="433">
        <v>464</v>
      </c>
    </row>
    <row r="498" spans="4:5">
      <c r="D498" s="753"/>
    </row>
    <row r="499" spans="4:5">
      <c r="D499" s="753"/>
    </row>
    <row r="500" spans="4:5">
      <c r="D500" s="753"/>
    </row>
    <row r="501" spans="4:5">
      <c r="D501" s="753"/>
    </row>
    <row r="502" spans="4:5">
      <c r="D502" s="753"/>
      <c r="E502" s="753"/>
    </row>
    <row r="503" spans="4:5">
      <c r="D503" s="753"/>
      <c r="E503" s="753"/>
    </row>
    <row r="504" spans="4:5">
      <c r="D504" s="753"/>
      <c r="E504" s="753"/>
    </row>
    <row r="505" spans="4:5">
      <c r="D505" s="753"/>
      <c r="E505" s="753"/>
    </row>
    <row r="506" spans="4:5">
      <c r="D506" s="753"/>
      <c r="E506" s="753"/>
    </row>
    <row r="507" spans="4:5">
      <c r="D507" s="753"/>
    </row>
    <row r="508" spans="4:5">
      <c r="D508" s="753"/>
    </row>
    <row r="509" spans="4:5">
      <c r="D509" s="753"/>
    </row>
    <row r="510" spans="4:5">
      <c r="D510" s="753"/>
    </row>
    <row r="511" spans="4:5">
      <c r="D511" s="753"/>
    </row>
    <row r="512" spans="4:5">
      <c r="D512" s="753"/>
    </row>
    <row r="513" spans="1:4">
      <c r="D513" s="753"/>
    </row>
    <row r="514" spans="1:4">
      <c r="D514" s="753"/>
    </row>
    <row r="515" spans="1:4">
      <c r="D515" s="753"/>
    </row>
    <row r="516" spans="1:4">
      <c r="D516" s="753"/>
    </row>
    <row r="517" spans="1:4">
      <c r="D517" s="753"/>
    </row>
    <row r="518" spans="1:4">
      <c r="D518" s="753"/>
    </row>
    <row r="519" spans="1:4">
      <c r="D519" s="753"/>
    </row>
    <row r="520" spans="1:4">
      <c r="D520" s="753"/>
    </row>
    <row r="521" spans="1:4">
      <c r="D521" s="753"/>
    </row>
    <row r="522" spans="1:4">
      <c r="D522" s="753"/>
    </row>
    <row r="523" spans="1:4">
      <c r="D523" s="753"/>
    </row>
    <row r="524" spans="1:4">
      <c r="D524" s="753"/>
    </row>
    <row r="525" spans="1:4">
      <c r="D525" s="753"/>
    </row>
    <row r="526" spans="1:4">
      <c r="D526" s="753"/>
    </row>
    <row r="527" spans="1:4">
      <c r="D527" s="753"/>
    </row>
    <row r="528" spans="1:4">
      <c r="A528" s="433">
        <v>511</v>
      </c>
      <c r="D528" s="753"/>
    </row>
    <row r="529" spans="4:6">
      <c r="D529" s="753"/>
    </row>
    <row r="530" spans="4:6">
      <c r="D530" s="753"/>
      <c r="F530" s="409" t="s">
        <v>1622</v>
      </c>
    </row>
    <row r="531" spans="4:6">
      <c r="D531" s="753"/>
      <c r="E531" s="409" t="s">
        <v>1457</v>
      </c>
    </row>
    <row r="532" spans="4:6">
      <c r="D532" s="753"/>
      <c r="F532" s="409" t="s">
        <v>1622</v>
      </c>
    </row>
    <row r="533" spans="4:6">
      <c r="D533" s="753"/>
      <c r="E533" s="409" t="s">
        <v>1457</v>
      </c>
    </row>
    <row r="534" spans="4:6">
      <c r="D534" s="753"/>
      <c r="E534" s="409" t="s">
        <v>1457</v>
      </c>
    </row>
    <row r="535" spans="4:6">
      <c r="D535" s="753"/>
    </row>
    <row r="536" spans="4:6">
      <c r="D536" s="753"/>
    </row>
    <row r="537" spans="4:6">
      <c r="D537" s="753"/>
    </row>
    <row r="538" spans="4:6">
      <c r="D538" s="753"/>
    </row>
    <row r="539" spans="4:6">
      <c r="D539" s="753"/>
    </row>
    <row r="540" spans="4:6">
      <c r="D540" s="753"/>
    </row>
    <row r="541" spans="4:6">
      <c r="D541" s="753"/>
      <c r="E541" s="409" t="s">
        <v>1457</v>
      </c>
    </row>
    <row r="542" spans="4:6">
      <c r="D542" s="753"/>
      <c r="E542" s="409" t="s">
        <v>1457</v>
      </c>
    </row>
    <row r="543" spans="4:6">
      <c r="D543" s="753"/>
    </row>
    <row r="544" spans="4:6">
      <c r="D544" s="753"/>
    </row>
    <row r="545" spans="4:4">
      <c r="D545" s="433">
        <v>511</v>
      </c>
    </row>
    <row r="546" spans="4:4">
      <c r="D546" s="433">
        <v>512</v>
      </c>
    </row>
    <row r="547" spans="4:4">
      <c r="D547" s="433">
        <v>513</v>
      </c>
    </row>
    <row r="548" spans="4:4">
      <c r="D548" s="433">
        <v>514</v>
      </c>
    </row>
    <row r="549" spans="4:4">
      <c r="D549" s="433">
        <v>515</v>
      </c>
    </row>
    <row r="550" spans="4:4">
      <c r="D550" s="433">
        <v>516</v>
      </c>
    </row>
    <row r="551" spans="4:4">
      <c r="D551" s="433">
        <v>517</v>
      </c>
    </row>
    <row r="552" spans="4:4">
      <c r="D552" s="433">
        <v>518</v>
      </c>
    </row>
    <row r="553" spans="4:4">
      <c r="D553" s="433">
        <v>519</v>
      </c>
    </row>
    <row r="554" spans="4:4">
      <c r="D554" s="433">
        <v>520</v>
      </c>
    </row>
    <row r="555" spans="4:4">
      <c r="D555" s="433">
        <v>521</v>
      </c>
    </row>
    <row r="556" spans="4:4">
      <c r="D556" s="433">
        <v>522</v>
      </c>
    </row>
    <row r="557" spans="4:4">
      <c r="D557" s="433">
        <v>523</v>
      </c>
    </row>
    <row r="558" spans="4:4">
      <c r="D558" s="433">
        <v>524</v>
      </c>
    </row>
    <row r="559" spans="4:4">
      <c r="D559" s="433">
        <v>525</v>
      </c>
    </row>
    <row r="560" spans="4:4">
      <c r="D560" s="433">
        <v>526</v>
      </c>
    </row>
    <row r="561" spans="4:4">
      <c r="D561" s="433">
        <v>527</v>
      </c>
    </row>
    <row r="562" spans="4:4">
      <c r="D562" s="433">
        <v>528</v>
      </c>
    </row>
    <row r="563" spans="4:4">
      <c r="D563" s="433">
        <v>529</v>
      </c>
    </row>
    <row r="564" spans="4:4">
      <c r="D564" s="433">
        <v>530</v>
      </c>
    </row>
    <row r="565" spans="4:4">
      <c r="D565" s="433">
        <v>531</v>
      </c>
    </row>
    <row r="566" spans="4:4">
      <c r="D566" s="433">
        <v>532</v>
      </c>
    </row>
    <row r="567" spans="4:4">
      <c r="D567" s="433">
        <v>533</v>
      </c>
    </row>
    <row r="568" spans="4:4">
      <c r="D568" s="433">
        <v>534</v>
      </c>
    </row>
    <row r="569" spans="4:4">
      <c r="D569" s="433">
        <v>535</v>
      </c>
    </row>
    <row r="570" spans="4:4">
      <c r="D570" s="433">
        <v>536</v>
      </c>
    </row>
    <row r="571" spans="4:4">
      <c r="D571" s="433">
        <v>537</v>
      </c>
    </row>
    <row r="572" spans="4:4">
      <c r="D572" s="433">
        <v>538</v>
      </c>
    </row>
    <row r="573" spans="4:4">
      <c r="D573" s="433">
        <v>539</v>
      </c>
    </row>
    <row r="574" spans="4:4">
      <c r="D574" s="433">
        <v>540</v>
      </c>
    </row>
    <row r="575" spans="4:4">
      <c r="D575" s="433">
        <v>541</v>
      </c>
    </row>
    <row r="576" spans="4:4">
      <c r="D576" s="433">
        <v>542</v>
      </c>
    </row>
    <row r="577" spans="4:4">
      <c r="D577" s="433">
        <v>543</v>
      </c>
    </row>
    <row r="578" spans="4:4">
      <c r="D578" s="433">
        <v>544</v>
      </c>
    </row>
    <row r="579" spans="4:4">
      <c r="D579" s="433">
        <v>545</v>
      </c>
    </row>
    <row r="580" spans="4:4">
      <c r="D580" s="433">
        <v>546</v>
      </c>
    </row>
    <row r="581" spans="4:4">
      <c r="D581" s="433">
        <v>547</v>
      </c>
    </row>
    <row r="582" spans="4:4">
      <c r="D582" s="433">
        <v>548</v>
      </c>
    </row>
    <row r="583" spans="4:4">
      <c r="D583" s="433">
        <v>549</v>
      </c>
    </row>
    <row r="584" spans="4:4">
      <c r="D584" s="433">
        <v>550</v>
      </c>
    </row>
    <row r="585" spans="4:4">
      <c r="D585" s="433">
        <v>551</v>
      </c>
    </row>
    <row r="586" spans="4:4">
      <c r="D586" s="433">
        <v>552</v>
      </c>
    </row>
    <row r="587" spans="4:4">
      <c r="D587" s="433">
        <v>553</v>
      </c>
    </row>
    <row r="588" spans="4:4">
      <c r="D588" s="433">
        <v>554</v>
      </c>
    </row>
    <row r="589" spans="4:4">
      <c r="D589" s="433">
        <v>555</v>
      </c>
    </row>
    <row r="590" spans="4:4">
      <c r="D590" s="433">
        <v>556</v>
      </c>
    </row>
    <row r="591" spans="4:4">
      <c r="D591" s="433">
        <v>557</v>
      </c>
    </row>
    <row r="592" spans="4:4">
      <c r="D592" s="433">
        <v>558</v>
      </c>
    </row>
    <row r="593" spans="4:4">
      <c r="D593" s="433">
        <v>559</v>
      </c>
    </row>
    <row r="594" spans="4:4">
      <c r="D594" s="433">
        <v>560</v>
      </c>
    </row>
    <row r="595" spans="4:4">
      <c r="D595" s="433">
        <v>561</v>
      </c>
    </row>
    <row r="596" spans="4:4">
      <c r="D596" s="433">
        <v>562</v>
      </c>
    </row>
    <row r="597" spans="4:4">
      <c r="D597" s="433">
        <v>563</v>
      </c>
    </row>
    <row r="598" spans="4:4">
      <c r="D598" s="433">
        <v>564</v>
      </c>
    </row>
    <row r="599" spans="4:4">
      <c r="D599" s="433">
        <v>565</v>
      </c>
    </row>
    <row r="600" spans="4:4">
      <c r="D600" s="433">
        <v>566</v>
      </c>
    </row>
    <row r="601" spans="4:4">
      <c r="D601" s="433">
        <v>567</v>
      </c>
    </row>
    <row r="602" spans="4:4">
      <c r="D602" s="433">
        <v>568</v>
      </c>
    </row>
    <row r="603" spans="4:4">
      <c r="D603" s="433">
        <v>569</v>
      </c>
    </row>
    <row r="604" spans="4:4">
      <c r="D604" s="433">
        <v>570</v>
      </c>
    </row>
    <row r="605" spans="4:4">
      <c r="D605" s="433">
        <v>571</v>
      </c>
    </row>
    <row r="606" spans="4:4">
      <c r="D606" s="433">
        <v>572</v>
      </c>
    </row>
    <row r="607" spans="4:4">
      <c r="D607" s="433">
        <v>573</v>
      </c>
    </row>
    <row r="608" spans="4:4">
      <c r="D608" s="433">
        <v>574</v>
      </c>
    </row>
    <row r="609" spans="4:4">
      <c r="D609" s="433">
        <v>575</v>
      </c>
    </row>
    <row r="610" spans="4:4">
      <c r="D610" s="433">
        <v>576</v>
      </c>
    </row>
    <row r="611" spans="4:4">
      <c r="D611" s="433">
        <v>577</v>
      </c>
    </row>
    <row r="612" spans="4:4">
      <c r="D612" s="433">
        <v>578</v>
      </c>
    </row>
    <row r="613" spans="4:4">
      <c r="D613" s="433">
        <v>579</v>
      </c>
    </row>
    <row r="614" spans="4:4">
      <c r="D614" s="433">
        <v>580</v>
      </c>
    </row>
    <row r="615" spans="4:4">
      <c r="D615" s="433">
        <v>581</v>
      </c>
    </row>
    <row r="616" spans="4:4">
      <c r="D616" s="433">
        <v>582</v>
      </c>
    </row>
    <row r="617" spans="4:4">
      <c r="D617" s="433">
        <v>583</v>
      </c>
    </row>
    <row r="618" spans="4:4">
      <c r="D618" s="433">
        <v>584</v>
      </c>
    </row>
    <row r="619" spans="4:4">
      <c r="D619" s="433">
        <v>585</v>
      </c>
    </row>
    <row r="620" spans="4:4">
      <c r="D620" s="433">
        <v>586</v>
      </c>
    </row>
    <row r="621" spans="4:4">
      <c r="D621" s="433">
        <v>587</v>
      </c>
    </row>
    <row r="622" spans="4:4">
      <c r="D622" s="433">
        <v>588</v>
      </c>
    </row>
    <row r="623" spans="4:4">
      <c r="D623" s="433">
        <v>589</v>
      </c>
    </row>
    <row r="624" spans="4:4">
      <c r="D624" s="433">
        <v>590</v>
      </c>
    </row>
    <row r="625" spans="4:5">
      <c r="D625" s="433">
        <v>591</v>
      </c>
    </row>
    <row r="626" spans="4:5">
      <c r="D626" s="433">
        <v>592</v>
      </c>
    </row>
    <row r="627" spans="4:5">
      <c r="D627" s="433">
        <v>593</v>
      </c>
    </row>
    <row r="628" spans="4:5">
      <c r="D628" s="433">
        <v>594</v>
      </c>
    </row>
    <row r="629" spans="4:5">
      <c r="D629" s="433">
        <v>595</v>
      </c>
    </row>
    <row r="630" spans="4:5">
      <c r="D630" s="433">
        <v>596</v>
      </c>
    </row>
    <row r="631" spans="4:5">
      <c r="D631" s="433">
        <v>597</v>
      </c>
    </row>
    <row r="632" spans="4:5">
      <c r="D632" s="433">
        <v>598</v>
      </c>
    </row>
    <row r="633" spans="4:5">
      <c r="D633" s="433">
        <v>599</v>
      </c>
    </row>
    <row r="634" spans="4:5">
      <c r="D634" s="433">
        <v>600</v>
      </c>
    </row>
    <row r="635" spans="4:5">
      <c r="D635" s="433">
        <v>601</v>
      </c>
    </row>
    <row r="636" spans="4:5">
      <c r="D636" s="433">
        <v>602</v>
      </c>
    </row>
    <row r="637" spans="4:5">
      <c r="D637" s="433">
        <v>603</v>
      </c>
    </row>
    <row r="638" spans="4:5">
      <c r="D638" s="433">
        <v>604</v>
      </c>
    </row>
    <row r="639" spans="4:5">
      <c r="D639" s="433">
        <v>605</v>
      </c>
    </row>
    <row r="640" spans="4:5">
      <c r="D640" s="433">
        <v>606</v>
      </c>
      <c r="E640" s="409" t="s">
        <v>1457</v>
      </c>
    </row>
    <row r="641" spans="4:5">
      <c r="D641" s="433">
        <v>607</v>
      </c>
      <c r="E641" s="753" t="s">
        <v>1457</v>
      </c>
    </row>
    <row r="642" spans="4:5">
      <c r="D642" s="433">
        <v>608</v>
      </c>
      <c r="E642" s="753" t="s">
        <v>1457</v>
      </c>
    </row>
    <row r="643" spans="4:5">
      <c r="D643" s="433">
        <v>609</v>
      </c>
      <c r="E643" s="753" t="s">
        <v>1457</v>
      </c>
    </row>
    <row r="644" spans="4:5">
      <c r="D644" s="433">
        <v>610</v>
      </c>
      <c r="E644" s="753" t="s">
        <v>1457</v>
      </c>
    </row>
    <row r="645" spans="4:5">
      <c r="D645" s="433">
        <v>611</v>
      </c>
      <c r="E645" s="753" t="s">
        <v>1457</v>
      </c>
    </row>
    <row r="646" spans="4:5">
      <c r="D646" s="433">
        <v>612</v>
      </c>
      <c r="E646" s="753" t="s">
        <v>1457</v>
      </c>
    </row>
    <row r="647" spans="4:5">
      <c r="D647" s="433">
        <v>613</v>
      </c>
      <c r="E647" s="753" t="s">
        <v>1457</v>
      </c>
    </row>
    <row r="648" spans="4:5">
      <c r="D648" s="433">
        <v>614</v>
      </c>
      <c r="E648" s="753" t="s">
        <v>1457</v>
      </c>
    </row>
    <row r="649" spans="4:5">
      <c r="D649" s="433">
        <v>615</v>
      </c>
      <c r="E649" s="753" t="s">
        <v>1457</v>
      </c>
    </row>
    <row r="650" spans="4:5">
      <c r="D650" s="433">
        <v>616</v>
      </c>
      <c r="E650" s="753" t="s">
        <v>1457</v>
      </c>
    </row>
    <row r="651" spans="4:5">
      <c r="D651" s="433">
        <v>617</v>
      </c>
      <c r="E651" s="753" t="s">
        <v>1457</v>
      </c>
    </row>
    <row r="652" spans="4:5">
      <c r="D652" s="433">
        <v>618</v>
      </c>
      <c r="E652" s="753" t="s">
        <v>1457</v>
      </c>
    </row>
    <row r="653" spans="4:5">
      <c r="D653" s="433">
        <v>619</v>
      </c>
      <c r="E653" s="753" t="s">
        <v>1457</v>
      </c>
    </row>
    <row r="654" spans="4:5">
      <c r="D654" s="433">
        <v>620</v>
      </c>
      <c r="E654" s="753" t="s">
        <v>1457</v>
      </c>
    </row>
    <row r="655" spans="4:5">
      <c r="D655" s="433">
        <v>621</v>
      </c>
      <c r="E655" s="753" t="s">
        <v>1457</v>
      </c>
    </row>
    <row r="656" spans="4:5">
      <c r="D656" s="433">
        <v>622</v>
      </c>
      <c r="E656" s="753" t="s">
        <v>1457</v>
      </c>
    </row>
    <row r="657" spans="4:6">
      <c r="D657" s="433">
        <v>623</v>
      </c>
      <c r="E657" s="753" t="s">
        <v>1457</v>
      </c>
    </row>
    <row r="658" spans="4:6">
      <c r="D658" s="433">
        <v>624</v>
      </c>
      <c r="E658" s="753" t="s">
        <v>1457</v>
      </c>
    </row>
    <row r="659" spans="4:6">
      <c r="D659" s="433">
        <v>625</v>
      </c>
      <c r="F659" s="409" t="s">
        <v>1622</v>
      </c>
    </row>
    <row r="660" spans="4:6">
      <c r="D660" s="433">
        <v>626</v>
      </c>
      <c r="E660" s="409" t="s">
        <v>1457</v>
      </c>
    </row>
    <row r="661" spans="4:6">
      <c r="D661" s="433">
        <v>627</v>
      </c>
      <c r="E661" s="753" t="s">
        <v>1457</v>
      </c>
    </row>
    <row r="662" spans="4:6">
      <c r="D662" s="433">
        <v>628</v>
      </c>
      <c r="E662" s="753" t="s">
        <v>1457</v>
      </c>
    </row>
    <row r="663" spans="4:6">
      <c r="D663" s="433">
        <v>629</v>
      </c>
      <c r="E663" s="753" t="s">
        <v>1457</v>
      </c>
    </row>
    <row r="664" spans="4:6">
      <c r="D664" s="433">
        <v>630</v>
      </c>
      <c r="E664" s="753" t="s">
        <v>1457</v>
      </c>
    </row>
    <row r="665" spans="4:6">
      <c r="D665" s="433">
        <v>631</v>
      </c>
      <c r="E665" s="753" t="s">
        <v>1457</v>
      </c>
    </row>
    <row r="666" spans="4:6">
      <c r="D666" s="433">
        <v>632</v>
      </c>
    </row>
    <row r="667" spans="4:6">
      <c r="D667" s="433">
        <v>633</v>
      </c>
    </row>
    <row r="668" spans="4:6">
      <c r="D668" s="433">
        <v>634</v>
      </c>
    </row>
    <row r="669" spans="4:6">
      <c r="D669" s="433">
        <v>635</v>
      </c>
    </row>
    <row r="670" spans="4:6">
      <c r="D670" s="433">
        <v>636</v>
      </c>
    </row>
    <row r="671" spans="4:6">
      <c r="D671" s="433">
        <v>637</v>
      </c>
    </row>
    <row r="672" spans="4:6">
      <c r="D672" s="433">
        <v>638</v>
      </c>
    </row>
    <row r="673" spans="4:4">
      <c r="D673" s="433">
        <v>639</v>
      </c>
    </row>
    <row r="674" spans="4:4">
      <c r="D674" s="433">
        <v>640</v>
      </c>
    </row>
  </sheetData>
  <mergeCells count="28">
    <mergeCell ref="R4:R6"/>
    <mergeCell ref="S4:S6"/>
    <mergeCell ref="T4:T6"/>
    <mergeCell ref="A1:T1"/>
    <mergeCell ref="A2:H2"/>
    <mergeCell ref="M2:N2"/>
    <mergeCell ref="A4:A6"/>
    <mergeCell ref="C4:C6"/>
    <mergeCell ref="J4:J6"/>
    <mergeCell ref="K4:K6"/>
    <mergeCell ref="L4:L6"/>
    <mergeCell ref="M4:M6"/>
    <mergeCell ref="P24:T24"/>
    <mergeCell ref="M24:O24"/>
    <mergeCell ref="N23:O23"/>
    <mergeCell ref="B4:B6"/>
    <mergeCell ref="D4:I4"/>
    <mergeCell ref="D5:F5"/>
    <mergeCell ref="G5:I5"/>
    <mergeCell ref="N20:O20"/>
    <mergeCell ref="R20:S20"/>
    <mergeCell ref="N21:O21"/>
    <mergeCell ref="R21:S21"/>
    <mergeCell ref="N22:O22"/>
    <mergeCell ref="R22:S22"/>
    <mergeCell ref="N4:N6"/>
    <mergeCell ref="O4:O6"/>
    <mergeCell ref="P4:Q4"/>
  </mergeCells>
  <pageMargins left="0.7" right="0.7" top="0.75" bottom="0.75" header="0.3" footer="0.3"/>
  <pageSetup scale="76" orientation="portrait" horizontalDpi="300" r:id="rId1"/>
  <colBreaks count="1" manualBreakCount="1">
    <brk id="12" max="2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I674"/>
  <sheetViews>
    <sheetView tabSelected="1" view="pageBreakPreview" topLeftCell="C10" zoomScale="60" workbookViewId="0">
      <selection activeCell="D734" sqref="D734:D830"/>
    </sheetView>
  </sheetViews>
  <sheetFormatPr defaultRowHeight="19.5"/>
  <cols>
    <col min="1" max="2" width="9.140625" style="409"/>
    <col min="3" max="3" width="19" style="409" customWidth="1"/>
    <col min="4" max="4" width="7.140625" style="409" customWidth="1"/>
    <col min="5" max="6" width="8.5703125" style="409" customWidth="1"/>
    <col min="7" max="7" width="6.42578125" style="409" bestFit="1" customWidth="1"/>
    <col min="8" max="8" width="5" style="409" bestFit="1" customWidth="1"/>
    <col min="9" max="9" width="5.28515625" style="409" bestFit="1" customWidth="1"/>
    <col min="10" max="10" width="6.42578125" style="409" bestFit="1" customWidth="1"/>
    <col min="11" max="11" width="5" style="409" bestFit="1" customWidth="1"/>
    <col min="12" max="12" width="4.7109375" style="409" bestFit="1" customWidth="1"/>
    <col min="13" max="13" width="12.85546875" style="409" customWidth="1"/>
    <col min="14" max="14" width="14.42578125" style="409" customWidth="1"/>
    <col min="15" max="15" width="14" style="409" bestFit="1" customWidth="1"/>
    <col min="16" max="16" width="9.140625" style="409"/>
    <col min="17" max="17" width="7.7109375" style="409" bestFit="1" customWidth="1"/>
    <col min="18" max="18" width="7.28515625" style="409" customWidth="1"/>
    <col min="19" max="19" width="32.85546875" style="409" customWidth="1"/>
    <col min="20" max="20" width="16.28515625" style="409" customWidth="1"/>
    <col min="21" max="22" width="9.140625" style="409"/>
    <col min="23" max="23" width="13.28515625" style="409" customWidth="1"/>
    <col min="24" max="25" width="9.140625" style="409"/>
    <col min="26" max="30" width="0" style="409" hidden="1" customWidth="1"/>
    <col min="31" max="33" width="9.140625" style="409"/>
    <col min="34" max="35" width="0" style="409" hidden="1" customWidth="1"/>
    <col min="36" max="16384" width="9.140625" style="409"/>
  </cols>
  <sheetData>
    <row r="1" spans="1:23">
      <c r="A1" s="853" t="s">
        <v>988</v>
      </c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  <c r="Q1" s="853"/>
      <c r="R1" s="853"/>
      <c r="S1" s="853"/>
      <c r="T1" s="853"/>
      <c r="U1" s="853"/>
      <c r="V1" s="853"/>
      <c r="W1" s="853"/>
    </row>
    <row r="2" spans="1:23">
      <c r="A2" s="853" t="s">
        <v>793</v>
      </c>
      <c r="B2" s="853"/>
      <c r="C2" s="853"/>
      <c r="D2" s="853"/>
      <c r="E2" s="853"/>
      <c r="F2" s="853"/>
      <c r="G2" s="853"/>
      <c r="H2" s="853"/>
      <c r="I2" s="853"/>
      <c r="J2" s="853"/>
      <c r="K2" s="853"/>
      <c r="M2" s="409" t="s">
        <v>66</v>
      </c>
      <c r="P2" s="853" t="s">
        <v>877</v>
      </c>
      <c r="Q2" s="853"/>
      <c r="S2" s="409" t="s">
        <v>1004</v>
      </c>
    </row>
    <row r="3" spans="1:23" ht="20.25" thickBot="1">
      <c r="A3" s="409" t="s">
        <v>837</v>
      </c>
      <c r="W3" s="409" t="s">
        <v>1005</v>
      </c>
    </row>
    <row r="4" spans="1:23">
      <c r="A4" s="827" t="s">
        <v>989</v>
      </c>
      <c r="B4" s="841" t="s">
        <v>1006</v>
      </c>
      <c r="C4" s="829" t="s">
        <v>992</v>
      </c>
      <c r="D4" s="844" t="s">
        <v>991</v>
      </c>
      <c r="E4" s="845"/>
      <c r="F4" s="845"/>
      <c r="G4" s="845"/>
      <c r="H4" s="845"/>
      <c r="I4" s="845"/>
      <c r="J4" s="845"/>
      <c r="K4" s="845"/>
      <c r="L4" s="846"/>
      <c r="M4" s="829" t="s">
        <v>994</v>
      </c>
      <c r="N4" s="829" t="s">
        <v>995</v>
      </c>
      <c r="O4" s="835" t="s">
        <v>996</v>
      </c>
      <c r="P4" s="833" t="s">
        <v>997</v>
      </c>
      <c r="Q4" s="835" t="s">
        <v>998</v>
      </c>
      <c r="R4" s="835" t="s">
        <v>999</v>
      </c>
      <c r="S4" s="829" t="s">
        <v>1000</v>
      </c>
      <c r="T4" s="829"/>
      <c r="U4" s="829" t="s">
        <v>994</v>
      </c>
      <c r="V4" s="829" t="s">
        <v>1002</v>
      </c>
      <c r="W4" s="831" t="s">
        <v>1003</v>
      </c>
    </row>
    <row r="5" spans="1:23">
      <c r="A5" s="854"/>
      <c r="B5" s="842"/>
      <c r="C5" s="842"/>
      <c r="D5" s="847" t="s">
        <v>759</v>
      </c>
      <c r="E5" s="848"/>
      <c r="F5" s="849"/>
      <c r="G5" s="847" t="s">
        <v>1009</v>
      </c>
      <c r="H5" s="848"/>
      <c r="I5" s="848"/>
      <c r="J5" s="848" t="s">
        <v>4</v>
      </c>
      <c r="K5" s="848"/>
      <c r="L5" s="849"/>
      <c r="M5" s="842"/>
      <c r="N5" s="842"/>
      <c r="O5" s="851"/>
      <c r="P5" s="851"/>
      <c r="Q5" s="851"/>
      <c r="R5" s="851"/>
      <c r="S5" s="435"/>
      <c r="T5" s="435"/>
      <c r="U5" s="842"/>
      <c r="V5" s="842"/>
      <c r="W5" s="852"/>
    </row>
    <row r="6" spans="1:23" ht="20.25" thickBot="1">
      <c r="A6" s="828"/>
      <c r="B6" s="843"/>
      <c r="C6" s="830"/>
      <c r="D6" s="416" t="s">
        <v>763</v>
      </c>
      <c r="E6" s="416" t="s">
        <v>764</v>
      </c>
      <c r="F6" s="416" t="s">
        <v>69</v>
      </c>
      <c r="G6" s="416" t="s">
        <v>763</v>
      </c>
      <c r="H6" s="416" t="s">
        <v>764</v>
      </c>
      <c r="I6" s="416" t="s">
        <v>69</v>
      </c>
      <c r="J6" s="416" t="s">
        <v>763</v>
      </c>
      <c r="K6" s="416" t="s">
        <v>764</v>
      </c>
      <c r="L6" s="416" t="s">
        <v>642</v>
      </c>
      <c r="M6" s="830"/>
      <c r="N6" s="830"/>
      <c r="O6" s="836"/>
      <c r="P6" s="834"/>
      <c r="Q6" s="836"/>
      <c r="R6" s="836"/>
      <c r="S6" s="416" t="s">
        <v>1001</v>
      </c>
      <c r="T6" s="416" t="s">
        <v>993</v>
      </c>
      <c r="U6" s="830"/>
      <c r="V6" s="830"/>
      <c r="W6" s="832"/>
    </row>
    <row r="7" spans="1:23">
      <c r="A7" s="436"/>
      <c r="B7" s="436"/>
      <c r="C7" s="436"/>
      <c r="D7" s="437"/>
      <c r="E7" s="437"/>
      <c r="F7" s="437">
        <f>D7+E7</f>
        <v>0</v>
      </c>
      <c r="G7" s="437"/>
      <c r="H7" s="437"/>
      <c r="I7" s="437">
        <f>G7+H7</f>
        <v>0</v>
      </c>
      <c r="J7" s="437"/>
      <c r="K7" s="437"/>
      <c r="L7" s="437">
        <f>J7+K7</f>
        <v>0</v>
      </c>
      <c r="M7" s="436"/>
      <c r="N7" s="436" t="s">
        <v>985</v>
      </c>
      <c r="O7" s="438"/>
      <c r="P7" s="436"/>
      <c r="Q7" s="436"/>
      <c r="R7" s="436"/>
      <c r="S7" s="436"/>
      <c r="T7" s="436"/>
      <c r="U7" s="436"/>
      <c r="V7" s="437"/>
      <c r="W7" s="436"/>
    </row>
    <row r="8" spans="1:23">
      <c r="A8" s="413"/>
      <c r="B8" s="413"/>
      <c r="C8" s="413"/>
      <c r="D8" s="439"/>
      <c r="E8" s="439"/>
      <c r="F8" s="437">
        <f t="shared" ref="F8:F18" si="0">D8+E8</f>
        <v>0</v>
      </c>
      <c r="G8" s="439"/>
      <c r="H8" s="439"/>
      <c r="I8" s="437">
        <f t="shared" ref="I8:I18" si="1">G8+H8</f>
        <v>0</v>
      </c>
      <c r="J8" s="439"/>
      <c r="K8" s="439"/>
      <c r="L8" s="437">
        <f t="shared" ref="L8:L18" si="2">J8+K8</f>
        <v>0</v>
      </c>
      <c r="M8" s="413"/>
      <c r="N8" s="439">
        <f>I8+L8+F8</f>
        <v>0</v>
      </c>
      <c r="O8" s="413"/>
      <c r="P8" s="413"/>
      <c r="Q8" s="413"/>
      <c r="R8" s="413"/>
      <c r="S8" s="413"/>
      <c r="T8" s="413"/>
      <c r="U8" s="413"/>
      <c r="V8" s="439"/>
      <c r="W8" s="413"/>
    </row>
    <row r="9" spans="1:23">
      <c r="A9" s="413"/>
      <c r="B9" s="413"/>
      <c r="C9" s="413"/>
      <c r="D9" s="437"/>
      <c r="E9" s="437"/>
      <c r="F9" s="437">
        <f t="shared" si="0"/>
        <v>0</v>
      </c>
      <c r="G9" s="437"/>
      <c r="H9" s="437"/>
      <c r="I9" s="437">
        <f t="shared" si="1"/>
        <v>0</v>
      </c>
      <c r="J9" s="437"/>
      <c r="K9" s="437"/>
      <c r="L9" s="437">
        <f t="shared" si="2"/>
        <v>0</v>
      </c>
      <c r="M9" s="413"/>
      <c r="N9" s="439">
        <f t="shared" ref="N9:N18" si="3">I9+L9+F9</f>
        <v>0</v>
      </c>
      <c r="O9" s="413"/>
      <c r="P9" s="413"/>
      <c r="Q9" s="413"/>
      <c r="R9" s="413"/>
      <c r="S9" s="413"/>
      <c r="T9" s="413"/>
      <c r="U9" s="413"/>
      <c r="V9" s="439"/>
      <c r="W9" s="413"/>
    </row>
    <row r="10" spans="1:23">
      <c r="A10" s="413"/>
      <c r="B10" s="413"/>
      <c r="C10" s="413"/>
      <c r="D10" s="439"/>
      <c r="E10" s="439">
        <v>1000</v>
      </c>
      <c r="F10" s="437">
        <f t="shared" si="0"/>
        <v>1000</v>
      </c>
      <c r="G10" s="439"/>
      <c r="H10" s="439"/>
      <c r="I10" s="437">
        <f t="shared" si="1"/>
        <v>0</v>
      </c>
      <c r="J10" s="439"/>
      <c r="K10" s="439"/>
      <c r="L10" s="437">
        <f t="shared" si="2"/>
        <v>0</v>
      </c>
      <c r="M10" s="413"/>
      <c r="N10" s="439">
        <f t="shared" si="3"/>
        <v>1000</v>
      </c>
      <c r="O10" s="413"/>
      <c r="P10" s="413"/>
      <c r="Q10" s="413"/>
      <c r="R10" s="413"/>
      <c r="S10" s="413"/>
      <c r="T10" s="413"/>
      <c r="U10" s="413"/>
      <c r="V10" s="439"/>
      <c r="W10" s="413"/>
    </row>
    <row r="11" spans="1:23">
      <c r="A11" s="413"/>
      <c r="B11" s="413"/>
      <c r="C11" s="413"/>
      <c r="D11" s="437"/>
      <c r="E11" s="437"/>
      <c r="F11" s="437">
        <f t="shared" si="0"/>
        <v>0</v>
      </c>
      <c r="G11" s="437"/>
      <c r="H11" s="437"/>
      <c r="I11" s="437">
        <f t="shared" si="1"/>
        <v>0</v>
      </c>
      <c r="J11" s="437"/>
      <c r="K11" s="437"/>
      <c r="L11" s="437">
        <f t="shared" si="2"/>
        <v>0</v>
      </c>
      <c r="M11" s="413"/>
      <c r="N11" s="439">
        <f t="shared" si="3"/>
        <v>0</v>
      </c>
      <c r="O11" s="413"/>
      <c r="P11" s="413"/>
      <c r="Q11" s="413"/>
      <c r="R11" s="413"/>
      <c r="S11" s="413"/>
      <c r="T11" s="413"/>
      <c r="U11" s="413"/>
      <c r="V11" s="439"/>
      <c r="W11" s="413"/>
    </row>
    <row r="12" spans="1:23">
      <c r="A12" s="413"/>
      <c r="B12" s="413"/>
      <c r="C12" s="413"/>
      <c r="D12" s="439"/>
      <c r="E12" s="439"/>
      <c r="F12" s="437">
        <f t="shared" si="0"/>
        <v>0</v>
      </c>
      <c r="G12" s="439"/>
      <c r="H12" s="439"/>
      <c r="I12" s="437">
        <f t="shared" si="1"/>
        <v>0</v>
      </c>
      <c r="J12" s="439"/>
      <c r="K12" s="439"/>
      <c r="L12" s="437">
        <f t="shared" si="2"/>
        <v>0</v>
      </c>
      <c r="M12" s="413"/>
      <c r="N12" s="439">
        <f t="shared" si="3"/>
        <v>0</v>
      </c>
      <c r="O12" s="413"/>
      <c r="P12" s="413"/>
      <c r="Q12" s="413"/>
      <c r="R12" s="413"/>
      <c r="S12" s="413"/>
      <c r="T12" s="413"/>
      <c r="U12" s="413"/>
      <c r="V12" s="413"/>
      <c r="W12" s="413"/>
    </row>
    <row r="13" spans="1:23">
      <c r="A13" s="413"/>
      <c r="B13" s="413"/>
      <c r="C13" s="413"/>
      <c r="D13" s="437"/>
      <c r="E13" s="437"/>
      <c r="F13" s="437">
        <f t="shared" si="0"/>
        <v>0</v>
      </c>
      <c r="G13" s="437"/>
      <c r="H13" s="437"/>
      <c r="I13" s="437">
        <f t="shared" si="1"/>
        <v>0</v>
      </c>
      <c r="J13" s="437"/>
      <c r="K13" s="437"/>
      <c r="L13" s="437">
        <f t="shared" si="2"/>
        <v>0</v>
      </c>
      <c r="M13" s="413"/>
      <c r="N13" s="439">
        <f t="shared" si="3"/>
        <v>0</v>
      </c>
      <c r="O13" s="413"/>
      <c r="P13" s="413"/>
      <c r="Q13" s="413"/>
      <c r="R13" s="413"/>
      <c r="S13" s="413"/>
      <c r="T13" s="413"/>
      <c r="U13" s="413"/>
      <c r="V13" s="413"/>
      <c r="W13" s="413"/>
    </row>
    <row r="14" spans="1:23">
      <c r="A14" s="413"/>
      <c r="B14" s="413"/>
      <c r="C14" s="413"/>
      <c r="D14" s="439"/>
      <c r="E14" s="439"/>
      <c r="F14" s="437">
        <f t="shared" si="0"/>
        <v>0</v>
      </c>
      <c r="G14" s="439"/>
      <c r="H14" s="439"/>
      <c r="I14" s="437">
        <f>G14+H14</f>
        <v>0</v>
      </c>
      <c r="J14" s="439"/>
      <c r="K14" s="439"/>
      <c r="L14" s="437">
        <f t="shared" si="2"/>
        <v>0</v>
      </c>
      <c r="M14" s="413"/>
      <c r="N14" s="439">
        <f t="shared" si="3"/>
        <v>0</v>
      </c>
      <c r="O14" s="413"/>
      <c r="P14" s="413"/>
      <c r="Q14" s="413"/>
      <c r="R14" s="413"/>
      <c r="S14" s="413"/>
      <c r="T14" s="413"/>
      <c r="U14" s="413"/>
      <c r="V14" s="413"/>
      <c r="W14" s="413"/>
    </row>
    <row r="15" spans="1:23">
      <c r="A15" s="413"/>
      <c r="B15" s="413"/>
      <c r="C15" s="413"/>
      <c r="D15" s="437"/>
      <c r="E15" s="437"/>
      <c r="F15" s="437">
        <f t="shared" si="0"/>
        <v>0</v>
      </c>
      <c r="G15" s="437"/>
      <c r="H15" s="437"/>
      <c r="I15" s="437">
        <f t="shared" si="1"/>
        <v>0</v>
      </c>
      <c r="J15" s="437"/>
      <c r="K15" s="437"/>
      <c r="L15" s="437">
        <f t="shared" si="2"/>
        <v>0</v>
      </c>
      <c r="M15" s="413"/>
      <c r="N15" s="439">
        <f t="shared" si="3"/>
        <v>0</v>
      </c>
      <c r="O15" s="413"/>
      <c r="P15" s="413"/>
      <c r="Q15" s="413"/>
      <c r="R15" s="413"/>
      <c r="S15" s="413"/>
      <c r="T15" s="413"/>
      <c r="U15" s="413"/>
      <c r="V15" s="413"/>
      <c r="W15" s="413"/>
    </row>
    <row r="16" spans="1:23">
      <c r="A16" s="413"/>
      <c r="B16" s="413"/>
      <c r="C16" s="413"/>
      <c r="D16" s="439"/>
      <c r="E16" s="439"/>
      <c r="F16" s="437">
        <f t="shared" si="0"/>
        <v>0</v>
      </c>
      <c r="G16" s="439"/>
      <c r="H16" s="439"/>
      <c r="I16" s="437">
        <f t="shared" si="1"/>
        <v>0</v>
      </c>
      <c r="J16" s="439"/>
      <c r="K16" s="439"/>
      <c r="L16" s="437">
        <f t="shared" si="2"/>
        <v>0</v>
      </c>
      <c r="M16" s="413"/>
      <c r="N16" s="439">
        <f t="shared" si="3"/>
        <v>0</v>
      </c>
      <c r="O16" s="413"/>
      <c r="P16" s="413"/>
      <c r="Q16" s="413"/>
      <c r="R16" s="413"/>
      <c r="S16" s="413"/>
      <c r="T16" s="413"/>
      <c r="U16" s="413"/>
      <c r="V16" s="413"/>
      <c r="W16" s="413"/>
    </row>
    <row r="17" spans="1:35">
      <c r="A17" s="413"/>
      <c r="B17" s="413"/>
      <c r="C17" s="413"/>
      <c r="D17" s="437"/>
      <c r="E17" s="437"/>
      <c r="F17" s="437">
        <f t="shared" si="0"/>
        <v>0</v>
      </c>
      <c r="G17" s="437"/>
      <c r="H17" s="437"/>
      <c r="I17" s="437">
        <f t="shared" si="1"/>
        <v>0</v>
      </c>
      <c r="J17" s="437"/>
      <c r="K17" s="437"/>
      <c r="L17" s="437">
        <f t="shared" si="2"/>
        <v>0</v>
      </c>
      <c r="M17" s="413"/>
      <c r="N17" s="439">
        <f t="shared" si="3"/>
        <v>0</v>
      </c>
      <c r="O17" s="413"/>
      <c r="P17" s="413"/>
      <c r="Q17" s="413"/>
      <c r="R17" s="413"/>
      <c r="S17" s="413"/>
      <c r="T17" s="413"/>
      <c r="U17" s="413"/>
      <c r="V17" s="413"/>
      <c r="W17" s="413"/>
    </row>
    <row r="18" spans="1:35">
      <c r="A18" s="413"/>
      <c r="B18" s="413"/>
      <c r="C18" s="413"/>
      <c r="D18" s="439"/>
      <c r="E18" s="439"/>
      <c r="F18" s="437">
        <f t="shared" si="0"/>
        <v>0</v>
      </c>
      <c r="G18" s="439"/>
      <c r="H18" s="439"/>
      <c r="I18" s="437">
        <f t="shared" si="1"/>
        <v>0</v>
      </c>
      <c r="J18" s="439"/>
      <c r="K18" s="439"/>
      <c r="L18" s="437">
        <f t="shared" si="2"/>
        <v>0</v>
      </c>
      <c r="M18" s="413"/>
      <c r="N18" s="439">
        <f t="shared" si="3"/>
        <v>0</v>
      </c>
      <c r="O18" s="413"/>
      <c r="P18" s="413"/>
      <c r="Q18" s="413"/>
      <c r="R18" s="413"/>
      <c r="S18" s="413"/>
      <c r="T18" s="413"/>
      <c r="U18" s="413"/>
      <c r="V18" s="413"/>
      <c r="W18" s="413"/>
    </row>
    <row r="19" spans="1:35" ht="20.25" thickBot="1">
      <c r="A19" s="413"/>
      <c r="B19" s="413"/>
      <c r="C19" s="413" t="s">
        <v>69</v>
      </c>
      <c r="D19" s="437">
        <f t="shared" ref="D19:F19" si="4">SUM(D7:D18)</f>
        <v>0</v>
      </c>
      <c r="E19" s="437">
        <f t="shared" si="4"/>
        <v>1000</v>
      </c>
      <c r="F19" s="437">
        <f t="shared" si="4"/>
        <v>1000</v>
      </c>
      <c r="G19" s="437">
        <f>SUM(G7:G18)</f>
        <v>0</v>
      </c>
      <c r="H19" s="437">
        <f t="shared" ref="H19:L19" si="5">SUM(H7:H18)</f>
        <v>0</v>
      </c>
      <c r="I19" s="437">
        <f t="shared" si="5"/>
        <v>0</v>
      </c>
      <c r="J19" s="437">
        <f t="shared" si="5"/>
        <v>0</v>
      </c>
      <c r="K19" s="437">
        <f t="shared" si="5"/>
        <v>0</v>
      </c>
      <c r="L19" s="437">
        <f t="shared" si="5"/>
        <v>0</v>
      </c>
      <c r="M19" s="413"/>
      <c r="N19" s="439"/>
      <c r="O19" s="440"/>
      <c r="P19" s="413"/>
      <c r="Q19" s="440"/>
      <c r="R19" s="440"/>
      <c r="S19" s="440"/>
      <c r="T19" s="413"/>
      <c r="U19" s="440"/>
      <c r="V19" s="440"/>
      <c r="W19" s="440"/>
    </row>
    <row r="20" spans="1:35">
      <c r="K20" s="441"/>
      <c r="N20" s="442" t="s">
        <v>838</v>
      </c>
      <c r="O20" s="443">
        <f>SUM(N8:N19)</f>
        <v>1000</v>
      </c>
      <c r="Q20" s="827" t="s">
        <v>1016</v>
      </c>
      <c r="R20" s="829"/>
      <c r="S20" s="443">
        <f>O28</f>
        <v>500</v>
      </c>
      <c r="U20" s="827" t="s">
        <v>986</v>
      </c>
      <c r="V20" s="829"/>
      <c r="W20" s="444">
        <f>SUM(V7:V19)</f>
        <v>0</v>
      </c>
    </row>
    <row r="21" spans="1:35" ht="20.25" thickBot="1">
      <c r="K21" s="441"/>
      <c r="N21" s="445" t="s">
        <v>72</v>
      </c>
      <c r="O21" s="446">
        <f>O7+O20</f>
        <v>1000</v>
      </c>
      <c r="Q21" s="839" t="s">
        <v>1014</v>
      </c>
      <c r="R21" s="840"/>
      <c r="S21" s="447">
        <f>O29</f>
        <v>300</v>
      </c>
      <c r="U21" s="839" t="s">
        <v>74</v>
      </c>
      <c r="V21" s="840"/>
      <c r="W21" s="448">
        <f>W22-W20</f>
        <v>1000</v>
      </c>
    </row>
    <row r="22" spans="1:35" ht="20.25" thickBot="1">
      <c r="K22" s="441"/>
      <c r="Q22" s="839" t="s">
        <v>987</v>
      </c>
      <c r="R22" s="840"/>
      <c r="S22" s="447">
        <f>AB31-S20-S21</f>
        <v>200</v>
      </c>
      <c r="U22" s="828" t="s">
        <v>72</v>
      </c>
      <c r="V22" s="850"/>
      <c r="W22" s="449">
        <f>O21</f>
        <v>1000</v>
      </c>
    </row>
    <row r="23" spans="1:35" ht="20.25" thickBot="1">
      <c r="Q23" s="828" t="s">
        <v>74</v>
      </c>
      <c r="R23" s="830"/>
      <c r="S23" s="446">
        <f>W21</f>
        <v>1000</v>
      </c>
    </row>
    <row r="24" spans="1:35">
      <c r="P24" s="856" t="s">
        <v>1010</v>
      </c>
      <c r="Q24" s="856"/>
      <c r="R24" s="856"/>
      <c r="S24" s="857" t="str">
        <f>IFERROR(IF(LEN(AI27)&gt;11,LMT,IF(VALUE(RIGHT(INT(AI27/ABJ),2))=0,"",INDEX(MA_Num_S2G,RIGHT(INT(AI27/ABJ),2)) &amp;ABW)&amp;IF(VALUE(RIGHT(INT(AI27/KTI),2))=0,"",INDEX(MA_Num_S2G,RIGHT(INT(AI27/KTI),2))&amp;KTW)&amp;IF(VALUE(RIGHT(INT(AI27/LKS),2))=0,"",INDEX(MA_Num_S2G,RIGHT(INT(AI27/LKS),2))&amp;LKW)&amp;IF(VALUE(RIGHT(INT(AI27/HZR),2))=0,"",INDEX(MA_Num_S2G,RIGHT(INT(AI27/HZR),2))&amp;HZW)&amp;IF(RIGHT(AI27,3)="100",STK,IF(VALUE(RIGHT(INT(AI27/100),1))=0,"",INDEX(MA_Num_S2G,RIGHT(INT(AI27/100),1))&amp;SHE))&amp;IF(INT(RIGHT(AI27,2))=0,"",INDEX(MA_Num_S2G,RIGHT(AI27,2)))&amp;IF(AI27=0,ZRO,"")),"")</f>
        <v xml:space="preserve">एक हजार </v>
      </c>
      <c r="T24" s="857"/>
      <c r="U24" s="857"/>
      <c r="V24" s="857"/>
      <c r="W24" s="857"/>
    </row>
    <row r="25" spans="1:35" ht="99" customHeight="1">
      <c r="P25" s="434"/>
      <c r="Q25" s="855"/>
      <c r="R25" s="855"/>
    </row>
    <row r="26" spans="1:35">
      <c r="K26" s="441"/>
      <c r="M26" s="441"/>
      <c r="X26" s="450"/>
    </row>
    <row r="27" spans="1:35" ht="41.25" thickBot="1">
      <c r="K27" s="441"/>
      <c r="N27" s="433"/>
      <c r="T27" s="441"/>
      <c r="AI27" s="452">
        <f>S23</f>
        <v>1000</v>
      </c>
    </row>
    <row r="28" spans="1:35" ht="44.25" customHeight="1" thickBot="1">
      <c r="N28" s="409" t="s">
        <v>1011</v>
      </c>
      <c r="O28" s="451">
        <v>500</v>
      </c>
    </row>
    <row r="29" spans="1:35" ht="40.5" customHeight="1" thickBot="1">
      <c r="N29" s="409" t="s">
        <v>1012</v>
      </c>
      <c r="O29" s="478">
        <v>300</v>
      </c>
    </row>
    <row r="30" spans="1:35" ht="20.25" thickBot="1">
      <c r="R30" s="454"/>
      <c r="S30" s="453"/>
      <c r="AB30" s="441">
        <f>O21</f>
        <v>1000</v>
      </c>
      <c r="AC30" s="446">
        <f>W21</f>
        <v>1000</v>
      </c>
    </row>
    <row r="31" spans="1:35">
      <c r="AB31" s="441">
        <f>S23</f>
        <v>1000</v>
      </c>
    </row>
    <row r="76" spans="4:6">
      <c r="F76" s="409" t="s">
        <v>1676</v>
      </c>
    </row>
    <row r="77" spans="4:6">
      <c r="E77" s="409" t="s">
        <v>1457</v>
      </c>
      <c r="F77" s="409" t="s">
        <v>1677</v>
      </c>
    </row>
    <row r="78" spans="4:6">
      <c r="D78" s="433">
        <v>60</v>
      </c>
    </row>
    <row r="79" spans="4:6">
      <c r="D79" s="433">
        <v>61</v>
      </c>
    </row>
    <row r="80" spans="4:6">
      <c r="D80" s="433">
        <v>62</v>
      </c>
    </row>
    <row r="81" spans="4:4">
      <c r="D81" s="433">
        <v>63</v>
      </c>
    </row>
    <row r="82" spans="4:4">
      <c r="D82" s="433">
        <v>64</v>
      </c>
    </row>
    <row r="83" spans="4:4">
      <c r="D83" s="433">
        <v>65</v>
      </c>
    </row>
    <row r="84" spans="4:4">
      <c r="D84" s="433">
        <v>66</v>
      </c>
    </row>
    <row r="85" spans="4:4">
      <c r="D85" s="433">
        <v>67</v>
      </c>
    </row>
    <row r="86" spans="4:4">
      <c r="D86" s="433">
        <v>68</v>
      </c>
    </row>
    <row r="87" spans="4:4">
      <c r="D87" s="433">
        <v>68</v>
      </c>
    </row>
    <row r="88" spans="4:4">
      <c r="D88" s="433">
        <v>69</v>
      </c>
    </row>
    <row r="89" spans="4:4">
      <c r="D89" s="433">
        <v>70</v>
      </c>
    </row>
    <row r="90" spans="4:4">
      <c r="D90" s="433">
        <v>71</v>
      </c>
    </row>
    <row r="91" spans="4:4">
      <c r="D91" s="433">
        <v>72</v>
      </c>
    </row>
    <row r="92" spans="4:4">
      <c r="D92" s="433">
        <v>73</v>
      </c>
    </row>
    <row r="93" spans="4:4">
      <c r="D93" s="433">
        <v>74</v>
      </c>
    </row>
    <row r="94" spans="4:4">
      <c r="D94" s="433">
        <v>75</v>
      </c>
    </row>
    <row r="95" spans="4:4">
      <c r="D95" s="433">
        <v>76</v>
      </c>
    </row>
    <row r="96" spans="4:4">
      <c r="D96" s="433">
        <v>77</v>
      </c>
    </row>
    <row r="97" spans="4:4">
      <c r="D97" s="433">
        <v>78</v>
      </c>
    </row>
    <row r="98" spans="4:4">
      <c r="D98" s="433">
        <v>79</v>
      </c>
    </row>
    <row r="99" spans="4:4">
      <c r="D99" s="433">
        <v>80</v>
      </c>
    </row>
    <row r="100" spans="4:4">
      <c r="D100" s="433">
        <v>81</v>
      </c>
    </row>
    <row r="101" spans="4:4">
      <c r="D101" s="433">
        <v>82</v>
      </c>
    </row>
    <row r="102" spans="4:4">
      <c r="D102" s="433">
        <v>83</v>
      </c>
    </row>
    <row r="103" spans="4:4">
      <c r="D103" s="433">
        <v>84</v>
      </c>
    </row>
    <row r="104" spans="4:4">
      <c r="D104" s="433">
        <v>85</v>
      </c>
    </row>
    <row r="105" spans="4:4">
      <c r="D105" s="433">
        <v>86</v>
      </c>
    </row>
    <row r="106" spans="4:4">
      <c r="D106" s="433">
        <v>87</v>
      </c>
    </row>
    <row r="107" spans="4:4">
      <c r="D107" s="433">
        <v>88</v>
      </c>
    </row>
    <row r="108" spans="4:4">
      <c r="D108" s="433">
        <v>89</v>
      </c>
    </row>
    <row r="109" spans="4:4">
      <c r="D109" s="433">
        <v>90</v>
      </c>
    </row>
    <row r="110" spans="4:4">
      <c r="D110" s="433">
        <v>91</v>
      </c>
    </row>
    <row r="111" spans="4:4">
      <c r="D111" s="433">
        <v>92</v>
      </c>
    </row>
    <row r="112" spans="4:4">
      <c r="D112" s="433">
        <v>93</v>
      </c>
    </row>
    <row r="113" spans="4:6">
      <c r="D113" s="433">
        <v>94</v>
      </c>
    </row>
    <row r="114" spans="4:6">
      <c r="D114" s="433">
        <v>95</v>
      </c>
    </row>
    <row r="115" spans="4:6">
      <c r="D115" s="433">
        <v>96</v>
      </c>
    </row>
    <row r="116" spans="4:6">
      <c r="D116" s="433">
        <v>97</v>
      </c>
    </row>
    <row r="117" spans="4:6">
      <c r="D117" s="433">
        <v>98</v>
      </c>
    </row>
    <row r="118" spans="4:6">
      <c r="D118" s="433">
        <v>99</v>
      </c>
      <c r="F118" s="753"/>
    </row>
    <row r="119" spans="4:6" s="753" customFormat="1">
      <c r="D119" s="433">
        <v>99</v>
      </c>
      <c r="E119" s="753" t="s">
        <v>1457</v>
      </c>
    </row>
    <row r="120" spans="4:6">
      <c r="D120" s="433">
        <v>100</v>
      </c>
    </row>
    <row r="121" spans="4:6">
      <c r="D121" s="433">
        <v>101</v>
      </c>
    </row>
    <row r="122" spans="4:6">
      <c r="D122" s="433">
        <v>102</v>
      </c>
    </row>
    <row r="123" spans="4:6">
      <c r="D123" s="433">
        <v>103</v>
      </c>
    </row>
    <row r="124" spans="4:6">
      <c r="D124" s="433">
        <v>104</v>
      </c>
    </row>
    <row r="125" spans="4:6">
      <c r="D125" s="433">
        <v>105</v>
      </c>
    </row>
    <row r="126" spans="4:6">
      <c r="D126" s="433">
        <v>106</v>
      </c>
    </row>
    <row r="127" spans="4:6">
      <c r="D127" s="433">
        <v>107</v>
      </c>
    </row>
    <row r="128" spans="4:6">
      <c r="D128" s="433">
        <v>108</v>
      </c>
    </row>
    <row r="129" spans="4:4">
      <c r="D129" s="433">
        <v>109</v>
      </c>
    </row>
    <row r="130" spans="4:4">
      <c r="D130" s="433">
        <v>110</v>
      </c>
    </row>
    <row r="131" spans="4:4">
      <c r="D131" s="433">
        <v>111</v>
      </c>
    </row>
    <row r="132" spans="4:4">
      <c r="D132" s="433">
        <v>112</v>
      </c>
    </row>
    <row r="133" spans="4:4">
      <c r="D133" s="433">
        <v>113</v>
      </c>
    </row>
    <row r="134" spans="4:4">
      <c r="D134" s="433">
        <v>114</v>
      </c>
    </row>
    <row r="135" spans="4:4">
      <c r="D135" s="433">
        <v>115</v>
      </c>
    </row>
    <row r="136" spans="4:4">
      <c r="D136" s="433">
        <v>116</v>
      </c>
    </row>
    <row r="137" spans="4:4">
      <c r="D137" s="433">
        <v>117</v>
      </c>
    </row>
    <row r="138" spans="4:4">
      <c r="D138" s="433">
        <v>118</v>
      </c>
    </row>
    <row r="139" spans="4:4">
      <c r="D139" s="433">
        <v>119</v>
      </c>
    </row>
    <row r="140" spans="4:4">
      <c r="D140" s="433">
        <v>120</v>
      </c>
    </row>
    <row r="141" spans="4:4">
      <c r="D141" s="433">
        <v>121</v>
      </c>
    </row>
    <row r="142" spans="4:4">
      <c r="D142" s="433">
        <v>122</v>
      </c>
    </row>
    <row r="143" spans="4:4">
      <c r="D143" s="433">
        <v>123</v>
      </c>
    </row>
    <row r="144" spans="4:4">
      <c r="D144" s="433">
        <v>123</v>
      </c>
    </row>
    <row r="145" spans="4:4">
      <c r="D145" s="433">
        <v>124</v>
      </c>
    </row>
    <row r="146" spans="4:4">
      <c r="D146" s="433">
        <v>125</v>
      </c>
    </row>
    <row r="147" spans="4:4">
      <c r="D147" s="433">
        <v>126</v>
      </c>
    </row>
    <row r="148" spans="4:4">
      <c r="D148" s="433">
        <v>127</v>
      </c>
    </row>
    <row r="149" spans="4:4">
      <c r="D149" s="433">
        <v>128</v>
      </c>
    </row>
    <row r="150" spans="4:4">
      <c r="D150" s="433">
        <v>129</v>
      </c>
    </row>
    <row r="151" spans="4:4">
      <c r="D151" s="433">
        <v>130</v>
      </c>
    </row>
    <row r="152" spans="4:4">
      <c r="D152" s="753"/>
    </row>
    <row r="153" spans="4:4">
      <c r="D153" s="753"/>
    </row>
    <row r="154" spans="4:4">
      <c r="D154" s="753"/>
    </row>
    <row r="155" spans="4:4">
      <c r="D155" s="753"/>
    </row>
    <row r="156" spans="4:4">
      <c r="D156" s="753"/>
    </row>
    <row r="157" spans="4:4">
      <c r="D157" s="753"/>
    </row>
    <row r="158" spans="4:4">
      <c r="D158" s="753"/>
    </row>
    <row r="159" spans="4:4">
      <c r="D159" s="753"/>
    </row>
    <row r="160" spans="4:4">
      <c r="D160" s="753"/>
    </row>
    <row r="161" spans="4:4">
      <c r="D161" s="753"/>
    </row>
    <row r="162" spans="4:4">
      <c r="D162" s="753"/>
    </row>
    <row r="163" spans="4:4">
      <c r="D163" s="753"/>
    </row>
    <row r="164" spans="4:4">
      <c r="D164" s="753"/>
    </row>
    <row r="165" spans="4:4">
      <c r="D165" s="753"/>
    </row>
    <row r="166" spans="4:4">
      <c r="D166" s="753"/>
    </row>
    <row r="167" spans="4:4">
      <c r="D167" s="753"/>
    </row>
    <row r="168" spans="4:4">
      <c r="D168" s="753"/>
    </row>
    <row r="169" spans="4:4">
      <c r="D169" s="753"/>
    </row>
    <row r="170" spans="4:4">
      <c r="D170" s="753"/>
    </row>
    <row r="171" spans="4:4">
      <c r="D171" s="753"/>
    </row>
    <row r="172" spans="4:4">
      <c r="D172" s="753"/>
    </row>
    <row r="173" spans="4:4">
      <c r="D173" s="753"/>
    </row>
    <row r="174" spans="4:4">
      <c r="D174" s="753"/>
    </row>
    <row r="175" spans="4:4">
      <c r="D175" s="753"/>
    </row>
    <row r="177" spans="4:5">
      <c r="D177" s="433">
        <v>155</v>
      </c>
    </row>
    <row r="178" spans="4:5">
      <c r="D178" s="433">
        <v>156</v>
      </c>
    </row>
    <row r="179" spans="4:5">
      <c r="D179" s="433">
        <v>157</v>
      </c>
    </row>
    <row r="180" spans="4:5">
      <c r="D180" s="433">
        <v>158</v>
      </c>
    </row>
    <row r="181" spans="4:5">
      <c r="D181" s="433">
        <v>159</v>
      </c>
      <c r="E181" s="753"/>
    </row>
    <row r="182" spans="4:5">
      <c r="D182" s="433">
        <v>160</v>
      </c>
      <c r="E182" s="753"/>
    </row>
    <row r="183" spans="4:5">
      <c r="D183" s="433">
        <v>161</v>
      </c>
      <c r="E183" s="753"/>
    </row>
    <row r="184" spans="4:5">
      <c r="D184" s="433">
        <v>162</v>
      </c>
      <c r="E184" s="753"/>
    </row>
    <row r="185" spans="4:5">
      <c r="D185" s="433">
        <v>163</v>
      </c>
      <c r="E185" s="753"/>
    </row>
    <row r="186" spans="4:5">
      <c r="D186" s="433">
        <v>164</v>
      </c>
      <c r="E186" s="753"/>
    </row>
    <row r="187" spans="4:5">
      <c r="D187" s="433">
        <v>165</v>
      </c>
      <c r="E187" s="753"/>
    </row>
    <row r="188" spans="4:5">
      <c r="E188" s="753"/>
    </row>
    <row r="189" spans="4:5">
      <c r="D189" s="433">
        <v>166</v>
      </c>
      <c r="E189" s="753"/>
    </row>
    <row r="190" spans="4:5">
      <c r="D190" s="753"/>
      <c r="E190" s="753"/>
    </row>
    <row r="191" spans="4:5">
      <c r="D191" s="753"/>
      <c r="E191" s="753"/>
    </row>
    <row r="192" spans="4:5">
      <c r="D192" s="753"/>
      <c r="E192" s="753"/>
    </row>
    <row r="193" spans="4:5">
      <c r="D193" s="753"/>
      <c r="E193" s="753"/>
    </row>
    <row r="194" spans="4:5">
      <c r="D194" s="753"/>
      <c r="E194" s="753"/>
    </row>
    <row r="195" spans="4:5">
      <c r="D195" s="753"/>
      <c r="E195" s="753"/>
    </row>
    <row r="196" spans="4:5">
      <c r="D196" s="753"/>
      <c r="E196" s="753"/>
    </row>
    <row r="197" spans="4:5">
      <c r="D197" s="753"/>
      <c r="E197" s="753"/>
    </row>
    <row r="198" spans="4:5">
      <c r="D198" s="753"/>
      <c r="E198" s="753"/>
    </row>
    <row r="199" spans="4:5">
      <c r="D199" s="753"/>
      <c r="E199" s="753"/>
    </row>
    <row r="200" spans="4:5">
      <c r="D200" s="753"/>
      <c r="E200" s="753"/>
    </row>
    <row r="201" spans="4:5">
      <c r="D201" s="753"/>
      <c r="E201" s="753"/>
    </row>
    <row r="202" spans="4:5">
      <c r="D202" s="753"/>
      <c r="E202" s="753"/>
    </row>
    <row r="203" spans="4:5">
      <c r="D203" s="753"/>
      <c r="E203" s="753"/>
    </row>
    <row r="204" spans="4:5">
      <c r="D204" s="753"/>
      <c r="E204" s="753"/>
    </row>
    <row r="205" spans="4:5">
      <c r="D205" s="753"/>
      <c r="E205" s="753"/>
    </row>
    <row r="206" spans="4:5">
      <c r="D206" s="753"/>
      <c r="E206" s="753"/>
    </row>
    <row r="207" spans="4:5">
      <c r="D207" s="753"/>
      <c r="E207" s="753"/>
    </row>
    <row r="208" spans="4:5">
      <c r="D208" s="753"/>
      <c r="E208" s="753"/>
    </row>
    <row r="209" spans="4:6">
      <c r="D209" s="753"/>
      <c r="E209" s="753"/>
    </row>
    <row r="210" spans="4:6">
      <c r="D210" s="753"/>
      <c r="E210" s="753"/>
    </row>
    <row r="211" spans="4:6">
      <c r="D211" s="753"/>
      <c r="E211" s="753"/>
    </row>
    <row r="212" spans="4:6">
      <c r="D212" s="753"/>
      <c r="E212" s="753"/>
    </row>
    <row r="213" spans="4:6">
      <c r="D213" s="753"/>
      <c r="E213" s="753"/>
    </row>
    <row r="214" spans="4:6">
      <c r="D214" s="753"/>
      <c r="E214" s="753"/>
    </row>
    <row r="215" spans="4:6">
      <c r="D215" s="753"/>
      <c r="E215" s="753"/>
    </row>
    <row r="216" spans="4:6">
      <c r="D216" s="753"/>
      <c r="E216" s="409" t="s">
        <v>1457</v>
      </c>
      <c r="F216" s="409" t="s">
        <v>1809</v>
      </c>
    </row>
    <row r="217" spans="4:6">
      <c r="D217" s="753"/>
      <c r="F217" s="409" t="s">
        <v>1622</v>
      </c>
    </row>
    <row r="218" spans="4:6">
      <c r="D218" s="753"/>
      <c r="E218" s="753" t="s">
        <v>1457</v>
      </c>
    </row>
    <row r="219" spans="4:6">
      <c r="D219" s="753"/>
      <c r="E219" s="409" t="s">
        <v>1457</v>
      </c>
    </row>
    <row r="220" spans="4:6">
      <c r="D220" s="753"/>
      <c r="E220" s="409" t="s">
        <v>1457</v>
      </c>
    </row>
    <row r="221" spans="4:6">
      <c r="D221" s="753"/>
      <c r="E221" s="753" t="s">
        <v>1457</v>
      </c>
    </row>
    <row r="222" spans="4:6">
      <c r="D222" s="753"/>
      <c r="E222" s="753" t="s">
        <v>1457</v>
      </c>
    </row>
    <row r="223" spans="4:6">
      <c r="D223" s="753"/>
      <c r="E223" s="753" t="s">
        <v>1457</v>
      </c>
    </row>
    <row r="224" spans="4:6">
      <c r="D224" s="753"/>
      <c r="E224" s="753" t="s">
        <v>1457</v>
      </c>
    </row>
    <row r="225" spans="4:6">
      <c r="D225" s="753"/>
      <c r="E225" s="753" t="s">
        <v>1457</v>
      </c>
    </row>
    <row r="226" spans="4:6">
      <c r="D226" s="753"/>
      <c r="E226" s="753" t="s">
        <v>1457</v>
      </c>
    </row>
    <row r="227" spans="4:6">
      <c r="D227" s="753"/>
      <c r="E227" s="753" t="s">
        <v>1457</v>
      </c>
    </row>
    <row r="228" spans="4:6">
      <c r="D228" s="753"/>
      <c r="E228" s="753" t="s">
        <v>1457</v>
      </c>
    </row>
    <row r="229" spans="4:6">
      <c r="D229" s="753"/>
      <c r="E229" s="753" t="s">
        <v>1457</v>
      </c>
    </row>
    <row r="230" spans="4:6">
      <c r="D230" s="753"/>
      <c r="E230" s="753" t="s">
        <v>1457</v>
      </c>
    </row>
    <row r="231" spans="4:6">
      <c r="D231" s="753"/>
      <c r="E231" s="753" t="s">
        <v>1457</v>
      </c>
    </row>
    <row r="232" spans="4:6">
      <c r="D232" s="753"/>
      <c r="E232" s="753" t="s">
        <v>1457</v>
      </c>
    </row>
    <row r="233" spans="4:6">
      <c r="D233" s="753"/>
      <c r="F233" s="409" t="s">
        <v>1622</v>
      </c>
    </row>
    <row r="234" spans="4:6">
      <c r="D234" s="753"/>
      <c r="E234" s="409" t="s">
        <v>1457</v>
      </c>
    </row>
    <row r="235" spans="4:6">
      <c r="D235" s="753"/>
      <c r="E235" s="753" t="s">
        <v>1457</v>
      </c>
    </row>
    <row r="236" spans="4:6">
      <c r="D236" s="753"/>
      <c r="E236" s="753" t="s">
        <v>1457</v>
      </c>
    </row>
    <row r="237" spans="4:6">
      <c r="D237" s="753"/>
      <c r="E237" s="753" t="s">
        <v>1457</v>
      </c>
    </row>
    <row r="238" spans="4:6">
      <c r="D238" s="753"/>
      <c r="E238" s="753" t="s">
        <v>1457</v>
      </c>
    </row>
    <row r="239" spans="4:6">
      <c r="D239" s="753"/>
      <c r="E239" s="753" t="s">
        <v>1457</v>
      </c>
    </row>
    <row r="240" spans="4:6">
      <c r="D240" s="753"/>
      <c r="E240" s="753" t="s">
        <v>1457</v>
      </c>
    </row>
    <row r="241" spans="4:6">
      <c r="D241" s="753"/>
      <c r="E241" s="753" t="s">
        <v>1457</v>
      </c>
    </row>
    <row r="242" spans="4:6">
      <c r="D242" s="753"/>
      <c r="E242" s="753" t="s">
        <v>1457</v>
      </c>
    </row>
    <row r="243" spans="4:6">
      <c r="D243" s="753"/>
      <c r="E243" s="753" t="s">
        <v>1457</v>
      </c>
    </row>
    <row r="244" spans="4:6">
      <c r="D244" s="753"/>
      <c r="E244" s="753" t="s">
        <v>1457</v>
      </c>
    </row>
    <row r="245" spans="4:6">
      <c r="D245" s="753"/>
      <c r="E245" s="753" t="s">
        <v>1457</v>
      </c>
    </row>
    <row r="246" spans="4:6">
      <c r="D246" s="753"/>
      <c r="E246" s="753" t="s">
        <v>1457</v>
      </c>
    </row>
    <row r="247" spans="4:6">
      <c r="D247" s="753"/>
      <c r="E247" s="753" t="s">
        <v>1457</v>
      </c>
    </row>
    <row r="248" spans="4:6">
      <c r="D248" s="753"/>
      <c r="E248" s="753" t="s">
        <v>1457</v>
      </c>
    </row>
    <row r="249" spans="4:6">
      <c r="D249" s="753"/>
      <c r="E249" s="753" t="s">
        <v>1457</v>
      </c>
    </row>
    <row r="250" spans="4:6">
      <c r="D250" s="753"/>
      <c r="E250" s="753" t="s">
        <v>1457</v>
      </c>
    </row>
    <row r="251" spans="4:6">
      <c r="D251" s="753"/>
      <c r="E251" s="753" t="s">
        <v>1457</v>
      </c>
    </row>
    <row r="252" spans="4:6">
      <c r="D252" s="753"/>
      <c r="E252" s="753" t="s">
        <v>1457</v>
      </c>
    </row>
    <row r="253" spans="4:6">
      <c r="D253" s="753"/>
      <c r="E253" s="753" t="s">
        <v>1457</v>
      </c>
    </row>
    <row r="254" spans="4:6">
      <c r="D254" s="753"/>
      <c r="E254" s="753" t="s">
        <v>1457</v>
      </c>
    </row>
    <row r="255" spans="4:6">
      <c r="D255" s="753"/>
      <c r="F255" s="409" t="s">
        <v>1987</v>
      </c>
    </row>
    <row r="256" spans="4:6">
      <c r="D256" s="753"/>
      <c r="E256" s="409" t="s">
        <v>1457</v>
      </c>
      <c r="F256" s="409" t="s">
        <v>1846</v>
      </c>
    </row>
    <row r="257" spans="4:5">
      <c r="D257" s="753"/>
      <c r="E257" s="753" t="s">
        <v>1457</v>
      </c>
    </row>
    <row r="258" spans="4:5">
      <c r="D258" s="753"/>
      <c r="E258" s="753" t="s">
        <v>1457</v>
      </c>
    </row>
    <row r="259" spans="4:5">
      <c r="D259" s="753"/>
      <c r="E259" s="753" t="s">
        <v>1457</v>
      </c>
    </row>
    <row r="260" spans="4:5">
      <c r="D260" s="753"/>
      <c r="E260" s="753" t="s">
        <v>1457</v>
      </c>
    </row>
    <row r="261" spans="4:5">
      <c r="D261" s="753"/>
      <c r="E261" s="753" t="s">
        <v>1457</v>
      </c>
    </row>
    <row r="262" spans="4:5">
      <c r="D262" s="753"/>
      <c r="E262" s="753" t="s">
        <v>1457</v>
      </c>
    </row>
    <row r="263" spans="4:5">
      <c r="D263" s="753"/>
      <c r="E263" s="753" t="s">
        <v>1457</v>
      </c>
    </row>
    <row r="264" spans="4:5">
      <c r="D264" s="753"/>
      <c r="E264" s="753" t="s">
        <v>1457</v>
      </c>
    </row>
    <row r="265" spans="4:5">
      <c r="D265" s="753"/>
      <c r="E265" s="753" t="s">
        <v>1457</v>
      </c>
    </row>
    <row r="266" spans="4:5">
      <c r="D266" s="753"/>
      <c r="E266" s="753" t="s">
        <v>1457</v>
      </c>
    </row>
    <row r="267" spans="4:5">
      <c r="D267" s="753"/>
      <c r="E267" s="753" t="s">
        <v>1457</v>
      </c>
    </row>
    <row r="268" spans="4:5">
      <c r="D268" s="753"/>
      <c r="E268" s="753" t="s">
        <v>1457</v>
      </c>
    </row>
    <row r="269" spans="4:5">
      <c r="D269" s="753"/>
      <c r="E269" s="753" t="s">
        <v>1457</v>
      </c>
    </row>
    <row r="270" spans="4:5">
      <c r="D270" s="753"/>
      <c r="E270" s="753" t="s">
        <v>1457</v>
      </c>
    </row>
    <row r="271" spans="4:5">
      <c r="D271" s="753"/>
      <c r="E271" s="753" t="s">
        <v>1457</v>
      </c>
    </row>
    <row r="272" spans="4:5">
      <c r="D272" s="753"/>
      <c r="E272" s="753" t="s">
        <v>1457</v>
      </c>
    </row>
    <row r="273" spans="4:6">
      <c r="D273" s="753"/>
      <c r="E273" s="753" t="s">
        <v>1457</v>
      </c>
    </row>
    <row r="274" spans="4:6">
      <c r="D274" s="753"/>
      <c r="E274" s="753" t="s">
        <v>1457</v>
      </c>
    </row>
    <row r="275" spans="4:6">
      <c r="D275" s="753"/>
      <c r="E275" s="753" t="s">
        <v>1457</v>
      </c>
    </row>
    <row r="276" spans="4:6">
      <c r="D276" s="753"/>
      <c r="E276" s="753" t="s">
        <v>1457</v>
      </c>
    </row>
    <row r="277" spans="4:6">
      <c r="D277" s="753"/>
      <c r="E277" s="753" t="s">
        <v>1457</v>
      </c>
    </row>
    <row r="278" spans="4:6">
      <c r="E278" s="753" t="s">
        <v>1457</v>
      </c>
    </row>
    <row r="279" spans="4:6">
      <c r="D279" s="433">
        <v>254</v>
      </c>
      <c r="E279" s="753" t="s">
        <v>1457</v>
      </c>
    </row>
    <row r="280" spans="4:6">
      <c r="D280" s="433">
        <v>255</v>
      </c>
      <c r="E280" s="753" t="s">
        <v>1457</v>
      </c>
    </row>
    <row r="281" spans="4:6">
      <c r="D281" s="433">
        <v>256</v>
      </c>
      <c r="E281" s="753" t="s">
        <v>1457</v>
      </c>
    </row>
    <row r="282" spans="4:6">
      <c r="D282" s="433">
        <v>257</v>
      </c>
      <c r="F282" s="409" t="s">
        <v>1622</v>
      </c>
    </row>
    <row r="283" spans="4:6">
      <c r="E283" s="409" t="s">
        <v>1457</v>
      </c>
    </row>
    <row r="284" spans="4:6">
      <c r="D284" s="433">
        <v>258</v>
      </c>
      <c r="E284" s="753" t="s">
        <v>1457</v>
      </c>
    </row>
    <row r="285" spans="4:6">
      <c r="D285" s="433">
        <v>259</v>
      </c>
      <c r="E285" s="753" t="s">
        <v>1457</v>
      </c>
    </row>
    <row r="286" spans="4:6">
      <c r="D286" s="433">
        <v>260</v>
      </c>
      <c r="E286" s="753" t="s">
        <v>1457</v>
      </c>
    </row>
    <row r="287" spans="4:6">
      <c r="D287" s="433">
        <v>261</v>
      </c>
      <c r="E287" s="753" t="s">
        <v>1457</v>
      </c>
    </row>
    <row r="288" spans="4:6">
      <c r="D288" s="433">
        <v>262</v>
      </c>
      <c r="E288" s="753" t="s">
        <v>1457</v>
      </c>
    </row>
    <row r="289" spans="4:5">
      <c r="D289" s="433">
        <v>263</v>
      </c>
      <c r="E289" s="753" t="s">
        <v>1457</v>
      </c>
    </row>
    <row r="290" spans="4:5">
      <c r="D290" s="433">
        <v>264</v>
      </c>
      <c r="E290" s="753" t="s">
        <v>1457</v>
      </c>
    </row>
    <row r="291" spans="4:5">
      <c r="D291" s="433">
        <v>264</v>
      </c>
      <c r="E291" s="753" t="s">
        <v>1457</v>
      </c>
    </row>
    <row r="292" spans="4:5">
      <c r="D292" s="753"/>
      <c r="E292" s="753" t="s">
        <v>1457</v>
      </c>
    </row>
    <row r="293" spans="4:5">
      <c r="D293" s="753"/>
      <c r="E293" s="753" t="s">
        <v>1457</v>
      </c>
    </row>
    <row r="294" spans="4:5">
      <c r="D294" s="753"/>
      <c r="E294" s="753" t="s">
        <v>1457</v>
      </c>
    </row>
    <row r="295" spans="4:5">
      <c r="D295" s="753"/>
      <c r="E295" s="753" t="s">
        <v>1457</v>
      </c>
    </row>
    <row r="296" spans="4:5">
      <c r="D296" s="753"/>
      <c r="E296" s="753" t="s">
        <v>1457</v>
      </c>
    </row>
    <row r="297" spans="4:5">
      <c r="D297" s="753"/>
      <c r="E297" s="753" t="s">
        <v>1457</v>
      </c>
    </row>
    <row r="298" spans="4:5">
      <c r="D298" s="753"/>
      <c r="E298" s="753" t="s">
        <v>1457</v>
      </c>
    </row>
    <row r="299" spans="4:5">
      <c r="D299" s="753"/>
      <c r="E299" s="753" t="s">
        <v>1457</v>
      </c>
    </row>
    <row r="300" spans="4:5">
      <c r="D300" s="753"/>
      <c r="E300" s="753" t="s">
        <v>1457</v>
      </c>
    </row>
    <row r="301" spans="4:5">
      <c r="D301" s="753"/>
      <c r="E301" s="753" t="s">
        <v>1457</v>
      </c>
    </row>
    <row r="302" spans="4:5">
      <c r="D302" s="753"/>
      <c r="E302" s="753" t="s">
        <v>1457</v>
      </c>
    </row>
    <row r="303" spans="4:5">
      <c r="D303" s="753"/>
      <c r="E303" s="753" t="s">
        <v>1457</v>
      </c>
    </row>
    <row r="304" spans="4:5">
      <c r="D304" s="753"/>
      <c r="E304" s="753" t="s">
        <v>1457</v>
      </c>
    </row>
    <row r="305" spans="4:5">
      <c r="D305" s="753"/>
      <c r="E305" s="753" t="s">
        <v>1457</v>
      </c>
    </row>
    <row r="306" spans="4:5">
      <c r="D306" s="753"/>
      <c r="E306" s="753" t="s">
        <v>1457</v>
      </c>
    </row>
    <row r="307" spans="4:5">
      <c r="D307" s="753"/>
      <c r="E307" s="753" t="s">
        <v>1457</v>
      </c>
    </row>
    <row r="308" spans="4:5">
      <c r="D308" s="753"/>
    </row>
    <row r="309" spans="4:5">
      <c r="D309" s="753"/>
    </row>
    <row r="310" spans="4:5">
      <c r="D310" s="753"/>
    </row>
    <row r="311" spans="4:5">
      <c r="D311" s="753"/>
      <c r="E311" s="409" t="s">
        <v>1457</v>
      </c>
    </row>
    <row r="312" spans="4:5">
      <c r="D312" s="753"/>
      <c r="E312" s="753" t="s">
        <v>1457</v>
      </c>
    </row>
    <row r="313" spans="4:5">
      <c r="D313" s="753"/>
      <c r="E313" s="753" t="s">
        <v>1457</v>
      </c>
    </row>
    <row r="314" spans="4:5">
      <c r="D314" s="753"/>
      <c r="E314" s="753" t="s">
        <v>1457</v>
      </c>
    </row>
    <row r="315" spans="4:5">
      <c r="D315" s="433">
        <v>287</v>
      </c>
      <c r="E315" s="753" t="s">
        <v>1457</v>
      </c>
    </row>
    <row r="316" spans="4:5">
      <c r="D316" s="753"/>
      <c r="E316" s="753" t="s">
        <v>1457</v>
      </c>
    </row>
    <row r="317" spans="4:5">
      <c r="D317" s="753"/>
      <c r="E317" s="753" t="s">
        <v>1457</v>
      </c>
    </row>
    <row r="318" spans="4:5">
      <c r="D318" s="753"/>
      <c r="E318" s="753" t="s">
        <v>1457</v>
      </c>
    </row>
    <row r="319" spans="4:5">
      <c r="D319" s="753"/>
      <c r="E319" s="753" t="s">
        <v>1457</v>
      </c>
    </row>
    <row r="320" spans="4:5">
      <c r="D320" s="753"/>
      <c r="E320" s="753" t="s">
        <v>1457</v>
      </c>
    </row>
    <row r="321" spans="4:5">
      <c r="D321" s="753"/>
      <c r="E321" s="753" t="s">
        <v>1457</v>
      </c>
    </row>
    <row r="322" spans="4:5">
      <c r="D322" s="753"/>
      <c r="E322" s="753" t="s">
        <v>1457</v>
      </c>
    </row>
    <row r="323" spans="4:5">
      <c r="D323" s="753"/>
      <c r="E323" s="753" t="s">
        <v>1457</v>
      </c>
    </row>
    <row r="324" spans="4:5">
      <c r="D324" s="753"/>
      <c r="E324" s="753" t="s">
        <v>1457</v>
      </c>
    </row>
    <row r="325" spans="4:5">
      <c r="D325" s="753"/>
      <c r="E325" s="753" t="s">
        <v>1457</v>
      </c>
    </row>
    <row r="326" spans="4:5">
      <c r="D326" s="753"/>
      <c r="E326" s="753" t="s">
        <v>1457</v>
      </c>
    </row>
    <row r="327" spans="4:5">
      <c r="D327" s="753"/>
      <c r="E327" s="753" t="s">
        <v>1457</v>
      </c>
    </row>
    <row r="328" spans="4:5">
      <c r="D328" s="753"/>
      <c r="E328" s="753" t="s">
        <v>1457</v>
      </c>
    </row>
    <row r="329" spans="4:5">
      <c r="D329" s="753"/>
      <c r="E329" s="753" t="s">
        <v>1457</v>
      </c>
    </row>
    <row r="330" spans="4:5">
      <c r="D330" s="753"/>
      <c r="E330" s="753" t="s">
        <v>1457</v>
      </c>
    </row>
    <row r="331" spans="4:5">
      <c r="D331" s="753"/>
      <c r="E331" s="753" t="s">
        <v>1457</v>
      </c>
    </row>
    <row r="332" spans="4:5">
      <c r="D332" s="753"/>
      <c r="E332" s="753" t="s">
        <v>1457</v>
      </c>
    </row>
    <row r="333" spans="4:5">
      <c r="D333" s="753"/>
      <c r="E333" s="753" t="s">
        <v>1457</v>
      </c>
    </row>
    <row r="334" spans="4:5">
      <c r="D334" s="753"/>
      <c r="E334" s="753" t="s">
        <v>1457</v>
      </c>
    </row>
    <row r="335" spans="4:5">
      <c r="D335" s="753"/>
      <c r="E335" s="753" t="s">
        <v>1457</v>
      </c>
    </row>
    <row r="336" spans="4:5">
      <c r="D336" s="753"/>
      <c r="E336" s="753" t="s">
        <v>1457</v>
      </c>
    </row>
    <row r="337" spans="4:5">
      <c r="D337" s="753"/>
      <c r="E337" s="753" t="s">
        <v>1457</v>
      </c>
    </row>
    <row r="338" spans="4:5">
      <c r="D338" s="753"/>
      <c r="E338" s="753" t="s">
        <v>1457</v>
      </c>
    </row>
    <row r="339" spans="4:5">
      <c r="D339" s="753"/>
      <c r="E339" s="753" t="s">
        <v>1457</v>
      </c>
    </row>
    <row r="340" spans="4:5">
      <c r="D340" s="753"/>
      <c r="E340" s="753" t="s">
        <v>1457</v>
      </c>
    </row>
    <row r="341" spans="4:5">
      <c r="D341" s="753"/>
      <c r="E341" s="753" t="s">
        <v>1457</v>
      </c>
    </row>
    <row r="342" spans="4:5">
      <c r="D342" s="753"/>
      <c r="E342" s="753" t="s">
        <v>1457</v>
      </c>
    </row>
    <row r="343" spans="4:5">
      <c r="D343" s="753"/>
      <c r="E343" s="753" t="s">
        <v>1457</v>
      </c>
    </row>
    <row r="344" spans="4:5">
      <c r="D344" s="753"/>
      <c r="E344" s="753" t="s">
        <v>1457</v>
      </c>
    </row>
    <row r="345" spans="4:5">
      <c r="D345" s="753"/>
      <c r="E345" s="753" t="s">
        <v>1457</v>
      </c>
    </row>
    <row r="346" spans="4:5">
      <c r="D346" s="753"/>
      <c r="E346" s="753" t="s">
        <v>1457</v>
      </c>
    </row>
    <row r="347" spans="4:5">
      <c r="D347" s="753"/>
      <c r="E347" s="753" t="s">
        <v>1457</v>
      </c>
    </row>
    <row r="348" spans="4:5">
      <c r="D348" s="753"/>
      <c r="E348" s="753" t="s">
        <v>1457</v>
      </c>
    </row>
    <row r="349" spans="4:5">
      <c r="D349" s="753"/>
      <c r="E349" s="753" t="s">
        <v>1457</v>
      </c>
    </row>
    <row r="350" spans="4:5">
      <c r="D350" s="753"/>
      <c r="E350" s="753" t="s">
        <v>1457</v>
      </c>
    </row>
    <row r="351" spans="4:5">
      <c r="D351" s="753"/>
      <c r="E351" s="753" t="s">
        <v>1457</v>
      </c>
    </row>
    <row r="352" spans="4:5">
      <c r="D352" s="753"/>
      <c r="E352" s="753" t="s">
        <v>1457</v>
      </c>
    </row>
    <row r="353" spans="4:5">
      <c r="D353" s="753"/>
      <c r="E353" s="753" t="s">
        <v>1457</v>
      </c>
    </row>
    <row r="354" spans="4:5">
      <c r="D354" s="753"/>
      <c r="E354" s="753" t="s">
        <v>1457</v>
      </c>
    </row>
    <row r="355" spans="4:5">
      <c r="D355" s="753"/>
      <c r="E355" s="753" t="s">
        <v>1457</v>
      </c>
    </row>
    <row r="356" spans="4:5">
      <c r="D356" s="753"/>
      <c r="E356" s="753" t="s">
        <v>1457</v>
      </c>
    </row>
    <row r="357" spans="4:5">
      <c r="D357" s="753"/>
      <c r="E357" s="753" t="s">
        <v>1457</v>
      </c>
    </row>
    <row r="358" spans="4:5">
      <c r="D358" s="753"/>
      <c r="E358" s="753" t="s">
        <v>1457</v>
      </c>
    </row>
    <row r="359" spans="4:5">
      <c r="D359" s="753"/>
      <c r="E359" s="753" t="s">
        <v>1457</v>
      </c>
    </row>
    <row r="360" spans="4:5">
      <c r="D360" s="753"/>
    </row>
    <row r="361" spans="4:5">
      <c r="D361" s="753"/>
      <c r="E361" s="409" t="s">
        <v>1457</v>
      </c>
    </row>
    <row r="362" spans="4:5">
      <c r="D362" s="753"/>
      <c r="E362" s="753" t="s">
        <v>1457</v>
      </c>
    </row>
    <row r="363" spans="4:5">
      <c r="E363" s="753" t="s">
        <v>1457</v>
      </c>
    </row>
    <row r="364" spans="4:5">
      <c r="E364" s="753" t="s">
        <v>1457</v>
      </c>
    </row>
    <row r="365" spans="4:5">
      <c r="D365" s="433">
        <v>335</v>
      </c>
      <c r="E365" s="753" t="s">
        <v>1457</v>
      </c>
    </row>
    <row r="366" spans="4:5">
      <c r="D366" s="753"/>
      <c r="E366" s="753" t="s">
        <v>1457</v>
      </c>
    </row>
    <row r="367" spans="4:5">
      <c r="D367" s="753"/>
      <c r="E367" s="753" t="s">
        <v>1457</v>
      </c>
    </row>
    <row r="368" spans="4:5">
      <c r="D368" s="753"/>
      <c r="E368" s="753" t="s">
        <v>1457</v>
      </c>
    </row>
    <row r="369" spans="4:5">
      <c r="D369" s="753"/>
    </row>
    <row r="370" spans="4:5">
      <c r="D370" s="753"/>
      <c r="E370" s="409" t="s">
        <v>1457</v>
      </c>
    </row>
    <row r="371" spans="4:5">
      <c r="D371" s="753"/>
      <c r="E371" s="753" t="s">
        <v>1457</v>
      </c>
    </row>
    <row r="372" spans="4:5">
      <c r="D372" s="753"/>
      <c r="E372" s="753" t="s">
        <v>1457</v>
      </c>
    </row>
    <row r="373" spans="4:5">
      <c r="D373" s="753"/>
      <c r="E373" s="753" t="s">
        <v>1457</v>
      </c>
    </row>
    <row r="374" spans="4:5">
      <c r="D374" s="753"/>
      <c r="E374" s="753" t="s">
        <v>1457</v>
      </c>
    </row>
    <row r="375" spans="4:5">
      <c r="D375" s="753"/>
      <c r="E375" s="753" t="s">
        <v>1457</v>
      </c>
    </row>
    <row r="376" spans="4:5">
      <c r="D376" s="753"/>
      <c r="E376" s="753" t="s">
        <v>1457</v>
      </c>
    </row>
    <row r="377" spans="4:5">
      <c r="D377" s="753"/>
      <c r="E377" s="753" t="s">
        <v>1457</v>
      </c>
    </row>
    <row r="378" spans="4:5">
      <c r="D378" s="753"/>
      <c r="E378" s="753" t="s">
        <v>1457</v>
      </c>
    </row>
    <row r="379" spans="4:5">
      <c r="D379" s="753"/>
      <c r="E379" s="753" t="s">
        <v>1457</v>
      </c>
    </row>
    <row r="380" spans="4:5">
      <c r="D380" s="753"/>
      <c r="E380" s="753" t="s">
        <v>1457</v>
      </c>
    </row>
    <row r="381" spans="4:5">
      <c r="D381" s="753"/>
      <c r="E381" s="753" t="s">
        <v>1457</v>
      </c>
    </row>
    <row r="382" spans="4:5">
      <c r="D382" s="753"/>
      <c r="E382" s="753" t="s">
        <v>1457</v>
      </c>
    </row>
    <row r="383" spans="4:5">
      <c r="D383" s="753"/>
      <c r="E383" s="753" t="s">
        <v>1457</v>
      </c>
    </row>
    <row r="384" spans="4:5">
      <c r="D384" s="753"/>
      <c r="E384" s="753" t="s">
        <v>1457</v>
      </c>
    </row>
    <row r="385" spans="4:5">
      <c r="D385" s="753"/>
      <c r="E385" s="753" t="s">
        <v>1457</v>
      </c>
    </row>
    <row r="386" spans="4:5">
      <c r="D386" s="753"/>
      <c r="E386" s="753" t="s">
        <v>1457</v>
      </c>
    </row>
    <row r="387" spans="4:5">
      <c r="D387" s="753"/>
      <c r="E387" s="753" t="s">
        <v>1457</v>
      </c>
    </row>
    <row r="388" spans="4:5">
      <c r="D388" s="753"/>
      <c r="E388" s="753" t="s">
        <v>1457</v>
      </c>
    </row>
    <row r="389" spans="4:5">
      <c r="D389" s="753"/>
      <c r="E389" s="753" t="s">
        <v>1457</v>
      </c>
    </row>
    <row r="390" spans="4:5">
      <c r="D390" s="753"/>
      <c r="E390" s="753" t="s">
        <v>1457</v>
      </c>
    </row>
    <row r="391" spans="4:5">
      <c r="D391" s="753"/>
      <c r="E391" s="753" t="s">
        <v>1457</v>
      </c>
    </row>
    <row r="392" spans="4:5">
      <c r="D392" s="753"/>
      <c r="E392" s="753" t="s">
        <v>1457</v>
      </c>
    </row>
    <row r="393" spans="4:5">
      <c r="D393" s="753"/>
      <c r="E393" s="753" t="s">
        <v>1457</v>
      </c>
    </row>
    <row r="394" spans="4:5">
      <c r="D394" s="753"/>
      <c r="E394" s="753" t="s">
        <v>1457</v>
      </c>
    </row>
    <row r="395" spans="4:5">
      <c r="D395" s="753"/>
      <c r="E395" s="753" t="s">
        <v>1457</v>
      </c>
    </row>
    <row r="396" spans="4:5">
      <c r="D396" s="753"/>
      <c r="E396" s="753" t="s">
        <v>1457</v>
      </c>
    </row>
    <row r="397" spans="4:5">
      <c r="D397" s="753"/>
      <c r="E397" s="753" t="s">
        <v>1457</v>
      </c>
    </row>
    <row r="398" spans="4:5">
      <c r="D398" s="753"/>
      <c r="E398" s="753" t="s">
        <v>1457</v>
      </c>
    </row>
    <row r="399" spans="4:5">
      <c r="D399" s="753"/>
      <c r="E399" s="753" t="s">
        <v>1457</v>
      </c>
    </row>
    <row r="400" spans="4:5">
      <c r="D400" s="753"/>
      <c r="E400" s="753" t="s">
        <v>1457</v>
      </c>
    </row>
    <row r="401" spans="4:6">
      <c r="D401" s="753"/>
      <c r="E401" s="753" t="s">
        <v>1457</v>
      </c>
    </row>
    <row r="402" spans="4:6">
      <c r="D402" s="753"/>
      <c r="E402" s="753" t="s">
        <v>1457</v>
      </c>
    </row>
    <row r="403" spans="4:6">
      <c r="D403" s="753"/>
      <c r="E403" s="753" t="s">
        <v>1457</v>
      </c>
    </row>
    <row r="404" spans="4:6">
      <c r="D404" s="753"/>
      <c r="E404" s="753" t="s">
        <v>1457</v>
      </c>
    </row>
    <row r="405" spans="4:6">
      <c r="D405" s="753"/>
      <c r="E405" s="753" t="s">
        <v>1457</v>
      </c>
    </row>
    <row r="406" spans="4:6">
      <c r="D406" s="753"/>
      <c r="E406" s="753" t="s">
        <v>1457</v>
      </c>
    </row>
    <row r="407" spans="4:6">
      <c r="D407" s="753"/>
    </row>
    <row r="408" spans="4:6">
      <c r="D408" s="753"/>
    </row>
    <row r="409" spans="4:6">
      <c r="D409" s="753"/>
    </row>
    <row r="410" spans="4:6">
      <c r="D410" s="753"/>
      <c r="E410" s="409" t="s">
        <v>1457</v>
      </c>
    </row>
    <row r="411" spans="4:6">
      <c r="D411" s="753"/>
      <c r="E411" s="409" t="s">
        <v>1457</v>
      </c>
    </row>
    <row r="412" spans="4:6">
      <c r="D412" s="753"/>
      <c r="E412" s="753" t="s">
        <v>1457</v>
      </c>
    </row>
    <row r="413" spans="4:6">
      <c r="D413" s="753"/>
      <c r="E413" s="753" t="s">
        <v>1457</v>
      </c>
    </row>
    <row r="414" spans="4:6">
      <c r="D414" s="753"/>
      <c r="E414" s="753"/>
      <c r="F414" s="409" t="s">
        <v>1622</v>
      </c>
    </row>
    <row r="415" spans="4:6">
      <c r="D415" s="753"/>
      <c r="E415" s="409" t="s">
        <v>1457</v>
      </c>
    </row>
    <row r="416" spans="4:6">
      <c r="D416" s="753"/>
      <c r="E416" s="753" t="s">
        <v>1457</v>
      </c>
    </row>
    <row r="417" spans="4:5">
      <c r="D417" s="753"/>
      <c r="E417" s="753" t="s">
        <v>1457</v>
      </c>
    </row>
    <row r="418" spans="4:5">
      <c r="D418" s="753"/>
      <c r="E418" s="753" t="s">
        <v>1457</v>
      </c>
    </row>
    <row r="419" spans="4:5">
      <c r="D419" s="753"/>
      <c r="E419" s="753" t="s">
        <v>1457</v>
      </c>
    </row>
    <row r="420" spans="4:5">
      <c r="D420" s="753"/>
      <c r="E420" s="753" t="s">
        <v>1457</v>
      </c>
    </row>
    <row r="421" spans="4:5">
      <c r="D421" s="753"/>
      <c r="E421" s="753" t="s">
        <v>1457</v>
      </c>
    </row>
    <row r="422" spans="4:5">
      <c r="D422" s="753"/>
      <c r="E422" s="753" t="s">
        <v>1457</v>
      </c>
    </row>
    <row r="423" spans="4:5">
      <c r="D423" s="753"/>
      <c r="E423" s="753" t="s">
        <v>1457</v>
      </c>
    </row>
    <row r="424" spans="4:5">
      <c r="D424" s="753"/>
      <c r="E424" s="753" t="s">
        <v>1457</v>
      </c>
    </row>
    <row r="425" spans="4:5">
      <c r="D425" s="753"/>
      <c r="E425" s="753" t="s">
        <v>1457</v>
      </c>
    </row>
    <row r="426" spans="4:5">
      <c r="D426" s="753"/>
      <c r="E426" s="753" t="s">
        <v>1457</v>
      </c>
    </row>
    <row r="427" spans="4:5">
      <c r="D427" s="753"/>
      <c r="E427" s="753" t="s">
        <v>1457</v>
      </c>
    </row>
    <row r="428" spans="4:5">
      <c r="D428" s="753"/>
      <c r="E428" s="753" t="s">
        <v>1457</v>
      </c>
    </row>
    <row r="429" spans="4:5">
      <c r="D429" s="753"/>
      <c r="E429" s="753" t="s">
        <v>1457</v>
      </c>
    </row>
    <row r="430" spans="4:5">
      <c r="D430" s="753"/>
      <c r="E430" s="753" t="s">
        <v>1457</v>
      </c>
    </row>
    <row r="431" spans="4:5">
      <c r="D431" s="753"/>
      <c r="E431" s="753" t="s">
        <v>1457</v>
      </c>
    </row>
    <row r="432" spans="4:5">
      <c r="D432" s="753"/>
      <c r="E432" s="753" t="s">
        <v>1457</v>
      </c>
    </row>
    <row r="433" spans="1:5">
      <c r="D433" s="753"/>
      <c r="E433" s="753" t="s">
        <v>1457</v>
      </c>
    </row>
    <row r="434" spans="1:5">
      <c r="D434" s="753"/>
      <c r="E434" s="753" t="s">
        <v>1457</v>
      </c>
    </row>
    <row r="435" spans="1:5">
      <c r="D435" s="433">
        <v>405</v>
      </c>
      <c r="E435" s="753" t="s">
        <v>1457</v>
      </c>
    </row>
    <row r="436" spans="1:5">
      <c r="D436" s="433">
        <v>406</v>
      </c>
      <c r="E436" s="753" t="s">
        <v>1457</v>
      </c>
    </row>
    <row r="437" spans="1:5">
      <c r="D437" s="433">
        <v>407</v>
      </c>
      <c r="E437" s="753" t="s">
        <v>1457</v>
      </c>
    </row>
    <row r="438" spans="1:5">
      <c r="D438" s="433">
        <v>408</v>
      </c>
      <c r="E438" s="753" t="s">
        <v>1457</v>
      </c>
    </row>
    <row r="439" spans="1:5">
      <c r="D439" s="433">
        <v>409</v>
      </c>
      <c r="E439" s="753" t="s">
        <v>1457</v>
      </c>
    </row>
    <row r="440" spans="1:5">
      <c r="D440" s="433">
        <v>410</v>
      </c>
      <c r="E440" s="753" t="s">
        <v>1457</v>
      </c>
    </row>
    <row r="441" spans="1:5">
      <c r="D441" s="433">
        <v>410</v>
      </c>
      <c r="E441" s="753" t="s">
        <v>1457</v>
      </c>
    </row>
    <row r="442" spans="1:5">
      <c r="D442" s="753"/>
      <c r="E442" s="753" t="s">
        <v>1457</v>
      </c>
    </row>
    <row r="443" spans="1:5">
      <c r="D443" s="753"/>
      <c r="E443" s="753" t="s">
        <v>1457</v>
      </c>
    </row>
    <row r="444" spans="1:5">
      <c r="D444" s="753"/>
      <c r="E444" s="753" t="s">
        <v>1457</v>
      </c>
    </row>
    <row r="445" spans="1:5">
      <c r="D445" s="753"/>
      <c r="E445" s="753" t="s">
        <v>1457</v>
      </c>
    </row>
    <row r="446" spans="1:5">
      <c r="D446" s="753"/>
      <c r="E446" s="753" t="s">
        <v>1457</v>
      </c>
    </row>
    <row r="447" spans="1:5">
      <c r="D447" s="433">
        <v>416</v>
      </c>
      <c r="E447" s="753" t="s">
        <v>1457</v>
      </c>
    </row>
    <row r="448" spans="1:5">
      <c r="A448" s="409">
        <v>433</v>
      </c>
      <c r="D448" s="753"/>
    </row>
    <row r="449" spans="4:6" s="753" customFormat="1">
      <c r="E449" s="753" t="s">
        <v>1457</v>
      </c>
      <c r="F449" s="409"/>
    </row>
    <row r="450" spans="4:6">
      <c r="D450" s="753"/>
      <c r="E450" s="753" t="s">
        <v>1457</v>
      </c>
    </row>
    <row r="451" spans="4:6">
      <c r="D451" s="753"/>
      <c r="E451" s="753" t="s">
        <v>1457</v>
      </c>
    </row>
    <row r="452" spans="4:6">
      <c r="D452" s="753"/>
      <c r="E452" s="753" t="s">
        <v>1457</v>
      </c>
    </row>
    <row r="453" spans="4:6">
      <c r="D453" s="753"/>
      <c r="E453" s="753" t="s">
        <v>1457</v>
      </c>
    </row>
    <row r="454" spans="4:6">
      <c r="D454" s="753"/>
      <c r="E454" s="753" t="s">
        <v>1457</v>
      </c>
    </row>
    <row r="455" spans="4:6">
      <c r="D455" s="753"/>
      <c r="E455" s="753" t="s">
        <v>1457</v>
      </c>
    </row>
    <row r="456" spans="4:6">
      <c r="D456" s="753"/>
      <c r="E456" s="753" t="s">
        <v>1457</v>
      </c>
    </row>
    <row r="457" spans="4:6">
      <c r="D457" s="753"/>
    </row>
    <row r="458" spans="4:6">
      <c r="D458" s="753"/>
    </row>
    <row r="459" spans="4:6">
      <c r="D459" s="753"/>
      <c r="F459" s="409" t="s">
        <v>1622</v>
      </c>
    </row>
    <row r="460" spans="4:6">
      <c r="D460" s="753"/>
      <c r="E460" s="409" t="s">
        <v>500</v>
      </c>
      <c r="F460" s="409" t="s">
        <v>2226</v>
      </c>
    </row>
    <row r="461" spans="4:6">
      <c r="D461" s="753"/>
      <c r="E461" s="409" t="s">
        <v>1457</v>
      </c>
    </row>
    <row r="462" spans="4:6">
      <c r="D462" s="753"/>
    </row>
    <row r="463" spans="4:6">
      <c r="D463" s="753"/>
    </row>
    <row r="464" spans="4:6">
      <c r="D464" s="753"/>
    </row>
    <row r="465" spans="1:5">
      <c r="D465" s="753">
        <v>433</v>
      </c>
    </row>
    <row r="466" spans="1:5" s="753" customFormat="1">
      <c r="A466" s="433">
        <v>50</v>
      </c>
      <c r="D466" s="433">
        <v>434</v>
      </c>
      <c r="E466" s="753" t="s">
        <v>2230</v>
      </c>
    </row>
    <row r="467" spans="1:5">
      <c r="D467" s="753"/>
    </row>
    <row r="468" spans="1:5">
      <c r="D468" s="753"/>
    </row>
    <row r="469" spans="1:5">
      <c r="D469" s="753"/>
    </row>
    <row r="470" spans="1:5">
      <c r="D470" s="753"/>
    </row>
    <row r="471" spans="1:5">
      <c r="D471" s="753"/>
    </row>
    <row r="472" spans="1:5">
      <c r="D472" s="753"/>
    </row>
    <row r="473" spans="1:5">
      <c r="D473" s="753"/>
    </row>
    <row r="474" spans="1:5">
      <c r="D474" s="753"/>
    </row>
    <row r="475" spans="1:5">
      <c r="D475" s="753"/>
    </row>
    <row r="476" spans="1:5">
      <c r="D476" s="753"/>
    </row>
    <row r="477" spans="1:5">
      <c r="D477" s="753"/>
    </row>
    <row r="478" spans="1:5">
      <c r="D478" s="753"/>
    </row>
    <row r="479" spans="1:5">
      <c r="D479" s="753"/>
    </row>
    <row r="480" spans="1:5">
      <c r="D480" s="753"/>
    </row>
    <row r="481" spans="4:5">
      <c r="D481" s="753"/>
    </row>
    <row r="482" spans="4:5">
      <c r="D482" s="433">
        <v>50</v>
      </c>
    </row>
    <row r="483" spans="4:5">
      <c r="D483" s="753"/>
    </row>
    <row r="484" spans="4:5">
      <c r="D484" s="753"/>
    </row>
    <row r="485" spans="4:5">
      <c r="D485" s="753"/>
    </row>
    <row r="486" spans="4:5">
      <c r="D486" s="753"/>
    </row>
    <row r="487" spans="4:5">
      <c r="D487" s="753"/>
    </row>
    <row r="488" spans="4:5">
      <c r="D488" s="753"/>
    </row>
    <row r="489" spans="4:5">
      <c r="D489" s="753"/>
    </row>
    <row r="490" spans="4:5">
      <c r="D490" s="753"/>
    </row>
    <row r="491" spans="4:5">
      <c r="D491" s="753"/>
    </row>
    <row r="492" spans="4:5">
      <c r="D492" s="753"/>
    </row>
    <row r="493" spans="4:5">
      <c r="D493" s="753"/>
    </row>
    <row r="494" spans="4:5">
      <c r="D494" s="753"/>
      <c r="E494" s="409" t="s">
        <v>500</v>
      </c>
    </row>
    <row r="495" spans="4:5">
      <c r="D495" s="753"/>
    </row>
    <row r="496" spans="4:5">
      <c r="D496" s="433">
        <v>464</v>
      </c>
    </row>
    <row r="497" spans="4:5">
      <c r="D497" s="433">
        <v>464</v>
      </c>
    </row>
    <row r="498" spans="4:5">
      <c r="D498" s="753"/>
    </row>
    <row r="499" spans="4:5">
      <c r="D499" s="753"/>
    </row>
    <row r="500" spans="4:5">
      <c r="D500" s="753"/>
    </row>
    <row r="501" spans="4:5">
      <c r="D501" s="753"/>
    </row>
    <row r="502" spans="4:5">
      <c r="D502" s="753"/>
      <c r="E502" s="753"/>
    </row>
    <row r="503" spans="4:5">
      <c r="D503" s="753"/>
      <c r="E503" s="753"/>
    </row>
    <row r="504" spans="4:5">
      <c r="D504" s="753"/>
      <c r="E504" s="753"/>
    </row>
    <row r="505" spans="4:5">
      <c r="D505" s="753"/>
      <c r="E505" s="753"/>
    </row>
    <row r="506" spans="4:5">
      <c r="D506" s="753"/>
      <c r="E506" s="753"/>
    </row>
    <row r="507" spans="4:5">
      <c r="D507" s="753"/>
    </row>
    <row r="508" spans="4:5">
      <c r="D508" s="753"/>
    </row>
    <row r="509" spans="4:5">
      <c r="D509" s="753"/>
    </row>
    <row r="510" spans="4:5">
      <c r="D510" s="753"/>
    </row>
    <row r="511" spans="4:5">
      <c r="D511" s="753"/>
    </row>
    <row r="512" spans="4:5">
      <c r="D512" s="753"/>
    </row>
    <row r="513" spans="1:4">
      <c r="D513" s="753"/>
    </row>
    <row r="514" spans="1:4">
      <c r="D514" s="753"/>
    </row>
    <row r="515" spans="1:4">
      <c r="D515" s="753"/>
    </row>
    <row r="516" spans="1:4">
      <c r="D516" s="753"/>
    </row>
    <row r="517" spans="1:4">
      <c r="D517" s="753"/>
    </row>
    <row r="518" spans="1:4">
      <c r="D518" s="753"/>
    </row>
    <row r="519" spans="1:4">
      <c r="D519" s="753"/>
    </row>
    <row r="520" spans="1:4">
      <c r="D520" s="753"/>
    </row>
    <row r="521" spans="1:4">
      <c r="D521" s="753"/>
    </row>
    <row r="522" spans="1:4">
      <c r="D522" s="753"/>
    </row>
    <row r="523" spans="1:4">
      <c r="D523" s="753"/>
    </row>
    <row r="524" spans="1:4">
      <c r="D524" s="753"/>
    </row>
    <row r="525" spans="1:4">
      <c r="D525" s="753"/>
    </row>
    <row r="526" spans="1:4">
      <c r="D526" s="753"/>
    </row>
    <row r="527" spans="1:4">
      <c r="D527" s="753"/>
    </row>
    <row r="528" spans="1:4">
      <c r="A528" s="433">
        <v>511</v>
      </c>
      <c r="D528" s="753"/>
    </row>
    <row r="529" spans="4:6">
      <c r="D529" s="753"/>
    </row>
    <row r="530" spans="4:6">
      <c r="D530" s="753"/>
      <c r="F530" s="409" t="s">
        <v>1622</v>
      </c>
    </row>
    <row r="531" spans="4:6">
      <c r="D531" s="753"/>
      <c r="E531" s="409" t="s">
        <v>1457</v>
      </c>
    </row>
    <row r="532" spans="4:6">
      <c r="D532" s="753"/>
      <c r="F532" s="409" t="s">
        <v>1622</v>
      </c>
    </row>
    <row r="533" spans="4:6">
      <c r="D533" s="753"/>
      <c r="E533" s="409" t="s">
        <v>1457</v>
      </c>
    </row>
    <row r="534" spans="4:6">
      <c r="D534" s="753"/>
      <c r="E534" s="409" t="s">
        <v>1457</v>
      </c>
    </row>
    <row r="535" spans="4:6">
      <c r="D535" s="753"/>
    </row>
    <row r="536" spans="4:6">
      <c r="D536" s="753"/>
    </row>
    <row r="537" spans="4:6">
      <c r="D537" s="753"/>
    </row>
    <row r="538" spans="4:6">
      <c r="D538" s="753"/>
    </row>
    <row r="539" spans="4:6">
      <c r="D539" s="753"/>
    </row>
    <row r="540" spans="4:6">
      <c r="D540" s="753"/>
    </row>
    <row r="541" spans="4:6">
      <c r="D541" s="753"/>
      <c r="E541" s="409" t="s">
        <v>1457</v>
      </c>
    </row>
    <row r="542" spans="4:6">
      <c r="D542" s="753"/>
      <c r="E542" s="409" t="s">
        <v>1457</v>
      </c>
    </row>
    <row r="543" spans="4:6">
      <c r="D543" s="753"/>
    </row>
    <row r="544" spans="4:6">
      <c r="D544" s="753"/>
    </row>
    <row r="545" spans="4:4">
      <c r="D545" s="433">
        <v>511</v>
      </c>
    </row>
    <row r="546" spans="4:4">
      <c r="D546" s="433">
        <v>512</v>
      </c>
    </row>
    <row r="547" spans="4:4">
      <c r="D547" s="433">
        <v>513</v>
      </c>
    </row>
    <row r="548" spans="4:4">
      <c r="D548" s="433">
        <v>514</v>
      </c>
    </row>
    <row r="549" spans="4:4">
      <c r="D549" s="433">
        <v>515</v>
      </c>
    </row>
    <row r="550" spans="4:4">
      <c r="D550" s="433">
        <v>516</v>
      </c>
    </row>
    <row r="551" spans="4:4">
      <c r="D551" s="433">
        <v>517</v>
      </c>
    </row>
    <row r="552" spans="4:4">
      <c r="D552" s="433">
        <v>518</v>
      </c>
    </row>
    <row r="553" spans="4:4">
      <c r="D553" s="433">
        <v>519</v>
      </c>
    </row>
    <row r="554" spans="4:4">
      <c r="D554" s="433">
        <v>520</v>
      </c>
    </row>
    <row r="555" spans="4:4">
      <c r="D555" s="433">
        <v>521</v>
      </c>
    </row>
    <row r="556" spans="4:4">
      <c r="D556" s="433">
        <v>522</v>
      </c>
    </row>
    <row r="557" spans="4:4">
      <c r="D557" s="433">
        <v>523</v>
      </c>
    </row>
    <row r="558" spans="4:4">
      <c r="D558" s="433">
        <v>524</v>
      </c>
    </row>
    <row r="559" spans="4:4">
      <c r="D559" s="433">
        <v>525</v>
      </c>
    </row>
    <row r="560" spans="4:4">
      <c r="D560" s="433">
        <v>526</v>
      </c>
    </row>
    <row r="561" spans="4:4">
      <c r="D561" s="433">
        <v>527</v>
      </c>
    </row>
    <row r="562" spans="4:4">
      <c r="D562" s="433">
        <v>528</v>
      </c>
    </row>
    <row r="563" spans="4:4">
      <c r="D563" s="433">
        <v>529</v>
      </c>
    </row>
    <row r="564" spans="4:4">
      <c r="D564" s="433">
        <v>530</v>
      </c>
    </row>
    <row r="565" spans="4:4">
      <c r="D565" s="433">
        <v>531</v>
      </c>
    </row>
    <row r="566" spans="4:4">
      <c r="D566" s="433">
        <v>532</v>
      </c>
    </row>
    <row r="567" spans="4:4">
      <c r="D567" s="433">
        <v>533</v>
      </c>
    </row>
    <row r="568" spans="4:4">
      <c r="D568" s="433">
        <v>534</v>
      </c>
    </row>
    <row r="569" spans="4:4">
      <c r="D569" s="433">
        <v>535</v>
      </c>
    </row>
    <row r="570" spans="4:4">
      <c r="D570" s="433">
        <v>536</v>
      </c>
    </row>
    <row r="571" spans="4:4">
      <c r="D571" s="433">
        <v>537</v>
      </c>
    </row>
    <row r="572" spans="4:4">
      <c r="D572" s="433">
        <v>538</v>
      </c>
    </row>
    <row r="573" spans="4:4">
      <c r="D573" s="433">
        <v>539</v>
      </c>
    </row>
    <row r="574" spans="4:4">
      <c r="D574" s="433">
        <v>540</v>
      </c>
    </row>
    <row r="575" spans="4:4">
      <c r="D575" s="433">
        <v>541</v>
      </c>
    </row>
    <row r="576" spans="4:4">
      <c r="D576" s="433">
        <v>542</v>
      </c>
    </row>
    <row r="577" spans="4:4">
      <c r="D577" s="433">
        <v>543</v>
      </c>
    </row>
    <row r="578" spans="4:4">
      <c r="D578" s="433">
        <v>544</v>
      </c>
    </row>
    <row r="579" spans="4:4">
      <c r="D579" s="433">
        <v>545</v>
      </c>
    </row>
    <row r="580" spans="4:4">
      <c r="D580" s="433">
        <v>546</v>
      </c>
    </row>
    <row r="581" spans="4:4">
      <c r="D581" s="433">
        <v>547</v>
      </c>
    </row>
    <row r="582" spans="4:4">
      <c r="D582" s="433">
        <v>548</v>
      </c>
    </row>
    <row r="583" spans="4:4">
      <c r="D583" s="433">
        <v>549</v>
      </c>
    </row>
    <row r="584" spans="4:4">
      <c r="D584" s="433">
        <v>550</v>
      </c>
    </row>
    <row r="585" spans="4:4">
      <c r="D585" s="433">
        <v>551</v>
      </c>
    </row>
    <row r="586" spans="4:4">
      <c r="D586" s="433">
        <v>552</v>
      </c>
    </row>
    <row r="587" spans="4:4">
      <c r="D587" s="433">
        <v>553</v>
      </c>
    </row>
    <row r="588" spans="4:4">
      <c r="D588" s="433">
        <v>554</v>
      </c>
    </row>
    <row r="589" spans="4:4">
      <c r="D589" s="433">
        <v>555</v>
      </c>
    </row>
    <row r="590" spans="4:4">
      <c r="D590" s="433">
        <v>556</v>
      </c>
    </row>
    <row r="591" spans="4:4">
      <c r="D591" s="433">
        <v>557</v>
      </c>
    </row>
    <row r="592" spans="4:4">
      <c r="D592" s="433">
        <v>558</v>
      </c>
    </row>
    <row r="593" spans="4:4">
      <c r="D593" s="433">
        <v>559</v>
      </c>
    </row>
    <row r="594" spans="4:4">
      <c r="D594" s="433">
        <v>560</v>
      </c>
    </row>
    <row r="595" spans="4:4">
      <c r="D595" s="433">
        <v>561</v>
      </c>
    </row>
    <row r="596" spans="4:4">
      <c r="D596" s="433">
        <v>562</v>
      </c>
    </row>
    <row r="597" spans="4:4">
      <c r="D597" s="433">
        <v>563</v>
      </c>
    </row>
    <row r="598" spans="4:4">
      <c r="D598" s="433">
        <v>564</v>
      </c>
    </row>
    <row r="599" spans="4:4">
      <c r="D599" s="433">
        <v>565</v>
      </c>
    </row>
    <row r="600" spans="4:4">
      <c r="D600" s="433">
        <v>566</v>
      </c>
    </row>
    <row r="601" spans="4:4">
      <c r="D601" s="433">
        <v>567</v>
      </c>
    </row>
    <row r="602" spans="4:4">
      <c r="D602" s="433">
        <v>568</v>
      </c>
    </row>
    <row r="603" spans="4:4">
      <c r="D603" s="433">
        <v>569</v>
      </c>
    </row>
    <row r="604" spans="4:4">
      <c r="D604" s="433">
        <v>570</v>
      </c>
    </row>
    <row r="605" spans="4:4">
      <c r="D605" s="433">
        <v>571</v>
      </c>
    </row>
    <row r="606" spans="4:4">
      <c r="D606" s="433">
        <v>572</v>
      </c>
    </row>
    <row r="607" spans="4:4">
      <c r="D607" s="433">
        <v>573</v>
      </c>
    </row>
    <row r="608" spans="4:4">
      <c r="D608" s="433">
        <v>574</v>
      </c>
    </row>
    <row r="609" spans="4:4">
      <c r="D609" s="433">
        <v>575</v>
      </c>
    </row>
    <row r="610" spans="4:4">
      <c r="D610" s="433">
        <v>576</v>
      </c>
    </row>
    <row r="611" spans="4:4">
      <c r="D611" s="433">
        <v>577</v>
      </c>
    </row>
    <row r="612" spans="4:4">
      <c r="D612" s="433">
        <v>578</v>
      </c>
    </row>
    <row r="613" spans="4:4">
      <c r="D613" s="433">
        <v>579</v>
      </c>
    </row>
    <row r="614" spans="4:4">
      <c r="D614" s="433">
        <v>580</v>
      </c>
    </row>
    <row r="615" spans="4:4">
      <c r="D615" s="433">
        <v>581</v>
      </c>
    </row>
    <row r="616" spans="4:4">
      <c r="D616" s="433">
        <v>582</v>
      </c>
    </row>
    <row r="617" spans="4:4">
      <c r="D617" s="433">
        <v>583</v>
      </c>
    </row>
    <row r="618" spans="4:4">
      <c r="D618" s="433">
        <v>584</v>
      </c>
    </row>
    <row r="619" spans="4:4">
      <c r="D619" s="433">
        <v>585</v>
      </c>
    </row>
    <row r="620" spans="4:4">
      <c r="D620" s="433">
        <v>586</v>
      </c>
    </row>
    <row r="621" spans="4:4">
      <c r="D621" s="433">
        <v>587</v>
      </c>
    </row>
    <row r="622" spans="4:4">
      <c r="D622" s="433">
        <v>588</v>
      </c>
    </row>
    <row r="623" spans="4:4">
      <c r="D623" s="433">
        <v>589</v>
      </c>
    </row>
    <row r="624" spans="4:4">
      <c r="D624" s="433">
        <v>590</v>
      </c>
    </row>
    <row r="625" spans="4:5">
      <c r="D625" s="433">
        <v>591</v>
      </c>
    </row>
    <row r="626" spans="4:5">
      <c r="D626" s="433">
        <v>592</v>
      </c>
    </row>
    <row r="627" spans="4:5">
      <c r="D627" s="433">
        <v>593</v>
      </c>
    </row>
    <row r="628" spans="4:5">
      <c r="D628" s="433">
        <v>594</v>
      </c>
    </row>
    <row r="629" spans="4:5">
      <c r="D629" s="433">
        <v>595</v>
      </c>
    </row>
    <row r="630" spans="4:5">
      <c r="D630" s="433">
        <v>596</v>
      </c>
    </row>
    <row r="631" spans="4:5">
      <c r="D631" s="433">
        <v>597</v>
      </c>
    </row>
    <row r="632" spans="4:5">
      <c r="D632" s="433">
        <v>598</v>
      </c>
    </row>
    <row r="633" spans="4:5">
      <c r="D633" s="433">
        <v>599</v>
      </c>
    </row>
    <row r="634" spans="4:5">
      <c r="D634" s="433">
        <v>600</v>
      </c>
    </row>
    <row r="635" spans="4:5">
      <c r="D635" s="433">
        <v>601</v>
      </c>
    </row>
    <row r="636" spans="4:5">
      <c r="D636" s="433">
        <v>602</v>
      </c>
    </row>
    <row r="637" spans="4:5">
      <c r="D637" s="433">
        <v>603</v>
      </c>
    </row>
    <row r="638" spans="4:5">
      <c r="D638" s="433">
        <v>604</v>
      </c>
    </row>
    <row r="639" spans="4:5">
      <c r="D639" s="433">
        <v>605</v>
      </c>
    </row>
    <row r="640" spans="4:5">
      <c r="D640" s="433">
        <v>606</v>
      </c>
      <c r="E640" s="409" t="s">
        <v>1457</v>
      </c>
    </row>
    <row r="641" spans="4:5">
      <c r="D641" s="433">
        <v>607</v>
      </c>
      <c r="E641" s="753" t="s">
        <v>1457</v>
      </c>
    </row>
    <row r="642" spans="4:5">
      <c r="D642" s="433">
        <v>608</v>
      </c>
      <c r="E642" s="753" t="s">
        <v>1457</v>
      </c>
    </row>
    <row r="643" spans="4:5">
      <c r="D643" s="433">
        <v>609</v>
      </c>
      <c r="E643" s="753" t="s">
        <v>1457</v>
      </c>
    </row>
    <row r="644" spans="4:5">
      <c r="D644" s="433">
        <v>610</v>
      </c>
      <c r="E644" s="753" t="s">
        <v>1457</v>
      </c>
    </row>
    <row r="645" spans="4:5">
      <c r="D645" s="433">
        <v>611</v>
      </c>
      <c r="E645" s="753" t="s">
        <v>1457</v>
      </c>
    </row>
    <row r="646" spans="4:5">
      <c r="D646" s="433">
        <v>612</v>
      </c>
      <c r="E646" s="753" t="s">
        <v>1457</v>
      </c>
    </row>
    <row r="647" spans="4:5">
      <c r="D647" s="433">
        <v>613</v>
      </c>
      <c r="E647" s="753" t="s">
        <v>1457</v>
      </c>
    </row>
    <row r="648" spans="4:5">
      <c r="D648" s="433">
        <v>614</v>
      </c>
      <c r="E648" s="753" t="s">
        <v>1457</v>
      </c>
    </row>
    <row r="649" spans="4:5">
      <c r="D649" s="433">
        <v>615</v>
      </c>
      <c r="E649" s="753" t="s">
        <v>1457</v>
      </c>
    </row>
    <row r="650" spans="4:5">
      <c r="D650" s="433">
        <v>616</v>
      </c>
      <c r="E650" s="753" t="s">
        <v>1457</v>
      </c>
    </row>
    <row r="651" spans="4:5">
      <c r="D651" s="433">
        <v>617</v>
      </c>
      <c r="E651" s="753" t="s">
        <v>1457</v>
      </c>
    </row>
    <row r="652" spans="4:5">
      <c r="D652" s="433">
        <v>618</v>
      </c>
      <c r="E652" s="753" t="s">
        <v>1457</v>
      </c>
    </row>
    <row r="653" spans="4:5">
      <c r="D653" s="433">
        <v>619</v>
      </c>
      <c r="E653" s="753" t="s">
        <v>1457</v>
      </c>
    </row>
    <row r="654" spans="4:5">
      <c r="D654" s="433">
        <v>620</v>
      </c>
      <c r="E654" s="753" t="s">
        <v>1457</v>
      </c>
    </row>
    <row r="655" spans="4:5">
      <c r="D655" s="433">
        <v>621</v>
      </c>
      <c r="E655" s="753" t="s">
        <v>1457</v>
      </c>
    </row>
    <row r="656" spans="4:5">
      <c r="D656" s="433">
        <v>622</v>
      </c>
      <c r="E656" s="753" t="s">
        <v>1457</v>
      </c>
    </row>
    <row r="657" spans="4:6">
      <c r="D657" s="433">
        <v>623</v>
      </c>
      <c r="E657" s="753" t="s">
        <v>1457</v>
      </c>
    </row>
    <row r="658" spans="4:6">
      <c r="D658" s="433">
        <v>624</v>
      </c>
      <c r="E658" s="753" t="s">
        <v>1457</v>
      </c>
    </row>
    <row r="659" spans="4:6">
      <c r="D659" s="433">
        <v>625</v>
      </c>
      <c r="F659" s="409" t="s">
        <v>1622</v>
      </c>
    </row>
    <row r="660" spans="4:6">
      <c r="D660" s="433">
        <v>626</v>
      </c>
      <c r="E660" s="409" t="s">
        <v>1457</v>
      </c>
    </row>
    <row r="661" spans="4:6">
      <c r="D661" s="433">
        <v>627</v>
      </c>
      <c r="E661" s="753" t="s">
        <v>1457</v>
      </c>
    </row>
    <row r="662" spans="4:6">
      <c r="D662" s="433">
        <v>628</v>
      </c>
      <c r="E662" s="753" t="s">
        <v>1457</v>
      </c>
    </row>
    <row r="663" spans="4:6">
      <c r="D663" s="433">
        <v>629</v>
      </c>
      <c r="E663" s="753" t="s">
        <v>1457</v>
      </c>
    </row>
    <row r="664" spans="4:6">
      <c r="D664" s="433">
        <v>630</v>
      </c>
      <c r="E664" s="753" t="s">
        <v>1457</v>
      </c>
    </row>
    <row r="665" spans="4:6">
      <c r="D665" s="433">
        <v>631</v>
      </c>
      <c r="E665" s="753" t="s">
        <v>1457</v>
      </c>
    </row>
    <row r="666" spans="4:6">
      <c r="D666" s="433">
        <v>632</v>
      </c>
    </row>
    <row r="667" spans="4:6">
      <c r="D667" s="433">
        <v>633</v>
      </c>
    </row>
    <row r="668" spans="4:6">
      <c r="D668" s="433">
        <v>634</v>
      </c>
    </row>
    <row r="669" spans="4:6">
      <c r="D669" s="433">
        <v>635</v>
      </c>
    </row>
    <row r="670" spans="4:6">
      <c r="D670" s="433">
        <v>636</v>
      </c>
    </row>
    <row r="671" spans="4:6">
      <c r="D671" s="433">
        <v>637</v>
      </c>
    </row>
    <row r="672" spans="4:6">
      <c r="D672" s="433">
        <v>638</v>
      </c>
    </row>
    <row r="673" spans="4:4">
      <c r="D673" s="433">
        <v>639</v>
      </c>
    </row>
    <row r="674" spans="4:4">
      <c r="D674" s="433">
        <v>640</v>
      </c>
    </row>
  </sheetData>
  <mergeCells count="30">
    <mergeCell ref="A1:W1"/>
    <mergeCell ref="A2:K2"/>
    <mergeCell ref="P2:Q2"/>
    <mergeCell ref="A4:A6"/>
    <mergeCell ref="B4:B6"/>
    <mergeCell ref="C4:C6"/>
    <mergeCell ref="M4:M6"/>
    <mergeCell ref="N4:N6"/>
    <mergeCell ref="O4:O6"/>
    <mergeCell ref="Q4:Q6"/>
    <mergeCell ref="R4:R6"/>
    <mergeCell ref="S4:T4"/>
    <mergeCell ref="U4:U6"/>
    <mergeCell ref="V4:V6"/>
    <mergeCell ref="Q22:R22"/>
    <mergeCell ref="U22:V22"/>
    <mergeCell ref="Q23:R23"/>
    <mergeCell ref="Q25:R25"/>
    <mergeCell ref="D4:L4"/>
    <mergeCell ref="D5:F5"/>
    <mergeCell ref="P24:R24"/>
    <mergeCell ref="S24:W24"/>
    <mergeCell ref="W4:W6"/>
    <mergeCell ref="G5:I5"/>
    <mergeCell ref="J5:L5"/>
    <mergeCell ref="Q20:R20"/>
    <mergeCell ref="U20:V20"/>
    <mergeCell ref="Q21:R21"/>
    <mergeCell ref="U21:V21"/>
    <mergeCell ref="P4:P6"/>
  </mergeCells>
  <pageMargins left="0.7" right="0.7" top="0.75" bottom="0.75" header="0.3" footer="0.3"/>
  <pageSetup scale="66" orientation="portrait" horizontalDpi="300" r:id="rId1"/>
  <colBreaks count="1" manualBreakCount="1">
    <brk id="15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M674"/>
  <sheetViews>
    <sheetView tabSelected="1" workbookViewId="0">
      <selection activeCell="D734" sqref="D734:D830"/>
    </sheetView>
  </sheetViews>
  <sheetFormatPr defaultRowHeight="14.25"/>
  <cols>
    <col min="1" max="1" width="36.5703125" style="572" customWidth="1"/>
    <col min="2" max="2" width="12.140625" style="572" customWidth="1"/>
    <col min="3" max="3" width="12.42578125" style="572" customWidth="1"/>
    <col min="4" max="4" width="18.42578125" style="572" customWidth="1"/>
    <col min="5" max="5" width="19.140625" style="572" customWidth="1"/>
    <col min="6" max="6" width="17.85546875" style="572" bestFit="1" customWidth="1"/>
    <col min="7" max="38" width="9.140625" style="572"/>
    <col min="39" max="39" width="59.5703125" style="572" customWidth="1"/>
    <col min="40" max="16384" width="9.140625" style="572"/>
  </cols>
  <sheetData>
    <row r="1" spans="1:39" ht="15" thickBot="1">
      <c r="A1" s="571" t="s">
        <v>914</v>
      </c>
      <c r="B1" s="571" t="s">
        <v>803</v>
      </c>
      <c r="C1" s="571" t="s">
        <v>804</v>
      </c>
      <c r="D1" s="571" t="s">
        <v>907</v>
      </c>
      <c r="E1" s="571" t="s">
        <v>908</v>
      </c>
      <c r="F1" s="572" t="s">
        <v>1616</v>
      </c>
    </row>
    <row r="2" spans="1:39" ht="21" thickBot="1">
      <c r="A2" s="573">
        <v>1</v>
      </c>
      <c r="B2" s="574">
        <v>2</v>
      </c>
      <c r="C2" s="574">
        <v>3</v>
      </c>
      <c r="D2" s="574">
        <v>4</v>
      </c>
      <c r="E2" s="575">
        <v>5</v>
      </c>
      <c r="H2" s="858" t="s">
        <v>913</v>
      </c>
      <c r="I2" s="858"/>
      <c r="J2" s="858"/>
      <c r="K2" s="858"/>
      <c r="L2" s="858"/>
      <c r="M2" s="858"/>
      <c r="AM2" s="611" t="s">
        <v>1347</v>
      </c>
    </row>
    <row r="3" spans="1:39" ht="20.25">
      <c r="A3" s="576" t="s">
        <v>799</v>
      </c>
      <c r="B3" s="577">
        <v>0.4</v>
      </c>
      <c r="C3" s="577">
        <v>0.75</v>
      </c>
      <c r="D3" s="620">
        <v>480</v>
      </c>
      <c r="E3" s="578">
        <v>6930</v>
      </c>
      <c r="F3" s="623">
        <v>6403</v>
      </c>
      <c r="H3" s="579" t="s">
        <v>915</v>
      </c>
      <c r="AM3" s="611" t="s">
        <v>1564</v>
      </c>
    </row>
    <row r="4" spans="1:39" ht="20.25">
      <c r="A4" s="580" t="s">
        <v>800</v>
      </c>
      <c r="B4" s="581">
        <v>0.7</v>
      </c>
      <c r="C4" s="581">
        <v>1.2</v>
      </c>
      <c r="D4" s="621">
        <v>480</v>
      </c>
      <c r="E4" s="582">
        <v>9240</v>
      </c>
      <c r="F4" s="623">
        <v>9979</v>
      </c>
      <c r="H4" s="579" t="s">
        <v>916</v>
      </c>
      <c r="AM4" s="611" t="s">
        <v>1424</v>
      </c>
    </row>
    <row r="5" spans="1:39" ht="20.25">
      <c r="A5" s="580" t="s">
        <v>801</v>
      </c>
      <c r="B5" s="581">
        <v>0.75</v>
      </c>
      <c r="C5" s="581">
        <v>1.5</v>
      </c>
      <c r="D5" s="621">
        <v>480</v>
      </c>
      <c r="E5" s="582">
        <v>13860</v>
      </c>
      <c r="F5" s="623">
        <v>14137</v>
      </c>
      <c r="H5" s="579" t="s">
        <v>917</v>
      </c>
      <c r="AM5" s="611" t="s">
        <v>1459</v>
      </c>
    </row>
    <row r="6" spans="1:39" ht="20.25">
      <c r="A6" s="580" t="s">
        <v>802</v>
      </c>
      <c r="B6" s="581">
        <v>1.2</v>
      </c>
      <c r="C6" s="581">
        <v>2</v>
      </c>
      <c r="D6" s="621">
        <v>480</v>
      </c>
      <c r="E6" s="582">
        <v>15400</v>
      </c>
      <c r="F6" s="623">
        <v>17424</v>
      </c>
      <c r="H6" s="579" t="s">
        <v>919</v>
      </c>
      <c r="AM6" s="611" t="s">
        <v>1495</v>
      </c>
    </row>
    <row r="7" spans="1:39" ht="21" thickBot="1">
      <c r="A7" s="317" t="s">
        <v>798</v>
      </c>
      <c r="B7" s="583">
        <v>2.5</v>
      </c>
      <c r="C7" s="583">
        <v>5</v>
      </c>
      <c r="D7" s="622">
        <v>480</v>
      </c>
      <c r="E7" s="624">
        <v>0</v>
      </c>
      <c r="H7" s="579" t="s">
        <v>918</v>
      </c>
      <c r="AM7" s="611" t="s">
        <v>1334</v>
      </c>
    </row>
    <row r="8" spans="1:39" ht="20.25">
      <c r="AM8" s="611" t="s">
        <v>1353</v>
      </c>
    </row>
    <row r="9" spans="1:39" ht="20.25">
      <c r="A9" s="572" t="s">
        <v>909</v>
      </c>
      <c r="B9" s="584" t="s">
        <v>910</v>
      </c>
      <c r="C9" s="584" t="s">
        <v>911</v>
      </c>
      <c r="D9" s="584" t="s">
        <v>912</v>
      </c>
      <c r="AM9" s="611" t="s">
        <v>1084</v>
      </c>
    </row>
    <row r="10" spans="1:39" ht="20.25">
      <c r="A10" s="585" t="s">
        <v>805</v>
      </c>
      <c r="B10" s="586">
        <v>1</v>
      </c>
      <c r="C10" s="586">
        <v>1</v>
      </c>
      <c r="D10" s="586">
        <v>1</v>
      </c>
      <c r="AM10" s="611" t="s">
        <v>1185</v>
      </c>
    </row>
    <row r="11" spans="1:39" ht="20.25">
      <c r="A11" s="585" t="s">
        <v>807</v>
      </c>
      <c r="B11" s="586">
        <v>0.95</v>
      </c>
      <c r="C11" s="586">
        <v>0.95</v>
      </c>
      <c r="D11" s="586">
        <v>0.95</v>
      </c>
      <c r="AM11" s="611" t="s">
        <v>1332</v>
      </c>
    </row>
    <row r="12" spans="1:39" ht="20.25">
      <c r="A12" s="585" t="s">
        <v>808</v>
      </c>
      <c r="B12" s="586">
        <v>0.85</v>
      </c>
      <c r="C12" s="586">
        <v>0.9</v>
      </c>
      <c r="D12" s="586">
        <v>0.9</v>
      </c>
      <c r="AM12" s="611" t="s">
        <v>1079</v>
      </c>
    </row>
    <row r="13" spans="1:39" ht="20.25">
      <c r="A13" s="585" t="s">
        <v>809</v>
      </c>
      <c r="B13" s="586">
        <v>0.75</v>
      </c>
      <c r="C13" s="586">
        <v>0.8</v>
      </c>
      <c r="D13" s="586">
        <v>0.75</v>
      </c>
      <c r="AM13" s="611" t="s">
        <v>1440</v>
      </c>
    </row>
    <row r="14" spans="1:39" ht="20.25">
      <c r="A14" s="585" t="s">
        <v>810</v>
      </c>
      <c r="B14" s="586">
        <v>0.6</v>
      </c>
      <c r="C14" s="586">
        <v>0.7</v>
      </c>
      <c r="D14" s="586">
        <v>0.6</v>
      </c>
      <c r="AM14" s="611" t="s">
        <v>1339</v>
      </c>
    </row>
    <row r="15" spans="1:39" ht="20.25">
      <c r="A15" s="585" t="s">
        <v>811</v>
      </c>
      <c r="B15" s="586">
        <v>0.45</v>
      </c>
      <c r="C15" s="586">
        <v>0.6</v>
      </c>
      <c r="D15" s="586">
        <v>0.45</v>
      </c>
      <c r="AM15" s="611" t="s">
        <v>1485</v>
      </c>
    </row>
    <row r="16" spans="1:39" ht="20.25">
      <c r="A16" s="585" t="s">
        <v>812</v>
      </c>
      <c r="B16" s="586">
        <v>0.3</v>
      </c>
      <c r="C16" s="586">
        <v>0.5</v>
      </c>
      <c r="D16" s="586">
        <v>0.3</v>
      </c>
      <c r="AM16" s="611" t="s">
        <v>1487</v>
      </c>
    </row>
    <row r="17" spans="1:39" ht="20.25">
      <c r="A17" s="585" t="s">
        <v>813</v>
      </c>
      <c r="B17" s="586">
        <v>0.2</v>
      </c>
      <c r="C17" s="586">
        <v>0.4</v>
      </c>
      <c r="D17" s="586">
        <v>0.2</v>
      </c>
      <c r="AM17" s="611" t="s">
        <v>1110</v>
      </c>
    </row>
    <row r="18" spans="1:39" ht="20.25">
      <c r="A18" s="585" t="s">
        <v>806</v>
      </c>
      <c r="B18" s="586">
        <v>0.15</v>
      </c>
      <c r="C18" s="586">
        <v>0.3</v>
      </c>
      <c r="D18" s="586">
        <v>0.15</v>
      </c>
      <c r="AM18" s="611" t="s">
        <v>1186</v>
      </c>
    </row>
    <row r="19" spans="1:39" ht="20.25">
      <c r="AM19" s="611" t="s">
        <v>1266</v>
      </c>
    </row>
    <row r="20" spans="1:39" ht="20.25">
      <c r="AM20" s="611" t="s">
        <v>1188</v>
      </c>
    </row>
    <row r="21" spans="1:39" ht="20.25">
      <c r="AM21" s="611" t="s">
        <v>1296</v>
      </c>
    </row>
    <row r="22" spans="1:39" ht="20.25">
      <c r="AM22" s="611" t="s">
        <v>1150</v>
      </c>
    </row>
    <row r="23" spans="1:39" ht="20.25">
      <c r="AM23" s="611" t="s">
        <v>1415</v>
      </c>
    </row>
    <row r="24" spans="1:39" ht="20.25">
      <c r="AM24" s="611" t="s">
        <v>1500</v>
      </c>
    </row>
    <row r="25" spans="1:39" ht="20.25">
      <c r="AM25" s="611" t="s">
        <v>1388</v>
      </c>
    </row>
    <row r="26" spans="1:39" ht="20.25">
      <c r="AM26" s="611" t="s">
        <v>1323</v>
      </c>
    </row>
    <row r="27" spans="1:39" ht="20.25">
      <c r="AM27" s="611" t="s">
        <v>1414</v>
      </c>
    </row>
    <row r="28" spans="1:39" ht="20.25">
      <c r="AM28" s="611" t="s">
        <v>1223</v>
      </c>
    </row>
    <row r="29" spans="1:39" ht="20.25">
      <c r="AM29" s="611" t="s">
        <v>1478</v>
      </c>
    </row>
    <row r="30" spans="1:39" ht="20.25">
      <c r="AM30" s="611" t="s">
        <v>1165</v>
      </c>
    </row>
    <row r="31" spans="1:39" ht="20.25">
      <c r="AM31" s="611" t="s">
        <v>1396</v>
      </c>
    </row>
    <row r="32" spans="1:39" ht="20.25">
      <c r="AM32" s="611" t="s">
        <v>1310</v>
      </c>
    </row>
    <row r="33" spans="39:39" ht="20.25">
      <c r="AM33" s="587" t="s">
        <v>1067</v>
      </c>
    </row>
    <row r="34" spans="39:39" ht="20.25">
      <c r="AM34" s="611" t="s">
        <v>1115</v>
      </c>
    </row>
    <row r="35" spans="39:39" ht="20.25">
      <c r="AM35" s="611" t="s">
        <v>1285</v>
      </c>
    </row>
    <row r="36" spans="39:39" ht="20.25">
      <c r="AM36" s="611" t="s">
        <v>1270</v>
      </c>
    </row>
    <row r="37" spans="39:39" ht="20.25">
      <c r="AM37" s="611" t="s">
        <v>1116</v>
      </c>
    </row>
    <row r="38" spans="39:39" ht="20.25">
      <c r="AM38" s="611" t="s">
        <v>1525</v>
      </c>
    </row>
    <row r="39" spans="39:39" ht="20.25">
      <c r="AM39" s="611" t="s">
        <v>1460</v>
      </c>
    </row>
    <row r="40" spans="39:39" ht="20.25">
      <c r="AM40" s="611" t="s">
        <v>1171</v>
      </c>
    </row>
    <row r="41" spans="39:39" ht="20.25">
      <c r="AM41" s="611" t="s">
        <v>1532</v>
      </c>
    </row>
    <row r="42" spans="39:39" ht="20.25">
      <c r="AM42" s="611" t="s">
        <v>1106</v>
      </c>
    </row>
    <row r="43" spans="39:39" ht="20.25">
      <c r="AM43" s="611" t="s">
        <v>1312</v>
      </c>
    </row>
    <row r="44" spans="39:39" ht="20.25">
      <c r="AM44" s="611" t="s">
        <v>1549</v>
      </c>
    </row>
    <row r="45" spans="39:39" ht="20.25">
      <c r="AM45" s="611" t="s">
        <v>1299</v>
      </c>
    </row>
    <row r="46" spans="39:39" ht="20.25">
      <c r="AM46" s="611" t="s">
        <v>1536</v>
      </c>
    </row>
    <row r="47" spans="39:39" ht="20.25">
      <c r="AM47" s="611" t="s">
        <v>1098</v>
      </c>
    </row>
    <row r="48" spans="39:39" ht="20.25">
      <c r="AM48" s="611" t="s">
        <v>1173</v>
      </c>
    </row>
    <row r="49" spans="39:39" ht="20.25">
      <c r="AM49" s="611" t="s">
        <v>1111</v>
      </c>
    </row>
    <row r="50" spans="39:39" ht="20.25">
      <c r="AM50" s="611" t="s">
        <v>1461</v>
      </c>
    </row>
    <row r="51" spans="39:39" ht="20.25">
      <c r="AM51" s="611" t="s">
        <v>1139</v>
      </c>
    </row>
    <row r="52" spans="39:39" ht="20.25">
      <c r="AM52" s="611" t="s">
        <v>1255</v>
      </c>
    </row>
    <row r="53" spans="39:39" ht="20.25">
      <c r="AM53" s="611" t="s">
        <v>1162</v>
      </c>
    </row>
    <row r="54" spans="39:39" ht="20.25">
      <c r="AM54" s="611" t="s">
        <v>1169</v>
      </c>
    </row>
    <row r="55" spans="39:39" ht="20.25">
      <c r="AM55" s="611" t="s">
        <v>1252</v>
      </c>
    </row>
    <row r="56" spans="39:39" ht="20.25">
      <c r="AM56" s="611" t="s">
        <v>1398</v>
      </c>
    </row>
    <row r="57" spans="39:39" ht="20.25">
      <c r="AM57" s="611" t="s">
        <v>1244</v>
      </c>
    </row>
    <row r="58" spans="39:39" ht="20.25">
      <c r="AM58" s="611" t="s">
        <v>1354</v>
      </c>
    </row>
    <row r="59" spans="39:39" ht="20.25">
      <c r="AM59" s="611" t="s">
        <v>1292</v>
      </c>
    </row>
    <row r="60" spans="39:39" ht="20.25">
      <c r="AM60" s="611" t="s">
        <v>1249</v>
      </c>
    </row>
    <row r="61" spans="39:39" ht="20.25">
      <c r="AM61" s="611" t="s">
        <v>1153</v>
      </c>
    </row>
    <row r="62" spans="39:39" ht="20.25">
      <c r="AM62" s="611" t="s">
        <v>1313</v>
      </c>
    </row>
    <row r="63" spans="39:39" ht="20.25">
      <c r="AM63" s="611" t="s">
        <v>1551</v>
      </c>
    </row>
    <row r="64" spans="39:39" ht="20.25">
      <c r="AM64" s="611" t="s">
        <v>1385</v>
      </c>
    </row>
    <row r="65" spans="4:39" ht="20.25">
      <c r="AM65" s="611" t="s">
        <v>1293</v>
      </c>
    </row>
    <row r="66" spans="4:39" ht="20.25">
      <c r="AM66" s="611" t="s">
        <v>1200</v>
      </c>
    </row>
    <row r="67" spans="4:39" ht="20.25">
      <c r="AM67" s="611" t="s">
        <v>1553</v>
      </c>
    </row>
    <row r="68" spans="4:39" ht="20.25">
      <c r="AM68" s="611" t="s">
        <v>1569</v>
      </c>
    </row>
    <row r="69" spans="4:39" ht="20.25">
      <c r="AM69" s="611" t="s">
        <v>1083</v>
      </c>
    </row>
    <row r="70" spans="4:39" ht="20.25">
      <c r="AM70" s="611" t="s">
        <v>1316</v>
      </c>
    </row>
    <row r="71" spans="4:39" ht="20.25">
      <c r="AM71" s="611" t="s">
        <v>1303</v>
      </c>
    </row>
    <row r="72" spans="4:39" ht="20.25">
      <c r="AM72" s="611" t="s">
        <v>1547</v>
      </c>
    </row>
    <row r="73" spans="4:39" ht="20.25">
      <c r="AM73" s="611" t="s">
        <v>1468</v>
      </c>
    </row>
    <row r="74" spans="4:39" ht="20.25">
      <c r="AM74" s="611" t="s">
        <v>1230</v>
      </c>
    </row>
    <row r="75" spans="4:39" ht="20.25">
      <c r="AM75" s="611" t="s">
        <v>1179</v>
      </c>
    </row>
    <row r="76" spans="4:39" ht="20.25">
      <c r="F76" s="572" t="s">
        <v>1676</v>
      </c>
      <c r="AM76" s="611" t="s">
        <v>1274</v>
      </c>
    </row>
    <row r="77" spans="4:39" ht="20.25">
      <c r="E77" s="572" t="s">
        <v>1457</v>
      </c>
      <c r="F77" s="572" t="s">
        <v>1677</v>
      </c>
      <c r="AM77" s="611" t="s">
        <v>1367</v>
      </c>
    </row>
    <row r="78" spans="4:39" ht="20.25">
      <c r="D78" s="623">
        <v>60</v>
      </c>
      <c r="AM78" s="611" t="s">
        <v>1386</v>
      </c>
    </row>
    <row r="79" spans="4:39" ht="20.25">
      <c r="D79" s="623">
        <v>61</v>
      </c>
      <c r="AM79" s="611" t="s">
        <v>1119</v>
      </c>
    </row>
    <row r="80" spans="4:39" ht="20.25">
      <c r="D80" s="623">
        <v>62</v>
      </c>
      <c r="AM80" s="611" t="s">
        <v>1444</v>
      </c>
    </row>
    <row r="81" spans="4:39" ht="20.25">
      <c r="D81" s="623">
        <v>63</v>
      </c>
      <c r="AM81" s="611" t="s">
        <v>1410</v>
      </c>
    </row>
    <row r="82" spans="4:39" ht="20.25">
      <c r="D82" s="623">
        <v>64</v>
      </c>
      <c r="AM82" s="611" t="s">
        <v>1137</v>
      </c>
    </row>
    <row r="83" spans="4:39" ht="20.25">
      <c r="D83" s="623">
        <v>65</v>
      </c>
      <c r="AM83" s="611" t="s">
        <v>1390</v>
      </c>
    </row>
    <row r="84" spans="4:39" ht="20.25">
      <c r="D84" s="623">
        <v>66</v>
      </c>
      <c r="AM84" s="611" t="s">
        <v>1399</v>
      </c>
    </row>
    <row r="85" spans="4:39" ht="20.25">
      <c r="D85" s="623">
        <v>67</v>
      </c>
      <c r="AM85" s="611" t="s">
        <v>1341</v>
      </c>
    </row>
    <row r="86" spans="4:39" ht="20.25">
      <c r="D86" s="623">
        <v>68</v>
      </c>
      <c r="AM86" s="611" t="s">
        <v>1151</v>
      </c>
    </row>
    <row r="87" spans="4:39" ht="20.25">
      <c r="D87" s="623">
        <v>68</v>
      </c>
      <c r="AM87" s="611" t="s">
        <v>1541</v>
      </c>
    </row>
    <row r="88" spans="4:39" ht="20.25">
      <c r="D88" s="623">
        <v>69</v>
      </c>
      <c r="AM88" s="611" t="s">
        <v>1519</v>
      </c>
    </row>
    <row r="89" spans="4:39" ht="20.25">
      <c r="D89" s="623">
        <v>70</v>
      </c>
      <c r="AM89" s="611" t="s">
        <v>1132</v>
      </c>
    </row>
    <row r="90" spans="4:39" ht="20.25">
      <c r="D90" s="623">
        <v>71</v>
      </c>
      <c r="AM90" s="611" t="s">
        <v>1075</v>
      </c>
    </row>
    <row r="91" spans="4:39" ht="20.25">
      <c r="D91" s="623">
        <v>72</v>
      </c>
      <c r="AM91" s="611" t="s">
        <v>1192</v>
      </c>
    </row>
    <row r="92" spans="4:39" ht="20.25">
      <c r="D92" s="623">
        <v>73</v>
      </c>
      <c r="AM92" s="611" t="s">
        <v>1394</v>
      </c>
    </row>
    <row r="93" spans="4:39" ht="20.25">
      <c r="D93" s="623">
        <v>74</v>
      </c>
      <c r="AM93" s="611" t="s">
        <v>1145</v>
      </c>
    </row>
    <row r="94" spans="4:39" ht="20.25">
      <c r="D94" s="623">
        <v>75</v>
      </c>
      <c r="AM94" s="611" t="s">
        <v>1497</v>
      </c>
    </row>
    <row r="95" spans="4:39" ht="20.25">
      <c r="D95" s="623">
        <v>76</v>
      </c>
      <c r="AM95" s="611" t="s">
        <v>1129</v>
      </c>
    </row>
    <row r="96" spans="4:39" ht="20.25">
      <c r="D96" s="623">
        <v>77</v>
      </c>
      <c r="AM96" s="611" t="s">
        <v>1090</v>
      </c>
    </row>
    <row r="97" spans="4:39" ht="20.25">
      <c r="D97" s="623">
        <v>78</v>
      </c>
      <c r="AM97" s="611" t="s">
        <v>1218</v>
      </c>
    </row>
    <row r="98" spans="4:39" ht="20.25">
      <c r="D98" s="623">
        <v>79</v>
      </c>
      <c r="AM98" s="587" t="s">
        <v>1068</v>
      </c>
    </row>
    <row r="99" spans="4:39" ht="20.25">
      <c r="D99" s="623">
        <v>80</v>
      </c>
      <c r="AM99" s="611" t="s">
        <v>1370</v>
      </c>
    </row>
    <row r="100" spans="4:39" ht="20.25">
      <c r="D100" s="623">
        <v>81</v>
      </c>
      <c r="AM100" s="611" t="s">
        <v>1154</v>
      </c>
    </row>
    <row r="101" spans="4:39" ht="20.25">
      <c r="D101" s="623">
        <v>82</v>
      </c>
      <c r="AM101" s="611" t="s">
        <v>1413</v>
      </c>
    </row>
    <row r="102" spans="4:39" ht="20.25">
      <c r="D102" s="623">
        <v>83</v>
      </c>
      <c r="AM102" s="611" t="s">
        <v>1504</v>
      </c>
    </row>
    <row r="103" spans="4:39" ht="20.25">
      <c r="D103" s="623">
        <v>84</v>
      </c>
      <c r="AM103" s="611" t="s">
        <v>1499</v>
      </c>
    </row>
    <row r="104" spans="4:39" ht="20.25">
      <c r="D104" s="623">
        <v>85</v>
      </c>
      <c r="AM104" s="611" t="s">
        <v>1127</v>
      </c>
    </row>
    <row r="105" spans="4:39" ht="20.25">
      <c r="D105" s="623">
        <v>86</v>
      </c>
      <c r="AM105" s="611" t="s">
        <v>1279</v>
      </c>
    </row>
    <row r="106" spans="4:39" ht="20.25">
      <c r="D106" s="623">
        <v>87</v>
      </c>
      <c r="AM106" s="611" t="s">
        <v>1561</v>
      </c>
    </row>
    <row r="107" spans="4:39" ht="20.25">
      <c r="D107" s="623">
        <v>88</v>
      </c>
      <c r="AM107" s="611" t="s">
        <v>1082</v>
      </c>
    </row>
    <row r="108" spans="4:39" ht="20.25">
      <c r="D108" s="623">
        <v>89</v>
      </c>
      <c r="AM108" s="611" t="s">
        <v>1531</v>
      </c>
    </row>
    <row r="109" spans="4:39" ht="20.25">
      <c r="D109" s="623">
        <v>90</v>
      </c>
      <c r="AM109" s="611" t="s">
        <v>1438</v>
      </c>
    </row>
    <row r="110" spans="4:39" ht="20.25">
      <c r="D110" s="623">
        <v>91</v>
      </c>
      <c r="AM110" s="611" t="s">
        <v>1071</v>
      </c>
    </row>
    <row r="111" spans="4:39" ht="20.25">
      <c r="D111" s="623">
        <v>92</v>
      </c>
      <c r="AM111" s="611" t="s">
        <v>1523</v>
      </c>
    </row>
    <row r="112" spans="4:39" ht="20.25">
      <c r="D112" s="623">
        <v>93</v>
      </c>
      <c r="AM112" s="611" t="s">
        <v>1243</v>
      </c>
    </row>
    <row r="113" spans="4:39" ht="20.25">
      <c r="D113" s="623">
        <v>94</v>
      </c>
      <c r="AM113" s="611" t="s">
        <v>1528</v>
      </c>
    </row>
    <row r="114" spans="4:39" ht="20.25">
      <c r="D114" s="623">
        <v>95</v>
      </c>
      <c r="AM114" s="611" t="s">
        <v>1319</v>
      </c>
    </row>
    <row r="115" spans="4:39" ht="20.25">
      <c r="D115" s="623">
        <v>96</v>
      </c>
      <c r="AM115" s="611" t="s">
        <v>1503</v>
      </c>
    </row>
    <row r="116" spans="4:39" ht="20.25">
      <c r="D116" s="623">
        <v>97</v>
      </c>
      <c r="AM116" s="611" t="s">
        <v>1182</v>
      </c>
    </row>
    <row r="117" spans="4:39" ht="20.25">
      <c r="D117" s="623">
        <v>98</v>
      </c>
      <c r="AM117" s="611" t="s">
        <v>1359</v>
      </c>
    </row>
    <row r="118" spans="4:39" ht="20.25">
      <c r="D118" s="623">
        <v>99</v>
      </c>
      <c r="AM118" s="611" t="s">
        <v>1130</v>
      </c>
    </row>
    <row r="119" spans="4:39" ht="20.25">
      <c r="D119" s="623">
        <v>99</v>
      </c>
      <c r="E119" s="572" t="s">
        <v>1457</v>
      </c>
      <c r="AM119" s="611"/>
    </row>
    <row r="120" spans="4:39" ht="20.25">
      <c r="D120" s="623">
        <v>100</v>
      </c>
      <c r="AM120" s="611" t="s">
        <v>1087</v>
      </c>
    </row>
    <row r="121" spans="4:39" ht="20.25">
      <c r="D121" s="623">
        <v>101</v>
      </c>
      <c r="AM121" s="611" t="s">
        <v>1096</v>
      </c>
    </row>
    <row r="122" spans="4:39" ht="20.25">
      <c r="D122" s="623">
        <v>102</v>
      </c>
      <c r="AM122" s="611" t="s">
        <v>1475</v>
      </c>
    </row>
    <row r="123" spans="4:39" ht="20.25">
      <c r="D123" s="623">
        <v>103</v>
      </c>
      <c r="AM123" s="611" t="s">
        <v>1462</v>
      </c>
    </row>
    <row r="124" spans="4:39" ht="20.25">
      <c r="D124" s="623">
        <v>104</v>
      </c>
      <c r="AM124" s="611" t="s">
        <v>1069</v>
      </c>
    </row>
    <row r="125" spans="4:39" ht="20.25">
      <c r="D125" s="623">
        <v>105</v>
      </c>
      <c r="AM125" s="611" t="s">
        <v>1095</v>
      </c>
    </row>
    <row r="126" spans="4:39" ht="20.25">
      <c r="D126" s="623">
        <v>106</v>
      </c>
      <c r="AM126" s="611" t="s">
        <v>1271</v>
      </c>
    </row>
    <row r="127" spans="4:39" ht="20.25">
      <c r="D127" s="623">
        <v>107</v>
      </c>
      <c r="AM127" s="611" t="s">
        <v>1309</v>
      </c>
    </row>
    <row r="128" spans="4:39" ht="20.25">
      <c r="D128" s="623">
        <v>108</v>
      </c>
      <c r="AM128" s="611" t="s">
        <v>1411</v>
      </c>
    </row>
    <row r="129" spans="4:39" ht="20.25">
      <c r="D129" s="623">
        <v>109</v>
      </c>
      <c r="AM129" s="611" t="s">
        <v>1074</v>
      </c>
    </row>
    <row r="130" spans="4:39" ht="20.25">
      <c r="D130" s="623">
        <v>110</v>
      </c>
      <c r="AM130" s="611" t="s">
        <v>1589</v>
      </c>
    </row>
    <row r="131" spans="4:39" ht="20.25">
      <c r="D131" s="623">
        <v>111</v>
      </c>
      <c r="AM131" s="611" t="s">
        <v>1355</v>
      </c>
    </row>
    <row r="132" spans="4:39" ht="20.25">
      <c r="D132" s="623">
        <v>112</v>
      </c>
      <c r="AM132" s="611" t="s">
        <v>1421</v>
      </c>
    </row>
    <row r="133" spans="4:39" ht="20.25">
      <c r="D133" s="623">
        <v>113</v>
      </c>
      <c r="AM133" s="611" t="s">
        <v>1196</v>
      </c>
    </row>
    <row r="134" spans="4:39" ht="20.25">
      <c r="D134" s="623">
        <v>114</v>
      </c>
      <c r="AM134" s="611" t="s">
        <v>1556</v>
      </c>
    </row>
    <row r="135" spans="4:39" ht="20.25">
      <c r="D135" s="623">
        <v>115</v>
      </c>
      <c r="AM135" s="611" t="s">
        <v>1431</v>
      </c>
    </row>
    <row r="136" spans="4:39" ht="20.25">
      <c r="D136" s="623">
        <v>116</v>
      </c>
      <c r="AM136" s="611" t="s">
        <v>1427</v>
      </c>
    </row>
    <row r="137" spans="4:39" ht="20.25">
      <c r="D137" s="623">
        <v>117</v>
      </c>
      <c r="AM137" s="611" t="s">
        <v>1428</v>
      </c>
    </row>
    <row r="138" spans="4:39" ht="20.25">
      <c r="D138" s="623">
        <v>118</v>
      </c>
      <c r="AM138" s="611" t="s">
        <v>1429</v>
      </c>
    </row>
    <row r="139" spans="4:39" ht="20.25">
      <c r="D139" s="623">
        <v>119</v>
      </c>
      <c r="AM139" s="611" t="s">
        <v>1430</v>
      </c>
    </row>
    <row r="140" spans="4:39" ht="20.25">
      <c r="D140" s="623">
        <v>120</v>
      </c>
      <c r="AM140" s="611" t="s">
        <v>1518</v>
      </c>
    </row>
    <row r="141" spans="4:39" ht="20.25">
      <c r="D141" s="623">
        <v>121</v>
      </c>
      <c r="AM141" s="611" t="s">
        <v>1591</v>
      </c>
    </row>
    <row r="142" spans="4:39" ht="20.25">
      <c r="D142" s="623">
        <v>122</v>
      </c>
      <c r="AM142" s="611" t="s">
        <v>1247</v>
      </c>
    </row>
    <row r="143" spans="4:39" ht="20.25">
      <c r="D143" s="623">
        <v>123</v>
      </c>
      <c r="AM143" s="611" t="s">
        <v>1483</v>
      </c>
    </row>
    <row r="144" spans="4:39" ht="20.25">
      <c r="D144" s="623">
        <v>123</v>
      </c>
      <c r="AM144" s="611" t="s">
        <v>1416</v>
      </c>
    </row>
    <row r="145" spans="4:39" ht="20.25">
      <c r="D145" s="623">
        <v>124</v>
      </c>
      <c r="AM145" s="611" t="s">
        <v>1507</v>
      </c>
    </row>
    <row r="146" spans="4:39" ht="20.25">
      <c r="D146" s="623">
        <v>125</v>
      </c>
      <c r="AM146" s="611" t="s">
        <v>1191</v>
      </c>
    </row>
    <row r="147" spans="4:39" ht="20.25">
      <c r="D147" s="623">
        <v>126</v>
      </c>
      <c r="AM147" s="611" t="s">
        <v>1147</v>
      </c>
    </row>
    <row r="148" spans="4:39" ht="20.25">
      <c r="D148" s="623">
        <v>127</v>
      </c>
      <c r="AM148" s="611" t="s">
        <v>1276</v>
      </c>
    </row>
    <row r="149" spans="4:39" ht="20.25">
      <c r="D149" s="623">
        <v>128</v>
      </c>
      <c r="AM149" s="611" t="s">
        <v>1362</v>
      </c>
    </row>
    <row r="150" spans="4:39" ht="20.25">
      <c r="D150" s="623">
        <v>129</v>
      </c>
      <c r="AM150" s="611" t="s">
        <v>1409</v>
      </c>
    </row>
    <row r="151" spans="4:39" ht="20.25">
      <c r="D151" s="623">
        <v>130</v>
      </c>
      <c r="AM151" s="611" t="s">
        <v>1284</v>
      </c>
    </row>
    <row r="152" spans="4:39" ht="20.25">
      <c r="AM152" s="611" t="s">
        <v>1586</v>
      </c>
    </row>
    <row r="153" spans="4:39" ht="20.25">
      <c r="AM153" s="611" t="s">
        <v>1405</v>
      </c>
    </row>
    <row r="154" spans="4:39" ht="20.25">
      <c r="AM154" s="611" t="s">
        <v>1113</v>
      </c>
    </row>
    <row r="155" spans="4:39" ht="20.25">
      <c r="AM155" s="611" t="s">
        <v>1565</v>
      </c>
    </row>
    <row r="156" spans="4:39" ht="20.25">
      <c r="AM156" s="611" t="s">
        <v>1325</v>
      </c>
    </row>
    <row r="157" spans="4:39" ht="20.25">
      <c r="AM157" s="611" t="s">
        <v>1566</v>
      </c>
    </row>
    <row r="158" spans="4:39" ht="20.25">
      <c r="AM158" s="611" t="s">
        <v>1213</v>
      </c>
    </row>
    <row r="159" spans="4:39" ht="20.25">
      <c r="AM159" s="611" t="s">
        <v>1342</v>
      </c>
    </row>
    <row r="160" spans="4:39" ht="20.25">
      <c r="AM160" s="611" t="s">
        <v>1387</v>
      </c>
    </row>
    <row r="161" spans="39:39" ht="20.25">
      <c r="AM161" s="611" t="s">
        <v>1225</v>
      </c>
    </row>
    <row r="162" spans="39:39" ht="20.25">
      <c r="AM162" s="611" t="s">
        <v>1533</v>
      </c>
    </row>
    <row r="163" spans="39:39" ht="20.25">
      <c r="AM163" s="611" t="s">
        <v>1493</v>
      </c>
    </row>
    <row r="164" spans="39:39" ht="20.25">
      <c r="AM164" s="611" t="s">
        <v>1545</v>
      </c>
    </row>
    <row r="165" spans="39:39" ht="20.25">
      <c r="AM165" s="611" t="s">
        <v>1172</v>
      </c>
    </row>
    <row r="166" spans="39:39" ht="20.25">
      <c r="AM166" s="611" t="s">
        <v>1283</v>
      </c>
    </row>
    <row r="167" spans="39:39" ht="20.25">
      <c r="AM167" s="611" t="s">
        <v>1180</v>
      </c>
    </row>
    <row r="168" spans="39:39" ht="20.25">
      <c r="AM168" s="611" t="s">
        <v>1582</v>
      </c>
    </row>
    <row r="169" spans="39:39" ht="20.25">
      <c r="AM169" s="611" t="s">
        <v>1290</v>
      </c>
    </row>
    <row r="170" spans="39:39" ht="20.25">
      <c r="AM170" s="611" t="s">
        <v>1160</v>
      </c>
    </row>
    <row r="171" spans="39:39" ht="20.25">
      <c r="AM171" s="611" t="s">
        <v>1214</v>
      </c>
    </row>
    <row r="172" spans="39:39" ht="20.25">
      <c r="AM172" s="611" t="s">
        <v>1538</v>
      </c>
    </row>
    <row r="173" spans="39:39" ht="20.25">
      <c r="AM173" s="611" t="s">
        <v>1287</v>
      </c>
    </row>
    <row r="174" spans="39:39" ht="20.25">
      <c r="AM174" s="611" t="s">
        <v>1403</v>
      </c>
    </row>
    <row r="175" spans="39:39" ht="20.25">
      <c r="AM175" s="611" t="s">
        <v>1278</v>
      </c>
    </row>
    <row r="176" spans="39:39" ht="20.25">
      <c r="AM176" s="611" t="s">
        <v>1445</v>
      </c>
    </row>
    <row r="177" spans="4:39" ht="20.25">
      <c r="D177" s="623">
        <v>155</v>
      </c>
      <c r="AM177" s="611" t="s">
        <v>1094</v>
      </c>
    </row>
    <row r="178" spans="4:39" ht="20.25">
      <c r="D178" s="623">
        <v>156</v>
      </c>
      <c r="AM178" s="611" t="s">
        <v>1437</v>
      </c>
    </row>
    <row r="179" spans="4:39" ht="20.25">
      <c r="D179" s="623">
        <v>157</v>
      </c>
      <c r="AM179" s="611" t="s">
        <v>1241</v>
      </c>
    </row>
    <row r="180" spans="4:39" ht="20.25">
      <c r="D180" s="623">
        <v>158</v>
      </c>
      <c r="AM180" s="611" t="s">
        <v>1181</v>
      </c>
    </row>
    <row r="181" spans="4:39" ht="20.25">
      <c r="D181" s="623">
        <v>159</v>
      </c>
      <c r="AM181" s="611" t="s">
        <v>1333</v>
      </c>
    </row>
    <row r="182" spans="4:39" ht="20.25">
      <c r="D182" s="623">
        <v>160</v>
      </c>
      <c r="AM182" s="611" t="s">
        <v>1356</v>
      </c>
    </row>
    <row r="183" spans="4:39" ht="20.25">
      <c r="D183" s="623">
        <v>161</v>
      </c>
      <c r="AM183" s="611" t="s">
        <v>1118</v>
      </c>
    </row>
    <row r="184" spans="4:39" ht="20.25">
      <c r="D184" s="623">
        <v>162</v>
      </c>
      <c r="AM184" s="611" t="s">
        <v>1537</v>
      </c>
    </row>
    <row r="185" spans="4:39" ht="20.25">
      <c r="D185" s="623">
        <v>163</v>
      </c>
      <c r="AM185" s="611" t="s">
        <v>1263</v>
      </c>
    </row>
    <row r="186" spans="4:39" ht="20.25">
      <c r="D186" s="623">
        <v>164</v>
      </c>
      <c r="AM186" s="611" t="s">
        <v>1452</v>
      </c>
    </row>
    <row r="187" spans="4:39" ht="20.25">
      <c r="D187" s="623">
        <v>165</v>
      </c>
      <c r="AM187" s="611" t="s">
        <v>1379</v>
      </c>
    </row>
    <row r="188" spans="4:39" ht="20.25">
      <c r="AM188" s="611" t="s">
        <v>1231</v>
      </c>
    </row>
    <row r="189" spans="4:39" ht="20.25">
      <c r="D189" s="623">
        <v>166</v>
      </c>
      <c r="AM189" s="611" t="s">
        <v>1579</v>
      </c>
    </row>
    <row r="190" spans="4:39" ht="20.25">
      <c r="AM190" s="611" t="s">
        <v>1315</v>
      </c>
    </row>
    <row r="191" spans="4:39" ht="20.25">
      <c r="AM191" s="611" t="s">
        <v>1346</v>
      </c>
    </row>
    <row r="192" spans="4:39" ht="20.25">
      <c r="AM192" s="611" t="s">
        <v>1264</v>
      </c>
    </row>
    <row r="193" spans="39:39" ht="20.25">
      <c r="AM193" s="611" t="s">
        <v>1256</v>
      </c>
    </row>
    <row r="194" spans="39:39" ht="20.25">
      <c r="AM194" s="611" t="s">
        <v>1573</v>
      </c>
    </row>
    <row r="195" spans="39:39" ht="20.25">
      <c r="AM195" s="611" t="s">
        <v>1454</v>
      </c>
    </row>
    <row r="196" spans="39:39" ht="20.25">
      <c r="AM196" s="611" t="s">
        <v>1265</v>
      </c>
    </row>
    <row r="197" spans="39:39" ht="20.25">
      <c r="AM197" s="611" t="s">
        <v>1395</v>
      </c>
    </row>
    <row r="198" spans="39:39" ht="20.25">
      <c r="AM198" s="611" t="s">
        <v>1442</v>
      </c>
    </row>
    <row r="199" spans="39:39" ht="20.25">
      <c r="AM199" s="611" t="s">
        <v>1114</v>
      </c>
    </row>
    <row r="200" spans="39:39" ht="20.25">
      <c r="AM200" s="611" t="s">
        <v>1135</v>
      </c>
    </row>
    <row r="201" spans="39:39" ht="20.25">
      <c r="AM201" s="611" t="s">
        <v>1328</v>
      </c>
    </row>
    <row r="202" spans="39:39" ht="20.25">
      <c r="AM202" s="611" t="s">
        <v>1288</v>
      </c>
    </row>
    <row r="203" spans="39:39" ht="20.25">
      <c r="AM203" s="611" t="s">
        <v>1105</v>
      </c>
    </row>
    <row r="204" spans="39:39" ht="20.25">
      <c r="AM204" s="611" t="s">
        <v>1557</v>
      </c>
    </row>
    <row r="205" spans="39:39" ht="20.25">
      <c r="AM205" s="611" t="s">
        <v>1198</v>
      </c>
    </row>
    <row r="206" spans="39:39" ht="20.25">
      <c r="AM206" s="611" t="s">
        <v>1193</v>
      </c>
    </row>
    <row r="207" spans="39:39" ht="20.25">
      <c r="AM207" s="611" t="s">
        <v>1374</v>
      </c>
    </row>
    <row r="208" spans="39:39" ht="20.25">
      <c r="AM208" s="611" t="s">
        <v>1559</v>
      </c>
    </row>
    <row r="209" spans="5:39" ht="20.25">
      <c r="AM209" s="611" t="s">
        <v>1064</v>
      </c>
    </row>
    <row r="210" spans="5:39" ht="20.25">
      <c r="AM210" s="611" t="s">
        <v>1203</v>
      </c>
    </row>
    <row r="211" spans="5:39" ht="20.25">
      <c r="AM211" s="611" t="s">
        <v>1321</v>
      </c>
    </row>
    <row r="212" spans="5:39" ht="20.25">
      <c r="AM212" s="611" t="s">
        <v>1314</v>
      </c>
    </row>
    <row r="213" spans="5:39" ht="20.25">
      <c r="AM213" s="611" t="s">
        <v>1260</v>
      </c>
    </row>
    <row r="214" spans="5:39" ht="20.25">
      <c r="AM214" s="611" t="s">
        <v>1294</v>
      </c>
    </row>
    <row r="215" spans="5:39" ht="20.25">
      <c r="AM215" s="611" t="s">
        <v>1467</v>
      </c>
    </row>
    <row r="216" spans="5:39" ht="20.25">
      <c r="E216" s="572" t="s">
        <v>1457</v>
      </c>
      <c r="F216" s="572" t="s">
        <v>1809</v>
      </c>
      <c r="AM216" s="611" t="s">
        <v>1552</v>
      </c>
    </row>
    <row r="217" spans="5:39" ht="20.25">
      <c r="F217" s="572" t="s">
        <v>1622</v>
      </c>
      <c r="AM217" s="611" t="s">
        <v>1360</v>
      </c>
    </row>
    <row r="218" spans="5:39" ht="20.25">
      <c r="E218" s="572" t="s">
        <v>1457</v>
      </c>
      <c r="AM218" s="611" t="s">
        <v>1184</v>
      </c>
    </row>
    <row r="219" spans="5:39" ht="20.25">
      <c r="E219" s="572" t="s">
        <v>1457</v>
      </c>
      <c r="AM219" s="611" t="s">
        <v>1322</v>
      </c>
    </row>
    <row r="220" spans="5:39" ht="20.25">
      <c r="E220" s="572" t="s">
        <v>1457</v>
      </c>
      <c r="AM220" s="611" t="s">
        <v>1451</v>
      </c>
    </row>
    <row r="221" spans="5:39" ht="20.25">
      <c r="E221" s="572" t="s">
        <v>1457</v>
      </c>
      <c r="AM221" s="611" t="s">
        <v>1211</v>
      </c>
    </row>
    <row r="222" spans="5:39" ht="20.25">
      <c r="E222" s="572" t="s">
        <v>1457</v>
      </c>
      <c r="AM222" s="611" t="s">
        <v>1400</v>
      </c>
    </row>
    <row r="223" spans="5:39" ht="20.25">
      <c r="E223" s="572" t="s">
        <v>1457</v>
      </c>
      <c r="AM223" s="611" t="s">
        <v>1253</v>
      </c>
    </row>
    <row r="224" spans="5:39" ht="20.25">
      <c r="E224" s="572" t="s">
        <v>1457</v>
      </c>
      <c r="AM224" s="611" t="s">
        <v>1291</v>
      </c>
    </row>
    <row r="225" spans="5:39" ht="20.25">
      <c r="E225" s="572" t="s">
        <v>1457</v>
      </c>
      <c r="AM225" s="611" t="s">
        <v>1506</v>
      </c>
    </row>
    <row r="226" spans="5:39" ht="20.25">
      <c r="E226" s="572" t="s">
        <v>1457</v>
      </c>
      <c r="AM226" s="611" t="s">
        <v>1376</v>
      </c>
    </row>
    <row r="227" spans="5:39" ht="20.25">
      <c r="E227" s="572" t="s">
        <v>1457</v>
      </c>
      <c r="AM227" s="611" t="s">
        <v>1417</v>
      </c>
    </row>
    <row r="228" spans="5:39" ht="20.25">
      <c r="E228" s="572" t="s">
        <v>1457</v>
      </c>
      <c r="AM228" s="611" t="s">
        <v>1585</v>
      </c>
    </row>
    <row r="229" spans="5:39" ht="20.25">
      <c r="E229" s="572" t="s">
        <v>1457</v>
      </c>
      <c r="AM229" s="611" t="s">
        <v>1402</v>
      </c>
    </row>
    <row r="230" spans="5:39" ht="20.25">
      <c r="E230" s="572" t="s">
        <v>1457</v>
      </c>
      <c r="AM230" s="611" t="s">
        <v>1550</v>
      </c>
    </row>
    <row r="231" spans="5:39" ht="20.25">
      <c r="E231" s="572" t="s">
        <v>1457</v>
      </c>
      <c r="AM231" s="611" t="s">
        <v>1268</v>
      </c>
    </row>
    <row r="232" spans="5:39" ht="20.25">
      <c r="E232" s="572" t="s">
        <v>1457</v>
      </c>
      <c r="AM232" s="611" t="s">
        <v>1134</v>
      </c>
    </row>
    <row r="233" spans="5:39" ht="20.25">
      <c r="F233" s="572" t="s">
        <v>1622</v>
      </c>
      <c r="AM233" s="611" t="s">
        <v>1508</v>
      </c>
    </row>
    <row r="234" spans="5:39" ht="20.25">
      <c r="E234" s="572" t="s">
        <v>1457</v>
      </c>
      <c r="AM234" s="611" t="s">
        <v>1122</v>
      </c>
    </row>
    <row r="235" spans="5:39" ht="20.25">
      <c r="E235" s="572" t="s">
        <v>1457</v>
      </c>
      <c r="AM235" s="611" t="s">
        <v>1177</v>
      </c>
    </row>
    <row r="236" spans="5:39" ht="20.25">
      <c r="E236" s="572" t="s">
        <v>1457</v>
      </c>
      <c r="AM236" s="611" t="s">
        <v>1178</v>
      </c>
    </row>
    <row r="237" spans="5:39" ht="20.25">
      <c r="E237" s="572" t="s">
        <v>1457</v>
      </c>
      <c r="AM237" s="611" t="s">
        <v>1529</v>
      </c>
    </row>
    <row r="238" spans="5:39" ht="20.25">
      <c r="E238" s="572" t="s">
        <v>1457</v>
      </c>
      <c r="AM238" s="611" t="s">
        <v>1163</v>
      </c>
    </row>
    <row r="239" spans="5:39" ht="20.25">
      <c r="E239" s="572" t="s">
        <v>1457</v>
      </c>
      <c r="AM239" s="611" t="s">
        <v>1477</v>
      </c>
    </row>
    <row r="240" spans="5:39" ht="20.25">
      <c r="E240" s="572" t="s">
        <v>1457</v>
      </c>
      <c r="AM240" s="611" t="s">
        <v>1076</v>
      </c>
    </row>
    <row r="241" spans="5:39" ht="20.25">
      <c r="E241" s="572" t="s">
        <v>1457</v>
      </c>
      <c r="AM241" s="611" t="s">
        <v>1540</v>
      </c>
    </row>
    <row r="242" spans="5:39" ht="20.25">
      <c r="E242" s="572" t="s">
        <v>1457</v>
      </c>
      <c r="AM242" s="611" t="s">
        <v>1331</v>
      </c>
    </row>
    <row r="243" spans="5:39" ht="20.25">
      <c r="E243" s="572" t="s">
        <v>1457</v>
      </c>
      <c r="AM243" s="611" t="s">
        <v>1103</v>
      </c>
    </row>
    <row r="244" spans="5:39" ht="20.25">
      <c r="E244" s="572" t="s">
        <v>1457</v>
      </c>
      <c r="AM244" s="611" t="s">
        <v>1123</v>
      </c>
    </row>
    <row r="245" spans="5:39" ht="20.25">
      <c r="E245" s="572" t="s">
        <v>1457</v>
      </c>
      <c r="AM245" s="611" t="s">
        <v>1432</v>
      </c>
    </row>
    <row r="246" spans="5:39" ht="20.25">
      <c r="E246" s="572" t="s">
        <v>1457</v>
      </c>
      <c r="AM246" s="611" t="s">
        <v>1449</v>
      </c>
    </row>
    <row r="247" spans="5:39" ht="20.25">
      <c r="E247" s="572" t="s">
        <v>1457</v>
      </c>
      <c r="AM247" s="611" t="s">
        <v>1234</v>
      </c>
    </row>
    <row r="248" spans="5:39" ht="20.25">
      <c r="E248" s="572" t="s">
        <v>1457</v>
      </c>
      <c r="AM248" s="611" t="s">
        <v>1479</v>
      </c>
    </row>
    <row r="249" spans="5:39" ht="20.25">
      <c r="E249" s="572" t="s">
        <v>1457</v>
      </c>
      <c r="AM249" s="611" t="s">
        <v>1576</v>
      </c>
    </row>
    <row r="250" spans="5:39" ht="20.25">
      <c r="E250" s="572" t="s">
        <v>1457</v>
      </c>
      <c r="AM250" s="611" t="s">
        <v>1422</v>
      </c>
    </row>
    <row r="251" spans="5:39" ht="20.25">
      <c r="E251" s="572" t="s">
        <v>1457</v>
      </c>
      <c r="AM251" s="611" t="s">
        <v>1588</v>
      </c>
    </row>
    <row r="252" spans="5:39" ht="20.25">
      <c r="E252" s="572" t="s">
        <v>1457</v>
      </c>
      <c r="AM252" s="611" t="s">
        <v>1248</v>
      </c>
    </row>
    <row r="253" spans="5:39" ht="20.25">
      <c r="E253" s="572" t="s">
        <v>1457</v>
      </c>
      <c r="AM253" s="611" t="s">
        <v>1143</v>
      </c>
    </row>
    <row r="254" spans="5:39" ht="20.25">
      <c r="E254" s="572" t="s">
        <v>1457</v>
      </c>
      <c r="AM254" s="611" t="s">
        <v>1100</v>
      </c>
    </row>
    <row r="255" spans="5:39" ht="20.25">
      <c r="F255" s="572" t="s">
        <v>1987</v>
      </c>
      <c r="AM255" s="611" t="s">
        <v>1364</v>
      </c>
    </row>
    <row r="256" spans="5:39" ht="20.25">
      <c r="E256" s="572" t="s">
        <v>1457</v>
      </c>
      <c r="F256" s="572" t="s">
        <v>1846</v>
      </c>
      <c r="AM256" s="611" t="s">
        <v>1297</v>
      </c>
    </row>
    <row r="257" spans="5:39" ht="20.25">
      <c r="E257" s="572" t="s">
        <v>1457</v>
      </c>
      <c r="AM257" s="611" t="s">
        <v>1282</v>
      </c>
    </row>
    <row r="258" spans="5:39" ht="20.25">
      <c r="E258" s="572" t="s">
        <v>1457</v>
      </c>
      <c r="AM258" s="611" t="s">
        <v>1498</v>
      </c>
    </row>
    <row r="259" spans="5:39" ht="20.25">
      <c r="E259" s="572" t="s">
        <v>1457</v>
      </c>
      <c r="AM259" s="611" t="s">
        <v>1578</v>
      </c>
    </row>
    <row r="260" spans="5:39" ht="20.25">
      <c r="E260" s="572" t="s">
        <v>1457</v>
      </c>
      <c r="AM260" s="611" t="s">
        <v>1149</v>
      </c>
    </row>
    <row r="261" spans="5:39" ht="20.25">
      <c r="E261" s="572" t="s">
        <v>1457</v>
      </c>
      <c r="AM261" s="611" t="s">
        <v>1543</v>
      </c>
    </row>
    <row r="262" spans="5:39" ht="20.25">
      <c r="E262" s="572" t="s">
        <v>1457</v>
      </c>
      <c r="AM262" s="611" t="s">
        <v>1352</v>
      </c>
    </row>
    <row r="263" spans="5:39" ht="20.25">
      <c r="E263" s="572" t="s">
        <v>1457</v>
      </c>
      <c r="AM263" s="611" t="s">
        <v>1345</v>
      </c>
    </row>
    <row r="264" spans="5:39" ht="20.25">
      <c r="E264" s="572" t="s">
        <v>1457</v>
      </c>
      <c r="AM264" s="611" t="s">
        <v>1304</v>
      </c>
    </row>
    <row r="265" spans="5:39" ht="20.25">
      <c r="E265" s="572" t="s">
        <v>1457</v>
      </c>
      <c r="AM265" s="611" t="s">
        <v>1092</v>
      </c>
    </row>
    <row r="266" spans="5:39" ht="20.25">
      <c r="E266" s="572" t="s">
        <v>1457</v>
      </c>
      <c r="AM266" s="611" t="s">
        <v>1073</v>
      </c>
    </row>
    <row r="267" spans="5:39" ht="20.25">
      <c r="E267" s="572" t="s">
        <v>1457</v>
      </c>
      <c r="AM267" s="611" t="s">
        <v>1144</v>
      </c>
    </row>
    <row r="268" spans="5:39" ht="20.25">
      <c r="E268" s="572" t="s">
        <v>1457</v>
      </c>
      <c r="AM268" s="611" t="s">
        <v>1476</v>
      </c>
    </row>
    <row r="269" spans="5:39" ht="20.25">
      <c r="E269" s="572" t="s">
        <v>1457</v>
      </c>
      <c r="AM269" s="611" t="s">
        <v>1446</v>
      </c>
    </row>
    <row r="270" spans="5:39" ht="20.25">
      <c r="E270" s="572" t="s">
        <v>1457</v>
      </c>
      <c r="AM270" s="611" t="s">
        <v>1496</v>
      </c>
    </row>
    <row r="271" spans="5:39" ht="20.25">
      <c r="E271" s="572" t="s">
        <v>1457</v>
      </c>
      <c r="AM271" s="611" t="s">
        <v>1099</v>
      </c>
    </row>
    <row r="272" spans="5:39" ht="20.25">
      <c r="E272" s="572" t="s">
        <v>1457</v>
      </c>
      <c r="AM272" s="611" t="s">
        <v>1142</v>
      </c>
    </row>
    <row r="273" spans="4:39" ht="20.25">
      <c r="E273" s="572" t="s">
        <v>1457</v>
      </c>
      <c r="AM273" s="611" t="s">
        <v>1548</v>
      </c>
    </row>
    <row r="274" spans="4:39" ht="20.25">
      <c r="E274" s="572" t="s">
        <v>1457</v>
      </c>
      <c r="AM274" s="611" t="s">
        <v>1527</v>
      </c>
    </row>
    <row r="275" spans="4:39" ht="20.25">
      <c r="E275" s="572" t="s">
        <v>1457</v>
      </c>
      <c r="AM275" s="611" t="s">
        <v>1492</v>
      </c>
    </row>
    <row r="276" spans="4:39" ht="20.25">
      <c r="E276" s="572" t="s">
        <v>1457</v>
      </c>
      <c r="AM276" s="611" t="s">
        <v>1472</v>
      </c>
    </row>
    <row r="277" spans="4:39" ht="20.25">
      <c r="E277" s="572" t="s">
        <v>1457</v>
      </c>
      <c r="AM277" s="611" t="s">
        <v>1568</v>
      </c>
    </row>
    <row r="278" spans="4:39" ht="20.25">
      <c r="E278" s="572" t="s">
        <v>1457</v>
      </c>
      <c r="AM278" s="611" t="s">
        <v>1513</v>
      </c>
    </row>
    <row r="279" spans="4:39" ht="20.25">
      <c r="D279" s="623">
        <v>254</v>
      </c>
      <c r="E279" s="572" t="s">
        <v>1457</v>
      </c>
      <c r="AM279" s="611" t="s">
        <v>1546</v>
      </c>
    </row>
    <row r="280" spans="4:39" ht="20.25">
      <c r="D280" s="623">
        <v>255</v>
      </c>
      <c r="E280" s="572" t="s">
        <v>1457</v>
      </c>
      <c r="AM280" s="611" t="s">
        <v>1511</v>
      </c>
    </row>
    <row r="281" spans="4:39" ht="20.25">
      <c r="D281" s="623">
        <v>256</v>
      </c>
      <c r="E281" s="572" t="s">
        <v>1457</v>
      </c>
      <c r="AM281" s="611" t="s">
        <v>1233</v>
      </c>
    </row>
    <row r="282" spans="4:39" ht="20.25">
      <c r="D282" s="623">
        <v>257</v>
      </c>
      <c r="F282" s="572" t="s">
        <v>1622</v>
      </c>
      <c r="AM282" s="611" t="s">
        <v>1222</v>
      </c>
    </row>
    <row r="283" spans="4:39" ht="20.25">
      <c r="E283" s="572" t="s">
        <v>1457</v>
      </c>
      <c r="AM283" s="611" t="s">
        <v>1308</v>
      </c>
    </row>
    <row r="284" spans="4:39" ht="20.25">
      <c r="D284" s="623">
        <v>258</v>
      </c>
      <c r="E284" s="572" t="s">
        <v>1457</v>
      </c>
      <c r="AM284" s="611" t="s">
        <v>1575</v>
      </c>
    </row>
    <row r="285" spans="4:39" ht="20.25">
      <c r="D285" s="623">
        <v>259</v>
      </c>
      <c r="E285" s="572" t="s">
        <v>1457</v>
      </c>
      <c r="AM285" s="611" t="s">
        <v>1516</v>
      </c>
    </row>
    <row r="286" spans="4:39" ht="20.25">
      <c r="D286" s="623">
        <v>260</v>
      </c>
      <c r="E286" s="572" t="s">
        <v>1457</v>
      </c>
      <c r="AM286" s="611" t="s">
        <v>1577</v>
      </c>
    </row>
    <row r="287" spans="4:39" ht="20.25">
      <c r="D287" s="623">
        <v>261</v>
      </c>
      <c r="E287" s="572" t="s">
        <v>1457</v>
      </c>
      <c r="AM287" s="611" t="s">
        <v>1201</v>
      </c>
    </row>
    <row r="288" spans="4:39" ht="20.25">
      <c r="D288" s="623">
        <v>262</v>
      </c>
      <c r="E288" s="572" t="s">
        <v>1457</v>
      </c>
      <c r="AM288" s="611" t="s">
        <v>1167</v>
      </c>
    </row>
    <row r="289" spans="4:39" ht="20.25">
      <c r="D289" s="623">
        <v>263</v>
      </c>
      <c r="E289" s="572" t="s">
        <v>1457</v>
      </c>
      <c r="AM289" s="611" t="s">
        <v>1343</v>
      </c>
    </row>
    <row r="290" spans="4:39" ht="20.25">
      <c r="D290" s="623">
        <v>264</v>
      </c>
      <c r="E290" s="572" t="s">
        <v>1457</v>
      </c>
      <c r="AM290" s="611" t="s">
        <v>1383</v>
      </c>
    </row>
    <row r="291" spans="4:39" ht="20.25">
      <c r="D291" s="623">
        <v>264</v>
      </c>
      <c r="E291" s="572" t="s">
        <v>1457</v>
      </c>
      <c r="AM291" s="611" t="s">
        <v>1236</v>
      </c>
    </row>
    <row r="292" spans="4:39" ht="20.25">
      <c r="E292" s="572" t="s">
        <v>1457</v>
      </c>
      <c r="AM292" s="611" t="s">
        <v>1366</v>
      </c>
    </row>
    <row r="293" spans="4:39" ht="20.25">
      <c r="E293" s="572" t="s">
        <v>1457</v>
      </c>
      <c r="AM293" s="611" t="s">
        <v>1473</v>
      </c>
    </row>
    <row r="294" spans="4:39" ht="20.25">
      <c r="E294" s="572" t="s">
        <v>1457</v>
      </c>
      <c r="AM294" s="611" t="s">
        <v>1524</v>
      </c>
    </row>
    <row r="295" spans="4:39" ht="20.25">
      <c r="E295" s="572" t="s">
        <v>1457</v>
      </c>
      <c r="AM295" s="611" t="s">
        <v>1164</v>
      </c>
    </row>
    <row r="296" spans="4:39" ht="20.25">
      <c r="E296" s="572" t="s">
        <v>1457</v>
      </c>
      <c r="AM296" s="611" t="s">
        <v>1494</v>
      </c>
    </row>
    <row r="297" spans="4:39" ht="20.25">
      <c r="E297" s="572" t="s">
        <v>1457</v>
      </c>
      <c r="AM297" s="611" t="s">
        <v>1392</v>
      </c>
    </row>
    <row r="298" spans="4:39" ht="20.25">
      <c r="E298" s="572" t="s">
        <v>1457</v>
      </c>
      <c r="AM298" s="611" t="s">
        <v>1526</v>
      </c>
    </row>
    <row r="299" spans="4:39" ht="20.25">
      <c r="E299" s="572" t="s">
        <v>1457</v>
      </c>
      <c r="AM299" s="611" t="s">
        <v>1558</v>
      </c>
    </row>
    <row r="300" spans="4:39" ht="20.25">
      <c r="E300" s="572" t="s">
        <v>1457</v>
      </c>
      <c r="AM300" s="611" t="s">
        <v>1563</v>
      </c>
    </row>
    <row r="301" spans="4:39" ht="20.25">
      <c r="E301" s="572" t="s">
        <v>1457</v>
      </c>
      <c r="AM301" s="611" t="s">
        <v>1501</v>
      </c>
    </row>
    <row r="302" spans="4:39" ht="20.25">
      <c r="E302" s="572" t="s">
        <v>1457</v>
      </c>
      <c r="AM302" s="611" t="s">
        <v>1093</v>
      </c>
    </row>
    <row r="303" spans="4:39" ht="20.25">
      <c r="E303" s="572" t="s">
        <v>1457</v>
      </c>
      <c r="AM303" s="611" t="s">
        <v>1443</v>
      </c>
    </row>
    <row r="304" spans="4:39" ht="20.25">
      <c r="E304" s="572" t="s">
        <v>1457</v>
      </c>
      <c r="AM304" s="611" t="s">
        <v>1464</v>
      </c>
    </row>
    <row r="305" spans="4:39" ht="20.25">
      <c r="E305" s="572" t="s">
        <v>1457</v>
      </c>
      <c r="AM305" s="611" t="s">
        <v>1199</v>
      </c>
    </row>
    <row r="306" spans="4:39" ht="20.25">
      <c r="E306" s="572" t="s">
        <v>1457</v>
      </c>
      <c r="AM306" s="611" t="s">
        <v>1381</v>
      </c>
    </row>
    <row r="307" spans="4:39" ht="20.25">
      <c r="E307" s="572" t="s">
        <v>1457</v>
      </c>
      <c r="AM307" s="611" t="s">
        <v>1574</v>
      </c>
    </row>
    <row r="308" spans="4:39" ht="20.25">
      <c r="AM308" s="611" t="s">
        <v>1207</v>
      </c>
    </row>
    <row r="309" spans="4:39" ht="20.25">
      <c r="AM309" s="611" t="s">
        <v>1070</v>
      </c>
    </row>
    <row r="310" spans="4:39" ht="20.25">
      <c r="AM310" s="611" t="s">
        <v>1136</v>
      </c>
    </row>
    <row r="311" spans="4:39" ht="20.25">
      <c r="E311" s="572" t="s">
        <v>1457</v>
      </c>
      <c r="AM311" s="611" t="s">
        <v>1170</v>
      </c>
    </row>
    <row r="312" spans="4:39" ht="20.25">
      <c r="E312" s="572" t="s">
        <v>1457</v>
      </c>
      <c r="AM312" s="611" t="s">
        <v>1469</v>
      </c>
    </row>
    <row r="313" spans="4:39" ht="20.25">
      <c r="E313" s="572" t="s">
        <v>1457</v>
      </c>
      <c r="AM313" s="611" t="s">
        <v>1471</v>
      </c>
    </row>
    <row r="314" spans="4:39" ht="20.25">
      <c r="E314" s="572" t="s">
        <v>1457</v>
      </c>
      <c r="AM314" s="611" t="s">
        <v>1097</v>
      </c>
    </row>
    <row r="315" spans="4:39" ht="20.25">
      <c r="D315" s="623">
        <v>287</v>
      </c>
      <c r="E315" s="572" t="s">
        <v>1457</v>
      </c>
      <c r="AM315" s="611" t="s">
        <v>1502</v>
      </c>
    </row>
    <row r="316" spans="4:39" ht="20.25">
      <c r="E316" s="572" t="s">
        <v>1457</v>
      </c>
      <c r="AM316" s="611" t="s">
        <v>1101</v>
      </c>
    </row>
    <row r="317" spans="4:39" ht="20.25">
      <c r="E317" s="572" t="s">
        <v>1457</v>
      </c>
      <c r="AM317" s="611" t="s">
        <v>1227</v>
      </c>
    </row>
    <row r="318" spans="4:39" ht="20.25">
      <c r="E318" s="572" t="s">
        <v>1457</v>
      </c>
      <c r="AM318" s="611" t="s">
        <v>1363</v>
      </c>
    </row>
    <row r="319" spans="4:39" ht="20.25">
      <c r="E319" s="572" t="s">
        <v>1457</v>
      </c>
      <c r="AM319" s="611" t="s">
        <v>1337</v>
      </c>
    </row>
    <row r="320" spans="4:39" ht="20.25">
      <c r="E320" s="572" t="s">
        <v>1457</v>
      </c>
      <c r="AM320" s="611" t="s">
        <v>1272</v>
      </c>
    </row>
    <row r="321" spans="5:39" ht="20.25">
      <c r="E321" s="572" t="s">
        <v>1457</v>
      </c>
      <c r="AM321" s="611" t="s">
        <v>1300</v>
      </c>
    </row>
    <row r="322" spans="5:39" ht="20.25">
      <c r="E322" s="572" t="s">
        <v>1457</v>
      </c>
      <c r="AM322" s="611" t="s">
        <v>1220</v>
      </c>
    </row>
    <row r="323" spans="5:39" ht="20.25">
      <c r="E323" s="572" t="s">
        <v>1457</v>
      </c>
      <c r="AM323" s="611" t="s">
        <v>1104</v>
      </c>
    </row>
    <row r="324" spans="5:39" ht="20.25">
      <c r="E324" s="572" t="s">
        <v>1457</v>
      </c>
      <c r="AM324" s="611" t="s">
        <v>1311</v>
      </c>
    </row>
    <row r="325" spans="5:39" ht="20.25">
      <c r="E325" s="572" t="s">
        <v>1457</v>
      </c>
      <c r="AM325" s="611" t="s">
        <v>1081</v>
      </c>
    </row>
    <row r="326" spans="5:39" ht="20.25">
      <c r="E326" s="572" t="s">
        <v>1457</v>
      </c>
      <c r="AM326" s="611" t="s">
        <v>1433</v>
      </c>
    </row>
    <row r="327" spans="5:39" ht="20.25">
      <c r="E327" s="572" t="s">
        <v>1457</v>
      </c>
      <c r="AM327" s="611" t="s">
        <v>1146</v>
      </c>
    </row>
    <row r="328" spans="5:39" ht="20.25">
      <c r="E328" s="572" t="s">
        <v>1457</v>
      </c>
      <c r="AM328" s="611" t="s">
        <v>1491</v>
      </c>
    </row>
    <row r="329" spans="5:39" ht="20.25">
      <c r="E329" s="572" t="s">
        <v>1457</v>
      </c>
      <c r="AM329" s="611" t="s">
        <v>1535</v>
      </c>
    </row>
    <row r="330" spans="5:39" ht="20.25">
      <c r="E330" s="572" t="s">
        <v>1457</v>
      </c>
      <c r="AM330" s="611" t="s">
        <v>1281</v>
      </c>
    </row>
    <row r="331" spans="5:39" ht="20.25">
      <c r="E331" s="572" t="s">
        <v>1457</v>
      </c>
      <c r="AM331" s="611" t="s">
        <v>1240</v>
      </c>
    </row>
    <row r="332" spans="5:39" ht="20.25">
      <c r="E332" s="572" t="s">
        <v>1457</v>
      </c>
      <c r="AM332" s="611" t="s">
        <v>1206</v>
      </c>
    </row>
    <row r="333" spans="5:39" ht="20.25">
      <c r="E333" s="572" t="s">
        <v>1457</v>
      </c>
      <c r="AM333" s="611" t="s">
        <v>1215</v>
      </c>
    </row>
    <row r="334" spans="5:39" ht="20.25">
      <c r="E334" s="572" t="s">
        <v>1457</v>
      </c>
      <c r="AM334" s="611" t="s">
        <v>1208</v>
      </c>
    </row>
    <row r="335" spans="5:39" ht="20.25">
      <c r="E335" s="572" t="s">
        <v>1457</v>
      </c>
      <c r="AM335" s="611" t="s">
        <v>1377</v>
      </c>
    </row>
    <row r="336" spans="5:39" ht="20.25">
      <c r="E336" s="572" t="s">
        <v>1457</v>
      </c>
      <c r="AM336" s="611" t="s">
        <v>1510</v>
      </c>
    </row>
    <row r="337" spans="5:39" ht="20.25">
      <c r="E337" s="572" t="s">
        <v>1457</v>
      </c>
      <c r="AM337" s="611" t="s">
        <v>1330</v>
      </c>
    </row>
    <row r="338" spans="5:39" ht="20.25">
      <c r="E338" s="572" t="s">
        <v>1457</v>
      </c>
      <c r="AM338" s="611" t="s">
        <v>1228</v>
      </c>
    </row>
    <row r="339" spans="5:39" ht="20.25">
      <c r="E339" s="572" t="s">
        <v>1457</v>
      </c>
      <c r="AM339" s="611" t="s">
        <v>1514</v>
      </c>
    </row>
    <row r="340" spans="5:39" ht="20.25">
      <c r="E340" s="572" t="s">
        <v>1457</v>
      </c>
      <c r="AM340" s="611" t="s">
        <v>1138</v>
      </c>
    </row>
    <row r="341" spans="5:39" ht="20.25">
      <c r="E341" s="572" t="s">
        <v>1457</v>
      </c>
      <c r="AM341" s="611" t="s">
        <v>1158</v>
      </c>
    </row>
    <row r="342" spans="5:39" ht="20.25">
      <c r="E342" s="572" t="s">
        <v>1457</v>
      </c>
      <c r="AM342" s="611" t="s">
        <v>1148</v>
      </c>
    </row>
    <row r="343" spans="5:39" ht="20.25">
      <c r="E343" s="572" t="s">
        <v>1457</v>
      </c>
      <c r="AM343" s="611" t="s">
        <v>1212</v>
      </c>
    </row>
    <row r="344" spans="5:39" ht="20.25">
      <c r="E344" s="572" t="s">
        <v>1457</v>
      </c>
      <c r="AM344" s="611" t="s">
        <v>1361</v>
      </c>
    </row>
    <row r="345" spans="5:39" ht="20.25">
      <c r="E345" s="572" t="s">
        <v>1457</v>
      </c>
      <c r="AM345" s="611" t="s">
        <v>1140</v>
      </c>
    </row>
    <row r="346" spans="5:39" ht="20.25">
      <c r="E346" s="572" t="s">
        <v>1457</v>
      </c>
      <c r="AM346" s="611" t="s">
        <v>1384</v>
      </c>
    </row>
    <row r="347" spans="5:39" ht="20.25">
      <c r="E347" s="572" t="s">
        <v>1457</v>
      </c>
      <c r="AM347" s="611" t="s">
        <v>1380</v>
      </c>
    </row>
    <row r="348" spans="5:39" ht="20.25">
      <c r="E348" s="572" t="s">
        <v>1457</v>
      </c>
      <c r="AM348" s="611" t="s">
        <v>1466</v>
      </c>
    </row>
    <row r="349" spans="5:39" ht="20.25">
      <c r="E349" s="572" t="s">
        <v>1457</v>
      </c>
      <c r="AM349" s="611" t="s">
        <v>1131</v>
      </c>
    </row>
    <row r="350" spans="5:39" ht="20.25">
      <c r="E350" s="572" t="s">
        <v>1457</v>
      </c>
      <c r="AM350" s="611" t="s">
        <v>1107</v>
      </c>
    </row>
    <row r="351" spans="5:39" ht="20.25">
      <c r="E351" s="572" t="s">
        <v>1457</v>
      </c>
      <c r="AM351" s="611" t="s">
        <v>1072</v>
      </c>
    </row>
    <row r="352" spans="5:39" ht="20.25">
      <c r="E352" s="572" t="s">
        <v>1457</v>
      </c>
      <c r="AM352" s="611" t="s">
        <v>1567</v>
      </c>
    </row>
    <row r="353" spans="4:39" ht="20.25">
      <c r="E353" s="572" t="s">
        <v>1457</v>
      </c>
      <c r="AM353" s="611" t="s">
        <v>1217</v>
      </c>
    </row>
    <row r="354" spans="4:39" ht="20.25">
      <c r="E354" s="572" t="s">
        <v>1457</v>
      </c>
      <c r="AM354" s="611" t="s">
        <v>1404</v>
      </c>
    </row>
    <row r="355" spans="4:39" ht="20.25">
      <c r="E355" s="572" t="s">
        <v>1457</v>
      </c>
      <c r="AM355" s="611" t="s">
        <v>1120</v>
      </c>
    </row>
    <row r="356" spans="4:39" ht="20.25">
      <c r="E356" s="572" t="s">
        <v>1457</v>
      </c>
      <c r="AM356" s="611" t="s">
        <v>1465</v>
      </c>
    </row>
    <row r="357" spans="4:39" ht="20.25">
      <c r="E357" s="572" t="s">
        <v>1457</v>
      </c>
      <c r="AM357" s="611" t="s">
        <v>1326</v>
      </c>
    </row>
    <row r="358" spans="4:39" ht="20.25">
      <c r="E358" s="572" t="s">
        <v>1457</v>
      </c>
      <c r="AM358" s="611" t="s">
        <v>1166</v>
      </c>
    </row>
    <row r="359" spans="4:39" ht="20.25">
      <c r="E359" s="572" t="s">
        <v>1457</v>
      </c>
      <c r="AM359" s="611" t="s">
        <v>1406</v>
      </c>
    </row>
    <row r="360" spans="4:39" ht="20.25">
      <c r="AM360" s="611" t="s">
        <v>1397</v>
      </c>
    </row>
    <row r="361" spans="4:39" ht="20.25">
      <c r="E361" s="572" t="s">
        <v>1457</v>
      </c>
      <c r="AM361" s="611" t="s">
        <v>1344</v>
      </c>
    </row>
    <row r="362" spans="4:39" ht="20.25">
      <c r="E362" s="572" t="s">
        <v>1457</v>
      </c>
      <c r="AM362" s="611" t="s">
        <v>1560</v>
      </c>
    </row>
    <row r="363" spans="4:39" ht="20.25">
      <c r="E363" s="572" t="s">
        <v>1457</v>
      </c>
      <c r="AM363" s="611" t="s">
        <v>1112</v>
      </c>
    </row>
    <row r="364" spans="4:39" ht="20.25">
      <c r="E364" s="572" t="s">
        <v>1457</v>
      </c>
      <c r="AM364" s="611" t="s">
        <v>1522</v>
      </c>
    </row>
    <row r="365" spans="4:39" ht="20.25">
      <c r="D365" s="623">
        <v>335</v>
      </c>
      <c r="E365" s="572" t="s">
        <v>1457</v>
      </c>
      <c r="AM365" s="611" t="s">
        <v>1515</v>
      </c>
    </row>
    <row r="366" spans="4:39" ht="20.25">
      <c r="E366" s="572" t="s">
        <v>1457</v>
      </c>
      <c r="AM366" s="611" t="s">
        <v>1320</v>
      </c>
    </row>
    <row r="367" spans="4:39" ht="20.25">
      <c r="E367" s="572" t="s">
        <v>1457</v>
      </c>
      <c r="AM367" s="611" t="s">
        <v>1372</v>
      </c>
    </row>
    <row r="368" spans="4:39" ht="20.25">
      <c r="E368" s="572" t="s">
        <v>1457</v>
      </c>
      <c r="AM368" s="611" t="s">
        <v>1250</v>
      </c>
    </row>
    <row r="369" spans="5:39" ht="20.25">
      <c r="AM369" s="611" t="s">
        <v>1187</v>
      </c>
    </row>
    <row r="370" spans="5:39" ht="20.25">
      <c r="E370" s="572" t="s">
        <v>1457</v>
      </c>
      <c r="AM370" s="611" t="s">
        <v>1327</v>
      </c>
    </row>
    <row r="371" spans="5:39" ht="20.25">
      <c r="E371" s="572" t="s">
        <v>1457</v>
      </c>
      <c r="AM371" s="611" t="s">
        <v>1258</v>
      </c>
    </row>
    <row r="372" spans="5:39" ht="20.25">
      <c r="E372" s="572" t="s">
        <v>1457</v>
      </c>
      <c r="AM372" s="611" t="s">
        <v>1350</v>
      </c>
    </row>
    <row r="373" spans="5:39" ht="20.25">
      <c r="E373" s="572" t="s">
        <v>1457</v>
      </c>
      <c r="AM373" s="611" t="s">
        <v>1572</v>
      </c>
    </row>
    <row r="374" spans="5:39" ht="20.25">
      <c r="E374" s="572" t="s">
        <v>1457</v>
      </c>
      <c r="AM374" s="611" t="s">
        <v>1368</v>
      </c>
    </row>
    <row r="375" spans="5:39" ht="20.25">
      <c r="E375" s="572" t="s">
        <v>1457</v>
      </c>
      <c r="AM375" s="611" t="s">
        <v>1581</v>
      </c>
    </row>
    <row r="376" spans="5:39" ht="20.25">
      <c r="E376" s="572" t="s">
        <v>1457</v>
      </c>
      <c r="AM376" s="611" t="s">
        <v>1382</v>
      </c>
    </row>
    <row r="377" spans="5:39" ht="20.25">
      <c r="E377" s="572" t="s">
        <v>1457</v>
      </c>
      <c r="AM377" s="611" t="s">
        <v>1378</v>
      </c>
    </row>
    <row r="378" spans="5:39" ht="20.25">
      <c r="E378" s="572" t="s">
        <v>1457</v>
      </c>
      <c r="AM378" s="611" t="s">
        <v>1324</v>
      </c>
    </row>
    <row r="379" spans="5:39" ht="20.25">
      <c r="E379" s="572" t="s">
        <v>1457</v>
      </c>
      <c r="AM379" s="611" t="s">
        <v>1351</v>
      </c>
    </row>
    <row r="380" spans="5:39" ht="20.25">
      <c r="E380" s="572" t="s">
        <v>1457</v>
      </c>
      <c r="AM380" s="611" t="s">
        <v>1455</v>
      </c>
    </row>
    <row r="381" spans="5:39" ht="20.25">
      <c r="E381" s="572" t="s">
        <v>1457</v>
      </c>
      <c r="AM381" s="611" t="s">
        <v>1238</v>
      </c>
    </row>
    <row r="382" spans="5:39" ht="20.25">
      <c r="E382" s="572" t="s">
        <v>1457</v>
      </c>
      <c r="AM382" s="611" t="s">
        <v>1141</v>
      </c>
    </row>
    <row r="383" spans="5:39" ht="20.25">
      <c r="E383" s="572" t="s">
        <v>1457</v>
      </c>
      <c r="AM383" s="611" t="s">
        <v>1275</v>
      </c>
    </row>
    <row r="384" spans="5:39" ht="20.25">
      <c r="E384" s="572" t="s">
        <v>1457</v>
      </c>
      <c r="AM384" s="611" t="s">
        <v>1269</v>
      </c>
    </row>
    <row r="385" spans="5:39" ht="20.25">
      <c r="E385" s="572" t="s">
        <v>1457</v>
      </c>
      <c r="AM385" s="611" t="s">
        <v>1583</v>
      </c>
    </row>
    <row r="386" spans="5:39" ht="20.25">
      <c r="E386" s="572" t="s">
        <v>1457</v>
      </c>
      <c r="AM386" s="611" t="s">
        <v>1521</v>
      </c>
    </row>
    <row r="387" spans="5:39" ht="20.25">
      <c r="E387" s="572" t="s">
        <v>1457</v>
      </c>
      <c r="AM387" s="611" t="s">
        <v>1509</v>
      </c>
    </row>
    <row r="388" spans="5:39" ht="20.25">
      <c r="E388" s="572" t="s">
        <v>1457</v>
      </c>
      <c r="AM388" s="611" t="s">
        <v>1517</v>
      </c>
    </row>
    <row r="389" spans="5:39" ht="20.25">
      <c r="E389" s="572" t="s">
        <v>1457</v>
      </c>
      <c r="AM389" s="611" t="s">
        <v>1555</v>
      </c>
    </row>
    <row r="390" spans="5:39" ht="20.25">
      <c r="E390" s="572" t="s">
        <v>1457</v>
      </c>
      <c r="AM390" s="611" t="s">
        <v>1202</v>
      </c>
    </row>
    <row r="391" spans="5:39" ht="20.25">
      <c r="E391" s="572" t="s">
        <v>1457</v>
      </c>
      <c r="AM391" s="611" t="s">
        <v>1089</v>
      </c>
    </row>
    <row r="392" spans="5:39" ht="20.25">
      <c r="E392" s="572" t="s">
        <v>1457</v>
      </c>
      <c r="AM392" s="611" t="s">
        <v>1109</v>
      </c>
    </row>
    <row r="393" spans="5:39" ht="20.25">
      <c r="E393" s="572" t="s">
        <v>1457</v>
      </c>
      <c r="AM393" s="611" t="s">
        <v>1587</v>
      </c>
    </row>
    <row r="394" spans="5:39" ht="20.25">
      <c r="E394" s="572" t="s">
        <v>1457</v>
      </c>
      <c r="AM394" s="611" t="s">
        <v>1423</v>
      </c>
    </row>
    <row r="395" spans="5:39" ht="20.25">
      <c r="E395" s="572" t="s">
        <v>1457</v>
      </c>
      <c r="AM395" s="611" t="s">
        <v>1349</v>
      </c>
    </row>
    <row r="396" spans="5:39" ht="20.25">
      <c r="E396" s="572" t="s">
        <v>1457</v>
      </c>
      <c r="AM396" s="611" t="s">
        <v>1155</v>
      </c>
    </row>
    <row r="397" spans="5:39" ht="20.25">
      <c r="E397" s="572" t="s">
        <v>1457</v>
      </c>
      <c r="AM397" s="611" t="s">
        <v>1194</v>
      </c>
    </row>
    <row r="398" spans="5:39" ht="20.25">
      <c r="E398" s="572" t="s">
        <v>1457</v>
      </c>
      <c r="AM398" s="611" t="s">
        <v>1305</v>
      </c>
    </row>
    <row r="399" spans="5:39" ht="20.25">
      <c r="E399" s="572" t="s">
        <v>1457</v>
      </c>
      <c r="AM399" s="611" t="s">
        <v>1580</v>
      </c>
    </row>
    <row r="400" spans="5:39" ht="20.25">
      <c r="E400" s="572" t="s">
        <v>1457</v>
      </c>
      <c r="AM400" s="611" t="s">
        <v>1091</v>
      </c>
    </row>
    <row r="401" spans="5:39" ht="20.25">
      <c r="E401" s="572" t="s">
        <v>1457</v>
      </c>
      <c r="AM401" s="611" t="s">
        <v>1488</v>
      </c>
    </row>
    <row r="402" spans="5:39" ht="20.25">
      <c r="E402" s="572" t="s">
        <v>1457</v>
      </c>
      <c r="AM402" s="611" t="s">
        <v>1570</v>
      </c>
    </row>
    <row r="403" spans="5:39" ht="20.25">
      <c r="E403" s="572" t="s">
        <v>1457</v>
      </c>
      <c r="AM403" s="611" t="s">
        <v>1419</v>
      </c>
    </row>
    <row r="404" spans="5:39" ht="20.25">
      <c r="E404" s="572" t="s">
        <v>1457</v>
      </c>
      <c r="AM404" s="588" t="s">
        <v>1066</v>
      </c>
    </row>
    <row r="405" spans="5:39" ht="20.25">
      <c r="E405" s="572" t="s">
        <v>1457</v>
      </c>
      <c r="AM405" s="611" t="s">
        <v>1229</v>
      </c>
    </row>
    <row r="406" spans="5:39" ht="20.25">
      <c r="E406" s="572" t="s">
        <v>1457</v>
      </c>
      <c r="AM406" s="611" t="s">
        <v>1489</v>
      </c>
    </row>
    <row r="407" spans="5:39" ht="20.25">
      <c r="AM407" s="611" t="s">
        <v>1226</v>
      </c>
    </row>
    <row r="408" spans="5:39" ht="20.25">
      <c r="AM408" s="611" t="s">
        <v>1470</v>
      </c>
    </row>
    <row r="409" spans="5:39" ht="20.25">
      <c r="AM409" s="611" t="s">
        <v>1539</v>
      </c>
    </row>
    <row r="410" spans="5:39" ht="20.25">
      <c r="E410" s="572" t="s">
        <v>1457</v>
      </c>
      <c r="AM410" s="611" t="s">
        <v>1254</v>
      </c>
    </row>
    <row r="411" spans="5:39" ht="20.25">
      <c r="E411" s="572" t="s">
        <v>1457</v>
      </c>
      <c r="AM411" s="611" t="s">
        <v>1190</v>
      </c>
    </row>
    <row r="412" spans="5:39" ht="20.25">
      <c r="E412" s="572" t="s">
        <v>1457</v>
      </c>
      <c r="AM412" s="611" t="s">
        <v>1554</v>
      </c>
    </row>
    <row r="413" spans="5:39" ht="20.25">
      <c r="E413" s="572" t="s">
        <v>1457</v>
      </c>
      <c r="AM413" s="611" t="s">
        <v>1242</v>
      </c>
    </row>
    <row r="414" spans="5:39" ht="20.25">
      <c r="F414" s="572" t="s">
        <v>1622</v>
      </c>
      <c r="AM414" s="611" t="s">
        <v>1237</v>
      </c>
    </row>
    <row r="415" spans="5:39" ht="20.25">
      <c r="E415" s="572" t="s">
        <v>1457</v>
      </c>
      <c r="AM415" s="611" t="s">
        <v>1448</v>
      </c>
    </row>
    <row r="416" spans="5:39" ht="20.25">
      <c r="E416" s="572" t="s">
        <v>1457</v>
      </c>
      <c r="AM416" s="611" t="s">
        <v>1251</v>
      </c>
    </row>
    <row r="417" spans="5:39" ht="20.25">
      <c r="E417" s="572" t="s">
        <v>1457</v>
      </c>
      <c r="AM417" s="611" t="s">
        <v>1336</v>
      </c>
    </row>
    <row r="418" spans="5:39" ht="20.25">
      <c r="E418" s="572" t="s">
        <v>1457</v>
      </c>
      <c r="AM418" s="611" t="s">
        <v>1463</v>
      </c>
    </row>
    <row r="419" spans="5:39" ht="20.25">
      <c r="E419" s="572" t="s">
        <v>1457</v>
      </c>
      <c r="AM419" s="611" t="s">
        <v>1435</v>
      </c>
    </row>
    <row r="420" spans="5:39" ht="20.25">
      <c r="E420" s="572" t="s">
        <v>1457</v>
      </c>
      <c r="AM420" s="611" t="s">
        <v>1280</v>
      </c>
    </row>
    <row r="421" spans="5:39" ht="20.25">
      <c r="E421" s="572" t="s">
        <v>1457</v>
      </c>
      <c r="AM421" s="611" t="s">
        <v>1481</v>
      </c>
    </row>
    <row r="422" spans="5:39" ht="20.25">
      <c r="E422" s="572" t="s">
        <v>1457</v>
      </c>
      <c r="AM422" s="611" t="s">
        <v>1289</v>
      </c>
    </row>
    <row r="423" spans="5:39" ht="20.25">
      <c r="E423" s="572" t="s">
        <v>1457</v>
      </c>
      <c r="AM423" s="611" t="s">
        <v>1157</v>
      </c>
    </row>
    <row r="424" spans="5:39" ht="20.25">
      <c r="E424" s="572" t="s">
        <v>1457</v>
      </c>
      <c r="AM424" s="611" t="s">
        <v>1216</v>
      </c>
    </row>
    <row r="425" spans="5:39" ht="20.25">
      <c r="E425" s="572" t="s">
        <v>1457</v>
      </c>
      <c r="AM425" s="611" t="s">
        <v>1277</v>
      </c>
    </row>
    <row r="426" spans="5:39" ht="20.25">
      <c r="E426" s="572" t="s">
        <v>1457</v>
      </c>
      <c r="AM426" s="611" t="s">
        <v>1375</v>
      </c>
    </row>
    <row r="427" spans="5:39" ht="20.25">
      <c r="E427" s="572" t="s">
        <v>1457</v>
      </c>
      <c r="AM427" s="611" t="s">
        <v>1080</v>
      </c>
    </row>
    <row r="428" spans="5:39" ht="20.25">
      <c r="E428" s="572" t="s">
        <v>1457</v>
      </c>
      <c r="AM428" s="611" t="s">
        <v>1078</v>
      </c>
    </row>
    <row r="429" spans="5:39" ht="20.25">
      <c r="E429" s="572" t="s">
        <v>1457</v>
      </c>
      <c r="AM429" s="611" t="s">
        <v>1393</v>
      </c>
    </row>
    <row r="430" spans="5:39" ht="20.25">
      <c r="E430" s="572" t="s">
        <v>1457</v>
      </c>
      <c r="AM430" s="611" t="s">
        <v>1425</v>
      </c>
    </row>
    <row r="431" spans="5:39" ht="20.25">
      <c r="E431" s="572" t="s">
        <v>1457</v>
      </c>
      <c r="AM431" s="611" t="s">
        <v>1174</v>
      </c>
    </row>
    <row r="432" spans="5:39" ht="20.25">
      <c r="E432" s="572" t="s">
        <v>1457</v>
      </c>
      <c r="AM432" s="611" t="s">
        <v>1436</v>
      </c>
    </row>
    <row r="433" spans="1:39" ht="20.25">
      <c r="E433" s="572" t="s">
        <v>1457</v>
      </c>
      <c r="AM433" s="611" t="s">
        <v>1391</v>
      </c>
    </row>
    <row r="434" spans="1:39" ht="20.25">
      <c r="E434" s="572" t="s">
        <v>1457</v>
      </c>
      <c r="AM434" s="611" t="s">
        <v>1232</v>
      </c>
    </row>
    <row r="435" spans="1:39" ht="20.25">
      <c r="D435" s="623">
        <v>405</v>
      </c>
      <c r="E435" s="572" t="s">
        <v>1457</v>
      </c>
      <c r="AM435" s="611" t="s">
        <v>1204</v>
      </c>
    </row>
    <row r="436" spans="1:39" ht="20.25">
      <c r="D436" s="623">
        <v>406</v>
      </c>
      <c r="E436" s="572" t="s">
        <v>1457</v>
      </c>
      <c r="AM436" s="611" t="s">
        <v>1239</v>
      </c>
    </row>
    <row r="437" spans="1:39" ht="20.25">
      <c r="D437" s="623">
        <v>407</v>
      </c>
      <c r="E437" s="572" t="s">
        <v>1457</v>
      </c>
      <c r="AM437" s="611" t="s">
        <v>1418</v>
      </c>
    </row>
    <row r="438" spans="1:39" ht="20.25">
      <c r="D438" s="623">
        <v>408</v>
      </c>
      <c r="E438" s="572" t="s">
        <v>1457</v>
      </c>
      <c r="AM438" s="611" t="s">
        <v>1302</v>
      </c>
    </row>
    <row r="439" spans="1:39" ht="20.25">
      <c r="D439" s="623">
        <v>409</v>
      </c>
      <c r="E439" s="572" t="s">
        <v>1457</v>
      </c>
      <c r="AM439" s="611" t="s">
        <v>1480</v>
      </c>
    </row>
    <row r="440" spans="1:39" ht="20.25">
      <c r="D440" s="623">
        <v>410</v>
      </c>
      <c r="E440" s="572" t="s">
        <v>1457</v>
      </c>
      <c r="AM440" s="611" t="s">
        <v>1273</v>
      </c>
    </row>
    <row r="441" spans="1:39" ht="20.25">
      <c r="D441" s="623">
        <v>410</v>
      </c>
      <c r="E441" s="572" t="s">
        <v>1457</v>
      </c>
      <c r="AM441" s="611" t="s">
        <v>1235</v>
      </c>
    </row>
    <row r="442" spans="1:39" ht="20.25">
      <c r="E442" s="572" t="s">
        <v>1457</v>
      </c>
      <c r="AM442" s="611" t="s">
        <v>1458</v>
      </c>
    </row>
    <row r="443" spans="1:39" ht="20.25">
      <c r="E443" s="572" t="s">
        <v>1457</v>
      </c>
      <c r="AM443" s="611" t="s">
        <v>1407</v>
      </c>
    </row>
    <row r="444" spans="1:39" ht="20.25">
      <c r="E444" s="572" t="s">
        <v>1457</v>
      </c>
      <c r="AM444" s="611" t="s">
        <v>1161</v>
      </c>
    </row>
    <row r="445" spans="1:39" ht="20.25">
      <c r="E445" s="572" t="s">
        <v>1457</v>
      </c>
      <c r="AM445" s="611" t="s">
        <v>1088</v>
      </c>
    </row>
    <row r="446" spans="1:39" ht="20.25">
      <c r="E446" s="572" t="s">
        <v>1457</v>
      </c>
      <c r="AM446" s="611" t="s">
        <v>1590</v>
      </c>
    </row>
    <row r="447" spans="1:39" ht="20.25">
      <c r="D447" s="623">
        <v>416</v>
      </c>
      <c r="E447" s="572" t="s">
        <v>1457</v>
      </c>
      <c r="AM447" s="611" t="s">
        <v>1453</v>
      </c>
    </row>
    <row r="448" spans="1:39" ht="20.25">
      <c r="A448" s="572">
        <v>433</v>
      </c>
      <c r="AM448" s="611" t="s">
        <v>1197</v>
      </c>
    </row>
    <row r="449" spans="5:39" ht="20.25">
      <c r="E449" s="572" t="s">
        <v>1457</v>
      </c>
      <c r="AM449" s="611"/>
    </row>
    <row r="450" spans="5:39" ht="20.25">
      <c r="E450" s="572" t="s">
        <v>1457</v>
      </c>
      <c r="AM450" s="611" t="s">
        <v>1329</v>
      </c>
    </row>
    <row r="451" spans="5:39" ht="20.25">
      <c r="E451" s="572" t="s">
        <v>1457</v>
      </c>
      <c r="AM451" s="611" t="s">
        <v>1133</v>
      </c>
    </row>
    <row r="452" spans="5:39" ht="20.25">
      <c r="E452" s="572" t="s">
        <v>1457</v>
      </c>
      <c r="AM452" s="611" t="s">
        <v>1439</v>
      </c>
    </row>
    <row r="453" spans="5:39" ht="20.25">
      <c r="E453" s="572" t="s">
        <v>1457</v>
      </c>
      <c r="AM453" s="611" t="s">
        <v>1482</v>
      </c>
    </row>
    <row r="454" spans="5:39" ht="20.25">
      <c r="E454" s="572" t="s">
        <v>1457</v>
      </c>
      <c r="AM454" s="611" t="s">
        <v>1534</v>
      </c>
    </row>
    <row r="455" spans="5:39" ht="20.25">
      <c r="E455" s="572" t="s">
        <v>1457</v>
      </c>
      <c r="AM455" s="611" t="s">
        <v>1298</v>
      </c>
    </row>
    <row r="456" spans="5:39" ht="20.25">
      <c r="E456" s="572" t="s">
        <v>1457</v>
      </c>
      <c r="AM456" s="611" t="s">
        <v>1357</v>
      </c>
    </row>
    <row r="457" spans="5:39" ht="20.25">
      <c r="AM457" s="611" t="s">
        <v>1224</v>
      </c>
    </row>
    <row r="458" spans="5:39" ht="20.25">
      <c r="AM458" s="611" t="s">
        <v>1338</v>
      </c>
    </row>
    <row r="459" spans="5:39" ht="20.25">
      <c r="F459" s="572" t="s">
        <v>1622</v>
      </c>
      <c r="AM459" s="611" t="s">
        <v>1175</v>
      </c>
    </row>
    <row r="460" spans="5:39" ht="20.25">
      <c r="E460" s="572" t="s">
        <v>500</v>
      </c>
      <c r="F460" s="572" t="s">
        <v>2226</v>
      </c>
      <c r="AM460" s="611" t="s">
        <v>1261</v>
      </c>
    </row>
    <row r="461" spans="5:39" ht="20.25">
      <c r="E461" s="572" t="s">
        <v>1457</v>
      </c>
      <c r="AM461" s="611" t="s">
        <v>1307</v>
      </c>
    </row>
    <row r="462" spans="5:39" ht="20.25">
      <c r="AM462" s="611" t="s">
        <v>1128</v>
      </c>
    </row>
    <row r="463" spans="5:39" ht="20.25">
      <c r="AM463" s="611" t="s">
        <v>1168</v>
      </c>
    </row>
    <row r="464" spans="5:39" ht="20.25">
      <c r="AM464" s="611" t="s">
        <v>1544</v>
      </c>
    </row>
    <row r="465" spans="1:39" ht="20.25">
      <c r="D465" s="572">
        <v>433</v>
      </c>
      <c r="AM465" s="611" t="s">
        <v>1530</v>
      </c>
    </row>
    <row r="466" spans="1:39" ht="20.25">
      <c r="A466" s="623">
        <v>50</v>
      </c>
      <c r="D466" s="623">
        <v>434</v>
      </c>
      <c r="E466" s="572" t="s">
        <v>2230</v>
      </c>
      <c r="AM466" s="611"/>
    </row>
    <row r="467" spans="1:39" ht="20.25">
      <c r="AM467" s="611" t="s">
        <v>1246</v>
      </c>
    </row>
    <row r="468" spans="1:39" ht="20.25">
      <c r="AM468" s="611" t="s">
        <v>1358</v>
      </c>
    </row>
    <row r="469" spans="1:39" ht="20.25">
      <c r="AM469" s="611" t="s">
        <v>1262</v>
      </c>
    </row>
    <row r="470" spans="1:39" ht="20.25">
      <c r="AM470" s="611" t="s">
        <v>1456</v>
      </c>
    </row>
    <row r="471" spans="1:39" ht="20.25">
      <c r="AM471" s="611" t="s">
        <v>1267</v>
      </c>
    </row>
    <row r="472" spans="1:39" ht="20.25">
      <c r="AM472" s="611" t="s">
        <v>1512</v>
      </c>
    </row>
    <row r="473" spans="1:39" ht="20.25">
      <c r="AM473" s="611" t="s">
        <v>1340</v>
      </c>
    </row>
    <row r="474" spans="1:39" ht="20.25">
      <c r="AM474" s="611" t="s">
        <v>1126</v>
      </c>
    </row>
    <row r="475" spans="1:39" ht="20.25">
      <c r="AM475" s="611" t="s">
        <v>1434</v>
      </c>
    </row>
    <row r="476" spans="1:39" ht="20.25">
      <c r="AM476" s="611" t="s">
        <v>1389</v>
      </c>
    </row>
    <row r="477" spans="1:39" ht="20.25">
      <c r="AM477" s="611" t="s">
        <v>1125</v>
      </c>
    </row>
    <row r="478" spans="1:39" ht="20.25">
      <c r="AM478" s="611" t="s">
        <v>1426</v>
      </c>
    </row>
    <row r="479" spans="1:39" ht="20.25">
      <c r="AM479" s="611" t="s">
        <v>1085</v>
      </c>
    </row>
    <row r="480" spans="1:39" ht="20.25">
      <c r="AM480" s="611" t="s">
        <v>1286</v>
      </c>
    </row>
    <row r="481" spans="4:39" ht="20.25">
      <c r="AM481" s="611" t="s">
        <v>1086</v>
      </c>
    </row>
    <row r="482" spans="4:39" ht="20.25">
      <c r="D482" s="623">
        <v>50</v>
      </c>
      <c r="AM482" s="611" t="s">
        <v>1259</v>
      </c>
    </row>
    <row r="483" spans="4:39" ht="20.25">
      <c r="AM483" s="611" t="s">
        <v>1420</v>
      </c>
    </row>
    <row r="484" spans="4:39" ht="20.25">
      <c r="AM484" s="611" t="s">
        <v>1571</v>
      </c>
    </row>
    <row r="485" spans="4:39" ht="20.25">
      <c r="AM485" s="611" t="s">
        <v>1318</v>
      </c>
    </row>
    <row r="486" spans="4:39" ht="20.25">
      <c r="AM486" s="611" t="s">
        <v>1369</v>
      </c>
    </row>
    <row r="487" spans="4:39" ht="20.25">
      <c r="AM487" s="611" t="s">
        <v>1348</v>
      </c>
    </row>
    <row r="488" spans="4:39" ht="20.25">
      <c r="AM488" s="611" t="s">
        <v>1505</v>
      </c>
    </row>
    <row r="489" spans="4:39" ht="20.25">
      <c r="AM489" s="611" t="s">
        <v>1401</v>
      </c>
    </row>
    <row r="490" spans="4:39" ht="20.25">
      <c r="AM490" s="611" t="s">
        <v>1152</v>
      </c>
    </row>
    <row r="491" spans="4:39" ht="20.25">
      <c r="AM491" s="611" t="s">
        <v>1474</v>
      </c>
    </row>
    <row r="492" spans="4:39" ht="20.25">
      <c r="AM492" s="611" t="s">
        <v>1219</v>
      </c>
    </row>
    <row r="493" spans="4:39" ht="20.25">
      <c r="AM493" s="611" t="s">
        <v>1441</v>
      </c>
    </row>
    <row r="494" spans="4:39" ht="20.25">
      <c r="E494" s="572" t="s">
        <v>500</v>
      </c>
      <c r="AM494" s="611" t="s">
        <v>1209</v>
      </c>
    </row>
    <row r="495" spans="4:39" ht="20.25">
      <c r="AM495" s="611" t="s">
        <v>1301</v>
      </c>
    </row>
    <row r="496" spans="4:39" ht="20.25">
      <c r="D496" s="623">
        <v>464</v>
      </c>
      <c r="AM496" s="611" t="s">
        <v>1257</v>
      </c>
    </row>
    <row r="497" spans="4:39" ht="20.25">
      <c r="D497" s="623">
        <v>464</v>
      </c>
      <c r="AM497" s="611" t="s">
        <v>1408</v>
      </c>
    </row>
    <row r="498" spans="4:39" ht="20.25">
      <c r="AM498" s="611" t="s">
        <v>1484</v>
      </c>
    </row>
    <row r="499" spans="4:39" ht="20.25">
      <c r="AM499" s="611" t="s">
        <v>1371</v>
      </c>
    </row>
    <row r="500" spans="4:39" ht="20.25">
      <c r="AM500" s="611" t="s">
        <v>1159</v>
      </c>
    </row>
    <row r="501" spans="4:39" ht="20.25">
      <c r="AM501" s="611" t="s">
        <v>1108</v>
      </c>
    </row>
    <row r="502" spans="4:39" ht="20.25">
      <c r="AM502" s="611" t="s">
        <v>1447</v>
      </c>
    </row>
    <row r="503" spans="4:39" ht="20.25">
      <c r="AM503" s="611" t="s">
        <v>1195</v>
      </c>
    </row>
    <row r="504" spans="4:39" ht="20.25">
      <c r="AM504" s="611" t="s">
        <v>1189</v>
      </c>
    </row>
    <row r="505" spans="4:39" ht="20.25">
      <c r="AM505" s="611" t="s">
        <v>1450</v>
      </c>
    </row>
    <row r="506" spans="4:39" ht="20.25">
      <c r="AM506" s="611" t="s">
        <v>1490</v>
      </c>
    </row>
    <row r="507" spans="4:39" ht="20.25">
      <c r="AM507" s="611" t="s">
        <v>1183</v>
      </c>
    </row>
    <row r="508" spans="4:39" ht="20.25">
      <c r="AM508" s="611" t="s">
        <v>1102</v>
      </c>
    </row>
    <row r="509" spans="4:39" ht="20.25">
      <c r="AM509" s="611" t="s">
        <v>1221</v>
      </c>
    </row>
    <row r="510" spans="4:39" ht="20.25">
      <c r="AM510" s="611" t="s">
        <v>1486</v>
      </c>
    </row>
    <row r="511" spans="4:39" ht="20.25">
      <c r="AM511" s="611" t="s">
        <v>1156</v>
      </c>
    </row>
    <row r="512" spans="4:39" ht="20.25">
      <c r="AM512" s="611" t="s">
        <v>1542</v>
      </c>
    </row>
    <row r="513" spans="1:39" ht="20.25">
      <c r="AM513" s="611" t="s">
        <v>1520</v>
      </c>
    </row>
    <row r="514" spans="1:39" ht="20.25">
      <c r="AM514" s="611" t="s">
        <v>1295</v>
      </c>
    </row>
    <row r="515" spans="1:39" ht="20.25">
      <c r="AM515" s="611" t="s">
        <v>1562</v>
      </c>
    </row>
    <row r="516" spans="1:39" ht="20.25">
      <c r="AM516" s="611" t="s">
        <v>1245</v>
      </c>
    </row>
    <row r="517" spans="1:39" ht="20.25">
      <c r="AM517" s="611" t="s">
        <v>1412</v>
      </c>
    </row>
    <row r="518" spans="1:39" ht="20.25">
      <c r="AM518" s="611" t="s">
        <v>1124</v>
      </c>
    </row>
    <row r="519" spans="1:39" ht="20.25">
      <c r="AM519" s="611" t="s">
        <v>1584</v>
      </c>
    </row>
    <row r="520" spans="1:39" ht="20.25">
      <c r="AM520" s="611" t="s">
        <v>1210</v>
      </c>
    </row>
    <row r="521" spans="1:39" ht="20.25">
      <c r="AM521" s="611" t="s">
        <v>1306</v>
      </c>
    </row>
    <row r="522" spans="1:39" ht="20.25">
      <c r="AM522" s="611" t="s">
        <v>1077</v>
      </c>
    </row>
    <row r="523" spans="1:39" ht="20.25">
      <c r="AM523" s="611" t="s">
        <v>1317</v>
      </c>
    </row>
    <row r="524" spans="1:39" ht="20.25">
      <c r="AM524" s="611" t="s">
        <v>1365</v>
      </c>
    </row>
    <row r="525" spans="1:39" ht="20.25">
      <c r="AM525" s="611" t="s">
        <v>1117</v>
      </c>
    </row>
    <row r="526" spans="1:39" ht="20.25">
      <c r="AM526" s="611" t="s">
        <v>1176</v>
      </c>
    </row>
    <row r="527" spans="1:39" ht="20.25">
      <c r="AM527" s="611" t="s">
        <v>1373</v>
      </c>
    </row>
    <row r="528" spans="1:39" ht="20.25">
      <c r="A528" s="623">
        <v>511</v>
      </c>
      <c r="AM528" s="611" t="s">
        <v>1205</v>
      </c>
    </row>
    <row r="529" spans="5:39" ht="20.25">
      <c r="AM529" s="611" t="s">
        <v>1121</v>
      </c>
    </row>
    <row r="530" spans="5:39">
      <c r="F530" s="572" t="s">
        <v>1622</v>
      </c>
    </row>
    <row r="531" spans="5:39">
      <c r="E531" s="572" t="s">
        <v>1457</v>
      </c>
    </row>
    <row r="532" spans="5:39">
      <c r="F532" s="572" t="s">
        <v>1622</v>
      </c>
    </row>
    <row r="533" spans="5:39">
      <c r="E533" s="572" t="s">
        <v>1457</v>
      </c>
    </row>
    <row r="534" spans="5:39">
      <c r="E534" s="572" t="s">
        <v>1457</v>
      </c>
    </row>
    <row r="541" spans="5:39">
      <c r="E541" s="572" t="s">
        <v>1457</v>
      </c>
    </row>
    <row r="542" spans="5:39">
      <c r="E542" s="572" t="s">
        <v>1457</v>
      </c>
    </row>
    <row r="545" spans="4:4">
      <c r="D545" s="623">
        <v>511</v>
      </c>
    </row>
    <row r="546" spans="4:4">
      <c r="D546" s="623">
        <v>512</v>
      </c>
    </row>
    <row r="547" spans="4:4">
      <c r="D547" s="623">
        <v>513</v>
      </c>
    </row>
    <row r="548" spans="4:4">
      <c r="D548" s="623">
        <v>514</v>
      </c>
    </row>
    <row r="549" spans="4:4">
      <c r="D549" s="623">
        <v>515</v>
      </c>
    </row>
    <row r="550" spans="4:4">
      <c r="D550" s="623">
        <v>516</v>
      </c>
    </row>
    <row r="551" spans="4:4">
      <c r="D551" s="623">
        <v>517</v>
      </c>
    </row>
    <row r="552" spans="4:4">
      <c r="D552" s="623">
        <v>518</v>
      </c>
    </row>
    <row r="553" spans="4:4">
      <c r="D553" s="623">
        <v>519</v>
      </c>
    </row>
    <row r="554" spans="4:4">
      <c r="D554" s="623">
        <v>520</v>
      </c>
    </row>
    <row r="555" spans="4:4">
      <c r="D555" s="623">
        <v>521</v>
      </c>
    </row>
    <row r="556" spans="4:4">
      <c r="D556" s="623">
        <v>522</v>
      </c>
    </row>
    <row r="557" spans="4:4">
      <c r="D557" s="623">
        <v>523</v>
      </c>
    </row>
    <row r="558" spans="4:4">
      <c r="D558" s="623">
        <v>524</v>
      </c>
    </row>
    <row r="559" spans="4:4">
      <c r="D559" s="623">
        <v>525</v>
      </c>
    </row>
    <row r="560" spans="4:4">
      <c r="D560" s="623">
        <v>526</v>
      </c>
    </row>
    <row r="561" spans="4:4">
      <c r="D561" s="623">
        <v>527</v>
      </c>
    </row>
    <row r="562" spans="4:4">
      <c r="D562" s="623">
        <v>528</v>
      </c>
    </row>
    <row r="563" spans="4:4">
      <c r="D563" s="623">
        <v>529</v>
      </c>
    </row>
    <row r="564" spans="4:4">
      <c r="D564" s="623">
        <v>530</v>
      </c>
    </row>
    <row r="565" spans="4:4">
      <c r="D565" s="623">
        <v>531</v>
      </c>
    </row>
    <row r="566" spans="4:4">
      <c r="D566" s="623">
        <v>532</v>
      </c>
    </row>
    <row r="567" spans="4:4">
      <c r="D567" s="623">
        <v>533</v>
      </c>
    </row>
    <row r="568" spans="4:4">
      <c r="D568" s="623">
        <v>534</v>
      </c>
    </row>
    <row r="569" spans="4:4">
      <c r="D569" s="623">
        <v>535</v>
      </c>
    </row>
    <row r="570" spans="4:4">
      <c r="D570" s="623">
        <v>536</v>
      </c>
    </row>
    <row r="571" spans="4:4">
      <c r="D571" s="623">
        <v>537</v>
      </c>
    </row>
    <row r="572" spans="4:4">
      <c r="D572" s="623">
        <v>538</v>
      </c>
    </row>
    <row r="573" spans="4:4">
      <c r="D573" s="623">
        <v>539</v>
      </c>
    </row>
    <row r="574" spans="4:4">
      <c r="D574" s="623">
        <v>540</v>
      </c>
    </row>
    <row r="575" spans="4:4">
      <c r="D575" s="623">
        <v>541</v>
      </c>
    </row>
    <row r="576" spans="4:4">
      <c r="D576" s="623">
        <v>542</v>
      </c>
    </row>
    <row r="577" spans="4:4">
      <c r="D577" s="623">
        <v>543</v>
      </c>
    </row>
    <row r="578" spans="4:4">
      <c r="D578" s="623">
        <v>544</v>
      </c>
    </row>
    <row r="579" spans="4:4">
      <c r="D579" s="623">
        <v>545</v>
      </c>
    </row>
    <row r="580" spans="4:4">
      <c r="D580" s="623">
        <v>546</v>
      </c>
    </row>
    <row r="581" spans="4:4">
      <c r="D581" s="623">
        <v>547</v>
      </c>
    </row>
    <row r="582" spans="4:4">
      <c r="D582" s="623">
        <v>548</v>
      </c>
    </row>
    <row r="583" spans="4:4">
      <c r="D583" s="623">
        <v>549</v>
      </c>
    </row>
    <row r="584" spans="4:4">
      <c r="D584" s="623">
        <v>550</v>
      </c>
    </row>
    <row r="585" spans="4:4">
      <c r="D585" s="623">
        <v>551</v>
      </c>
    </row>
    <row r="586" spans="4:4">
      <c r="D586" s="623">
        <v>552</v>
      </c>
    </row>
    <row r="587" spans="4:4">
      <c r="D587" s="623">
        <v>553</v>
      </c>
    </row>
    <row r="588" spans="4:4">
      <c r="D588" s="623">
        <v>554</v>
      </c>
    </row>
    <row r="589" spans="4:4">
      <c r="D589" s="623">
        <v>555</v>
      </c>
    </row>
    <row r="590" spans="4:4">
      <c r="D590" s="623">
        <v>556</v>
      </c>
    </row>
    <row r="591" spans="4:4">
      <c r="D591" s="623">
        <v>557</v>
      </c>
    </row>
    <row r="592" spans="4:4">
      <c r="D592" s="623">
        <v>558</v>
      </c>
    </row>
    <row r="593" spans="4:4">
      <c r="D593" s="623">
        <v>559</v>
      </c>
    </row>
    <row r="594" spans="4:4">
      <c r="D594" s="623">
        <v>560</v>
      </c>
    </row>
    <row r="595" spans="4:4">
      <c r="D595" s="623">
        <v>561</v>
      </c>
    </row>
    <row r="596" spans="4:4">
      <c r="D596" s="623">
        <v>562</v>
      </c>
    </row>
    <row r="597" spans="4:4">
      <c r="D597" s="623">
        <v>563</v>
      </c>
    </row>
    <row r="598" spans="4:4">
      <c r="D598" s="623">
        <v>564</v>
      </c>
    </row>
    <row r="599" spans="4:4">
      <c r="D599" s="623">
        <v>565</v>
      </c>
    </row>
    <row r="600" spans="4:4">
      <c r="D600" s="623">
        <v>566</v>
      </c>
    </row>
    <row r="601" spans="4:4">
      <c r="D601" s="623">
        <v>567</v>
      </c>
    </row>
    <row r="602" spans="4:4">
      <c r="D602" s="623">
        <v>568</v>
      </c>
    </row>
    <row r="603" spans="4:4">
      <c r="D603" s="623">
        <v>569</v>
      </c>
    </row>
    <row r="604" spans="4:4">
      <c r="D604" s="623">
        <v>570</v>
      </c>
    </row>
    <row r="605" spans="4:4">
      <c r="D605" s="623">
        <v>571</v>
      </c>
    </row>
    <row r="606" spans="4:4">
      <c r="D606" s="623">
        <v>572</v>
      </c>
    </row>
    <row r="607" spans="4:4">
      <c r="D607" s="623">
        <v>573</v>
      </c>
    </row>
    <row r="608" spans="4:4">
      <c r="D608" s="623">
        <v>574</v>
      </c>
    </row>
    <row r="609" spans="4:4">
      <c r="D609" s="623">
        <v>575</v>
      </c>
    </row>
    <row r="610" spans="4:4">
      <c r="D610" s="623">
        <v>576</v>
      </c>
    </row>
    <row r="611" spans="4:4">
      <c r="D611" s="623">
        <v>577</v>
      </c>
    </row>
    <row r="612" spans="4:4">
      <c r="D612" s="623">
        <v>578</v>
      </c>
    </row>
    <row r="613" spans="4:4">
      <c r="D613" s="623">
        <v>579</v>
      </c>
    </row>
    <row r="614" spans="4:4">
      <c r="D614" s="623">
        <v>580</v>
      </c>
    </row>
    <row r="615" spans="4:4">
      <c r="D615" s="623">
        <v>581</v>
      </c>
    </row>
    <row r="616" spans="4:4">
      <c r="D616" s="623">
        <v>582</v>
      </c>
    </row>
    <row r="617" spans="4:4">
      <c r="D617" s="623">
        <v>583</v>
      </c>
    </row>
    <row r="618" spans="4:4">
      <c r="D618" s="623">
        <v>584</v>
      </c>
    </row>
    <row r="619" spans="4:4">
      <c r="D619" s="623">
        <v>585</v>
      </c>
    </row>
    <row r="620" spans="4:4">
      <c r="D620" s="623">
        <v>586</v>
      </c>
    </row>
    <row r="621" spans="4:4">
      <c r="D621" s="623">
        <v>587</v>
      </c>
    </row>
    <row r="622" spans="4:4">
      <c r="D622" s="623">
        <v>588</v>
      </c>
    </row>
    <row r="623" spans="4:4">
      <c r="D623" s="623">
        <v>589</v>
      </c>
    </row>
    <row r="624" spans="4:4">
      <c r="D624" s="623">
        <v>590</v>
      </c>
    </row>
    <row r="625" spans="4:5">
      <c r="D625" s="623">
        <v>591</v>
      </c>
    </row>
    <row r="626" spans="4:5">
      <c r="D626" s="623">
        <v>592</v>
      </c>
    </row>
    <row r="627" spans="4:5">
      <c r="D627" s="623">
        <v>593</v>
      </c>
    </row>
    <row r="628" spans="4:5">
      <c r="D628" s="623">
        <v>594</v>
      </c>
    </row>
    <row r="629" spans="4:5">
      <c r="D629" s="623">
        <v>595</v>
      </c>
    </row>
    <row r="630" spans="4:5">
      <c r="D630" s="623">
        <v>596</v>
      </c>
    </row>
    <row r="631" spans="4:5">
      <c r="D631" s="623">
        <v>597</v>
      </c>
    </row>
    <row r="632" spans="4:5">
      <c r="D632" s="623">
        <v>598</v>
      </c>
    </row>
    <row r="633" spans="4:5">
      <c r="D633" s="623">
        <v>599</v>
      </c>
    </row>
    <row r="634" spans="4:5">
      <c r="D634" s="623">
        <v>600</v>
      </c>
    </row>
    <row r="635" spans="4:5">
      <c r="D635" s="623">
        <v>601</v>
      </c>
    </row>
    <row r="636" spans="4:5">
      <c r="D636" s="623">
        <v>602</v>
      </c>
    </row>
    <row r="637" spans="4:5">
      <c r="D637" s="623">
        <v>603</v>
      </c>
    </row>
    <row r="638" spans="4:5">
      <c r="D638" s="623">
        <v>604</v>
      </c>
    </row>
    <row r="639" spans="4:5">
      <c r="D639" s="623">
        <v>605</v>
      </c>
    </row>
    <row r="640" spans="4:5">
      <c r="D640" s="623">
        <v>606</v>
      </c>
      <c r="E640" s="572" t="s">
        <v>1457</v>
      </c>
    </row>
    <row r="641" spans="4:5">
      <c r="D641" s="623">
        <v>607</v>
      </c>
      <c r="E641" s="572" t="s">
        <v>1457</v>
      </c>
    </row>
    <row r="642" spans="4:5">
      <c r="D642" s="623">
        <v>608</v>
      </c>
      <c r="E642" s="572" t="s">
        <v>1457</v>
      </c>
    </row>
    <row r="643" spans="4:5">
      <c r="D643" s="623">
        <v>609</v>
      </c>
      <c r="E643" s="572" t="s">
        <v>1457</v>
      </c>
    </row>
    <row r="644" spans="4:5">
      <c r="D644" s="623">
        <v>610</v>
      </c>
      <c r="E644" s="572" t="s">
        <v>1457</v>
      </c>
    </row>
    <row r="645" spans="4:5">
      <c r="D645" s="623">
        <v>611</v>
      </c>
      <c r="E645" s="572" t="s">
        <v>1457</v>
      </c>
    </row>
    <row r="646" spans="4:5">
      <c r="D646" s="623">
        <v>612</v>
      </c>
      <c r="E646" s="572" t="s">
        <v>1457</v>
      </c>
    </row>
    <row r="647" spans="4:5">
      <c r="D647" s="623">
        <v>613</v>
      </c>
      <c r="E647" s="572" t="s">
        <v>1457</v>
      </c>
    </row>
    <row r="648" spans="4:5">
      <c r="D648" s="623">
        <v>614</v>
      </c>
      <c r="E648" s="572" t="s">
        <v>1457</v>
      </c>
    </row>
    <row r="649" spans="4:5">
      <c r="D649" s="623">
        <v>615</v>
      </c>
      <c r="E649" s="572" t="s">
        <v>1457</v>
      </c>
    </row>
    <row r="650" spans="4:5">
      <c r="D650" s="623">
        <v>616</v>
      </c>
      <c r="E650" s="572" t="s">
        <v>1457</v>
      </c>
    </row>
    <row r="651" spans="4:5">
      <c r="D651" s="623">
        <v>617</v>
      </c>
      <c r="E651" s="572" t="s">
        <v>1457</v>
      </c>
    </row>
    <row r="652" spans="4:5">
      <c r="D652" s="623">
        <v>618</v>
      </c>
      <c r="E652" s="572" t="s">
        <v>1457</v>
      </c>
    </row>
    <row r="653" spans="4:5">
      <c r="D653" s="623">
        <v>619</v>
      </c>
      <c r="E653" s="572" t="s">
        <v>1457</v>
      </c>
    </row>
    <row r="654" spans="4:5">
      <c r="D654" s="623">
        <v>620</v>
      </c>
      <c r="E654" s="572" t="s">
        <v>1457</v>
      </c>
    </row>
    <row r="655" spans="4:5">
      <c r="D655" s="623">
        <v>621</v>
      </c>
      <c r="E655" s="572" t="s">
        <v>1457</v>
      </c>
    </row>
    <row r="656" spans="4:5">
      <c r="D656" s="623">
        <v>622</v>
      </c>
      <c r="E656" s="572" t="s">
        <v>1457</v>
      </c>
    </row>
    <row r="657" spans="4:6">
      <c r="D657" s="623">
        <v>623</v>
      </c>
      <c r="E657" s="572" t="s">
        <v>1457</v>
      </c>
    </row>
    <row r="658" spans="4:6">
      <c r="D658" s="623">
        <v>624</v>
      </c>
      <c r="E658" s="572" t="s">
        <v>1457</v>
      </c>
    </row>
    <row r="659" spans="4:6">
      <c r="D659" s="623">
        <v>625</v>
      </c>
      <c r="F659" s="572" t="s">
        <v>1622</v>
      </c>
    </row>
    <row r="660" spans="4:6">
      <c r="D660" s="623">
        <v>626</v>
      </c>
      <c r="E660" s="572" t="s">
        <v>1457</v>
      </c>
    </row>
    <row r="661" spans="4:6">
      <c r="D661" s="623">
        <v>627</v>
      </c>
      <c r="E661" s="572" t="s">
        <v>1457</v>
      </c>
    </row>
    <row r="662" spans="4:6">
      <c r="D662" s="623">
        <v>628</v>
      </c>
      <c r="E662" s="572" t="s">
        <v>1457</v>
      </c>
    </row>
    <row r="663" spans="4:6">
      <c r="D663" s="623">
        <v>629</v>
      </c>
      <c r="E663" s="572" t="s">
        <v>1457</v>
      </c>
    </row>
    <row r="664" spans="4:6">
      <c r="D664" s="623">
        <v>630</v>
      </c>
      <c r="E664" s="572" t="s">
        <v>1457</v>
      </c>
    </row>
    <row r="665" spans="4:6">
      <c r="D665" s="623">
        <v>631</v>
      </c>
      <c r="E665" s="572" t="s">
        <v>1457</v>
      </c>
    </row>
    <row r="666" spans="4:6">
      <c r="D666" s="623">
        <v>632</v>
      </c>
    </row>
    <row r="667" spans="4:6">
      <c r="D667" s="623">
        <v>633</v>
      </c>
    </row>
    <row r="668" spans="4:6">
      <c r="D668" s="623">
        <v>634</v>
      </c>
    </row>
    <row r="669" spans="4:6">
      <c r="D669" s="623">
        <v>635</v>
      </c>
    </row>
    <row r="670" spans="4:6">
      <c r="D670" s="623">
        <v>636</v>
      </c>
    </row>
    <row r="671" spans="4:6">
      <c r="D671" s="623">
        <v>637</v>
      </c>
    </row>
    <row r="672" spans="4:6">
      <c r="D672" s="623">
        <v>638</v>
      </c>
    </row>
    <row r="673" spans="4:4">
      <c r="D673" s="623">
        <v>639</v>
      </c>
    </row>
    <row r="674" spans="4:4">
      <c r="D674" s="623">
        <v>640</v>
      </c>
    </row>
  </sheetData>
  <mergeCells count="1">
    <mergeCell ref="H2:M2"/>
  </mergeCells>
  <conditionalFormatting sqref="AM2:AM529">
    <cfRule type="duplicateValues" dxfId="1" priority="18"/>
  </conditionalFormatting>
  <pageMargins left="0.7" right="0.7" top="0.75" bottom="0.75" header="0.3" footer="0.3"/>
  <pageSetup orientation="portrait" horizontalDpi="300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/>
  <dimension ref="A1:BH831"/>
  <sheetViews>
    <sheetView tabSelected="1" view="pageBreakPreview" topLeftCell="A648" zoomScale="40" zoomScaleNormal="70" zoomScaleSheetLayoutView="40" workbookViewId="0">
      <selection activeCell="D734" sqref="D734:D830"/>
    </sheetView>
  </sheetViews>
  <sheetFormatPr defaultRowHeight="26.25"/>
  <cols>
    <col min="1" max="1" width="11.5703125" style="688" customWidth="1"/>
    <col min="2" max="2" width="12.5703125" style="699" customWidth="1"/>
    <col min="3" max="3" width="9.42578125" style="699" customWidth="1"/>
    <col min="4" max="4" width="11.42578125" style="688" customWidth="1"/>
    <col min="5" max="5" width="54.42578125" style="699" customWidth="1"/>
    <col min="6" max="6" width="23.7109375" style="699" customWidth="1"/>
    <col min="7" max="7" width="25.7109375" style="672" customWidth="1"/>
    <col min="8" max="8" width="22.140625" style="672" customWidth="1"/>
    <col min="9" max="9" width="12.28515625" style="688" customWidth="1"/>
    <col min="10" max="10" width="11.28515625" style="688" customWidth="1"/>
    <col min="11" max="11" width="17.42578125" style="700" customWidth="1"/>
    <col min="12" max="12" width="19.140625" style="701" customWidth="1"/>
    <col min="13" max="13" width="10.140625" style="702" bestFit="1" customWidth="1"/>
    <col min="14" max="14" width="11" style="702" bestFit="1" customWidth="1"/>
    <col min="15" max="15" width="15.5703125" style="702" bestFit="1" customWidth="1"/>
    <col min="16" max="16" width="13.5703125" style="702" customWidth="1"/>
    <col min="17" max="17" width="9.85546875" style="702" bestFit="1" customWidth="1"/>
    <col min="18" max="18" width="18.85546875" style="704" customWidth="1"/>
    <col min="19" max="19" width="12.28515625" style="703" bestFit="1" customWidth="1"/>
    <col min="20" max="20" width="15" style="702" customWidth="1"/>
    <col min="21" max="22" width="15.28515625" style="702" bestFit="1" customWidth="1"/>
    <col min="23" max="23" width="14.28515625" style="672" customWidth="1"/>
    <col min="24" max="24" width="14.42578125" style="702" customWidth="1"/>
    <col min="25" max="25" width="9.85546875" style="702" bestFit="1" customWidth="1"/>
    <col min="26" max="29" width="9.5703125" style="702" bestFit="1" customWidth="1"/>
    <col min="30" max="30" width="31.5703125" style="702" customWidth="1"/>
    <col min="31" max="37" width="9.140625" style="672"/>
    <col min="38" max="38" width="22" style="672" customWidth="1"/>
    <col min="39" max="39" width="17" style="672" customWidth="1"/>
    <col min="40" max="50" width="9.140625" style="672"/>
    <col min="51" max="51" width="33.28515625" style="672" customWidth="1"/>
    <col min="52" max="59" width="9.140625" style="672"/>
    <col min="60" max="60" width="16" style="672" customWidth="1"/>
    <col min="61" max="16384" width="9.140625" style="672"/>
  </cols>
  <sheetData>
    <row r="1" spans="1:60" s="625" customFormat="1" ht="35.25">
      <c r="A1" s="880" t="s">
        <v>1615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  <c r="U1" s="880"/>
      <c r="V1" s="880"/>
      <c r="W1" s="880"/>
      <c r="X1" s="880"/>
      <c r="Y1" s="880"/>
      <c r="Z1" s="880"/>
      <c r="AA1" s="880"/>
      <c r="AB1" s="880"/>
      <c r="AC1" s="880"/>
      <c r="AD1" s="880"/>
    </row>
    <row r="2" spans="1:60" s="625" customFormat="1" ht="35.25">
      <c r="A2" s="880" t="s">
        <v>1614</v>
      </c>
      <c r="B2" s="880"/>
      <c r="C2" s="880"/>
      <c r="D2" s="880"/>
      <c r="E2" s="880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Y2" s="625" t="s">
        <v>805</v>
      </c>
      <c r="BH2" s="625" t="s">
        <v>799</v>
      </c>
    </row>
    <row r="3" spans="1:60" s="625" customFormat="1" ht="35.25">
      <c r="A3" s="880" t="s">
        <v>1613</v>
      </c>
      <c r="B3" s="880"/>
      <c r="C3" s="880"/>
      <c r="D3" s="880"/>
      <c r="E3" s="880"/>
      <c r="F3" s="880"/>
      <c r="G3" s="880"/>
      <c r="H3" s="880"/>
      <c r="I3" s="880"/>
      <c r="J3" s="880"/>
      <c r="K3" s="880"/>
      <c r="L3" s="880"/>
      <c r="M3" s="880"/>
      <c r="N3" s="880"/>
      <c r="O3" s="880"/>
      <c r="P3" s="880"/>
      <c r="Q3" s="880"/>
      <c r="R3" s="880"/>
      <c r="S3" s="880"/>
      <c r="T3" s="880"/>
      <c r="U3" s="880"/>
      <c r="V3" s="880"/>
      <c r="W3" s="880"/>
      <c r="X3" s="880"/>
      <c r="Y3" s="880"/>
      <c r="Z3" s="880"/>
      <c r="AA3" s="880"/>
      <c r="AB3" s="880"/>
      <c r="AC3" s="880"/>
      <c r="AD3" s="880"/>
      <c r="AY3" s="625" t="s">
        <v>807</v>
      </c>
      <c r="BH3" s="625" t="s">
        <v>800</v>
      </c>
    </row>
    <row r="4" spans="1:60" s="625" customFormat="1" ht="36" thickBot="1">
      <c r="A4" s="626" t="s">
        <v>60</v>
      </c>
      <c r="B4" s="627"/>
      <c r="C4" s="628"/>
      <c r="D4" s="626"/>
      <c r="E4" s="629" t="s">
        <v>791</v>
      </c>
      <c r="F4" s="630" t="str">
        <f>'मुख्य पान '!E2</f>
        <v>बळसाणे</v>
      </c>
      <c r="G4" s="630"/>
      <c r="H4" s="631" t="s">
        <v>66</v>
      </c>
      <c r="I4" s="880" t="str">
        <f>'मुख्य पान '!I2</f>
        <v xml:space="preserve">साक्री </v>
      </c>
      <c r="J4" s="880"/>
      <c r="K4" s="880"/>
      <c r="L4" s="632"/>
      <c r="M4" s="633"/>
      <c r="N4" s="633"/>
      <c r="O4" s="633"/>
      <c r="P4" s="634" t="s">
        <v>794</v>
      </c>
      <c r="Q4" s="879" t="str">
        <f>'मुख्य पान '!M2</f>
        <v xml:space="preserve">धुळे </v>
      </c>
      <c r="R4" s="879"/>
      <c r="S4" s="879"/>
      <c r="T4" s="879"/>
      <c r="U4" s="634"/>
      <c r="V4" s="634"/>
      <c r="W4" s="630"/>
      <c r="X4" s="634"/>
      <c r="Y4" s="634"/>
      <c r="Z4" s="634"/>
      <c r="AA4" s="634"/>
      <c r="AB4" s="634"/>
      <c r="AC4" s="634"/>
      <c r="AD4" s="634"/>
      <c r="AY4" s="625" t="s">
        <v>809</v>
      </c>
      <c r="BH4" s="625" t="s">
        <v>802</v>
      </c>
    </row>
    <row r="5" spans="1:60" s="625" customFormat="1" ht="141.75" hidden="1" thickBot="1">
      <c r="A5" s="635"/>
      <c r="B5" s="636"/>
      <c r="C5" s="636"/>
      <c r="D5" s="635"/>
      <c r="E5" s="636"/>
      <c r="F5" s="636"/>
      <c r="G5" s="637"/>
      <c r="H5" s="637"/>
      <c r="I5" s="635"/>
      <c r="J5" s="635"/>
      <c r="K5" s="638"/>
      <c r="L5" s="639"/>
      <c r="M5" s="634"/>
      <c r="N5" s="634"/>
      <c r="O5" s="634"/>
      <c r="P5" s="634"/>
      <c r="Q5" s="634"/>
      <c r="R5" s="640"/>
      <c r="S5" s="641"/>
      <c r="T5" s="642" t="str">
        <f>IFERROR(#REF!/1000*S10,"")</f>
        <v/>
      </c>
      <c r="U5" s="634"/>
      <c r="V5" s="634"/>
      <c r="W5" s="643"/>
      <c r="X5" s="634"/>
      <c r="Y5" s="634"/>
      <c r="Z5" s="634"/>
      <c r="AA5" s="634"/>
      <c r="AB5" s="634"/>
      <c r="AC5" s="634"/>
      <c r="AD5" s="634"/>
      <c r="AY5" s="625" t="s">
        <v>810</v>
      </c>
      <c r="BH5" s="644" t="s">
        <v>798</v>
      </c>
    </row>
    <row r="6" spans="1:60" s="625" customFormat="1" ht="49.5" customHeight="1" thickTop="1" thickBot="1">
      <c r="A6" s="881" t="s">
        <v>717</v>
      </c>
      <c r="B6" s="882" t="s">
        <v>718</v>
      </c>
      <c r="C6" s="882" t="s">
        <v>719</v>
      </c>
      <c r="D6" s="882" t="s">
        <v>720</v>
      </c>
      <c r="E6" s="883" t="s">
        <v>721</v>
      </c>
      <c r="F6" s="883" t="s">
        <v>722</v>
      </c>
      <c r="G6" s="883" t="s">
        <v>723</v>
      </c>
      <c r="H6" s="882" t="s">
        <v>724</v>
      </c>
      <c r="I6" s="883" t="s">
        <v>725</v>
      </c>
      <c r="J6" s="883" t="s">
        <v>726</v>
      </c>
      <c r="K6" s="891" t="s">
        <v>727</v>
      </c>
      <c r="L6" s="889" t="s">
        <v>728</v>
      </c>
      <c r="M6" s="897" t="s">
        <v>729</v>
      </c>
      <c r="N6" s="898"/>
      <c r="O6" s="898"/>
      <c r="P6" s="891" t="s">
        <v>730</v>
      </c>
      <c r="Q6" s="895" t="s">
        <v>731</v>
      </c>
      <c r="R6" s="893" t="s">
        <v>732</v>
      </c>
      <c r="S6" s="889" t="s">
        <v>733</v>
      </c>
      <c r="T6" s="892" t="s">
        <v>734</v>
      </c>
      <c r="U6" s="892"/>
      <c r="V6" s="892"/>
      <c r="W6" s="892"/>
      <c r="X6" s="892"/>
      <c r="Y6" s="891" t="s">
        <v>735</v>
      </c>
      <c r="Z6" s="892"/>
      <c r="AA6" s="892"/>
      <c r="AB6" s="892"/>
      <c r="AC6" s="892"/>
      <c r="AD6" s="886" t="s">
        <v>736</v>
      </c>
      <c r="AY6" s="625" t="s">
        <v>811</v>
      </c>
    </row>
    <row r="7" spans="1:60" s="625" customFormat="1" ht="48.75" customHeight="1" thickTop="1" thickBot="1">
      <c r="A7" s="881"/>
      <c r="B7" s="882"/>
      <c r="C7" s="882"/>
      <c r="D7" s="881"/>
      <c r="E7" s="884"/>
      <c r="F7" s="884"/>
      <c r="G7" s="884"/>
      <c r="H7" s="881"/>
      <c r="I7" s="884"/>
      <c r="J7" s="884"/>
      <c r="K7" s="892"/>
      <c r="L7" s="890"/>
      <c r="M7" s="898"/>
      <c r="N7" s="898"/>
      <c r="O7" s="898"/>
      <c r="P7" s="892"/>
      <c r="Q7" s="896"/>
      <c r="R7" s="894"/>
      <c r="S7" s="890"/>
      <c r="T7" s="892"/>
      <c r="U7" s="892"/>
      <c r="V7" s="892"/>
      <c r="W7" s="892"/>
      <c r="X7" s="892"/>
      <c r="Y7" s="892"/>
      <c r="Z7" s="892"/>
      <c r="AA7" s="892"/>
      <c r="AB7" s="892"/>
      <c r="AC7" s="892"/>
      <c r="AD7" s="887"/>
      <c r="AY7" s="625" t="s">
        <v>812</v>
      </c>
    </row>
    <row r="8" spans="1:60" s="628" customFormat="1" ht="72.75" thickTop="1" thickBot="1">
      <c r="A8" s="881"/>
      <c r="B8" s="882"/>
      <c r="C8" s="882"/>
      <c r="D8" s="881"/>
      <c r="E8" s="885"/>
      <c r="F8" s="885"/>
      <c r="G8" s="885"/>
      <c r="H8" s="881"/>
      <c r="I8" s="885"/>
      <c r="J8" s="885"/>
      <c r="K8" s="892"/>
      <c r="L8" s="890"/>
      <c r="M8" s="645" t="s">
        <v>737</v>
      </c>
      <c r="N8" s="645" t="s">
        <v>738</v>
      </c>
      <c r="O8" s="645" t="s">
        <v>739</v>
      </c>
      <c r="P8" s="892"/>
      <c r="Q8" s="896"/>
      <c r="R8" s="894"/>
      <c r="S8" s="890"/>
      <c r="T8" s="645" t="s">
        <v>740</v>
      </c>
      <c r="U8" s="645" t="s">
        <v>4</v>
      </c>
      <c r="V8" s="645" t="s">
        <v>741</v>
      </c>
      <c r="W8" s="646" t="s">
        <v>742</v>
      </c>
      <c r="X8" s="645" t="s">
        <v>743</v>
      </c>
      <c r="Y8" s="645" t="s">
        <v>740</v>
      </c>
      <c r="Z8" s="645" t="s">
        <v>4</v>
      </c>
      <c r="AA8" s="645" t="s">
        <v>741</v>
      </c>
      <c r="AB8" s="645" t="s">
        <v>742</v>
      </c>
      <c r="AC8" s="645" t="s">
        <v>743</v>
      </c>
      <c r="AD8" s="888"/>
      <c r="AY8" s="625" t="s">
        <v>813</v>
      </c>
    </row>
    <row r="9" spans="1:60" s="625" customFormat="1" ht="36" thickTop="1">
      <c r="A9" s="647">
        <v>1</v>
      </c>
      <c r="B9" s="648">
        <v>2</v>
      </c>
      <c r="C9" s="648">
        <v>3</v>
      </c>
      <c r="D9" s="647">
        <v>4</v>
      </c>
      <c r="E9" s="648">
        <v>5</v>
      </c>
      <c r="F9" s="648"/>
      <c r="G9" s="647">
        <v>7</v>
      </c>
      <c r="H9" s="649">
        <v>8</v>
      </c>
      <c r="I9" s="650"/>
      <c r="J9" s="650"/>
      <c r="K9" s="651"/>
      <c r="L9" s="652"/>
      <c r="M9" s="653">
        <v>10</v>
      </c>
      <c r="N9" s="653">
        <v>11</v>
      </c>
      <c r="O9" s="653">
        <v>12</v>
      </c>
      <c r="P9" s="653">
        <v>13</v>
      </c>
      <c r="Q9" s="653">
        <v>14</v>
      </c>
      <c r="R9" s="654">
        <v>15</v>
      </c>
      <c r="S9" s="654">
        <v>16</v>
      </c>
      <c r="T9" s="653">
        <v>17</v>
      </c>
      <c r="U9" s="653">
        <v>18</v>
      </c>
      <c r="V9" s="653">
        <v>19</v>
      </c>
      <c r="W9" s="647">
        <v>20</v>
      </c>
      <c r="X9" s="653">
        <v>21</v>
      </c>
      <c r="Y9" s="653">
        <v>22</v>
      </c>
      <c r="Z9" s="653">
        <v>23</v>
      </c>
      <c r="AA9" s="653">
        <v>24</v>
      </c>
      <c r="AB9" s="653">
        <v>25</v>
      </c>
      <c r="AC9" s="653">
        <v>26</v>
      </c>
      <c r="AD9" s="653">
        <v>27</v>
      </c>
      <c r="AY9" s="625" t="s">
        <v>806</v>
      </c>
    </row>
    <row r="10" spans="1:60" ht="200.1" customHeight="1">
      <c r="A10" s="655">
        <v>1</v>
      </c>
      <c r="B10" s="656"/>
      <c r="C10" s="657"/>
      <c r="D10" s="658">
        <v>1</v>
      </c>
      <c r="E10" s="659" t="s">
        <v>1618</v>
      </c>
      <c r="F10" s="660" t="s">
        <v>1619</v>
      </c>
      <c r="G10" s="661" t="s">
        <v>800</v>
      </c>
      <c r="H10" s="662" t="s">
        <v>812</v>
      </c>
      <c r="I10" s="655">
        <v>56</v>
      </c>
      <c r="J10" s="655">
        <v>54</v>
      </c>
      <c r="K10" s="663"/>
      <c r="L10" s="664">
        <f t="shared" ref="L10:L19" si="0">K10/10.764</f>
        <v>0</v>
      </c>
      <c r="M10" s="665">
        <f t="shared" ref="M10:M77" si="1">IFERROR(VLOOKUP(G10,RateB,4,TRUE),"")</f>
        <v>480</v>
      </c>
      <c r="N10" s="665"/>
      <c r="O10" s="665">
        <f t="shared" ref="O10:O77" si="2">IFERROR(VLOOKUP(G10,RateB,5,TRUE),"")</f>
        <v>13860</v>
      </c>
      <c r="P10" s="664">
        <f t="shared" ref="P10:P77" si="3">IFERROR(VLOOKUP(H10,Demand,2,TRUE),"")</f>
        <v>0.3</v>
      </c>
      <c r="Q10" s="665">
        <v>1</v>
      </c>
      <c r="R10" s="666">
        <f t="shared" ref="R10:R77" si="4">IFERROR((L10*M10)+(L10*O10*P10)*Q10,"")</f>
        <v>0</v>
      </c>
      <c r="S10" s="667">
        <f>IFERROR(VLOOKUP(G10,Rate,2,0),"")</f>
        <v>0.7</v>
      </c>
      <c r="T10" s="666">
        <f t="shared" ref="T10:T77" si="5">IFERROR(R10*S10/1000,"")</f>
        <v>0</v>
      </c>
      <c r="U10" s="668">
        <v>25</v>
      </c>
      <c r="V10" s="668">
        <v>25</v>
      </c>
      <c r="W10" s="669">
        <v>360</v>
      </c>
      <c r="X10" s="670">
        <f t="shared" ref="X10:X77" si="6">IFERROR(T10+U10+V10+W10,"")</f>
        <v>410</v>
      </c>
      <c r="Y10" s="671"/>
      <c r="Z10" s="665"/>
      <c r="AA10" s="665"/>
      <c r="AB10" s="665"/>
      <c r="AC10" s="665"/>
      <c r="AD10" s="665"/>
      <c r="AL10" s="673" t="s">
        <v>744</v>
      </c>
    </row>
    <row r="11" spans="1:60" ht="200.1" customHeight="1">
      <c r="A11" s="655">
        <v>2</v>
      </c>
      <c r="B11" s="656" t="s">
        <v>60</v>
      </c>
      <c r="C11" s="674"/>
      <c r="D11" s="658">
        <v>2</v>
      </c>
      <c r="E11" s="659" t="s">
        <v>1620</v>
      </c>
      <c r="F11" s="660" t="s">
        <v>1622</v>
      </c>
      <c r="G11" s="661" t="s">
        <v>798</v>
      </c>
      <c r="H11" s="662" t="s">
        <v>812</v>
      </c>
      <c r="I11" s="705">
        <v>43</v>
      </c>
      <c r="J11" s="705">
        <v>17</v>
      </c>
      <c r="K11" s="663">
        <f>I11*J11</f>
        <v>731</v>
      </c>
      <c r="L11" s="664">
        <f t="shared" si="0"/>
        <v>67.911557041991827</v>
      </c>
      <c r="M11" s="665">
        <f t="shared" si="1"/>
        <v>480</v>
      </c>
      <c r="N11" s="665"/>
      <c r="O11" s="665">
        <f t="shared" si="2"/>
        <v>0</v>
      </c>
      <c r="P11" s="664">
        <f t="shared" si="3"/>
        <v>0.3</v>
      </c>
      <c r="Q11" s="665">
        <v>1</v>
      </c>
      <c r="R11" s="666">
        <f>IFERROR((L11*M11)+(L11*O11*P11)*Q11,"")</f>
        <v>32597.547380156077</v>
      </c>
      <c r="S11" s="667">
        <f>IFERROR(VLOOKUP(G11,Rate,2,0),"")</f>
        <v>2.5</v>
      </c>
      <c r="T11" s="666">
        <f t="shared" si="5"/>
        <v>81.493868450390195</v>
      </c>
      <c r="U11" s="668">
        <v>10</v>
      </c>
      <c r="V11" s="668">
        <v>10</v>
      </c>
      <c r="W11" s="669">
        <v>0</v>
      </c>
      <c r="X11" s="670">
        <f>IFERROR(T11+U11+V11+W11,"")</f>
        <v>101.4938684503902</v>
      </c>
      <c r="Y11" s="671"/>
      <c r="Z11" s="665"/>
      <c r="AA11" s="665"/>
      <c r="AB11" s="665"/>
      <c r="AC11" s="665"/>
      <c r="AD11" s="665"/>
      <c r="AL11" s="673" t="s">
        <v>744</v>
      </c>
    </row>
    <row r="12" spans="1:60" ht="200.1" customHeight="1">
      <c r="A12" s="655">
        <v>3</v>
      </c>
      <c r="B12" s="656" t="s">
        <v>60</v>
      </c>
      <c r="C12" s="674"/>
      <c r="D12" s="658">
        <v>3</v>
      </c>
      <c r="E12" s="659" t="s">
        <v>1621</v>
      </c>
      <c r="F12" s="660" t="s">
        <v>1622</v>
      </c>
      <c r="G12" s="661" t="s">
        <v>800</v>
      </c>
      <c r="H12" s="662" t="s">
        <v>813</v>
      </c>
      <c r="I12" s="705">
        <v>43</v>
      </c>
      <c r="J12" s="705">
        <v>15</v>
      </c>
      <c r="K12" s="663">
        <f t="shared" ref="K12:K19" si="7">I12*J12</f>
        <v>645</v>
      </c>
      <c r="L12" s="664">
        <f t="shared" si="0"/>
        <v>59.921962095875145</v>
      </c>
      <c r="M12" s="665">
        <f t="shared" si="1"/>
        <v>480</v>
      </c>
      <c r="N12" s="665"/>
      <c r="O12" s="665">
        <f t="shared" si="2"/>
        <v>13860</v>
      </c>
      <c r="P12" s="664">
        <f t="shared" si="3"/>
        <v>0.2</v>
      </c>
      <c r="Q12" s="665">
        <v>1</v>
      </c>
      <c r="R12" s="666">
        <f t="shared" si="4"/>
        <v>194866.22073578599</v>
      </c>
      <c r="S12" s="667">
        <f t="shared" ref="S12:S77" si="8">IFERROR(VLOOKUP(G12,Rate,2,0),"")</f>
        <v>0.7</v>
      </c>
      <c r="T12" s="666">
        <f t="shared" si="5"/>
        <v>136.4063545150502</v>
      </c>
      <c r="U12" s="668">
        <v>0</v>
      </c>
      <c r="V12" s="668">
        <v>0</v>
      </c>
      <c r="W12" s="669">
        <v>0</v>
      </c>
      <c r="X12" s="670">
        <f t="shared" si="6"/>
        <v>136.4063545150502</v>
      </c>
      <c r="Y12" s="671"/>
      <c r="Z12" s="665"/>
      <c r="AA12" s="665"/>
      <c r="AB12" s="665"/>
      <c r="AC12" s="665"/>
      <c r="AD12" s="665"/>
      <c r="AL12" s="673" t="s">
        <v>796</v>
      </c>
    </row>
    <row r="13" spans="1:60" ht="200.1" customHeight="1">
      <c r="A13" s="867">
        <v>4</v>
      </c>
      <c r="B13" s="656" t="s">
        <v>60</v>
      </c>
      <c r="C13" s="674"/>
      <c r="D13" s="865">
        <v>4</v>
      </c>
      <c r="E13" s="869" t="s">
        <v>1623</v>
      </c>
      <c r="F13" s="660" t="s">
        <v>1622</v>
      </c>
      <c r="G13" s="661" t="s">
        <v>799</v>
      </c>
      <c r="H13" s="662" t="s">
        <v>813</v>
      </c>
      <c r="I13" s="745">
        <v>43</v>
      </c>
      <c r="J13" s="675">
        <v>16</v>
      </c>
      <c r="K13" s="663">
        <f t="shared" si="7"/>
        <v>688</v>
      </c>
      <c r="L13" s="664">
        <f t="shared" si="0"/>
        <v>63.916759568933486</v>
      </c>
      <c r="M13" s="665">
        <f t="shared" si="1"/>
        <v>480</v>
      </c>
      <c r="N13" s="665"/>
      <c r="O13" s="665">
        <f t="shared" si="2"/>
        <v>6930</v>
      </c>
      <c r="P13" s="664">
        <f t="shared" si="3"/>
        <v>0.2</v>
      </c>
      <c r="Q13" s="665">
        <v>1</v>
      </c>
      <c r="R13" s="666">
        <f t="shared" si="4"/>
        <v>119268.6733556299</v>
      </c>
      <c r="S13" s="667">
        <f t="shared" si="8"/>
        <v>0.4</v>
      </c>
      <c r="T13" s="666">
        <f t="shared" si="5"/>
        <v>47.707469342251962</v>
      </c>
      <c r="U13" s="668">
        <v>25</v>
      </c>
      <c r="V13" s="668">
        <v>25</v>
      </c>
      <c r="W13" s="669">
        <v>360</v>
      </c>
      <c r="X13" s="670">
        <f t="shared" si="6"/>
        <v>457.70746934225195</v>
      </c>
      <c r="Y13" s="671"/>
      <c r="Z13" s="665"/>
      <c r="AA13" s="665"/>
      <c r="AB13" s="665"/>
      <c r="AC13" s="665"/>
      <c r="AD13" s="665"/>
      <c r="AL13" s="673" t="s">
        <v>797</v>
      </c>
    </row>
    <row r="14" spans="1:60" ht="200.1" customHeight="1">
      <c r="A14" s="868"/>
      <c r="B14" s="656" t="s">
        <v>60</v>
      </c>
      <c r="C14" s="674"/>
      <c r="D14" s="866"/>
      <c r="E14" s="870"/>
      <c r="F14" s="660"/>
      <c r="G14" s="661"/>
      <c r="H14" s="662"/>
      <c r="I14" s="675"/>
      <c r="J14" s="675"/>
      <c r="K14" s="663">
        <f t="shared" si="7"/>
        <v>0</v>
      </c>
      <c r="L14" s="664">
        <f t="shared" si="0"/>
        <v>0</v>
      </c>
      <c r="M14" s="665" t="str">
        <f t="shared" si="1"/>
        <v/>
      </c>
      <c r="N14" s="665"/>
      <c r="O14" s="665" t="str">
        <f t="shared" si="2"/>
        <v/>
      </c>
      <c r="P14" s="664" t="str">
        <f t="shared" si="3"/>
        <v/>
      </c>
      <c r="Q14" s="665">
        <v>1</v>
      </c>
      <c r="R14" s="666" t="str">
        <f t="shared" si="4"/>
        <v/>
      </c>
      <c r="S14" s="667" t="str">
        <f t="shared" si="8"/>
        <v/>
      </c>
      <c r="T14" s="666" t="str">
        <f t="shared" si="5"/>
        <v/>
      </c>
      <c r="U14" s="668">
        <v>25</v>
      </c>
      <c r="V14" s="668">
        <v>25</v>
      </c>
      <c r="W14" s="669">
        <v>360</v>
      </c>
      <c r="X14" s="670" t="str">
        <f t="shared" si="6"/>
        <v/>
      </c>
      <c r="Y14" s="671"/>
      <c r="Z14" s="665"/>
      <c r="AA14" s="665"/>
      <c r="AB14" s="665"/>
      <c r="AC14" s="665"/>
      <c r="AD14" s="665"/>
      <c r="AL14" s="676" t="s">
        <v>798</v>
      </c>
    </row>
    <row r="15" spans="1:60" ht="200.1" customHeight="1">
      <c r="A15" s="655">
        <v>5</v>
      </c>
      <c r="B15" s="677"/>
      <c r="C15" s="678"/>
      <c r="D15" s="658">
        <v>5</v>
      </c>
      <c r="E15" s="659" t="s">
        <v>1624</v>
      </c>
      <c r="F15" s="660" t="s">
        <v>1622</v>
      </c>
      <c r="G15" s="661" t="s">
        <v>798</v>
      </c>
      <c r="H15" s="662" t="s">
        <v>813</v>
      </c>
      <c r="I15" s="705">
        <v>43</v>
      </c>
      <c r="J15" s="705">
        <v>8</v>
      </c>
      <c r="K15" s="679">
        <f t="shared" si="7"/>
        <v>344</v>
      </c>
      <c r="L15" s="664">
        <f t="shared" si="0"/>
        <v>31.958379784466743</v>
      </c>
      <c r="M15" s="665">
        <f t="shared" si="1"/>
        <v>480</v>
      </c>
      <c r="N15" s="665"/>
      <c r="O15" s="665">
        <f>IFERROR(VLOOKUP(G15,RateB,5,TRUE),"")</f>
        <v>0</v>
      </c>
      <c r="P15" s="664">
        <f>IFERROR(VLOOKUP(H15,Demand,2,TRUE),"")</f>
        <v>0.2</v>
      </c>
      <c r="Q15" s="665">
        <v>1</v>
      </c>
      <c r="R15" s="666">
        <f t="shared" si="4"/>
        <v>15340.022296544037</v>
      </c>
      <c r="S15" s="667" t="s">
        <v>2221</v>
      </c>
      <c r="T15" s="666" t="str">
        <f t="shared" si="5"/>
        <v/>
      </c>
      <c r="U15" s="668">
        <v>0</v>
      </c>
      <c r="V15" s="668">
        <v>0</v>
      </c>
      <c r="W15" s="669">
        <v>0</v>
      </c>
      <c r="X15" s="670" t="str">
        <f t="shared" si="6"/>
        <v/>
      </c>
      <c r="Y15" s="680"/>
      <c r="Z15" s="681"/>
      <c r="AA15" s="681"/>
      <c r="AB15" s="681"/>
      <c r="AC15" s="681"/>
      <c r="AD15" s="681"/>
    </row>
    <row r="16" spans="1:60" ht="200.1" customHeight="1">
      <c r="A16" s="655">
        <v>6</v>
      </c>
      <c r="B16" s="677"/>
      <c r="C16" s="678"/>
      <c r="D16" s="658">
        <v>5</v>
      </c>
      <c r="E16" s="659" t="s">
        <v>1625</v>
      </c>
      <c r="F16" s="660" t="s">
        <v>1622</v>
      </c>
      <c r="G16" s="661" t="s">
        <v>798</v>
      </c>
      <c r="H16" s="662"/>
      <c r="I16" s="675">
        <v>43</v>
      </c>
      <c r="J16" s="675">
        <v>8</v>
      </c>
      <c r="K16" s="679">
        <f t="shared" si="7"/>
        <v>344</v>
      </c>
      <c r="L16" s="664">
        <f t="shared" si="0"/>
        <v>31.958379784466743</v>
      </c>
      <c r="M16" s="665">
        <f t="shared" si="1"/>
        <v>480</v>
      </c>
      <c r="N16" s="665"/>
      <c r="O16" s="665">
        <f t="shared" si="2"/>
        <v>0</v>
      </c>
      <c r="P16" s="664" t="str">
        <f>IFERROR(VLOOKUP(H16,Demand,2,TRUE),"")</f>
        <v/>
      </c>
      <c r="Q16" s="665">
        <v>1</v>
      </c>
      <c r="R16" s="666" t="str">
        <f>IFERROR((L16*M16)+(L16*O16*P16)*Q16,"")</f>
        <v/>
      </c>
      <c r="S16" s="667">
        <f t="shared" si="8"/>
        <v>2.5</v>
      </c>
      <c r="T16" s="666" t="str">
        <f t="shared" si="5"/>
        <v/>
      </c>
      <c r="U16" s="668">
        <v>25</v>
      </c>
      <c r="V16" s="668">
        <v>25</v>
      </c>
      <c r="W16" s="669">
        <v>360</v>
      </c>
      <c r="X16" s="670" t="str">
        <f>IFERROR(T16+U16+V16+W16,T16)</f>
        <v/>
      </c>
      <c r="Y16" s="681"/>
      <c r="Z16" s="681"/>
      <c r="AA16" s="681"/>
      <c r="AB16" s="681"/>
      <c r="AC16" s="681"/>
      <c r="AD16" s="681"/>
    </row>
    <row r="17" spans="1:30" ht="200.1" customHeight="1">
      <c r="A17" s="655">
        <v>7</v>
      </c>
      <c r="B17" s="677"/>
      <c r="C17" s="678"/>
      <c r="D17" s="658">
        <v>6</v>
      </c>
      <c r="E17" s="659" t="s">
        <v>1626</v>
      </c>
      <c r="F17" s="660" t="s">
        <v>1622</v>
      </c>
      <c r="G17" s="661" t="s">
        <v>799</v>
      </c>
      <c r="H17" s="662" t="s">
        <v>813</v>
      </c>
      <c r="I17" s="708">
        <v>43</v>
      </c>
      <c r="J17" s="708">
        <v>15</v>
      </c>
      <c r="K17" s="679">
        <f t="shared" si="7"/>
        <v>645</v>
      </c>
      <c r="L17" s="664">
        <f t="shared" si="0"/>
        <v>59.921962095875145</v>
      </c>
      <c r="M17" s="665">
        <f t="shared" si="1"/>
        <v>480</v>
      </c>
      <c r="N17" s="665"/>
      <c r="O17" s="665">
        <f t="shared" si="2"/>
        <v>6930</v>
      </c>
      <c r="P17" s="664">
        <f t="shared" si="3"/>
        <v>0.2</v>
      </c>
      <c r="Q17" s="665">
        <v>1</v>
      </c>
      <c r="R17" s="666">
        <f t="shared" si="4"/>
        <v>111814.38127090302</v>
      </c>
      <c r="S17" s="667">
        <f t="shared" si="8"/>
        <v>0.4</v>
      </c>
      <c r="T17" s="666">
        <f t="shared" si="5"/>
        <v>44.725752508361211</v>
      </c>
      <c r="U17" s="668">
        <v>25</v>
      </c>
      <c r="V17" s="668">
        <v>25</v>
      </c>
      <c r="W17" s="669">
        <v>360</v>
      </c>
      <c r="X17" s="670">
        <f t="shared" si="6"/>
        <v>454.72575250836121</v>
      </c>
      <c r="Y17" s="681"/>
      <c r="Z17" s="681"/>
      <c r="AA17" s="681"/>
      <c r="AB17" s="681"/>
      <c r="AC17" s="681"/>
      <c r="AD17" s="681"/>
    </row>
    <row r="18" spans="1:30" ht="200.1" customHeight="1">
      <c r="A18" s="655">
        <v>8</v>
      </c>
      <c r="B18" s="677"/>
      <c r="C18" s="678"/>
      <c r="D18" s="658">
        <v>7</v>
      </c>
      <c r="E18" s="659" t="s">
        <v>2222</v>
      </c>
      <c r="F18" s="660" t="s">
        <v>1622</v>
      </c>
      <c r="G18" s="661" t="s">
        <v>799</v>
      </c>
      <c r="H18" s="662" t="s">
        <v>813</v>
      </c>
      <c r="I18" s="708">
        <v>43</v>
      </c>
      <c r="J18" s="708">
        <v>7</v>
      </c>
      <c r="K18" s="679">
        <f t="shared" si="7"/>
        <v>301</v>
      </c>
      <c r="L18" s="664">
        <f t="shared" si="0"/>
        <v>27.963582311408398</v>
      </c>
      <c r="M18" s="665">
        <f t="shared" si="1"/>
        <v>480</v>
      </c>
      <c r="N18" s="665"/>
      <c r="O18" s="665">
        <f t="shared" si="2"/>
        <v>6930</v>
      </c>
      <c r="P18" s="664">
        <f t="shared" si="3"/>
        <v>0.2</v>
      </c>
      <c r="Q18" s="665">
        <v>1</v>
      </c>
      <c r="R18" s="666">
        <f t="shared" si="4"/>
        <v>52180.044593088067</v>
      </c>
      <c r="S18" s="667">
        <f t="shared" si="8"/>
        <v>0.4</v>
      </c>
      <c r="T18" s="666">
        <f t="shared" si="5"/>
        <v>20.872017837235227</v>
      </c>
      <c r="U18" s="668">
        <v>25</v>
      </c>
      <c r="V18" s="668">
        <v>25</v>
      </c>
      <c r="W18" s="669">
        <v>360</v>
      </c>
      <c r="X18" s="670">
        <f t="shared" si="6"/>
        <v>430.87201783723526</v>
      </c>
      <c r="Y18" s="681"/>
      <c r="Z18" s="681"/>
      <c r="AA18" s="681"/>
      <c r="AB18" s="681"/>
      <c r="AC18" s="681"/>
      <c r="AD18" s="681"/>
    </row>
    <row r="19" spans="1:30" ht="200.1" customHeight="1">
      <c r="A19" s="655">
        <v>9</v>
      </c>
      <c r="B19" s="677"/>
      <c r="C19" s="678"/>
      <c r="D19" s="658">
        <v>8</v>
      </c>
      <c r="E19" s="659" t="s">
        <v>1627</v>
      </c>
      <c r="F19" s="660" t="s">
        <v>1622</v>
      </c>
      <c r="G19" s="661" t="s">
        <v>800</v>
      </c>
      <c r="H19" s="662" t="s">
        <v>813</v>
      </c>
      <c r="I19" s="675"/>
      <c r="J19" s="675"/>
      <c r="K19" s="679">
        <f t="shared" si="7"/>
        <v>0</v>
      </c>
      <c r="L19" s="664">
        <f t="shared" si="0"/>
        <v>0</v>
      </c>
      <c r="M19" s="665">
        <f t="shared" si="1"/>
        <v>480</v>
      </c>
      <c r="N19" s="665"/>
      <c r="O19" s="665">
        <f t="shared" si="2"/>
        <v>13860</v>
      </c>
      <c r="P19" s="664">
        <f t="shared" si="3"/>
        <v>0.2</v>
      </c>
      <c r="Q19" s="665">
        <v>1</v>
      </c>
      <c r="R19" s="666">
        <f t="shared" si="4"/>
        <v>0</v>
      </c>
      <c r="S19" s="667">
        <f t="shared" si="8"/>
        <v>0.7</v>
      </c>
      <c r="T19" s="666">
        <f t="shared" si="5"/>
        <v>0</v>
      </c>
      <c r="U19" s="668">
        <v>25</v>
      </c>
      <c r="V19" s="668">
        <v>25</v>
      </c>
      <c r="W19" s="669">
        <v>360</v>
      </c>
      <c r="X19" s="670">
        <f t="shared" si="6"/>
        <v>410</v>
      </c>
      <c r="Y19" s="681"/>
      <c r="Z19" s="681"/>
      <c r="AA19" s="681"/>
      <c r="AB19" s="681"/>
      <c r="AC19" s="681"/>
      <c r="AD19" s="681"/>
    </row>
    <row r="20" spans="1:30" ht="200.1" customHeight="1">
      <c r="A20" s="655">
        <v>10</v>
      </c>
      <c r="B20" s="677"/>
      <c r="C20" s="678"/>
      <c r="D20" s="658">
        <v>9</v>
      </c>
      <c r="E20" s="659" t="s">
        <v>1628</v>
      </c>
      <c r="F20" s="660" t="s">
        <v>1622</v>
      </c>
      <c r="G20" s="661" t="s">
        <v>799</v>
      </c>
      <c r="H20" s="662" t="s">
        <v>813</v>
      </c>
      <c r="I20" s="708">
        <v>43</v>
      </c>
      <c r="J20" s="708">
        <v>7</v>
      </c>
      <c r="K20" s="679">
        <f t="shared" ref="K20:K155" si="9">I20*J20</f>
        <v>301</v>
      </c>
      <c r="L20" s="664">
        <f t="shared" ref="L20:L136" si="10">K20/10.764</f>
        <v>27.963582311408398</v>
      </c>
      <c r="M20" s="665">
        <f t="shared" si="1"/>
        <v>480</v>
      </c>
      <c r="N20" s="665"/>
      <c r="O20" s="665">
        <f t="shared" si="2"/>
        <v>6930</v>
      </c>
      <c r="P20" s="664">
        <f t="shared" si="3"/>
        <v>0.2</v>
      </c>
      <c r="Q20" s="665">
        <v>1</v>
      </c>
      <c r="R20" s="666">
        <f t="shared" si="4"/>
        <v>52180.044593088067</v>
      </c>
      <c r="S20" s="667">
        <f t="shared" si="8"/>
        <v>0.4</v>
      </c>
      <c r="T20" s="666">
        <f t="shared" si="5"/>
        <v>20.872017837235227</v>
      </c>
      <c r="U20" s="668">
        <v>25</v>
      </c>
      <c r="V20" s="668">
        <v>25</v>
      </c>
      <c r="W20" s="669">
        <v>360</v>
      </c>
      <c r="X20" s="670">
        <f t="shared" si="6"/>
        <v>430.87201783723526</v>
      </c>
      <c r="Y20" s="681"/>
      <c r="Z20" s="681"/>
      <c r="AA20" s="681"/>
      <c r="AB20" s="681"/>
      <c r="AC20" s="681"/>
      <c r="AD20" s="681"/>
    </row>
    <row r="21" spans="1:30" ht="200.1" customHeight="1">
      <c r="A21" s="655">
        <v>11</v>
      </c>
      <c r="B21" s="677"/>
      <c r="C21" s="678"/>
      <c r="D21" s="658">
        <v>10</v>
      </c>
      <c r="E21" s="659" t="s">
        <v>1629</v>
      </c>
      <c r="F21" s="660" t="s">
        <v>1622</v>
      </c>
      <c r="G21" s="661" t="s">
        <v>799</v>
      </c>
      <c r="H21" s="662" t="s">
        <v>813</v>
      </c>
      <c r="I21" s="708">
        <v>43</v>
      </c>
      <c r="J21" s="708">
        <v>7</v>
      </c>
      <c r="K21" s="679">
        <f t="shared" si="9"/>
        <v>301</v>
      </c>
      <c r="L21" s="664">
        <f t="shared" si="10"/>
        <v>27.963582311408398</v>
      </c>
      <c r="M21" s="665">
        <f t="shared" si="1"/>
        <v>480</v>
      </c>
      <c r="N21" s="665"/>
      <c r="O21" s="665">
        <f t="shared" si="2"/>
        <v>6930</v>
      </c>
      <c r="P21" s="664">
        <f t="shared" si="3"/>
        <v>0.2</v>
      </c>
      <c r="Q21" s="665">
        <v>1</v>
      </c>
      <c r="R21" s="666">
        <f t="shared" si="4"/>
        <v>52180.044593088067</v>
      </c>
      <c r="S21" s="667">
        <f t="shared" si="8"/>
        <v>0.4</v>
      </c>
      <c r="T21" s="666">
        <f t="shared" si="5"/>
        <v>20.872017837235227</v>
      </c>
      <c r="U21" s="668">
        <v>25</v>
      </c>
      <c r="V21" s="668">
        <v>25</v>
      </c>
      <c r="W21" s="669">
        <v>360</v>
      </c>
      <c r="X21" s="670">
        <f t="shared" si="6"/>
        <v>430.87201783723526</v>
      </c>
      <c r="Y21" s="681"/>
      <c r="Z21" s="681"/>
      <c r="AA21" s="681"/>
      <c r="AB21" s="681"/>
      <c r="AC21" s="681"/>
      <c r="AD21" s="681"/>
    </row>
    <row r="22" spans="1:30" ht="200.1" customHeight="1">
      <c r="A22" s="655">
        <v>12</v>
      </c>
      <c r="B22" s="677"/>
      <c r="C22" s="678"/>
      <c r="D22" s="658">
        <v>11</v>
      </c>
      <c r="E22" s="659" t="s">
        <v>1630</v>
      </c>
      <c r="F22" s="660" t="s">
        <v>1622</v>
      </c>
      <c r="G22" s="661" t="s">
        <v>799</v>
      </c>
      <c r="H22" s="662" t="s">
        <v>813</v>
      </c>
      <c r="I22" s="708">
        <v>49</v>
      </c>
      <c r="J22" s="708">
        <v>16</v>
      </c>
      <c r="K22" s="679">
        <f t="shared" si="9"/>
        <v>784</v>
      </c>
      <c r="L22" s="664">
        <f t="shared" si="10"/>
        <v>72.835377183203278</v>
      </c>
      <c r="M22" s="665">
        <f t="shared" si="1"/>
        <v>480</v>
      </c>
      <c r="N22" s="665"/>
      <c r="O22" s="665">
        <f t="shared" si="2"/>
        <v>6930</v>
      </c>
      <c r="P22" s="664">
        <f t="shared" si="3"/>
        <v>0.2</v>
      </c>
      <c r="Q22" s="665">
        <v>1</v>
      </c>
      <c r="R22" s="666">
        <f t="shared" si="4"/>
        <v>135910.81382385734</v>
      </c>
      <c r="S22" s="667">
        <f t="shared" si="8"/>
        <v>0.4</v>
      </c>
      <c r="T22" s="666">
        <f t="shared" si="5"/>
        <v>54.364325529542938</v>
      </c>
      <c r="U22" s="668">
        <v>25</v>
      </c>
      <c r="V22" s="668">
        <v>25</v>
      </c>
      <c r="W22" s="669">
        <v>360</v>
      </c>
      <c r="X22" s="670">
        <f t="shared" si="6"/>
        <v>464.36432552954295</v>
      </c>
      <c r="Y22" s="681"/>
      <c r="Z22" s="681"/>
      <c r="AA22" s="681"/>
      <c r="AB22" s="681"/>
      <c r="AC22" s="681"/>
      <c r="AD22" s="681"/>
    </row>
    <row r="23" spans="1:30" ht="200.1" customHeight="1">
      <c r="A23" s="655">
        <v>13</v>
      </c>
      <c r="B23" s="677"/>
      <c r="C23" s="678"/>
      <c r="D23" s="658">
        <v>12</v>
      </c>
      <c r="E23" s="659" t="s">
        <v>1631</v>
      </c>
      <c r="F23" s="660" t="s">
        <v>1622</v>
      </c>
      <c r="G23" s="661" t="s">
        <v>799</v>
      </c>
      <c r="H23" s="662" t="s">
        <v>813</v>
      </c>
      <c r="I23" s="708">
        <v>49</v>
      </c>
      <c r="J23" s="708">
        <v>16</v>
      </c>
      <c r="K23" s="679">
        <f t="shared" si="9"/>
        <v>784</v>
      </c>
      <c r="L23" s="664">
        <f t="shared" si="10"/>
        <v>72.835377183203278</v>
      </c>
      <c r="M23" s="665">
        <f t="shared" si="1"/>
        <v>480</v>
      </c>
      <c r="N23" s="665"/>
      <c r="O23" s="665">
        <f t="shared" si="2"/>
        <v>6930</v>
      </c>
      <c r="P23" s="664">
        <f t="shared" si="3"/>
        <v>0.2</v>
      </c>
      <c r="Q23" s="665">
        <v>1</v>
      </c>
      <c r="R23" s="666">
        <f t="shared" si="4"/>
        <v>135910.81382385734</v>
      </c>
      <c r="S23" s="667">
        <f t="shared" si="8"/>
        <v>0.4</v>
      </c>
      <c r="T23" s="666">
        <f t="shared" si="5"/>
        <v>54.364325529542938</v>
      </c>
      <c r="U23" s="668">
        <v>25</v>
      </c>
      <c r="V23" s="668">
        <v>25</v>
      </c>
      <c r="W23" s="669">
        <v>360</v>
      </c>
      <c r="X23" s="670">
        <f t="shared" si="6"/>
        <v>464.36432552954295</v>
      </c>
      <c r="Y23" s="681"/>
      <c r="Z23" s="681"/>
      <c r="AA23" s="681"/>
      <c r="AB23" s="681"/>
      <c r="AC23" s="681"/>
      <c r="AD23" s="681"/>
    </row>
    <row r="24" spans="1:30" ht="200.1" customHeight="1">
      <c r="A24" s="655">
        <v>14</v>
      </c>
      <c r="B24" s="677"/>
      <c r="C24" s="678"/>
      <c r="D24" s="658">
        <v>13</v>
      </c>
      <c r="E24" s="659" t="s">
        <v>1632</v>
      </c>
      <c r="F24" s="660" t="s">
        <v>1622</v>
      </c>
      <c r="G24" s="661" t="s">
        <v>799</v>
      </c>
      <c r="H24" s="662" t="s">
        <v>813</v>
      </c>
      <c r="I24" s="708">
        <v>49</v>
      </c>
      <c r="J24" s="708">
        <v>14</v>
      </c>
      <c r="K24" s="679">
        <f t="shared" si="9"/>
        <v>686</v>
      </c>
      <c r="L24" s="664">
        <f t="shared" si="10"/>
        <v>63.730955035302863</v>
      </c>
      <c r="M24" s="665">
        <f t="shared" si="1"/>
        <v>480</v>
      </c>
      <c r="N24" s="665"/>
      <c r="O24" s="665">
        <f t="shared" si="2"/>
        <v>6930</v>
      </c>
      <c r="P24" s="664">
        <f t="shared" si="3"/>
        <v>0.2</v>
      </c>
      <c r="Q24" s="665">
        <v>1</v>
      </c>
      <c r="R24" s="666">
        <f t="shared" si="4"/>
        <v>118921.96209587515</v>
      </c>
      <c r="S24" s="667">
        <f t="shared" si="8"/>
        <v>0.4</v>
      </c>
      <c r="T24" s="666">
        <f t="shared" si="5"/>
        <v>47.568784838350062</v>
      </c>
      <c r="U24" s="668">
        <v>25</v>
      </c>
      <c r="V24" s="668">
        <v>25</v>
      </c>
      <c r="W24" s="669">
        <v>360</v>
      </c>
      <c r="X24" s="670">
        <f t="shared" si="6"/>
        <v>457.5687848383501</v>
      </c>
      <c r="Y24" s="681"/>
      <c r="Z24" s="681"/>
      <c r="AA24" s="681"/>
      <c r="AB24" s="681"/>
      <c r="AC24" s="681"/>
      <c r="AD24" s="681"/>
    </row>
    <row r="25" spans="1:30" ht="200.1" customHeight="1">
      <c r="A25" s="655">
        <v>15</v>
      </c>
      <c r="B25" s="677"/>
      <c r="C25" s="678"/>
      <c r="D25" s="658">
        <v>14</v>
      </c>
      <c r="E25" s="659" t="s">
        <v>1633</v>
      </c>
      <c r="F25" s="660" t="s">
        <v>1622</v>
      </c>
      <c r="G25" s="661" t="s">
        <v>799</v>
      </c>
      <c r="H25" s="662" t="s">
        <v>812</v>
      </c>
      <c r="I25" s="708">
        <v>49</v>
      </c>
      <c r="J25" s="708">
        <v>14</v>
      </c>
      <c r="K25" s="679">
        <f t="shared" si="9"/>
        <v>686</v>
      </c>
      <c r="L25" s="664">
        <f t="shared" si="10"/>
        <v>63.730955035302863</v>
      </c>
      <c r="M25" s="665">
        <f t="shared" si="1"/>
        <v>480</v>
      </c>
      <c r="N25" s="665"/>
      <c r="O25" s="665">
        <f t="shared" si="2"/>
        <v>6930</v>
      </c>
      <c r="P25" s="664">
        <f t="shared" si="3"/>
        <v>0.3</v>
      </c>
      <c r="Q25" s="665">
        <v>1</v>
      </c>
      <c r="R25" s="666">
        <f t="shared" si="4"/>
        <v>163087.51393534004</v>
      </c>
      <c r="S25" s="667">
        <f t="shared" si="8"/>
        <v>0.4</v>
      </c>
      <c r="T25" s="666">
        <f t="shared" si="5"/>
        <v>65.235005574136025</v>
      </c>
      <c r="U25" s="668">
        <v>25</v>
      </c>
      <c r="V25" s="668">
        <v>25</v>
      </c>
      <c r="W25" s="669">
        <v>360</v>
      </c>
      <c r="X25" s="670">
        <f t="shared" si="6"/>
        <v>475.23500557413604</v>
      </c>
      <c r="Y25" s="681"/>
      <c r="Z25" s="681"/>
      <c r="AA25" s="681"/>
      <c r="AB25" s="681"/>
      <c r="AC25" s="681"/>
      <c r="AD25" s="681"/>
    </row>
    <row r="26" spans="1:30" ht="200.1" customHeight="1">
      <c r="A26" s="655">
        <v>16</v>
      </c>
      <c r="B26" s="677"/>
      <c r="C26" s="678"/>
      <c r="D26" s="658">
        <v>15</v>
      </c>
      <c r="E26" s="659" t="s">
        <v>1457</v>
      </c>
      <c r="F26" s="660" t="s">
        <v>2224</v>
      </c>
      <c r="G26" s="661" t="s">
        <v>799</v>
      </c>
      <c r="H26" s="662" t="s">
        <v>812</v>
      </c>
      <c r="I26" s="708">
        <v>49</v>
      </c>
      <c r="J26" s="708">
        <v>16</v>
      </c>
      <c r="K26" s="679">
        <f t="shared" si="9"/>
        <v>784</v>
      </c>
      <c r="L26" s="664">
        <f t="shared" si="10"/>
        <v>72.835377183203278</v>
      </c>
      <c r="M26" s="665">
        <f t="shared" si="1"/>
        <v>480</v>
      </c>
      <c r="N26" s="665"/>
      <c r="O26" s="665">
        <f t="shared" si="2"/>
        <v>6930</v>
      </c>
      <c r="P26" s="664">
        <f t="shared" si="3"/>
        <v>0.3</v>
      </c>
      <c r="Q26" s="665">
        <v>1</v>
      </c>
      <c r="R26" s="666">
        <f t="shared" si="4"/>
        <v>186385.73021181719</v>
      </c>
      <c r="S26" s="667">
        <f t="shared" si="8"/>
        <v>0.4</v>
      </c>
      <c r="T26" s="666">
        <f t="shared" si="5"/>
        <v>74.554292084726882</v>
      </c>
      <c r="U26" s="668">
        <v>25</v>
      </c>
      <c r="V26" s="668">
        <v>25</v>
      </c>
      <c r="W26" s="669">
        <v>360</v>
      </c>
      <c r="X26" s="670">
        <f t="shared" si="6"/>
        <v>484.55429208472685</v>
      </c>
      <c r="Y26" s="681"/>
      <c r="Z26" s="681"/>
      <c r="AA26" s="681"/>
      <c r="AB26" s="681"/>
      <c r="AC26" s="681"/>
      <c r="AD26" s="681"/>
    </row>
    <row r="27" spans="1:30" ht="200.1" customHeight="1">
      <c r="A27" s="655">
        <v>17</v>
      </c>
      <c r="B27" s="677"/>
      <c r="C27" s="678"/>
      <c r="D27" s="658">
        <v>16</v>
      </c>
      <c r="E27" s="659" t="s">
        <v>1457</v>
      </c>
      <c r="F27" s="660" t="s">
        <v>2223</v>
      </c>
      <c r="G27" s="661" t="s">
        <v>800</v>
      </c>
      <c r="H27" s="662" t="s">
        <v>809</v>
      </c>
      <c r="I27" s="708">
        <v>49</v>
      </c>
      <c r="J27" s="708">
        <v>9</v>
      </c>
      <c r="K27" s="679">
        <f t="shared" si="9"/>
        <v>441</v>
      </c>
      <c r="L27" s="664">
        <f t="shared" si="10"/>
        <v>40.969899665551843</v>
      </c>
      <c r="M27" s="665">
        <f t="shared" si="1"/>
        <v>480</v>
      </c>
      <c r="N27" s="665"/>
      <c r="O27" s="665">
        <f t="shared" si="2"/>
        <v>13860</v>
      </c>
      <c r="P27" s="664">
        <f t="shared" si="3"/>
        <v>1</v>
      </c>
      <c r="Q27" s="665">
        <v>1</v>
      </c>
      <c r="R27" s="666">
        <f t="shared" si="4"/>
        <v>587508.36120401346</v>
      </c>
      <c r="S27" s="667">
        <f t="shared" si="8"/>
        <v>0.7</v>
      </c>
      <c r="T27" s="666">
        <f t="shared" si="5"/>
        <v>411.25585284280942</v>
      </c>
      <c r="U27" s="668">
        <v>25</v>
      </c>
      <c r="V27" s="668">
        <v>25</v>
      </c>
      <c r="W27" s="669">
        <v>360</v>
      </c>
      <c r="X27" s="670">
        <f t="shared" si="6"/>
        <v>821.25585284280942</v>
      </c>
      <c r="Y27" s="681"/>
      <c r="Z27" s="681"/>
      <c r="AA27" s="681"/>
      <c r="AB27" s="681"/>
      <c r="AC27" s="681"/>
      <c r="AD27" s="681"/>
    </row>
    <row r="28" spans="1:30" ht="200.1" customHeight="1">
      <c r="A28" s="655">
        <v>18</v>
      </c>
      <c r="B28" s="677"/>
      <c r="C28" s="678"/>
      <c r="D28" s="658">
        <v>17</v>
      </c>
      <c r="E28" s="659" t="s">
        <v>1457</v>
      </c>
      <c r="F28" s="660" t="s">
        <v>1634</v>
      </c>
      <c r="G28" s="661"/>
      <c r="H28" s="662"/>
      <c r="I28" s="675"/>
      <c r="J28" s="675"/>
      <c r="K28" s="679">
        <f t="shared" si="9"/>
        <v>0</v>
      </c>
      <c r="L28" s="664">
        <f t="shared" si="10"/>
        <v>0</v>
      </c>
      <c r="M28" s="665" t="str">
        <f t="shared" si="1"/>
        <v/>
      </c>
      <c r="N28" s="665"/>
      <c r="O28" s="665" t="str">
        <f t="shared" si="2"/>
        <v/>
      </c>
      <c r="P28" s="664" t="str">
        <f t="shared" si="3"/>
        <v/>
      </c>
      <c r="Q28" s="665">
        <v>1</v>
      </c>
      <c r="R28" s="666" t="str">
        <f t="shared" si="4"/>
        <v/>
      </c>
      <c r="S28" s="667" t="str">
        <f t="shared" si="8"/>
        <v/>
      </c>
      <c r="T28" s="666" t="str">
        <f t="shared" si="5"/>
        <v/>
      </c>
      <c r="U28" s="668">
        <v>25</v>
      </c>
      <c r="V28" s="668">
        <v>25</v>
      </c>
      <c r="W28" s="669">
        <v>360</v>
      </c>
      <c r="X28" s="670" t="str">
        <f t="shared" si="6"/>
        <v/>
      </c>
      <c r="Y28" s="681"/>
      <c r="Z28" s="681"/>
      <c r="AA28" s="681"/>
      <c r="AB28" s="681"/>
      <c r="AC28" s="681"/>
      <c r="AD28" s="681"/>
    </row>
    <row r="29" spans="1:30" ht="200.1" hidden="1" customHeight="1">
      <c r="A29" s="655">
        <v>19</v>
      </c>
      <c r="B29" s="677"/>
      <c r="C29" s="678"/>
      <c r="D29" s="682" t="s">
        <v>1636</v>
      </c>
      <c r="E29" s="659" t="s">
        <v>1635</v>
      </c>
      <c r="F29" s="660" t="s">
        <v>500</v>
      </c>
      <c r="G29" s="661" t="s">
        <v>802</v>
      </c>
      <c r="H29" s="662" t="s">
        <v>809</v>
      </c>
      <c r="I29" s="708">
        <v>49</v>
      </c>
      <c r="J29" s="708">
        <v>13</v>
      </c>
      <c r="K29" s="679">
        <f t="shared" si="9"/>
        <v>637</v>
      </c>
      <c r="L29" s="664">
        <f t="shared" si="10"/>
        <v>59.178743961352659</v>
      </c>
      <c r="M29" s="665">
        <f t="shared" si="1"/>
        <v>480</v>
      </c>
      <c r="N29" s="665"/>
      <c r="O29" s="665">
        <f t="shared" si="2"/>
        <v>15400</v>
      </c>
      <c r="P29" s="664">
        <f t="shared" si="3"/>
        <v>1</v>
      </c>
      <c r="Q29" s="665">
        <v>1</v>
      </c>
      <c r="R29" s="666">
        <f t="shared" si="4"/>
        <v>939758.45410628011</v>
      </c>
      <c r="S29" s="667">
        <f t="shared" si="8"/>
        <v>1.2</v>
      </c>
      <c r="T29" s="666">
        <f t="shared" si="5"/>
        <v>1127.7101449275362</v>
      </c>
      <c r="U29" s="668">
        <v>25</v>
      </c>
      <c r="V29" s="668">
        <v>25</v>
      </c>
      <c r="W29" s="669">
        <v>360</v>
      </c>
      <c r="X29" s="670">
        <f t="shared" si="6"/>
        <v>1537.7101449275362</v>
      </c>
      <c r="Y29" s="681"/>
      <c r="Z29" s="681"/>
      <c r="AA29" s="681"/>
      <c r="AB29" s="681"/>
      <c r="AC29" s="681"/>
      <c r="AD29" s="681"/>
    </row>
    <row r="30" spans="1:30" ht="200.1" customHeight="1">
      <c r="A30" s="747"/>
      <c r="B30" s="677"/>
      <c r="C30" s="678"/>
      <c r="D30" s="682" t="s">
        <v>1636</v>
      </c>
      <c r="E30" s="659" t="s">
        <v>1457</v>
      </c>
      <c r="F30" s="660" t="s">
        <v>1635</v>
      </c>
      <c r="G30" s="661" t="s">
        <v>802</v>
      </c>
      <c r="H30" s="662" t="s">
        <v>810</v>
      </c>
      <c r="I30" s="747">
        <v>49</v>
      </c>
      <c r="J30" s="747">
        <v>13</v>
      </c>
      <c r="K30" s="679">
        <f t="shared" si="9"/>
        <v>637</v>
      </c>
      <c r="L30" s="746">
        <f t="shared" si="10"/>
        <v>59.178743961352659</v>
      </c>
      <c r="M30" s="665"/>
      <c r="N30" s="665"/>
      <c r="O30" s="665"/>
      <c r="P30" s="746"/>
      <c r="Q30" s="665"/>
      <c r="R30" s="666"/>
      <c r="S30" s="667"/>
      <c r="T30" s="666"/>
      <c r="U30" s="668"/>
      <c r="V30" s="668"/>
      <c r="W30" s="669"/>
      <c r="X30" s="670"/>
      <c r="Y30" s="681"/>
      <c r="Z30" s="681"/>
      <c r="AA30" s="681"/>
      <c r="AB30" s="681"/>
      <c r="AC30" s="681"/>
      <c r="AD30" s="681"/>
    </row>
    <row r="31" spans="1:30" ht="200.1" customHeight="1">
      <c r="A31" s="655">
        <v>20</v>
      </c>
      <c r="B31" s="677"/>
      <c r="C31" s="678"/>
      <c r="D31" s="658">
        <v>19</v>
      </c>
      <c r="E31" s="659" t="s">
        <v>1637</v>
      </c>
      <c r="F31" s="660" t="s">
        <v>1622</v>
      </c>
      <c r="G31" s="661" t="s">
        <v>798</v>
      </c>
      <c r="H31" s="662" t="s">
        <v>813</v>
      </c>
      <c r="I31" s="708">
        <v>49</v>
      </c>
      <c r="J31" s="708">
        <v>13</v>
      </c>
      <c r="K31" s="679">
        <f t="shared" si="9"/>
        <v>637</v>
      </c>
      <c r="L31" s="664">
        <f t="shared" si="10"/>
        <v>59.178743961352659</v>
      </c>
      <c r="M31" s="665">
        <f t="shared" si="1"/>
        <v>480</v>
      </c>
      <c r="N31" s="665"/>
      <c r="O31" s="665">
        <f t="shared" si="2"/>
        <v>0</v>
      </c>
      <c r="P31" s="664">
        <f t="shared" si="3"/>
        <v>0.2</v>
      </c>
      <c r="Q31" s="665">
        <v>1</v>
      </c>
      <c r="R31" s="666">
        <f t="shared" si="4"/>
        <v>28405.797101449276</v>
      </c>
      <c r="S31" s="667">
        <f t="shared" si="8"/>
        <v>2.5</v>
      </c>
      <c r="T31" s="666">
        <f t="shared" si="5"/>
        <v>71.014492753623188</v>
      </c>
      <c r="U31" s="668">
        <v>25</v>
      </c>
      <c r="V31" s="668">
        <v>25</v>
      </c>
      <c r="W31" s="669">
        <v>360</v>
      </c>
      <c r="X31" s="670">
        <f t="shared" si="6"/>
        <v>481.01449275362319</v>
      </c>
      <c r="Y31" s="681"/>
      <c r="Z31" s="681"/>
      <c r="AA31" s="681"/>
      <c r="AB31" s="681"/>
      <c r="AC31" s="681"/>
      <c r="AD31" s="681"/>
    </row>
    <row r="32" spans="1:30" ht="200.1" customHeight="1">
      <c r="A32" s="655">
        <v>21</v>
      </c>
      <c r="B32" s="677"/>
      <c r="C32" s="678"/>
      <c r="D32" s="658">
        <v>20</v>
      </c>
      <c r="E32" s="659" t="s">
        <v>1638</v>
      </c>
      <c r="F32" s="660" t="s">
        <v>1622</v>
      </c>
      <c r="G32" s="661" t="s">
        <v>799</v>
      </c>
      <c r="H32" s="662" t="s">
        <v>813</v>
      </c>
      <c r="I32" s="708">
        <v>49</v>
      </c>
      <c r="J32" s="708">
        <v>16</v>
      </c>
      <c r="K32" s="679">
        <f t="shared" si="9"/>
        <v>784</v>
      </c>
      <c r="L32" s="664">
        <f t="shared" si="10"/>
        <v>72.835377183203278</v>
      </c>
      <c r="M32" s="665">
        <f t="shared" si="1"/>
        <v>480</v>
      </c>
      <c r="N32" s="665"/>
      <c r="O32" s="665">
        <f t="shared" si="2"/>
        <v>6930</v>
      </c>
      <c r="P32" s="664">
        <f t="shared" si="3"/>
        <v>0.2</v>
      </c>
      <c r="Q32" s="665">
        <v>1</v>
      </c>
      <c r="R32" s="666">
        <f t="shared" si="4"/>
        <v>135910.81382385734</v>
      </c>
      <c r="S32" s="667">
        <f t="shared" si="8"/>
        <v>0.4</v>
      </c>
      <c r="T32" s="666">
        <f t="shared" si="5"/>
        <v>54.364325529542938</v>
      </c>
      <c r="U32" s="668">
        <v>25</v>
      </c>
      <c r="V32" s="668">
        <v>25</v>
      </c>
      <c r="W32" s="669">
        <v>360</v>
      </c>
      <c r="X32" s="670">
        <f t="shared" si="6"/>
        <v>464.36432552954295</v>
      </c>
      <c r="Y32" s="681"/>
      <c r="Z32" s="681"/>
      <c r="AA32" s="681"/>
      <c r="AB32" s="681"/>
      <c r="AC32" s="681"/>
      <c r="AD32" s="681"/>
    </row>
    <row r="33" spans="1:30" ht="200.1" hidden="1" customHeight="1">
      <c r="A33" s="655">
        <v>22</v>
      </c>
      <c r="B33" s="677"/>
      <c r="C33" s="678"/>
      <c r="D33" s="658">
        <v>21</v>
      </c>
      <c r="E33" s="659" t="s">
        <v>1639</v>
      </c>
      <c r="F33" s="660" t="s">
        <v>1622</v>
      </c>
      <c r="G33" s="661" t="s">
        <v>802</v>
      </c>
      <c r="H33" s="662" t="s">
        <v>809</v>
      </c>
      <c r="I33" s="708">
        <v>24</v>
      </c>
      <c r="J33" s="708">
        <v>16</v>
      </c>
      <c r="K33" s="679">
        <f t="shared" si="9"/>
        <v>384</v>
      </c>
      <c r="L33" s="664">
        <f t="shared" si="10"/>
        <v>35.674470457079153</v>
      </c>
      <c r="M33" s="665">
        <f t="shared" si="1"/>
        <v>480</v>
      </c>
      <c r="N33" s="665"/>
      <c r="O33" s="665">
        <f t="shared" si="2"/>
        <v>15400</v>
      </c>
      <c r="P33" s="664">
        <f t="shared" si="3"/>
        <v>1</v>
      </c>
      <c r="Q33" s="665">
        <v>1</v>
      </c>
      <c r="R33" s="666">
        <f t="shared" si="4"/>
        <v>566510.59085841686</v>
      </c>
      <c r="S33" s="667">
        <f t="shared" si="8"/>
        <v>1.2</v>
      </c>
      <c r="T33" s="666">
        <f t="shared" si="5"/>
        <v>679.81270903010022</v>
      </c>
      <c r="U33" s="668">
        <v>25</v>
      </c>
      <c r="V33" s="668">
        <v>25</v>
      </c>
      <c r="W33" s="669">
        <v>360</v>
      </c>
      <c r="X33" s="670">
        <f t="shared" si="6"/>
        <v>1089.8127090301002</v>
      </c>
      <c r="Y33" s="681"/>
      <c r="Z33" s="681"/>
      <c r="AA33" s="681"/>
      <c r="AB33" s="681"/>
      <c r="AC33" s="681"/>
      <c r="AD33" s="681"/>
    </row>
    <row r="34" spans="1:30" ht="200.1" hidden="1" customHeight="1">
      <c r="A34" s="655">
        <v>23</v>
      </c>
      <c r="B34" s="677"/>
      <c r="C34" s="678"/>
      <c r="D34" s="658">
        <v>21</v>
      </c>
      <c r="E34" s="659" t="s">
        <v>1640</v>
      </c>
      <c r="F34" s="660" t="s">
        <v>1622</v>
      </c>
      <c r="G34" s="661" t="s">
        <v>802</v>
      </c>
      <c r="H34" s="662" t="s">
        <v>809</v>
      </c>
      <c r="I34" s="708">
        <v>24</v>
      </c>
      <c r="J34" s="708">
        <v>16</v>
      </c>
      <c r="K34" s="679">
        <f t="shared" si="9"/>
        <v>384</v>
      </c>
      <c r="L34" s="664">
        <f t="shared" si="10"/>
        <v>35.674470457079153</v>
      </c>
      <c r="M34" s="665">
        <f t="shared" si="1"/>
        <v>480</v>
      </c>
      <c r="N34" s="665"/>
      <c r="O34" s="665">
        <f t="shared" si="2"/>
        <v>15400</v>
      </c>
      <c r="P34" s="664">
        <f t="shared" si="3"/>
        <v>1</v>
      </c>
      <c r="Q34" s="665">
        <v>1</v>
      </c>
      <c r="R34" s="666">
        <f t="shared" si="4"/>
        <v>566510.59085841686</v>
      </c>
      <c r="S34" s="667">
        <f t="shared" si="8"/>
        <v>1.2</v>
      </c>
      <c r="T34" s="666">
        <f t="shared" si="5"/>
        <v>679.81270903010022</v>
      </c>
      <c r="U34" s="668">
        <v>25</v>
      </c>
      <c r="V34" s="668">
        <v>25</v>
      </c>
      <c r="W34" s="669">
        <v>360</v>
      </c>
      <c r="X34" s="670">
        <f t="shared" si="6"/>
        <v>1089.8127090301002</v>
      </c>
      <c r="Y34" s="681"/>
      <c r="Z34" s="681"/>
      <c r="AA34" s="681"/>
      <c r="AB34" s="681"/>
      <c r="AC34" s="681"/>
      <c r="AD34" s="681"/>
    </row>
    <row r="35" spans="1:30" ht="200.1" customHeight="1">
      <c r="A35" s="747"/>
      <c r="B35" s="677"/>
      <c r="C35" s="678"/>
      <c r="D35" s="658">
        <v>21</v>
      </c>
      <c r="E35" s="659" t="s">
        <v>1639</v>
      </c>
      <c r="F35" s="660" t="s">
        <v>1622</v>
      </c>
      <c r="G35" s="661" t="s">
        <v>798</v>
      </c>
      <c r="H35" s="662" t="s">
        <v>810</v>
      </c>
      <c r="I35" s="747">
        <v>24</v>
      </c>
      <c r="J35" s="747">
        <v>16</v>
      </c>
      <c r="K35" s="679">
        <f t="shared" si="9"/>
        <v>384</v>
      </c>
      <c r="L35" s="746">
        <f t="shared" si="10"/>
        <v>35.674470457079153</v>
      </c>
      <c r="M35" s="665"/>
      <c r="N35" s="665"/>
      <c r="O35" s="665"/>
      <c r="P35" s="746"/>
      <c r="Q35" s="665"/>
      <c r="R35" s="666"/>
      <c r="S35" s="667"/>
      <c r="T35" s="666"/>
      <c r="U35" s="668"/>
      <c r="V35" s="668"/>
      <c r="W35" s="669"/>
      <c r="X35" s="670"/>
      <c r="Y35" s="681"/>
      <c r="Z35" s="681"/>
      <c r="AA35" s="681"/>
      <c r="AB35" s="681"/>
      <c r="AC35" s="681"/>
      <c r="AD35" s="681"/>
    </row>
    <row r="36" spans="1:30" ht="200.1" customHeight="1">
      <c r="A36" s="747"/>
      <c r="B36" s="677"/>
      <c r="C36" s="678"/>
      <c r="D36" s="658">
        <v>21</v>
      </c>
      <c r="E36" s="659" t="s">
        <v>1640</v>
      </c>
      <c r="F36" s="660" t="s">
        <v>1622</v>
      </c>
      <c r="G36" s="661" t="s">
        <v>798</v>
      </c>
      <c r="H36" s="662" t="s">
        <v>807</v>
      </c>
      <c r="I36" s="747">
        <v>24</v>
      </c>
      <c r="J36" s="747">
        <v>16</v>
      </c>
      <c r="K36" s="679">
        <f t="shared" si="9"/>
        <v>384</v>
      </c>
      <c r="L36" s="746">
        <f t="shared" si="10"/>
        <v>35.674470457079153</v>
      </c>
      <c r="M36" s="665"/>
      <c r="N36" s="665"/>
      <c r="O36" s="665"/>
      <c r="P36" s="746"/>
      <c r="Q36" s="665"/>
      <c r="R36" s="666"/>
      <c r="S36" s="667"/>
      <c r="T36" s="666"/>
      <c r="U36" s="668"/>
      <c r="V36" s="668"/>
      <c r="W36" s="669"/>
      <c r="X36" s="670"/>
      <c r="Y36" s="681"/>
      <c r="Z36" s="681"/>
      <c r="AA36" s="681"/>
      <c r="AB36" s="681"/>
      <c r="AC36" s="681"/>
      <c r="AD36" s="681"/>
    </row>
    <row r="37" spans="1:30" ht="200.1" customHeight="1">
      <c r="A37" s="655">
        <v>24</v>
      </c>
      <c r="B37" s="677"/>
      <c r="C37" s="678"/>
      <c r="D37" s="658">
        <v>22</v>
      </c>
      <c r="E37" s="659" t="s">
        <v>1641</v>
      </c>
      <c r="F37" s="660" t="s">
        <v>1622</v>
      </c>
      <c r="G37" s="661" t="s">
        <v>798</v>
      </c>
      <c r="H37" s="662" t="s">
        <v>813</v>
      </c>
      <c r="I37" s="708">
        <v>49</v>
      </c>
      <c r="J37" s="708">
        <v>27</v>
      </c>
      <c r="K37" s="679">
        <f t="shared" si="9"/>
        <v>1323</v>
      </c>
      <c r="L37" s="664">
        <f t="shared" si="10"/>
        <v>122.90969899665552</v>
      </c>
      <c r="M37" s="665">
        <f t="shared" si="1"/>
        <v>480</v>
      </c>
      <c r="N37" s="665"/>
      <c r="O37" s="665">
        <f t="shared" si="2"/>
        <v>0</v>
      </c>
      <c r="P37" s="664">
        <f t="shared" si="3"/>
        <v>0.2</v>
      </c>
      <c r="Q37" s="665">
        <v>1</v>
      </c>
      <c r="R37" s="666">
        <f t="shared" si="4"/>
        <v>58996.655518394648</v>
      </c>
      <c r="S37" s="667">
        <f t="shared" si="8"/>
        <v>2.5</v>
      </c>
      <c r="T37" s="666">
        <f t="shared" si="5"/>
        <v>147.49163879598663</v>
      </c>
      <c r="U37" s="668"/>
      <c r="V37" s="668"/>
      <c r="W37" s="669"/>
      <c r="X37" s="670">
        <f t="shared" si="6"/>
        <v>147.49163879598663</v>
      </c>
      <c r="Y37" s="681"/>
      <c r="Z37" s="681"/>
      <c r="AA37" s="681"/>
      <c r="AB37" s="681"/>
      <c r="AC37" s="681"/>
      <c r="AD37" s="681"/>
    </row>
    <row r="38" spans="1:30" ht="200.1" customHeight="1">
      <c r="A38" s="655">
        <v>25</v>
      </c>
      <c r="B38" s="677"/>
      <c r="C38" s="678"/>
      <c r="D38" s="658">
        <v>23</v>
      </c>
      <c r="E38" s="1091" t="s">
        <v>1457</v>
      </c>
      <c r="F38" s="659" t="s">
        <v>1642</v>
      </c>
      <c r="G38" s="661" t="s">
        <v>800</v>
      </c>
      <c r="H38" s="662" t="s">
        <v>810</v>
      </c>
      <c r="I38" s="708">
        <v>49</v>
      </c>
      <c r="J38" s="708">
        <v>15</v>
      </c>
      <c r="K38" s="679">
        <f t="shared" si="9"/>
        <v>735</v>
      </c>
      <c r="L38" s="664">
        <f t="shared" si="10"/>
        <v>68.283166109253074</v>
      </c>
      <c r="M38" s="665">
        <f t="shared" si="1"/>
        <v>480</v>
      </c>
      <c r="N38" s="665"/>
      <c r="O38" s="665">
        <f t="shared" si="2"/>
        <v>13860</v>
      </c>
      <c r="P38" s="664">
        <f t="shared" si="3"/>
        <v>0.6</v>
      </c>
      <c r="Q38" s="665">
        <v>1</v>
      </c>
      <c r="R38" s="666">
        <f t="shared" si="4"/>
        <v>600618.72909698996</v>
      </c>
      <c r="S38" s="667">
        <f t="shared" si="8"/>
        <v>0.7</v>
      </c>
      <c r="T38" s="666">
        <f t="shared" si="5"/>
        <v>420.43311036789294</v>
      </c>
      <c r="U38" s="668">
        <v>25</v>
      </c>
      <c r="V38" s="668">
        <v>25</v>
      </c>
      <c r="W38" s="669">
        <v>360</v>
      </c>
      <c r="X38" s="670">
        <f t="shared" si="6"/>
        <v>830.43311036789294</v>
      </c>
      <c r="Y38" s="681"/>
      <c r="Z38" s="681"/>
      <c r="AA38" s="681"/>
      <c r="AB38" s="681"/>
      <c r="AC38" s="681"/>
      <c r="AD38" s="681"/>
    </row>
    <row r="39" spans="1:30" ht="200.1" customHeight="1">
      <c r="A39" s="655">
        <v>26</v>
      </c>
      <c r="B39" s="677"/>
      <c r="C39" s="678"/>
      <c r="D39" s="658">
        <v>24</v>
      </c>
      <c r="E39" s="1091" t="s">
        <v>1457</v>
      </c>
      <c r="F39" s="659" t="s">
        <v>1643</v>
      </c>
      <c r="G39" s="661" t="s">
        <v>800</v>
      </c>
      <c r="H39" s="662" t="s">
        <v>810</v>
      </c>
      <c r="I39" s="708">
        <v>49</v>
      </c>
      <c r="J39" s="708">
        <v>7</v>
      </c>
      <c r="K39" s="679">
        <f t="shared" si="9"/>
        <v>343</v>
      </c>
      <c r="L39" s="664">
        <f t="shared" si="10"/>
        <v>31.865477517651431</v>
      </c>
      <c r="M39" s="665">
        <f t="shared" si="1"/>
        <v>480</v>
      </c>
      <c r="N39" s="665"/>
      <c r="O39" s="665">
        <f t="shared" si="2"/>
        <v>13860</v>
      </c>
      <c r="P39" s="664">
        <f t="shared" si="3"/>
        <v>0.6</v>
      </c>
      <c r="Q39" s="665">
        <v>1</v>
      </c>
      <c r="R39" s="666">
        <f t="shared" si="4"/>
        <v>280288.74024526199</v>
      </c>
      <c r="S39" s="667">
        <f t="shared" si="8"/>
        <v>0.7</v>
      </c>
      <c r="T39" s="666">
        <f t="shared" si="5"/>
        <v>196.20211817168337</v>
      </c>
      <c r="U39" s="668">
        <v>25</v>
      </c>
      <c r="V39" s="668">
        <v>25</v>
      </c>
      <c r="W39" s="669">
        <v>360</v>
      </c>
      <c r="X39" s="670">
        <f t="shared" si="6"/>
        <v>606.20211817168342</v>
      </c>
      <c r="Y39" s="681"/>
      <c r="Z39" s="681"/>
      <c r="AA39" s="681"/>
      <c r="AB39" s="681"/>
      <c r="AC39" s="681"/>
      <c r="AD39" s="681"/>
    </row>
    <row r="40" spans="1:30" ht="200.1" customHeight="1">
      <c r="A40" s="655">
        <v>27</v>
      </c>
      <c r="B40" s="677"/>
      <c r="C40" s="678"/>
      <c r="D40" s="658">
        <v>25</v>
      </c>
      <c r="E40" s="1091" t="s">
        <v>1457</v>
      </c>
      <c r="F40" s="659" t="s">
        <v>1644</v>
      </c>
      <c r="G40" s="661" t="s">
        <v>800</v>
      </c>
      <c r="H40" s="662" t="s">
        <v>812</v>
      </c>
      <c r="I40" s="708">
        <v>49</v>
      </c>
      <c r="J40" s="708">
        <v>12</v>
      </c>
      <c r="K40" s="679">
        <f t="shared" si="9"/>
        <v>588</v>
      </c>
      <c r="L40" s="664">
        <f t="shared" si="10"/>
        <v>54.626532887402455</v>
      </c>
      <c r="M40" s="665">
        <f t="shared" si="1"/>
        <v>480</v>
      </c>
      <c r="N40" s="665"/>
      <c r="O40" s="665">
        <f t="shared" si="2"/>
        <v>13860</v>
      </c>
      <c r="P40" s="664">
        <f t="shared" si="3"/>
        <v>0.3</v>
      </c>
      <c r="Q40" s="665">
        <v>1</v>
      </c>
      <c r="R40" s="666">
        <f t="shared" si="4"/>
        <v>253357.85953177256</v>
      </c>
      <c r="S40" s="667">
        <f t="shared" si="8"/>
        <v>0.7</v>
      </c>
      <c r="T40" s="666">
        <f t="shared" si="5"/>
        <v>177.3505016722408</v>
      </c>
      <c r="U40" s="668">
        <v>25</v>
      </c>
      <c r="V40" s="668">
        <v>25</v>
      </c>
      <c r="W40" s="669">
        <v>360</v>
      </c>
      <c r="X40" s="670">
        <f t="shared" si="6"/>
        <v>587.35050167224085</v>
      </c>
      <c r="Y40" s="681"/>
      <c r="Z40" s="681"/>
      <c r="AA40" s="681"/>
      <c r="AB40" s="681"/>
      <c r="AC40" s="681"/>
      <c r="AD40" s="681"/>
    </row>
    <row r="41" spans="1:30" ht="200.1" customHeight="1">
      <c r="A41" s="655">
        <v>28</v>
      </c>
      <c r="B41" s="677"/>
      <c r="C41" s="678"/>
      <c r="D41" s="658">
        <v>26</v>
      </c>
      <c r="E41" s="1091" t="s">
        <v>1457</v>
      </c>
      <c r="F41" s="659" t="s">
        <v>1645</v>
      </c>
      <c r="G41" s="661" t="s">
        <v>800</v>
      </c>
      <c r="H41" s="662" t="s">
        <v>812</v>
      </c>
      <c r="I41" s="708">
        <v>49</v>
      </c>
      <c r="J41" s="708">
        <v>9</v>
      </c>
      <c r="K41" s="679">
        <f t="shared" si="9"/>
        <v>441</v>
      </c>
      <c r="L41" s="664">
        <f t="shared" si="10"/>
        <v>40.969899665551843</v>
      </c>
      <c r="M41" s="665">
        <f t="shared" si="1"/>
        <v>480</v>
      </c>
      <c r="N41" s="665"/>
      <c r="O41" s="665">
        <f t="shared" si="2"/>
        <v>13860</v>
      </c>
      <c r="P41" s="664">
        <f t="shared" si="3"/>
        <v>0.3</v>
      </c>
      <c r="Q41" s="665">
        <v>1</v>
      </c>
      <c r="R41" s="666">
        <f t="shared" si="4"/>
        <v>190018.39464882945</v>
      </c>
      <c r="S41" s="667">
        <f t="shared" si="8"/>
        <v>0.7</v>
      </c>
      <c r="T41" s="666">
        <f t="shared" si="5"/>
        <v>133.01287625418058</v>
      </c>
      <c r="U41" s="668">
        <v>25</v>
      </c>
      <c r="V41" s="668">
        <v>25</v>
      </c>
      <c r="W41" s="669">
        <v>360</v>
      </c>
      <c r="X41" s="670">
        <f t="shared" si="6"/>
        <v>543.01287625418058</v>
      </c>
      <c r="Y41" s="681"/>
      <c r="Z41" s="681"/>
      <c r="AA41" s="681"/>
      <c r="AB41" s="681"/>
      <c r="AC41" s="681"/>
      <c r="AD41" s="681"/>
    </row>
    <row r="42" spans="1:30" ht="200.1" customHeight="1">
      <c r="A42" s="655">
        <v>29</v>
      </c>
      <c r="B42" s="677"/>
      <c r="C42" s="678"/>
      <c r="D42" s="658">
        <v>27</v>
      </c>
      <c r="E42" s="1091" t="s">
        <v>1457</v>
      </c>
      <c r="F42" s="659" t="s">
        <v>1646</v>
      </c>
      <c r="G42" s="661" t="s">
        <v>800</v>
      </c>
      <c r="H42" s="662" t="s">
        <v>812</v>
      </c>
      <c r="I42" s="708">
        <v>49</v>
      </c>
      <c r="J42" s="708">
        <v>7</v>
      </c>
      <c r="K42" s="679">
        <f t="shared" si="9"/>
        <v>343</v>
      </c>
      <c r="L42" s="664">
        <f t="shared" si="10"/>
        <v>31.865477517651431</v>
      </c>
      <c r="M42" s="665">
        <f t="shared" si="1"/>
        <v>480</v>
      </c>
      <c r="N42" s="665"/>
      <c r="O42" s="665">
        <f t="shared" si="2"/>
        <v>13860</v>
      </c>
      <c r="P42" s="664">
        <f t="shared" si="3"/>
        <v>0.3</v>
      </c>
      <c r="Q42" s="665">
        <v>1</v>
      </c>
      <c r="R42" s="666">
        <f t="shared" si="4"/>
        <v>147792.08472686735</v>
      </c>
      <c r="S42" s="667">
        <f t="shared" si="8"/>
        <v>0.7</v>
      </c>
      <c r="T42" s="666">
        <f t="shared" si="5"/>
        <v>103.45445930880715</v>
      </c>
      <c r="U42" s="668">
        <v>25</v>
      </c>
      <c r="V42" s="668">
        <v>25</v>
      </c>
      <c r="W42" s="669">
        <v>360</v>
      </c>
      <c r="X42" s="670">
        <f t="shared" si="6"/>
        <v>513.45445930880715</v>
      </c>
      <c r="Y42" s="681"/>
      <c r="Z42" s="681"/>
      <c r="AA42" s="681"/>
      <c r="AB42" s="681"/>
      <c r="AC42" s="681"/>
      <c r="AD42" s="681"/>
    </row>
    <row r="43" spans="1:30" ht="200.1" customHeight="1">
      <c r="A43" s="655">
        <v>30</v>
      </c>
      <c r="B43" s="677"/>
      <c r="C43" s="678"/>
      <c r="D43" s="658">
        <v>28</v>
      </c>
      <c r="E43" s="1091" t="s">
        <v>1457</v>
      </c>
      <c r="F43" s="659" t="s">
        <v>1647</v>
      </c>
      <c r="G43" s="661" t="s">
        <v>800</v>
      </c>
      <c r="H43" s="662" t="s">
        <v>812</v>
      </c>
      <c r="I43" s="708">
        <v>49</v>
      </c>
      <c r="J43" s="708">
        <v>7</v>
      </c>
      <c r="K43" s="679">
        <f t="shared" si="9"/>
        <v>343</v>
      </c>
      <c r="L43" s="664">
        <f t="shared" si="10"/>
        <v>31.865477517651431</v>
      </c>
      <c r="M43" s="665">
        <f t="shared" si="1"/>
        <v>480</v>
      </c>
      <c r="N43" s="665"/>
      <c r="O43" s="665">
        <f t="shared" si="2"/>
        <v>13860</v>
      </c>
      <c r="P43" s="664">
        <f t="shared" si="3"/>
        <v>0.3</v>
      </c>
      <c r="Q43" s="665">
        <v>1</v>
      </c>
      <c r="R43" s="666">
        <f t="shared" si="4"/>
        <v>147792.08472686735</v>
      </c>
      <c r="S43" s="667">
        <f t="shared" si="8"/>
        <v>0.7</v>
      </c>
      <c r="T43" s="666">
        <f t="shared" si="5"/>
        <v>103.45445930880715</v>
      </c>
      <c r="U43" s="668">
        <v>25</v>
      </c>
      <c r="V43" s="668">
        <v>25</v>
      </c>
      <c r="W43" s="669">
        <v>360</v>
      </c>
      <c r="X43" s="670">
        <f t="shared" si="6"/>
        <v>513.45445930880715</v>
      </c>
      <c r="Y43" s="681"/>
      <c r="Z43" s="681"/>
      <c r="AA43" s="681"/>
      <c r="AB43" s="681"/>
      <c r="AC43" s="681"/>
      <c r="AD43" s="681"/>
    </row>
    <row r="44" spans="1:30" ht="200.1" customHeight="1">
      <c r="A44" s="655">
        <v>31</v>
      </c>
      <c r="B44" s="677"/>
      <c r="C44" s="678"/>
      <c r="D44" s="658">
        <v>29</v>
      </c>
      <c r="E44" s="1091" t="s">
        <v>1457</v>
      </c>
      <c r="F44" s="659" t="s">
        <v>1648</v>
      </c>
      <c r="G44" s="661" t="s">
        <v>800</v>
      </c>
      <c r="H44" s="662" t="s">
        <v>809</v>
      </c>
      <c r="I44" s="708">
        <v>49</v>
      </c>
      <c r="J44" s="708">
        <v>10</v>
      </c>
      <c r="K44" s="679">
        <f t="shared" si="9"/>
        <v>490</v>
      </c>
      <c r="L44" s="664">
        <f t="shared" si="10"/>
        <v>45.522110739502047</v>
      </c>
      <c r="M44" s="665">
        <f t="shared" si="1"/>
        <v>480</v>
      </c>
      <c r="N44" s="665"/>
      <c r="O44" s="665">
        <f t="shared" si="2"/>
        <v>13860</v>
      </c>
      <c r="P44" s="664">
        <f t="shared" si="3"/>
        <v>1</v>
      </c>
      <c r="Q44" s="665">
        <v>1</v>
      </c>
      <c r="R44" s="666">
        <f t="shared" si="4"/>
        <v>652787.06800445938</v>
      </c>
      <c r="S44" s="667">
        <f t="shared" si="8"/>
        <v>0.7</v>
      </c>
      <c r="T44" s="666">
        <f t="shared" si="5"/>
        <v>456.95094760312151</v>
      </c>
      <c r="U44" s="668">
        <v>25</v>
      </c>
      <c r="V44" s="668">
        <v>25</v>
      </c>
      <c r="W44" s="669">
        <v>360</v>
      </c>
      <c r="X44" s="670">
        <f t="shared" si="6"/>
        <v>866.95094760312145</v>
      </c>
      <c r="Y44" s="681"/>
      <c r="Z44" s="681"/>
      <c r="AA44" s="681"/>
      <c r="AB44" s="681"/>
      <c r="AC44" s="681"/>
      <c r="AD44" s="681"/>
    </row>
    <row r="45" spans="1:30" ht="200.1" customHeight="1">
      <c r="A45" s="655">
        <v>32</v>
      </c>
      <c r="B45" s="677"/>
      <c r="C45" s="678"/>
      <c r="D45" s="658">
        <v>30</v>
      </c>
      <c r="E45" s="1091" t="s">
        <v>1457</v>
      </c>
      <c r="F45" s="659" t="s">
        <v>1634</v>
      </c>
      <c r="G45" s="661"/>
      <c r="H45" s="662"/>
      <c r="I45" s="692"/>
      <c r="J45" s="692"/>
      <c r="K45" s="679">
        <f t="shared" si="9"/>
        <v>0</v>
      </c>
      <c r="L45" s="664">
        <f t="shared" si="10"/>
        <v>0</v>
      </c>
      <c r="M45" s="665" t="str">
        <f t="shared" si="1"/>
        <v/>
      </c>
      <c r="N45" s="665"/>
      <c r="O45" s="665" t="str">
        <f t="shared" si="2"/>
        <v/>
      </c>
      <c r="P45" s="664" t="str">
        <f t="shared" si="3"/>
        <v/>
      </c>
      <c r="Q45" s="665">
        <v>1</v>
      </c>
      <c r="R45" s="666" t="str">
        <f t="shared" si="4"/>
        <v/>
      </c>
      <c r="S45" s="667" t="str">
        <f t="shared" si="8"/>
        <v/>
      </c>
      <c r="T45" s="666" t="str">
        <f t="shared" si="5"/>
        <v/>
      </c>
      <c r="U45" s="668">
        <v>25</v>
      </c>
      <c r="V45" s="668">
        <v>25</v>
      </c>
      <c r="W45" s="669">
        <v>360</v>
      </c>
      <c r="X45" s="670" t="str">
        <f t="shared" si="6"/>
        <v/>
      </c>
      <c r="Y45" s="681"/>
      <c r="Z45" s="681"/>
      <c r="AA45" s="681"/>
      <c r="AB45" s="681"/>
      <c r="AC45" s="681"/>
      <c r="AD45" s="681"/>
    </row>
    <row r="46" spans="1:30" ht="200.1" customHeight="1">
      <c r="A46" s="655">
        <v>33</v>
      </c>
      <c r="B46" s="677"/>
      <c r="C46" s="678"/>
      <c r="D46" s="658">
        <v>31</v>
      </c>
      <c r="E46" s="1091" t="s">
        <v>1457</v>
      </c>
      <c r="F46" s="659" t="s">
        <v>1649</v>
      </c>
      <c r="G46" s="661" t="s">
        <v>800</v>
      </c>
      <c r="H46" s="662" t="s">
        <v>811</v>
      </c>
      <c r="I46" s="708">
        <v>49</v>
      </c>
      <c r="J46" s="708">
        <v>11</v>
      </c>
      <c r="K46" s="679">
        <f t="shared" si="9"/>
        <v>539</v>
      </c>
      <c r="L46" s="664">
        <f t="shared" si="10"/>
        <v>50.074321813452251</v>
      </c>
      <c r="M46" s="665">
        <f t="shared" si="1"/>
        <v>480</v>
      </c>
      <c r="N46" s="665"/>
      <c r="O46" s="665">
        <f t="shared" si="2"/>
        <v>13860</v>
      </c>
      <c r="P46" s="664">
        <f t="shared" si="3"/>
        <v>0.45</v>
      </c>
      <c r="Q46" s="665">
        <v>1</v>
      </c>
      <c r="R46" s="666">
        <f t="shared" si="4"/>
        <v>336349.21962095873</v>
      </c>
      <c r="S46" s="667">
        <f t="shared" si="8"/>
        <v>0.7</v>
      </c>
      <c r="T46" s="666">
        <f t="shared" si="5"/>
        <v>235.44445373467107</v>
      </c>
      <c r="U46" s="668"/>
      <c r="V46" s="668"/>
      <c r="W46" s="669"/>
      <c r="X46" s="670">
        <f t="shared" si="6"/>
        <v>235.44445373467107</v>
      </c>
      <c r="Y46" s="681"/>
      <c r="Z46" s="681"/>
      <c r="AA46" s="681"/>
      <c r="AB46" s="681"/>
      <c r="AC46" s="681"/>
      <c r="AD46" s="681"/>
    </row>
    <row r="47" spans="1:30" ht="200.1" customHeight="1">
      <c r="A47" s="655">
        <v>34</v>
      </c>
      <c r="B47" s="677"/>
      <c r="C47" s="678"/>
      <c r="D47" s="658">
        <v>31</v>
      </c>
      <c r="E47" s="1091" t="s">
        <v>1457</v>
      </c>
      <c r="F47" s="659" t="s">
        <v>1650</v>
      </c>
      <c r="G47" s="661" t="s">
        <v>800</v>
      </c>
      <c r="H47" s="662" t="s">
        <v>811</v>
      </c>
      <c r="I47" s="708">
        <v>49</v>
      </c>
      <c r="J47" s="708">
        <v>11</v>
      </c>
      <c r="K47" s="679">
        <f t="shared" si="9"/>
        <v>539</v>
      </c>
      <c r="L47" s="664">
        <f t="shared" si="10"/>
        <v>50.074321813452251</v>
      </c>
      <c r="M47" s="665">
        <f t="shared" si="1"/>
        <v>480</v>
      </c>
      <c r="N47" s="665"/>
      <c r="O47" s="665">
        <f t="shared" si="2"/>
        <v>13860</v>
      </c>
      <c r="P47" s="664">
        <f t="shared" si="3"/>
        <v>0.45</v>
      </c>
      <c r="Q47" s="665">
        <v>1</v>
      </c>
      <c r="R47" s="666">
        <f t="shared" si="4"/>
        <v>336349.21962095873</v>
      </c>
      <c r="S47" s="667">
        <f t="shared" si="8"/>
        <v>0.7</v>
      </c>
      <c r="T47" s="666">
        <f t="shared" si="5"/>
        <v>235.44445373467107</v>
      </c>
      <c r="U47" s="668">
        <v>25</v>
      </c>
      <c r="V47" s="668">
        <v>25</v>
      </c>
      <c r="W47" s="669">
        <v>360</v>
      </c>
      <c r="X47" s="670">
        <f t="shared" si="6"/>
        <v>645.44445373467101</v>
      </c>
      <c r="Y47" s="681"/>
      <c r="Z47" s="681"/>
      <c r="AA47" s="681"/>
      <c r="AB47" s="681"/>
      <c r="AC47" s="681"/>
      <c r="AD47" s="681"/>
    </row>
    <row r="48" spans="1:30" ht="200.1" customHeight="1">
      <c r="A48" s="655">
        <v>35</v>
      </c>
      <c r="B48" s="677"/>
      <c r="C48" s="678"/>
      <c r="D48" s="658">
        <v>32</v>
      </c>
      <c r="E48" s="1091" t="s">
        <v>1457</v>
      </c>
      <c r="F48" s="659" t="s">
        <v>1651</v>
      </c>
      <c r="G48" s="661" t="s">
        <v>800</v>
      </c>
      <c r="H48" s="662" t="s">
        <v>811</v>
      </c>
      <c r="I48" s="708">
        <v>45</v>
      </c>
      <c r="J48" s="708">
        <v>18</v>
      </c>
      <c r="K48" s="679">
        <f t="shared" si="9"/>
        <v>810</v>
      </c>
      <c r="L48" s="664">
        <f t="shared" si="10"/>
        <v>75.250836120401345</v>
      </c>
      <c r="M48" s="665">
        <f t="shared" si="1"/>
        <v>480</v>
      </c>
      <c r="N48" s="665"/>
      <c r="O48" s="665">
        <f t="shared" si="2"/>
        <v>13860</v>
      </c>
      <c r="P48" s="664">
        <f t="shared" si="3"/>
        <v>0.45</v>
      </c>
      <c r="Q48" s="665">
        <v>1</v>
      </c>
      <c r="R48" s="666">
        <f t="shared" si="4"/>
        <v>505459.86622073583</v>
      </c>
      <c r="S48" s="667">
        <f t="shared" si="8"/>
        <v>0.7</v>
      </c>
      <c r="T48" s="666">
        <f t="shared" si="5"/>
        <v>353.82190635451508</v>
      </c>
      <c r="U48" s="668">
        <v>25</v>
      </c>
      <c r="V48" s="668">
        <v>25</v>
      </c>
      <c r="W48" s="669">
        <v>360</v>
      </c>
      <c r="X48" s="670">
        <f t="shared" si="6"/>
        <v>763.82190635451502</v>
      </c>
      <c r="Y48" s="681"/>
      <c r="Z48" s="681"/>
      <c r="AA48" s="681"/>
      <c r="AB48" s="681"/>
      <c r="AC48" s="681"/>
      <c r="AD48" s="681"/>
    </row>
    <row r="49" spans="1:30" ht="200.1" customHeight="1">
      <c r="A49" s="655">
        <v>36</v>
      </c>
      <c r="B49" s="677"/>
      <c r="C49" s="678"/>
      <c r="D49" s="658">
        <v>33</v>
      </c>
      <c r="E49" s="1091" t="s">
        <v>1457</v>
      </c>
      <c r="F49" s="659" t="s">
        <v>1652</v>
      </c>
      <c r="G49" s="661" t="s">
        <v>800</v>
      </c>
      <c r="H49" s="662" t="s">
        <v>811</v>
      </c>
      <c r="I49" s="708">
        <v>45</v>
      </c>
      <c r="J49" s="708">
        <v>12</v>
      </c>
      <c r="K49" s="679">
        <f t="shared" si="9"/>
        <v>540</v>
      </c>
      <c r="L49" s="664">
        <f t="shared" si="10"/>
        <v>50.167224080267559</v>
      </c>
      <c r="M49" s="665">
        <f t="shared" si="1"/>
        <v>480</v>
      </c>
      <c r="N49" s="665"/>
      <c r="O49" s="665">
        <f t="shared" si="2"/>
        <v>13860</v>
      </c>
      <c r="P49" s="664">
        <f t="shared" si="3"/>
        <v>0.45</v>
      </c>
      <c r="Q49" s="665">
        <v>1</v>
      </c>
      <c r="R49" s="666">
        <f t="shared" si="4"/>
        <v>336973.24414715718</v>
      </c>
      <c r="S49" s="667">
        <f t="shared" si="8"/>
        <v>0.7</v>
      </c>
      <c r="T49" s="666">
        <f t="shared" si="5"/>
        <v>235.88127090301001</v>
      </c>
      <c r="U49" s="668">
        <v>25</v>
      </c>
      <c r="V49" s="668">
        <v>25</v>
      </c>
      <c r="W49" s="669">
        <v>360</v>
      </c>
      <c r="X49" s="670">
        <f t="shared" si="6"/>
        <v>645.88127090300998</v>
      </c>
      <c r="Y49" s="681"/>
      <c r="Z49" s="681"/>
      <c r="AA49" s="681"/>
      <c r="AB49" s="681"/>
      <c r="AC49" s="681"/>
      <c r="AD49" s="681"/>
    </row>
    <row r="50" spans="1:30" ht="200.1" customHeight="1">
      <c r="A50" s="655">
        <v>37</v>
      </c>
      <c r="B50" s="677"/>
      <c r="C50" s="678"/>
      <c r="D50" s="658">
        <v>34</v>
      </c>
      <c r="E50" s="1091" t="s">
        <v>1457</v>
      </c>
      <c r="F50" s="659" t="s">
        <v>1653</v>
      </c>
      <c r="G50" s="661" t="s">
        <v>800</v>
      </c>
      <c r="H50" s="662" t="s">
        <v>811</v>
      </c>
      <c r="I50" s="708">
        <v>38</v>
      </c>
      <c r="J50" s="708">
        <v>14</v>
      </c>
      <c r="K50" s="679">
        <f t="shared" si="9"/>
        <v>532</v>
      </c>
      <c r="L50" s="664">
        <f t="shared" si="10"/>
        <v>49.42400594574508</v>
      </c>
      <c r="M50" s="665">
        <f t="shared" si="1"/>
        <v>480</v>
      </c>
      <c r="N50" s="665"/>
      <c r="O50" s="665">
        <f t="shared" si="2"/>
        <v>13860</v>
      </c>
      <c r="P50" s="664">
        <f t="shared" si="3"/>
        <v>0.45</v>
      </c>
      <c r="Q50" s="665">
        <v>1</v>
      </c>
      <c r="R50" s="666">
        <f t="shared" si="4"/>
        <v>331981.04793756973</v>
      </c>
      <c r="S50" s="667">
        <f t="shared" si="8"/>
        <v>0.7</v>
      </c>
      <c r="T50" s="666">
        <f t="shared" si="5"/>
        <v>232.38673355629879</v>
      </c>
      <c r="U50" s="668">
        <v>25</v>
      </c>
      <c r="V50" s="668">
        <v>25</v>
      </c>
      <c r="W50" s="669">
        <v>360</v>
      </c>
      <c r="X50" s="670">
        <f t="shared" si="6"/>
        <v>642.38673355629885</v>
      </c>
      <c r="Y50" s="681"/>
      <c r="Z50" s="681"/>
      <c r="AA50" s="681"/>
      <c r="AB50" s="681"/>
      <c r="AC50" s="681"/>
      <c r="AD50" s="681"/>
    </row>
    <row r="51" spans="1:30" ht="200.1" customHeight="1">
      <c r="A51" s="655">
        <v>38</v>
      </c>
      <c r="B51" s="677"/>
      <c r="C51" s="678"/>
      <c r="D51" s="658">
        <v>35</v>
      </c>
      <c r="E51" s="1091" t="s">
        <v>1457</v>
      </c>
      <c r="F51" s="659" t="s">
        <v>1654</v>
      </c>
      <c r="G51" s="661" t="s">
        <v>799</v>
      </c>
      <c r="H51" s="662" t="s">
        <v>810</v>
      </c>
      <c r="I51" s="708">
        <v>42</v>
      </c>
      <c r="J51" s="708">
        <v>21</v>
      </c>
      <c r="K51" s="679">
        <f t="shared" si="9"/>
        <v>882</v>
      </c>
      <c r="L51" s="664">
        <f t="shared" si="10"/>
        <v>81.939799331103686</v>
      </c>
      <c r="M51" s="665">
        <f t="shared" si="1"/>
        <v>480</v>
      </c>
      <c r="N51" s="665"/>
      <c r="O51" s="665">
        <f t="shared" si="2"/>
        <v>6930</v>
      </c>
      <c r="P51" s="664">
        <f t="shared" si="3"/>
        <v>0.6</v>
      </c>
      <c r="Q51" s="665">
        <v>1</v>
      </c>
      <c r="R51" s="666">
        <f t="shared" si="4"/>
        <v>380036.78929765889</v>
      </c>
      <c r="S51" s="667">
        <f t="shared" si="8"/>
        <v>0.4</v>
      </c>
      <c r="T51" s="666">
        <f t="shared" si="5"/>
        <v>152.01471571906356</v>
      </c>
      <c r="U51" s="668">
        <v>25</v>
      </c>
      <c r="V51" s="668">
        <v>25</v>
      </c>
      <c r="W51" s="669">
        <v>360</v>
      </c>
      <c r="X51" s="670">
        <f t="shared" si="6"/>
        <v>562.01471571906359</v>
      </c>
      <c r="Y51" s="681"/>
      <c r="Z51" s="681"/>
      <c r="AA51" s="681"/>
      <c r="AB51" s="681"/>
      <c r="AC51" s="681"/>
      <c r="AD51" s="681"/>
    </row>
    <row r="52" spans="1:30" ht="200.1" customHeight="1">
      <c r="A52" s="655">
        <v>39</v>
      </c>
      <c r="B52" s="677"/>
      <c r="C52" s="678"/>
      <c r="D52" s="658">
        <v>36</v>
      </c>
      <c r="E52" s="1091" t="s">
        <v>1457</v>
      </c>
      <c r="F52" s="659" t="s">
        <v>1655</v>
      </c>
      <c r="G52" s="661" t="s">
        <v>800</v>
      </c>
      <c r="H52" s="662" t="s">
        <v>809</v>
      </c>
      <c r="I52" s="708">
        <v>42</v>
      </c>
      <c r="J52" s="708">
        <v>14</v>
      </c>
      <c r="K52" s="679">
        <f t="shared" si="9"/>
        <v>588</v>
      </c>
      <c r="L52" s="664">
        <f t="shared" si="10"/>
        <v>54.626532887402455</v>
      </c>
      <c r="M52" s="665">
        <f t="shared" si="1"/>
        <v>480</v>
      </c>
      <c r="N52" s="665"/>
      <c r="O52" s="665">
        <f t="shared" si="2"/>
        <v>13860</v>
      </c>
      <c r="P52" s="664">
        <f t="shared" si="3"/>
        <v>1</v>
      </c>
      <c r="Q52" s="665">
        <v>1</v>
      </c>
      <c r="R52" s="666">
        <f t="shared" si="4"/>
        <v>783344.4816053512</v>
      </c>
      <c r="S52" s="667">
        <f t="shared" si="8"/>
        <v>0.7</v>
      </c>
      <c r="T52" s="666">
        <f t="shared" si="5"/>
        <v>548.34113712374585</v>
      </c>
      <c r="U52" s="668">
        <v>25</v>
      </c>
      <c r="V52" s="668">
        <v>25</v>
      </c>
      <c r="W52" s="669">
        <v>360</v>
      </c>
      <c r="X52" s="670">
        <f t="shared" si="6"/>
        <v>958.34113712374585</v>
      </c>
      <c r="Y52" s="681"/>
      <c r="Z52" s="681"/>
      <c r="AA52" s="681"/>
      <c r="AB52" s="681"/>
      <c r="AC52" s="681"/>
      <c r="AD52" s="681"/>
    </row>
    <row r="53" spans="1:30" ht="200.1" customHeight="1">
      <c r="A53" s="655">
        <v>40</v>
      </c>
      <c r="B53" s="677"/>
      <c r="C53" s="678"/>
      <c r="D53" s="658">
        <v>37</v>
      </c>
      <c r="E53" s="1091" t="s">
        <v>1457</v>
      </c>
      <c r="F53" s="659" t="s">
        <v>1656</v>
      </c>
      <c r="G53" s="661" t="s">
        <v>799</v>
      </c>
      <c r="H53" s="662" t="s">
        <v>809</v>
      </c>
      <c r="I53" s="708">
        <v>24</v>
      </c>
      <c r="J53" s="708">
        <v>12</v>
      </c>
      <c r="K53" s="679">
        <f t="shared" si="9"/>
        <v>288</v>
      </c>
      <c r="L53" s="664">
        <f t="shared" si="10"/>
        <v>26.755852842809364</v>
      </c>
      <c r="M53" s="665">
        <f t="shared" si="1"/>
        <v>480</v>
      </c>
      <c r="N53" s="665"/>
      <c r="O53" s="665">
        <f t="shared" si="2"/>
        <v>6930</v>
      </c>
      <c r="P53" s="664">
        <f t="shared" si="3"/>
        <v>1</v>
      </c>
      <c r="Q53" s="665">
        <v>1</v>
      </c>
      <c r="R53" s="666">
        <f t="shared" si="4"/>
        <v>198260.86956521741</v>
      </c>
      <c r="S53" s="667">
        <f t="shared" si="8"/>
        <v>0.4</v>
      </c>
      <c r="T53" s="666">
        <f t="shared" si="5"/>
        <v>79.304347826086968</v>
      </c>
      <c r="U53" s="668"/>
      <c r="V53" s="668"/>
      <c r="W53" s="669"/>
      <c r="X53" s="670">
        <f t="shared" si="6"/>
        <v>79.304347826086968</v>
      </c>
      <c r="Y53" s="681"/>
      <c r="Z53" s="681"/>
      <c r="AA53" s="681"/>
      <c r="AB53" s="681"/>
      <c r="AC53" s="681"/>
      <c r="AD53" s="681"/>
    </row>
    <row r="54" spans="1:30" ht="200.1" customHeight="1">
      <c r="A54" s="655">
        <v>41</v>
      </c>
      <c r="B54" s="677"/>
      <c r="C54" s="678"/>
      <c r="D54" s="658">
        <v>38</v>
      </c>
      <c r="E54" s="1091" t="s">
        <v>1457</v>
      </c>
      <c r="F54" s="659" t="s">
        <v>1657</v>
      </c>
      <c r="G54" s="661" t="s">
        <v>800</v>
      </c>
      <c r="H54" s="662" t="s">
        <v>809</v>
      </c>
      <c r="I54" s="708">
        <v>19</v>
      </c>
      <c r="J54" s="675">
        <v>6</v>
      </c>
      <c r="K54" s="679">
        <f t="shared" si="9"/>
        <v>114</v>
      </c>
      <c r="L54" s="664">
        <f t="shared" si="10"/>
        <v>10.590858416945375</v>
      </c>
      <c r="M54" s="665">
        <f t="shared" si="1"/>
        <v>480</v>
      </c>
      <c r="N54" s="665"/>
      <c r="O54" s="665">
        <f t="shared" si="2"/>
        <v>13860</v>
      </c>
      <c r="P54" s="664">
        <f t="shared" si="3"/>
        <v>1</v>
      </c>
      <c r="Q54" s="665">
        <v>1</v>
      </c>
      <c r="R54" s="666">
        <f t="shared" si="4"/>
        <v>151872.90969899666</v>
      </c>
      <c r="S54" s="667">
        <f t="shared" si="8"/>
        <v>0.7</v>
      </c>
      <c r="T54" s="666">
        <f t="shared" si="5"/>
        <v>106.31103678929766</v>
      </c>
      <c r="U54" s="668">
        <v>25</v>
      </c>
      <c r="V54" s="668">
        <v>25</v>
      </c>
      <c r="W54" s="669">
        <v>360</v>
      </c>
      <c r="X54" s="670">
        <f t="shared" si="6"/>
        <v>516.31103678929765</v>
      </c>
      <c r="Y54" s="681"/>
      <c r="Z54" s="681"/>
      <c r="AA54" s="681"/>
      <c r="AB54" s="681"/>
      <c r="AC54" s="681"/>
      <c r="AD54" s="681"/>
    </row>
    <row r="55" spans="1:30" ht="200.1" customHeight="1">
      <c r="A55" s="655">
        <v>42</v>
      </c>
      <c r="B55" s="677"/>
      <c r="C55" s="678"/>
      <c r="D55" s="658">
        <v>39</v>
      </c>
      <c r="E55" s="1091" t="s">
        <v>1457</v>
      </c>
      <c r="F55" s="659" t="s">
        <v>1658</v>
      </c>
      <c r="G55" s="661" t="s">
        <v>798</v>
      </c>
      <c r="H55" s="662" t="s">
        <v>809</v>
      </c>
      <c r="I55" s="708">
        <v>19</v>
      </c>
      <c r="J55" s="675">
        <v>6</v>
      </c>
      <c r="K55" s="679">
        <f t="shared" si="9"/>
        <v>114</v>
      </c>
      <c r="L55" s="664">
        <f t="shared" si="10"/>
        <v>10.590858416945375</v>
      </c>
      <c r="M55" s="665">
        <f t="shared" si="1"/>
        <v>480</v>
      </c>
      <c r="N55" s="665"/>
      <c r="O55" s="665">
        <f t="shared" si="2"/>
        <v>0</v>
      </c>
      <c r="P55" s="664">
        <f t="shared" si="3"/>
        <v>1</v>
      </c>
      <c r="Q55" s="665">
        <v>1</v>
      </c>
      <c r="R55" s="666">
        <f t="shared" si="4"/>
        <v>5083.6120401337803</v>
      </c>
      <c r="S55" s="667">
        <f t="shared" si="8"/>
        <v>2.5</v>
      </c>
      <c r="T55" s="666">
        <f t="shared" si="5"/>
        <v>12.70903010033445</v>
      </c>
      <c r="U55" s="668"/>
      <c r="V55" s="668"/>
      <c r="W55" s="669"/>
      <c r="X55" s="670">
        <f t="shared" si="6"/>
        <v>12.70903010033445</v>
      </c>
      <c r="Y55" s="681"/>
      <c r="Z55" s="681"/>
      <c r="AA55" s="681"/>
      <c r="AB55" s="681"/>
      <c r="AC55" s="681"/>
      <c r="AD55" s="681"/>
    </row>
    <row r="56" spans="1:30" ht="200.1" customHeight="1">
      <c r="A56" s="655">
        <v>43</v>
      </c>
      <c r="B56" s="677"/>
      <c r="C56" s="678"/>
      <c r="D56" s="658">
        <v>40</v>
      </c>
      <c r="E56" s="1091" t="s">
        <v>1457</v>
      </c>
      <c r="F56" s="659" t="s">
        <v>1659</v>
      </c>
      <c r="G56" s="661" t="s">
        <v>799</v>
      </c>
      <c r="H56" s="662" t="s">
        <v>810</v>
      </c>
      <c r="I56" s="708">
        <v>48</v>
      </c>
      <c r="J56" s="708">
        <v>26</v>
      </c>
      <c r="K56" s="679">
        <f t="shared" si="9"/>
        <v>1248</v>
      </c>
      <c r="L56" s="664">
        <f t="shared" si="10"/>
        <v>115.94202898550725</v>
      </c>
      <c r="M56" s="665">
        <f t="shared" si="1"/>
        <v>480</v>
      </c>
      <c r="N56" s="665"/>
      <c r="O56" s="665">
        <f t="shared" si="2"/>
        <v>6930</v>
      </c>
      <c r="P56" s="664">
        <f t="shared" si="3"/>
        <v>0.6</v>
      </c>
      <c r="Q56" s="665">
        <v>1</v>
      </c>
      <c r="R56" s="666">
        <f t="shared" si="4"/>
        <v>537739.13043478259</v>
      </c>
      <c r="S56" s="667">
        <f t="shared" si="8"/>
        <v>0.4</v>
      </c>
      <c r="T56" s="666">
        <f t="shared" si="5"/>
        <v>215.09565217391307</v>
      </c>
      <c r="U56" s="668">
        <v>25</v>
      </c>
      <c r="V56" s="668">
        <v>25</v>
      </c>
      <c r="W56" s="669">
        <v>360</v>
      </c>
      <c r="X56" s="670">
        <f t="shared" si="6"/>
        <v>625.09565217391309</v>
      </c>
      <c r="Y56" s="681"/>
      <c r="Z56" s="681"/>
      <c r="AA56" s="681"/>
      <c r="AB56" s="681"/>
      <c r="AC56" s="681"/>
      <c r="AD56" s="681"/>
    </row>
    <row r="57" spans="1:30" ht="200.1" customHeight="1">
      <c r="A57" s="655">
        <v>44</v>
      </c>
      <c r="B57" s="677"/>
      <c r="C57" s="678"/>
      <c r="D57" s="658">
        <v>41</v>
      </c>
      <c r="E57" s="1091" t="s">
        <v>1457</v>
      </c>
      <c r="F57" s="659" t="s">
        <v>1660</v>
      </c>
      <c r="G57" s="661" t="s">
        <v>800</v>
      </c>
      <c r="H57" s="662" t="s">
        <v>810</v>
      </c>
      <c r="I57" s="708">
        <v>33</v>
      </c>
      <c r="J57" s="708">
        <v>15</v>
      </c>
      <c r="K57" s="679">
        <f t="shared" si="9"/>
        <v>495</v>
      </c>
      <c r="L57" s="664">
        <f t="shared" si="10"/>
        <v>45.986622073578602</v>
      </c>
      <c r="M57" s="665">
        <f t="shared" si="1"/>
        <v>480</v>
      </c>
      <c r="N57" s="665"/>
      <c r="O57" s="665">
        <f t="shared" si="2"/>
        <v>13860</v>
      </c>
      <c r="P57" s="664">
        <f t="shared" si="3"/>
        <v>0.6</v>
      </c>
      <c r="Q57" s="665">
        <v>1</v>
      </c>
      <c r="R57" s="666">
        <f t="shared" si="4"/>
        <v>404498.32775919733</v>
      </c>
      <c r="S57" s="667">
        <f t="shared" si="8"/>
        <v>0.7</v>
      </c>
      <c r="T57" s="666">
        <f t="shared" si="5"/>
        <v>283.14882943143812</v>
      </c>
      <c r="U57" s="668"/>
      <c r="V57" s="668"/>
      <c r="W57" s="669"/>
      <c r="X57" s="670">
        <f t="shared" si="6"/>
        <v>283.14882943143812</v>
      </c>
      <c r="Y57" s="681"/>
      <c r="Z57" s="681"/>
      <c r="AA57" s="681"/>
      <c r="AB57" s="681"/>
      <c r="AC57" s="681"/>
      <c r="AD57" s="681"/>
    </row>
    <row r="58" spans="1:30" ht="200.1" customHeight="1">
      <c r="A58" s="655">
        <v>45</v>
      </c>
      <c r="B58" s="677"/>
      <c r="C58" s="678"/>
      <c r="D58" s="658">
        <v>42</v>
      </c>
      <c r="E58" s="1091" t="s">
        <v>1457</v>
      </c>
      <c r="F58" s="659" t="s">
        <v>1661</v>
      </c>
      <c r="G58" s="661" t="s">
        <v>800</v>
      </c>
      <c r="H58" s="662" t="s">
        <v>810</v>
      </c>
      <c r="I58" s="708">
        <v>28</v>
      </c>
      <c r="J58" s="675">
        <v>6</v>
      </c>
      <c r="K58" s="679">
        <f t="shared" si="9"/>
        <v>168</v>
      </c>
      <c r="L58" s="664">
        <f t="shared" si="10"/>
        <v>15.60758082497213</v>
      </c>
      <c r="M58" s="665">
        <f t="shared" si="1"/>
        <v>480</v>
      </c>
      <c r="N58" s="665"/>
      <c r="O58" s="665">
        <f t="shared" si="2"/>
        <v>13860</v>
      </c>
      <c r="P58" s="664">
        <f t="shared" si="3"/>
        <v>0.6</v>
      </c>
      <c r="Q58" s="665">
        <v>1</v>
      </c>
      <c r="R58" s="666">
        <f t="shared" si="4"/>
        <v>137284.28093645486</v>
      </c>
      <c r="S58" s="667">
        <f t="shared" si="8"/>
        <v>0.7</v>
      </c>
      <c r="T58" s="666">
        <f t="shared" si="5"/>
        <v>96.098996655518391</v>
      </c>
      <c r="U58" s="668"/>
      <c r="V58" s="668"/>
      <c r="W58" s="669"/>
      <c r="X58" s="670">
        <f t="shared" si="6"/>
        <v>96.098996655518391</v>
      </c>
      <c r="Y58" s="681"/>
      <c r="Z58" s="681"/>
      <c r="AA58" s="681"/>
      <c r="AB58" s="681"/>
      <c r="AC58" s="681"/>
      <c r="AD58" s="681"/>
    </row>
    <row r="59" spans="1:30" ht="200.1" customHeight="1">
      <c r="A59" s="655">
        <v>46</v>
      </c>
      <c r="B59" s="677"/>
      <c r="C59" s="678"/>
      <c r="D59" s="658">
        <v>43</v>
      </c>
      <c r="E59" s="1091" t="s">
        <v>1457</v>
      </c>
      <c r="F59" s="659" t="s">
        <v>1662</v>
      </c>
      <c r="G59" s="661" t="s">
        <v>800</v>
      </c>
      <c r="H59" s="662" t="s">
        <v>811</v>
      </c>
      <c r="I59" s="708">
        <v>28</v>
      </c>
      <c r="J59" s="675">
        <v>6</v>
      </c>
      <c r="K59" s="679">
        <f t="shared" si="9"/>
        <v>168</v>
      </c>
      <c r="L59" s="664">
        <f t="shared" si="10"/>
        <v>15.60758082497213</v>
      </c>
      <c r="M59" s="665">
        <f t="shared" si="1"/>
        <v>480</v>
      </c>
      <c r="N59" s="665"/>
      <c r="O59" s="665">
        <f t="shared" si="2"/>
        <v>13860</v>
      </c>
      <c r="P59" s="664">
        <f t="shared" si="3"/>
        <v>0.45</v>
      </c>
      <c r="Q59" s="665">
        <v>1</v>
      </c>
      <c r="R59" s="666">
        <f t="shared" si="4"/>
        <v>104836.1204013378</v>
      </c>
      <c r="S59" s="667">
        <f t="shared" si="8"/>
        <v>0.7</v>
      </c>
      <c r="T59" s="666">
        <f t="shared" si="5"/>
        <v>73.385284280936446</v>
      </c>
      <c r="U59" s="668"/>
      <c r="V59" s="668"/>
      <c r="W59" s="669"/>
      <c r="X59" s="670">
        <f t="shared" si="6"/>
        <v>73.385284280936446</v>
      </c>
      <c r="Y59" s="681"/>
      <c r="Z59" s="681"/>
      <c r="AA59" s="681"/>
      <c r="AB59" s="681"/>
      <c r="AC59" s="681"/>
      <c r="AD59" s="681"/>
    </row>
    <row r="60" spans="1:30" ht="200.1" customHeight="1">
      <c r="A60" s="655">
        <v>47</v>
      </c>
      <c r="B60" s="677"/>
      <c r="C60" s="678"/>
      <c r="D60" s="658">
        <v>44</v>
      </c>
      <c r="E60" s="1091" t="s">
        <v>1457</v>
      </c>
      <c r="F60" s="659" t="s">
        <v>1663</v>
      </c>
      <c r="G60" s="661" t="s">
        <v>800</v>
      </c>
      <c r="H60" s="662" t="s">
        <v>811</v>
      </c>
      <c r="I60" s="708">
        <v>28</v>
      </c>
      <c r="J60" s="708">
        <v>11</v>
      </c>
      <c r="K60" s="679">
        <f t="shared" si="9"/>
        <v>308</v>
      </c>
      <c r="L60" s="664">
        <f t="shared" si="10"/>
        <v>28.613898179115573</v>
      </c>
      <c r="M60" s="665">
        <f t="shared" si="1"/>
        <v>480</v>
      </c>
      <c r="N60" s="665"/>
      <c r="O60" s="665">
        <f t="shared" si="2"/>
        <v>13860</v>
      </c>
      <c r="P60" s="664">
        <f t="shared" si="3"/>
        <v>0.45</v>
      </c>
      <c r="Q60" s="665">
        <v>1</v>
      </c>
      <c r="R60" s="666">
        <f t="shared" si="4"/>
        <v>192199.5540691193</v>
      </c>
      <c r="S60" s="667">
        <f t="shared" si="8"/>
        <v>0.7</v>
      </c>
      <c r="T60" s="666">
        <f t="shared" si="5"/>
        <v>134.53968784838349</v>
      </c>
      <c r="U60" s="668">
        <v>25</v>
      </c>
      <c r="V60" s="668">
        <v>25</v>
      </c>
      <c r="W60" s="669">
        <v>360</v>
      </c>
      <c r="X60" s="670">
        <f t="shared" si="6"/>
        <v>544.53968784838344</v>
      </c>
      <c r="Y60" s="681"/>
      <c r="Z60" s="681"/>
      <c r="AA60" s="681"/>
      <c r="AB60" s="681"/>
      <c r="AC60" s="681"/>
      <c r="AD60" s="681"/>
    </row>
    <row r="61" spans="1:30" ht="200.1" customHeight="1">
      <c r="A61" s="655">
        <v>48</v>
      </c>
      <c r="B61" s="677"/>
      <c r="C61" s="678"/>
      <c r="D61" s="658">
        <v>45</v>
      </c>
      <c r="E61" s="1091" t="s">
        <v>1457</v>
      </c>
      <c r="F61" s="659" t="s">
        <v>1659</v>
      </c>
      <c r="G61" s="661" t="s">
        <v>798</v>
      </c>
      <c r="H61" s="662" t="s">
        <v>810</v>
      </c>
      <c r="I61" s="708">
        <v>23</v>
      </c>
      <c r="J61" s="708">
        <v>9</v>
      </c>
      <c r="K61" s="679">
        <f t="shared" si="9"/>
        <v>207</v>
      </c>
      <c r="L61" s="664">
        <f t="shared" si="10"/>
        <v>19.230769230769234</v>
      </c>
      <c r="M61" s="665">
        <f t="shared" si="1"/>
        <v>480</v>
      </c>
      <c r="N61" s="665"/>
      <c r="O61" s="665">
        <f t="shared" si="2"/>
        <v>0</v>
      </c>
      <c r="P61" s="664">
        <f t="shared" si="3"/>
        <v>0.6</v>
      </c>
      <c r="Q61" s="665">
        <v>1</v>
      </c>
      <c r="R61" s="666">
        <f t="shared" si="4"/>
        <v>9230.7692307692323</v>
      </c>
      <c r="S61" s="667">
        <f t="shared" si="8"/>
        <v>2.5</v>
      </c>
      <c r="T61" s="666">
        <f t="shared" si="5"/>
        <v>23.07692307692308</v>
      </c>
      <c r="U61" s="668">
        <v>25</v>
      </c>
      <c r="V61" s="668">
        <v>25</v>
      </c>
      <c r="W61" s="669">
        <v>360</v>
      </c>
      <c r="X61" s="670">
        <f t="shared" si="6"/>
        <v>433.07692307692309</v>
      </c>
      <c r="Y61" s="681"/>
      <c r="Z61" s="681"/>
      <c r="AA61" s="681"/>
      <c r="AB61" s="681"/>
      <c r="AC61" s="681"/>
      <c r="AD61" s="681"/>
    </row>
    <row r="62" spans="1:30" ht="200.1" customHeight="1">
      <c r="A62" s="655">
        <v>49</v>
      </c>
      <c r="B62" s="677"/>
      <c r="C62" s="678"/>
      <c r="D62" s="658">
        <v>46</v>
      </c>
      <c r="E62" s="1091" t="s">
        <v>1457</v>
      </c>
      <c r="F62" s="659" t="s">
        <v>1664</v>
      </c>
      <c r="G62" s="661" t="s">
        <v>800</v>
      </c>
      <c r="H62" s="662" t="s">
        <v>810</v>
      </c>
      <c r="I62" s="708">
        <v>23</v>
      </c>
      <c r="J62" s="708">
        <v>9</v>
      </c>
      <c r="K62" s="679">
        <f t="shared" si="9"/>
        <v>207</v>
      </c>
      <c r="L62" s="664">
        <f t="shared" si="10"/>
        <v>19.230769230769234</v>
      </c>
      <c r="M62" s="665">
        <f t="shared" si="1"/>
        <v>480</v>
      </c>
      <c r="N62" s="665"/>
      <c r="O62" s="665">
        <f t="shared" si="2"/>
        <v>13860</v>
      </c>
      <c r="P62" s="664">
        <f t="shared" si="3"/>
        <v>0.6</v>
      </c>
      <c r="Q62" s="665">
        <v>1</v>
      </c>
      <c r="R62" s="666">
        <f t="shared" si="4"/>
        <v>169153.84615384616</v>
      </c>
      <c r="S62" s="667">
        <f t="shared" si="8"/>
        <v>0.7</v>
      </c>
      <c r="T62" s="666">
        <f t="shared" si="5"/>
        <v>118.4076923076923</v>
      </c>
      <c r="U62" s="668"/>
      <c r="V62" s="668"/>
      <c r="W62" s="669"/>
      <c r="X62" s="670">
        <f t="shared" si="6"/>
        <v>118.4076923076923</v>
      </c>
      <c r="Y62" s="681"/>
      <c r="Z62" s="681"/>
      <c r="AA62" s="681"/>
      <c r="AB62" s="681"/>
      <c r="AC62" s="681"/>
      <c r="AD62" s="681"/>
    </row>
    <row r="63" spans="1:30" ht="200.1" customHeight="1">
      <c r="A63" s="655">
        <v>50</v>
      </c>
      <c r="B63" s="677"/>
      <c r="C63" s="678"/>
      <c r="D63" s="658">
        <v>47</v>
      </c>
      <c r="E63" s="1091" t="s">
        <v>1457</v>
      </c>
      <c r="F63" s="659" t="s">
        <v>1665</v>
      </c>
      <c r="G63" s="661" t="s">
        <v>800</v>
      </c>
      <c r="H63" s="662" t="s">
        <v>809</v>
      </c>
      <c r="I63" s="708">
        <v>23</v>
      </c>
      <c r="J63" s="708">
        <v>12</v>
      </c>
      <c r="K63" s="679">
        <f t="shared" si="9"/>
        <v>276</v>
      </c>
      <c r="L63" s="664">
        <f t="shared" si="10"/>
        <v>25.641025641025642</v>
      </c>
      <c r="M63" s="665">
        <f t="shared" si="1"/>
        <v>480</v>
      </c>
      <c r="N63" s="665"/>
      <c r="O63" s="665">
        <f t="shared" si="2"/>
        <v>13860</v>
      </c>
      <c r="P63" s="664">
        <f t="shared" si="3"/>
        <v>1</v>
      </c>
      <c r="Q63" s="665">
        <v>1</v>
      </c>
      <c r="R63" s="666">
        <f t="shared" si="4"/>
        <v>367692.30769230769</v>
      </c>
      <c r="S63" s="667">
        <f t="shared" si="8"/>
        <v>0.7</v>
      </c>
      <c r="T63" s="666">
        <f t="shared" si="5"/>
        <v>257.38461538461536</v>
      </c>
      <c r="U63" s="668">
        <v>25</v>
      </c>
      <c r="V63" s="668">
        <v>25</v>
      </c>
      <c r="W63" s="669">
        <v>360</v>
      </c>
      <c r="X63" s="670">
        <f t="shared" si="6"/>
        <v>667.38461538461536</v>
      </c>
      <c r="Y63" s="681"/>
      <c r="Z63" s="681"/>
      <c r="AA63" s="681"/>
      <c r="AB63" s="681"/>
      <c r="AC63" s="681"/>
      <c r="AD63" s="681"/>
    </row>
    <row r="64" spans="1:30" ht="200.1" customHeight="1">
      <c r="A64" s="655">
        <v>51</v>
      </c>
      <c r="B64" s="677"/>
      <c r="C64" s="678"/>
      <c r="D64" s="658">
        <v>48</v>
      </c>
      <c r="E64" s="1091" t="s">
        <v>1457</v>
      </c>
      <c r="F64" s="659" t="s">
        <v>1666</v>
      </c>
      <c r="G64" s="661" t="s">
        <v>799</v>
      </c>
      <c r="H64" s="662" t="s">
        <v>811</v>
      </c>
      <c r="I64" s="708">
        <v>17</v>
      </c>
      <c r="J64" s="708">
        <v>14</v>
      </c>
      <c r="K64" s="679">
        <f t="shared" si="9"/>
        <v>238</v>
      </c>
      <c r="L64" s="664">
        <f t="shared" si="10"/>
        <v>22.110739502043852</v>
      </c>
      <c r="M64" s="665">
        <f t="shared" si="1"/>
        <v>480</v>
      </c>
      <c r="N64" s="665"/>
      <c r="O64" s="665">
        <f t="shared" si="2"/>
        <v>6930</v>
      </c>
      <c r="P64" s="664">
        <f t="shared" si="3"/>
        <v>0.45</v>
      </c>
      <c r="Q64" s="665">
        <v>1</v>
      </c>
      <c r="R64" s="666">
        <f t="shared" si="4"/>
        <v>79565.496098104806</v>
      </c>
      <c r="S64" s="667">
        <f t="shared" si="8"/>
        <v>0.4</v>
      </c>
      <c r="T64" s="666">
        <f t="shared" si="5"/>
        <v>31.826198439241924</v>
      </c>
      <c r="U64" s="668">
        <v>25</v>
      </c>
      <c r="V64" s="668">
        <v>25</v>
      </c>
      <c r="W64" s="669">
        <v>360</v>
      </c>
      <c r="X64" s="670">
        <f t="shared" si="6"/>
        <v>441.82619843924192</v>
      </c>
      <c r="Y64" s="681"/>
      <c r="Z64" s="681"/>
      <c r="AA64" s="681"/>
      <c r="AB64" s="681"/>
      <c r="AC64" s="681"/>
      <c r="AD64" s="681"/>
    </row>
    <row r="65" spans="1:30" ht="200.1" customHeight="1">
      <c r="A65" s="655">
        <v>52</v>
      </c>
      <c r="B65" s="677"/>
      <c r="C65" s="678"/>
      <c r="D65" s="658">
        <v>49</v>
      </c>
      <c r="E65" s="1091" t="s">
        <v>1457</v>
      </c>
      <c r="F65" s="678" t="s">
        <v>1667</v>
      </c>
      <c r="G65" s="661" t="s">
        <v>799</v>
      </c>
      <c r="H65" s="662" t="s">
        <v>812</v>
      </c>
      <c r="I65" s="708">
        <v>19</v>
      </c>
      <c r="J65" s="655">
        <v>12</v>
      </c>
      <c r="K65" s="679">
        <f t="shared" si="9"/>
        <v>228</v>
      </c>
      <c r="L65" s="664">
        <f t="shared" si="10"/>
        <v>21.18171683389075</v>
      </c>
      <c r="M65" s="665">
        <f t="shared" si="1"/>
        <v>480</v>
      </c>
      <c r="N65" s="665"/>
      <c r="O65" s="665">
        <f t="shared" si="2"/>
        <v>6930</v>
      </c>
      <c r="P65" s="664">
        <f t="shared" si="3"/>
        <v>0.3</v>
      </c>
      <c r="Q65" s="665">
        <v>1</v>
      </c>
      <c r="R65" s="666">
        <f t="shared" si="4"/>
        <v>54204.013377926429</v>
      </c>
      <c r="S65" s="667">
        <f t="shared" si="8"/>
        <v>0.4</v>
      </c>
      <c r="T65" s="666">
        <f t="shared" si="5"/>
        <v>21.681605351170571</v>
      </c>
      <c r="U65" s="668">
        <v>25</v>
      </c>
      <c r="V65" s="668">
        <v>25</v>
      </c>
      <c r="W65" s="669">
        <v>360</v>
      </c>
      <c r="X65" s="670">
        <f t="shared" si="6"/>
        <v>431.68160535117056</v>
      </c>
      <c r="Y65" s="681"/>
      <c r="Z65" s="681"/>
      <c r="AA65" s="681"/>
      <c r="AB65" s="681"/>
      <c r="AC65" s="681"/>
      <c r="AD65" s="681"/>
    </row>
    <row r="66" spans="1:30" ht="200.1" customHeight="1">
      <c r="A66" s="655">
        <v>53</v>
      </c>
      <c r="B66" s="677"/>
      <c r="C66" s="678"/>
      <c r="D66" s="658">
        <v>50</v>
      </c>
      <c r="E66" s="1091" t="s">
        <v>1457</v>
      </c>
      <c r="F66" s="659" t="s">
        <v>1668</v>
      </c>
      <c r="G66" s="661" t="s">
        <v>800</v>
      </c>
      <c r="H66" s="662" t="s">
        <v>810</v>
      </c>
      <c r="I66" s="708">
        <v>29</v>
      </c>
      <c r="J66" s="708">
        <v>13</v>
      </c>
      <c r="K66" s="679">
        <f t="shared" si="9"/>
        <v>377</v>
      </c>
      <c r="L66" s="664">
        <f t="shared" si="10"/>
        <v>35.024154589371982</v>
      </c>
      <c r="M66" s="665">
        <f t="shared" si="1"/>
        <v>480</v>
      </c>
      <c r="N66" s="665"/>
      <c r="O66" s="665">
        <f t="shared" si="2"/>
        <v>13860</v>
      </c>
      <c r="P66" s="664">
        <f t="shared" si="3"/>
        <v>0.6</v>
      </c>
      <c r="Q66" s="665">
        <v>1</v>
      </c>
      <c r="R66" s="666">
        <f t="shared" si="4"/>
        <v>308072.46376811597</v>
      </c>
      <c r="S66" s="667">
        <f t="shared" si="8"/>
        <v>0.7</v>
      </c>
      <c r="T66" s="666">
        <f t="shared" si="5"/>
        <v>215.65072463768115</v>
      </c>
      <c r="U66" s="668">
        <v>25</v>
      </c>
      <c r="V66" s="668">
        <v>25</v>
      </c>
      <c r="W66" s="669">
        <v>360</v>
      </c>
      <c r="X66" s="670">
        <f t="shared" si="6"/>
        <v>625.65072463768115</v>
      </c>
      <c r="Y66" s="681"/>
      <c r="Z66" s="681"/>
      <c r="AA66" s="681"/>
      <c r="AB66" s="681"/>
      <c r="AC66" s="681"/>
      <c r="AD66" s="681"/>
    </row>
    <row r="67" spans="1:30" ht="200.1" customHeight="1">
      <c r="A67" s="655">
        <v>54</v>
      </c>
      <c r="B67" s="677"/>
      <c r="C67" s="678"/>
      <c r="D67" s="658">
        <v>51</v>
      </c>
      <c r="E67" s="1091" t="s">
        <v>1457</v>
      </c>
      <c r="F67" s="659" t="s">
        <v>1669</v>
      </c>
      <c r="G67" s="661" t="s">
        <v>800</v>
      </c>
      <c r="H67" s="662" t="s">
        <v>810</v>
      </c>
      <c r="I67" s="708">
        <v>29</v>
      </c>
      <c r="J67" s="708">
        <v>13</v>
      </c>
      <c r="K67" s="679">
        <f t="shared" si="9"/>
        <v>377</v>
      </c>
      <c r="L67" s="664">
        <f t="shared" si="10"/>
        <v>35.024154589371982</v>
      </c>
      <c r="M67" s="665">
        <f t="shared" si="1"/>
        <v>480</v>
      </c>
      <c r="N67" s="665"/>
      <c r="O67" s="665">
        <f t="shared" si="2"/>
        <v>13860</v>
      </c>
      <c r="P67" s="664">
        <f t="shared" si="3"/>
        <v>0.6</v>
      </c>
      <c r="Q67" s="665">
        <v>1</v>
      </c>
      <c r="R67" s="666">
        <f t="shared" si="4"/>
        <v>308072.46376811597</v>
      </c>
      <c r="S67" s="667">
        <f t="shared" si="8"/>
        <v>0.7</v>
      </c>
      <c r="T67" s="666">
        <f t="shared" si="5"/>
        <v>215.65072463768115</v>
      </c>
      <c r="U67" s="668">
        <v>25</v>
      </c>
      <c r="V67" s="668">
        <v>25</v>
      </c>
      <c r="W67" s="669">
        <v>360</v>
      </c>
      <c r="X67" s="670">
        <f t="shared" si="6"/>
        <v>625.65072463768115</v>
      </c>
      <c r="Y67" s="681"/>
      <c r="Z67" s="681"/>
      <c r="AA67" s="681"/>
      <c r="AB67" s="681"/>
      <c r="AC67" s="681"/>
      <c r="AD67" s="681"/>
    </row>
    <row r="68" spans="1:30" ht="200.1" customHeight="1">
      <c r="A68" s="655">
        <v>55</v>
      </c>
      <c r="B68" s="677"/>
      <c r="C68" s="678"/>
      <c r="D68" s="658">
        <v>52</v>
      </c>
      <c r="E68" s="1091" t="s">
        <v>1457</v>
      </c>
      <c r="F68" s="659" t="s">
        <v>1670</v>
      </c>
      <c r="G68" s="661" t="s">
        <v>799</v>
      </c>
      <c r="H68" s="662" t="s">
        <v>812</v>
      </c>
      <c r="I68" s="708">
        <v>38</v>
      </c>
      <c r="J68" s="708">
        <v>13</v>
      </c>
      <c r="K68" s="679">
        <f t="shared" si="9"/>
        <v>494</v>
      </c>
      <c r="L68" s="664">
        <f t="shared" si="10"/>
        <v>45.893719806763286</v>
      </c>
      <c r="M68" s="665">
        <f t="shared" si="1"/>
        <v>480</v>
      </c>
      <c r="N68" s="665"/>
      <c r="O68" s="665">
        <f t="shared" si="2"/>
        <v>6930</v>
      </c>
      <c r="P68" s="664">
        <f t="shared" si="3"/>
        <v>0.3</v>
      </c>
      <c r="Q68" s="665">
        <v>1</v>
      </c>
      <c r="R68" s="666">
        <f t="shared" si="4"/>
        <v>117442.02898550723</v>
      </c>
      <c r="S68" s="667">
        <f t="shared" si="8"/>
        <v>0.4</v>
      </c>
      <c r="T68" s="666">
        <f t="shared" si="5"/>
        <v>46.976811594202893</v>
      </c>
      <c r="U68" s="668">
        <v>25</v>
      </c>
      <c r="V68" s="668">
        <v>25</v>
      </c>
      <c r="W68" s="669">
        <v>360</v>
      </c>
      <c r="X68" s="670">
        <f t="shared" si="6"/>
        <v>456.9768115942029</v>
      </c>
      <c r="Y68" s="681"/>
      <c r="Z68" s="681"/>
      <c r="AA68" s="681"/>
      <c r="AB68" s="681"/>
      <c r="AC68" s="681"/>
      <c r="AD68" s="681"/>
    </row>
    <row r="69" spans="1:30" ht="200.1" customHeight="1">
      <c r="A69" s="655">
        <v>56</v>
      </c>
      <c r="B69" s="677"/>
      <c r="C69" s="678"/>
      <c r="D69" s="658">
        <v>53</v>
      </c>
      <c r="E69" s="1091" t="s">
        <v>1457</v>
      </c>
      <c r="F69" s="659" t="s">
        <v>1671</v>
      </c>
      <c r="G69" s="661" t="s">
        <v>799</v>
      </c>
      <c r="H69" s="662" t="s">
        <v>812</v>
      </c>
      <c r="I69" s="708">
        <v>36</v>
      </c>
      <c r="J69" s="708">
        <v>12</v>
      </c>
      <c r="K69" s="679">
        <f t="shared" si="9"/>
        <v>432</v>
      </c>
      <c r="L69" s="664">
        <f t="shared" si="10"/>
        <v>40.133779264214049</v>
      </c>
      <c r="M69" s="665">
        <f t="shared" si="1"/>
        <v>480</v>
      </c>
      <c r="N69" s="665"/>
      <c r="O69" s="665">
        <f t="shared" si="2"/>
        <v>6930</v>
      </c>
      <c r="P69" s="664">
        <f t="shared" si="3"/>
        <v>0.3</v>
      </c>
      <c r="Q69" s="665">
        <v>1</v>
      </c>
      <c r="R69" s="666">
        <f t="shared" si="4"/>
        <v>102702.34113712375</v>
      </c>
      <c r="S69" s="667">
        <f t="shared" si="8"/>
        <v>0.4</v>
      </c>
      <c r="T69" s="666">
        <f t="shared" si="5"/>
        <v>41.0809364548495</v>
      </c>
      <c r="U69" s="668">
        <v>25</v>
      </c>
      <c r="V69" s="668">
        <v>25</v>
      </c>
      <c r="W69" s="669">
        <v>360</v>
      </c>
      <c r="X69" s="670">
        <f t="shared" si="6"/>
        <v>451.08093645484951</v>
      </c>
      <c r="Y69" s="681"/>
      <c r="Z69" s="681"/>
      <c r="AA69" s="681"/>
      <c r="AB69" s="681"/>
      <c r="AC69" s="681"/>
      <c r="AD69" s="681"/>
    </row>
    <row r="70" spans="1:30" ht="200.1" customHeight="1">
      <c r="A70" s="655">
        <v>57</v>
      </c>
      <c r="B70" s="677"/>
      <c r="C70" s="678"/>
      <c r="D70" s="658">
        <v>53</v>
      </c>
      <c r="E70" s="1091" t="s">
        <v>1457</v>
      </c>
      <c r="F70" s="659" t="s">
        <v>1672</v>
      </c>
      <c r="G70" s="661" t="s">
        <v>800</v>
      </c>
      <c r="H70" s="662" t="s">
        <v>809</v>
      </c>
      <c r="I70" s="708">
        <v>20</v>
      </c>
      <c r="J70" s="708">
        <v>15</v>
      </c>
      <c r="K70" s="679">
        <f t="shared" si="9"/>
        <v>300</v>
      </c>
      <c r="L70" s="664">
        <f t="shared" si="10"/>
        <v>27.87068004459309</v>
      </c>
      <c r="M70" s="665">
        <f t="shared" si="1"/>
        <v>480</v>
      </c>
      <c r="N70" s="665"/>
      <c r="O70" s="665">
        <f t="shared" si="2"/>
        <v>13860</v>
      </c>
      <c r="P70" s="664">
        <f t="shared" si="3"/>
        <v>1</v>
      </c>
      <c r="Q70" s="665">
        <v>1</v>
      </c>
      <c r="R70" s="666">
        <f t="shared" si="4"/>
        <v>399665.55183946493</v>
      </c>
      <c r="S70" s="667">
        <f t="shared" si="8"/>
        <v>0.7</v>
      </c>
      <c r="T70" s="666">
        <f t="shared" si="5"/>
        <v>279.76588628762539</v>
      </c>
      <c r="U70" s="668">
        <v>25</v>
      </c>
      <c r="V70" s="668">
        <v>25</v>
      </c>
      <c r="W70" s="669">
        <v>360</v>
      </c>
      <c r="X70" s="670">
        <f t="shared" si="6"/>
        <v>689.76588628762534</v>
      </c>
      <c r="Y70" s="681"/>
      <c r="Z70" s="681"/>
      <c r="AA70" s="681"/>
      <c r="AB70" s="681"/>
      <c r="AC70" s="681"/>
      <c r="AD70" s="681"/>
    </row>
    <row r="71" spans="1:30" ht="200.1" customHeight="1">
      <c r="A71" s="655">
        <v>58</v>
      </c>
      <c r="B71" s="677"/>
      <c r="C71" s="678"/>
      <c r="D71" s="658">
        <v>54</v>
      </c>
      <c r="E71" s="1091" t="s">
        <v>1457</v>
      </c>
      <c r="F71" s="659" t="s">
        <v>1675</v>
      </c>
      <c r="G71" s="661" t="s">
        <v>800</v>
      </c>
      <c r="H71" s="662" t="s">
        <v>810</v>
      </c>
      <c r="I71" s="708">
        <v>24</v>
      </c>
      <c r="J71" s="708">
        <v>9</v>
      </c>
      <c r="K71" s="679">
        <f t="shared" si="9"/>
        <v>216</v>
      </c>
      <c r="L71" s="664">
        <f t="shared" si="10"/>
        <v>20.066889632107024</v>
      </c>
      <c r="M71" s="665">
        <f t="shared" si="1"/>
        <v>480</v>
      </c>
      <c r="N71" s="665"/>
      <c r="O71" s="665">
        <f t="shared" si="2"/>
        <v>13860</v>
      </c>
      <c r="P71" s="664">
        <f t="shared" si="3"/>
        <v>0.6</v>
      </c>
      <c r="Q71" s="665">
        <v>1</v>
      </c>
      <c r="R71" s="666">
        <f t="shared" si="4"/>
        <v>176508.36120401337</v>
      </c>
      <c r="S71" s="667">
        <f t="shared" si="8"/>
        <v>0.7</v>
      </c>
      <c r="T71" s="666">
        <f t="shared" si="5"/>
        <v>123.55585284280936</v>
      </c>
      <c r="U71" s="668"/>
      <c r="V71" s="668"/>
      <c r="W71" s="669"/>
      <c r="X71" s="670">
        <f t="shared" si="6"/>
        <v>123.55585284280936</v>
      </c>
      <c r="Y71" s="681"/>
      <c r="Z71" s="681"/>
      <c r="AA71" s="681"/>
      <c r="AB71" s="681"/>
      <c r="AC71" s="681"/>
      <c r="AD71" s="681"/>
    </row>
    <row r="72" spans="1:30" ht="200.1" customHeight="1">
      <c r="A72" s="655">
        <v>59</v>
      </c>
      <c r="B72" s="677"/>
      <c r="C72" s="678"/>
      <c r="D72" s="658">
        <v>55</v>
      </c>
      <c r="E72" s="1091" t="s">
        <v>1457</v>
      </c>
      <c r="F72" s="659" t="s">
        <v>1673</v>
      </c>
      <c r="G72" s="661" t="s">
        <v>800</v>
      </c>
      <c r="H72" s="662" t="s">
        <v>807</v>
      </c>
      <c r="I72" s="708">
        <v>15</v>
      </c>
      <c r="J72" s="708">
        <v>20</v>
      </c>
      <c r="K72" s="679">
        <f t="shared" si="9"/>
        <v>300</v>
      </c>
      <c r="L72" s="664">
        <f t="shared" si="10"/>
        <v>27.87068004459309</v>
      </c>
      <c r="M72" s="665">
        <f t="shared" si="1"/>
        <v>480</v>
      </c>
      <c r="N72" s="665"/>
      <c r="O72" s="665">
        <f t="shared" si="2"/>
        <v>13860</v>
      </c>
      <c r="P72" s="664">
        <f t="shared" si="3"/>
        <v>0.95</v>
      </c>
      <c r="Q72" s="665">
        <v>1</v>
      </c>
      <c r="R72" s="666">
        <f t="shared" si="4"/>
        <v>380351.17056856188</v>
      </c>
      <c r="S72" s="667">
        <f t="shared" si="8"/>
        <v>0.7</v>
      </c>
      <c r="T72" s="666">
        <f t="shared" si="5"/>
        <v>266.24581939799333</v>
      </c>
      <c r="U72" s="668"/>
      <c r="V72" s="668"/>
      <c r="W72" s="669"/>
      <c r="X72" s="670">
        <f t="shared" si="6"/>
        <v>266.24581939799333</v>
      </c>
      <c r="Y72" s="681"/>
      <c r="Z72" s="681"/>
      <c r="AA72" s="681"/>
      <c r="AB72" s="681"/>
      <c r="AC72" s="681"/>
      <c r="AD72" s="681"/>
    </row>
    <row r="73" spans="1:30" ht="200.1" customHeight="1">
      <c r="A73" s="655">
        <v>60</v>
      </c>
      <c r="B73" s="677"/>
      <c r="C73" s="678"/>
      <c r="D73" s="658">
        <v>56</v>
      </c>
      <c r="E73" s="1091" t="s">
        <v>1457</v>
      </c>
      <c r="F73" s="659" t="s">
        <v>1674</v>
      </c>
      <c r="G73" s="661" t="s">
        <v>800</v>
      </c>
      <c r="H73" s="662" t="s">
        <v>809</v>
      </c>
      <c r="I73" s="708">
        <v>36</v>
      </c>
      <c r="J73" s="708">
        <v>15</v>
      </c>
      <c r="K73" s="679">
        <f t="shared" si="9"/>
        <v>540</v>
      </c>
      <c r="L73" s="664">
        <f t="shared" si="10"/>
        <v>50.167224080267559</v>
      </c>
      <c r="M73" s="665">
        <f t="shared" si="1"/>
        <v>480</v>
      </c>
      <c r="N73" s="665"/>
      <c r="O73" s="665">
        <f t="shared" si="2"/>
        <v>13860</v>
      </c>
      <c r="P73" s="664">
        <f t="shared" si="3"/>
        <v>1</v>
      </c>
      <c r="Q73" s="665">
        <v>1</v>
      </c>
      <c r="R73" s="666">
        <f t="shared" si="4"/>
        <v>719397.99331103684</v>
      </c>
      <c r="S73" s="667">
        <f t="shared" si="8"/>
        <v>0.7</v>
      </c>
      <c r="T73" s="666">
        <f t="shared" si="5"/>
        <v>503.57859531772573</v>
      </c>
      <c r="U73" s="668"/>
      <c r="V73" s="668"/>
      <c r="W73" s="669"/>
      <c r="X73" s="670">
        <f t="shared" si="6"/>
        <v>503.57859531772573</v>
      </c>
      <c r="Y73" s="681"/>
      <c r="Z73" s="681"/>
      <c r="AA73" s="681"/>
      <c r="AB73" s="681"/>
      <c r="AC73" s="681"/>
      <c r="AD73" s="681"/>
    </row>
    <row r="74" spans="1:30" ht="200.1" hidden="1" customHeight="1">
      <c r="A74" s="655">
        <v>61</v>
      </c>
      <c r="B74" s="677"/>
      <c r="C74" s="678"/>
      <c r="D74" s="658">
        <v>57</v>
      </c>
      <c r="E74" s="659" t="s">
        <v>1564</v>
      </c>
      <c r="F74" s="660" t="s">
        <v>1457</v>
      </c>
      <c r="G74" s="661" t="s">
        <v>802</v>
      </c>
      <c r="H74" s="662" t="s">
        <v>809</v>
      </c>
      <c r="I74" s="708">
        <v>27</v>
      </c>
      <c r="J74" s="708">
        <v>20</v>
      </c>
      <c r="K74" s="679">
        <f t="shared" si="9"/>
        <v>540</v>
      </c>
      <c r="L74" s="664">
        <f t="shared" si="10"/>
        <v>50.167224080267559</v>
      </c>
      <c r="M74" s="665">
        <f t="shared" si="1"/>
        <v>480</v>
      </c>
      <c r="N74" s="665"/>
      <c r="O74" s="665">
        <f t="shared" si="2"/>
        <v>15400</v>
      </c>
      <c r="P74" s="664">
        <f t="shared" si="3"/>
        <v>1</v>
      </c>
      <c r="Q74" s="665">
        <v>1</v>
      </c>
      <c r="R74" s="666">
        <f t="shared" si="4"/>
        <v>796655.51839464891</v>
      </c>
      <c r="S74" s="667">
        <f t="shared" si="8"/>
        <v>1.2</v>
      </c>
      <c r="T74" s="666">
        <f t="shared" si="5"/>
        <v>955.9866220735787</v>
      </c>
      <c r="U74" s="668"/>
      <c r="V74" s="668"/>
      <c r="W74" s="669"/>
      <c r="X74" s="670">
        <f t="shared" si="6"/>
        <v>955.9866220735787</v>
      </c>
      <c r="Y74" s="681"/>
      <c r="Z74" s="681"/>
      <c r="AA74" s="681"/>
      <c r="AB74" s="681"/>
      <c r="AC74" s="681"/>
      <c r="AD74" s="681"/>
    </row>
    <row r="75" spans="1:30" ht="200.1" customHeight="1">
      <c r="A75" s="754"/>
      <c r="B75" s="677"/>
      <c r="C75" s="678"/>
      <c r="D75" s="658">
        <v>57</v>
      </c>
      <c r="E75" s="659" t="s">
        <v>2225</v>
      </c>
      <c r="F75" s="660" t="s">
        <v>1987</v>
      </c>
      <c r="G75" s="661"/>
      <c r="H75" s="662"/>
      <c r="I75" s="754"/>
      <c r="J75" s="754"/>
      <c r="K75" s="679"/>
      <c r="L75" s="755"/>
      <c r="M75" s="665"/>
      <c r="N75" s="665"/>
      <c r="O75" s="665"/>
      <c r="P75" s="755"/>
      <c r="Q75" s="665"/>
      <c r="R75" s="666"/>
      <c r="S75" s="667"/>
      <c r="T75" s="666"/>
      <c r="U75" s="668"/>
      <c r="V75" s="668"/>
      <c r="W75" s="669"/>
      <c r="X75" s="670"/>
      <c r="Y75" s="681"/>
      <c r="Z75" s="681"/>
      <c r="AA75" s="681"/>
      <c r="AB75" s="681"/>
      <c r="AC75" s="681"/>
      <c r="AD75" s="681"/>
    </row>
    <row r="76" spans="1:30" ht="200.1" customHeight="1">
      <c r="A76" s="655">
        <v>62</v>
      </c>
      <c r="B76" s="677"/>
      <c r="C76" s="678"/>
      <c r="D76" s="658">
        <v>58</v>
      </c>
      <c r="E76" s="1091" t="s">
        <v>1457</v>
      </c>
      <c r="F76" s="659" t="s">
        <v>1676</v>
      </c>
      <c r="G76" s="661" t="s">
        <v>799</v>
      </c>
      <c r="H76" s="662" t="s">
        <v>809</v>
      </c>
      <c r="I76" s="708">
        <v>10</v>
      </c>
      <c r="J76" s="708">
        <v>10</v>
      </c>
      <c r="K76" s="679">
        <f t="shared" si="9"/>
        <v>100</v>
      </c>
      <c r="L76" s="664">
        <f t="shared" si="10"/>
        <v>9.2902266815310295</v>
      </c>
      <c r="M76" s="665">
        <f t="shared" si="1"/>
        <v>480</v>
      </c>
      <c r="N76" s="665"/>
      <c r="O76" s="665">
        <f t="shared" si="2"/>
        <v>6930</v>
      </c>
      <c r="P76" s="664">
        <f t="shared" si="3"/>
        <v>1</v>
      </c>
      <c r="Q76" s="665">
        <v>1</v>
      </c>
      <c r="R76" s="666">
        <f t="shared" si="4"/>
        <v>68840.579710144928</v>
      </c>
      <c r="S76" s="667">
        <f t="shared" si="8"/>
        <v>0.4</v>
      </c>
      <c r="T76" s="666">
        <f t="shared" si="5"/>
        <v>27.536231884057973</v>
      </c>
      <c r="U76" s="668"/>
      <c r="V76" s="668"/>
      <c r="W76" s="669"/>
      <c r="X76" s="670">
        <f t="shared" si="6"/>
        <v>27.536231884057973</v>
      </c>
      <c r="Y76" s="681"/>
      <c r="Z76" s="681"/>
      <c r="AA76" s="681"/>
      <c r="AB76" s="681"/>
      <c r="AC76" s="681"/>
      <c r="AD76" s="681"/>
    </row>
    <row r="77" spans="1:30" ht="200.1" customHeight="1">
      <c r="A77" s="655">
        <v>63</v>
      </c>
      <c r="B77" s="677"/>
      <c r="C77" s="678"/>
      <c r="D77" s="658">
        <v>59</v>
      </c>
      <c r="E77" s="1091" t="s">
        <v>1457</v>
      </c>
      <c r="F77" s="659" t="s">
        <v>1677</v>
      </c>
      <c r="G77" s="661" t="s">
        <v>799</v>
      </c>
      <c r="H77" s="662" t="s">
        <v>809</v>
      </c>
      <c r="I77" s="708">
        <v>10</v>
      </c>
      <c r="J77" s="708">
        <v>10</v>
      </c>
      <c r="K77" s="679">
        <f t="shared" si="9"/>
        <v>100</v>
      </c>
      <c r="L77" s="664">
        <f t="shared" si="10"/>
        <v>9.2902266815310295</v>
      </c>
      <c r="M77" s="665">
        <f t="shared" si="1"/>
        <v>480</v>
      </c>
      <c r="N77" s="665"/>
      <c r="O77" s="665">
        <f t="shared" si="2"/>
        <v>6930</v>
      </c>
      <c r="P77" s="664">
        <f t="shared" si="3"/>
        <v>1</v>
      </c>
      <c r="Q77" s="665">
        <v>1</v>
      </c>
      <c r="R77" s="666">
        <f t="shared" si="4"/>
        <v>68840.579710144928</v>
      </c>
      <c r="S77" s="667">
        <f t="shared" si="8"/>
        <v>0.4</v>
      </c>
      <c r="T77" s="666">
        <f t="shared" si="5"/>
        <v>27.536231884057973</v>
      </c>
      <c r="U77" s="668"/>
      <c r="V77" s="668"/>
      <c r="W77" s="669"/>
      <c r="X77" s="670">
        <f t="shared" si="6"/>
        <v>27.536231884057973</v>
      </c>
      <c r="Y77" s="681"/>
      <c r="Z77" s="681"/>
      <c r="AA77" s="681"/>
      <c r="AB77" s="681"/>
      <c r="AC77" s="681"/>
      <c r="AD77" s="681"/>
    </row>
    <row r="78" spans="1:30" ht="200.1" customHeight="1">
      <c r="A78" s="655">
        <v>65</v>
      </c>
      <c r="B78" s="677"/>
      <c r="C78" s="678"/>
      <c r="D78" s="658">
        <v>60</v>
      </c>
      <c r="E78" s="1091" t="s">
        <v>1457</v>
      </c>
      <c r="F78" s="659" t="s">
        <v>1678</v>
      </c>
      <c r="G78" s="661" t="s">
        <v>800</v>
      </c>
      <c r="H78" s="662" t="s">
        <v>809</v>
      </c>
      <c r="I78" s="708">
        <v>46</v>
      </c>
      <c r="J78" s="708">
        <v>15</v>
      </c>
      <c r="K78" s="679">
        <f t="shared" si="9"/>
        <v>690</v>
      </c>
      <c r="L78" s="664">
        <f t="shared" si="10"/>
        <v>64.102564102564102</v>
      </c>
      <c r="M78" s="665">
        <f t="shared" ref="M78:M140" si="11">IFERROR(VLOOKUP(G78,RateB,4,TRUE),"")</f>
        <v>480</v>
      </c>
      <c r="N78" s="665"/>
      <c r="O78" s="665">
        <f t="shared" ref="O78:O140" si="12">IFERROR(VLOOKUP(G78,RateB,5,TRUE),"")</f>
        <v>13860</v>
      </c>
      <c r="P78" s="664">
        <f t="shared" ref="P78:P138" si="13">IFERROR(VLOOKUP(H78,Demand,2,TRUE),"")</f>
        <v>1</v>
      </c>
      <c r="Q78" s="665">
        <v>1</v>
      </c>
      <c r="R78" s="666">
        <f t="shared" ref="R78:R141" si="14">IFERROR((L78*M78)+(L78*O78*P78)*Q78,"")</f>
        <v>919230.76923076925</v>
      </c>
      <c r="S78" s="667">
        <f t="shared" ref="S78:S140" si="15">IFERROR(VLOOKUP(G78,Rate,2,0),"")</f>
        <v>0.7</v>
      </c>
      <c r="T78" s="666">
        <f t="shared" ref="T78:T141" si="16">IFERROR(R78*S78/1000,"")</f>
        <v>643.46153846153834</v>
      </c>
      <c r="U78" s="668"/>
      <c r="V78" s="668"/>
      <c r="W78" s="669"/>
      <c r="X78" s="670">
        <f t="shared" ref="X78:X140" si="17">IFERROR(T78+U78+V78+W78,"")</f>
        <v>643.46153846153834</v>
      </c>
      <c r="Y78" s="681"/>
      <c r="Z78" s="681"/>
      <c r="AA78" s="681"/>
      <c r="AB78" s="681"/>
      <c r="AC78" s="681"/>
      <c r="AD78" s="681"/>
    </row>
    <row r="79" spans="1:30" ht="200.1" customHeight="1">
      <c r="A79" s="655">
        <v>66</v>
      </c>
      <c r="B79" s="677"/>
      <c r="C79" s="678"/>
      <c r="D79" s="658">
        <v>61</v>
      </c>
      <c r="E79" s="1091" t="s">
        <v>1457</v>
      </c>
      <c r="F79" s="659" t="s">
        <v>1679</v>
      </c>
      <c r="G79" s="661" t="s">
        <v>800</v>
      </c>
      <c r="H79" s="662" t="s">
        <v>810</v>
      </c>
      <c r="I79" s="708">
        <v>46</v>
      </c>
      <c r="J79" s="708">
        <v>15</v>
      </c>
      <c r="K79" s="679">
        <f t="shared" si="9"/>
        <v>690</v>
      </c>
      <c r="L79" s="664">
        <f t="shared" si="10"/>
        <v>64.102564102564102</v>
      </c>
      <c r="M79" s="665">
        <f t="shared" si="11"/>
        <v>480</v>
      </c>
      <c r="N79" s="665"/>
      <c r="O79" s="665">
        <f t="shared" si="12"/>
        <v>13860</v>
      </c>
      <c r="P79" s="664">
        <f t="shared" si="13"/>
        <v>0.6</v>
      </c>
      <c r="Q79" s="665">
        <v>1</v>
      </c>
      <c r="R79" s="666">
        <f t="shared" si="14"/>
        <v>563846.15384615387</v>
      </c>
      <c r="S79" s="667">
        <f t="shared" si="15"/>
        <v>0.7</v>
      </c>
      <c r="T79" s="666">
        <f t="shared" si="16"/>
        <v>394.69230769230768</v>
      </c>
      <c r="U79" s="668"/>
      <c r="V79" s="668"/>
      <c r="W79" s="669"/>
      <c r="X79" s="670">
        <f t="shared" si="17"/>
        <v>394.69230769230768</v>
      </c>
      <c r="Y79" s="681"/>
      <c r="Z79" s="681"/>
      <c r="AA79" s="681"/>
      <c r="AB79" s="681"/>
      <c r="AC79" s="681"/>
      <c r="AD79" s="681"/>
    </row>
    <row r="80" spans="1:30" ht="200.1" customHeight="1">
      <c r="A80" s="655">
        <v>67</v>
      </c>
      <c r="B80" s="677"/>
      <c r="C80" s="678"/>
      <c r="D80" s="658">
        <v>62</v>
      </c>
      <c r="E80" s="1091" t="s">
        <v>1457</v>
      </c>
      <c r="F80" s="659" t="s">
        <v>1680</v>
      </c>
      <c r="G80" s="661" t="s">
        <v>798</v>
      </c>
      <c r="H80" s="662" t="s">
        <v>810</v>
      </c>
      <c r="I80" s="708">
        <v>25</v>
      </c>
      <c r="J80" s="708">
        <v>15</v>
      </c>
      <c r="K80" s="679">
        <f t="shared" si="9"/>
        <v>375</v>
      </c>
      <c r="L80" s="664">
        <f t="shared" si="10"/>
        <v>34.838350055741365</v>
      </c>
      <c r="M80" s="665">
        <f t="shared" si="11"/>
        <v>480</v>
      </c>
      <c r="N80" s="665"/>
      <c r="O80" s="665">
        <f t="shared" si="12"/>
        <v>0</v>
      </c>
      <c r="P80" s="664">
        <f t="shared" si="13"/>
        <v>0.6</v>
      </c>
      <c r="Q80" s="665">
        <v>1</v>
      </c>
      <c r="R80" s="666">
        <f t="shared" si="14"/>
        <v>16722.408026755857</v>
      </c>
      <c r="S80" s="667">
        <f t="shared" si="15"/>
        <v>2.5</v>
      </c>
      <c r="T80" s="666">
        <f t="shared" si="16"/>
        <v>41.806020066889644</v>
      </c>
      <c r="U80" s="668"/>
      <c r="V80" s="668"/>
      <c r="W80" s="669"/>
      <c r="X80" s="670">
        <f t="shared" si="17"/>
        <v>41.806020066889644</v>
      </c>
      <c r="Y80" s="681"/>
      <c r="Z80" s="681"/>
      <c r="AA80" s="681"/>
      <c r="AB80" s="681"/>
      <c r="AC80" s="681"/>
      <c r="AD80" s="681"/>
    </row>
    <row r="81" spans="1:30" ht="200.1" customHeight="1">
      <c r="A81" s="655">
        <v>68</v>
      </c>
      <c r="B81" s="677"/>
      <c r="C81" s="678"/>
      <c r="D81" s="658">
        <v>63</v>
      </c>
      <c r="E81" s="1091" t="s">
        <v>1457</v>
      </c>
      <c r="F81" s="659" t="s">
        <v>1681</v>
      </c>
      <c r="G81" s="661" t="s">
        <v>798</v>
      </c>
      <c r="H81" s="662" t="s">
        <v>809</v>
      </c>
      <c r="I81" s="708">
        <v>60</v>
      </c>
      <c r="J81" s="708">
        <v>50</v>
      </c>
      <c r="K81" s="679">
        <f t="shared" si="9"/>
        <v>3000</v>
      </c>
      <c r="L81" s="664">
        <f t="shared" si="10"/>
        <v>278.70680044593092</v>
      </c>
      <c r="M81" s="665">
        <f t="shared" si="11"/>
        <v>480</v>
      </c>
      <c r="N81" s="665"/>
      <c r="O81" s="665">
        <f t="shared" si="12"/>
        <v>0</v>
      </c>
      <c r="P81" s="664">
        <f t="shared" si="13"/>
        <v>1</v>
      </c>
      <c r="Q81" s="665">
        <v>1</v>
      </c>
      <c r="R81" s="666">
        <f t="shared" si="14"/>
        <v>133779.26421404685</v>
      </c>
      <c r="S81" s="667">
        <f t="shared" si="15"/>
        <v>2.5</v>
      </c>
      <c r="T81" s="666">
        <f t="shared" si="16"/>
        <v>334.44816053511715</v>
      </c>
      <c r="U81" s="668"/>
      <c r="V81" s="668"/>
      <c r="W81" s="669"/>
      <c r="X81" s="670">
        <f t="shared" si="17"/>
        <v>334.44816053511715</v>
      </c>
      <c r="Y81" s="681"/>
      <c r="Z81" s="681"/>
      <c r="AA81" s="681"/>
      <c r="AB81" s="681"/>
      <c r="AC81" s="681"/>
      <c r="AD81" s="681"/>
    </row>
    <row r="82" spans="1:30" ht="200.1" customHeight="1">
      <c r="A82" s="655">
        <v>69</v>
      </c>
      <c r="B82" s="677"/>
      <c r="C82" s="678"/>
      <c r="D82" s="658">
        <v>64</v>
      </c>
      <c r="E82" s="1091" t="s">
        <v>1457</v>
      </c>
      <c r="F82" s="659" t="s">
        <v>1682</v>
      </c>
      <c r="G82" s="661" t="s">
        <v>800</v>
      </c>
      <c r="H82" s="662" t="s">
        <v>811</v>
      </c>
      <c r="I82" s="708">
        <v>30</v>
      </c>
      <c r="J82" s="708">
        <v>20</v>
      </c>
      <c r="K82" s="679">
        <f t="shared" si="9"/>
        <v>600</v>
      </c>
      <c r="L82" s="664">
        <f t="shared" si="10"/>
        <v>55.74136008918618</v>
      </c>
      <c r="M82" s="665">
        <f t="shared" si="11"/>
        <v>480</v>
      </c>
      <c r="N82" s="665"/>
      <c r="O82" s="665">
        <f t="shared" si="12"/>
        <v>13860</v>
      </c>
      <c r="P82" s="664">
        <f t="shared" si="13"/>
        <v>0.45</v>
      </c>
      <c r="Q82" s="665">
        <v>1</v>
      </c>
      <c r="R82" s="666">
        <f t="shared" si="14"/>
        <v>374414.71571906353</v>
      </c>
      <c r="S82" s="667">
        <f t="shared" si="15"/>
        <v>0.7</v>
      </c>
      <c r="T82" s="666">
        <f t="shared" si="16"/>
        <v>262.09030100334445</v>
      </c>
      <c r="U82" s="668"/>
      <c r="V82" s="668"/>
      <c r="W82" s="669"/>
      <c r="X82" s="670">
        <f t="shared" si="17"/>
        <v>262.09030100334445</v>
      </c>
      <c r="Y82" s="681"/>
      <c r="Z82" s="681"/>
      <c r="AA82" s="681"/>
      <c r="AB82" s="681"/>
      <c r="AC82" s="681"/>
      <c r="AD82" s="681"/>
    </row>
    <row r="83" spans="1:30" ht="200.1" customHeight="1">
      <c r="A83" s="655">
        <v>70</v>
      </c>
      <c r="B83" s="677"/>
      <c r="C83" s="678"/>
      <c r="D83" s="658">
        <v>65</v>
      </c>
      <c r="E83" s="1091" t="s">
        <v>1457</v>
      </c>
      <c r="F83" s="659" t="s">
        <v>1683</v>
      </c>
      <c r="G83" s="661" t="s">
        <v>800</v>
      </c>
      <c r="H83" s="662" t="s">
        <v>811</v>
      </c>
      <c r="I83" s="708">
        <v>50</v>
      </c>
      <c r="J83" s="708">
        <v>14</v>
      </c>
      <c r="K83" s="679">
        <f t="shared" si="9"/>
        <v>700</v>
      </c>
      <c r="L83" s="664">
        <f t="shared" si="10"/>
        <v>65.031586770717212</v>
      </c>
      <c r="M83" s="665">
        <f t="shared" si="11"/>
        <v>480</v>
      </c>
      <c r="N83" s="665"/>
      <c r="O83" s="665">
        <f t="shared" si="12"/>
        <v>13860</v>
      </c>
      <c r="P83" s="664">
        <f t="shared" si="13"/>
        <v>0.45</v>
      </c>
      <c r="Q83" s="665">
        <v>1</v>
      </c>
      <c r="R83" s="666">
        <f t="shared" si="14"/>
        <v>436817.16833890753</v>
      </c>
      <c r="S83" s="667">
        <f t="shared" si="15"/>
        <v>0.7</v>
      </c>
      <c r="T83" s="666">
        <f t="shared" si="16"/>
        <v>305.77201783723524</v>
      </c>
      <c r="U83" s="668"/>
      <c r="V83" s="668"/>
      <c r="W83" s="669"/>
      <c r="X83" s="670">
        <f t="shared" si="17"/>
        <v>305.77201783723524</v>
      </c>
      <c r="Y83" s="681"/>
      <c r="Z83" s="681"/>
      <c r="AA83" s="681"/>
      <c r="AB83" s="681"/>
      <c r="AC83" s="681"/>
      <c r="AD83" s="681"/>
    </row>
    <row r="84" spans="1:30" ht="200.1" customHeight="1">
      <c r="A84" s="655">
        <v>71</v>
      </c>
      <c r="B84" s="677"/>
      <c r="C84" s="678"/>
      <c r="D84" s="658">
        <v>66</v>
      </c>
      <c r="E84" s="1091" t="s">
        <v>1457</v>
      </c>
      <c r="F84" s="659" t="s">
        <v>1684</v>
      </c>
      <c r="G84" s="661" t="s">
        <v>800</v>
      </c>
      <c r="H84" s="662" t="s">
        <v>809</v>
      </c>
      <c r="I84" s="708">
        <v>14</v>
      </c>
      <c r="J84" s="708">
        <v>40</v>
      </c>
      <c r="K84" s="679">
        <f t="shared" si="9"/>
        <v>560</v>
      </c>
      <c r="L84" s="664">
        <f t="shared" si="10"/>
        <v>52.025269416573771</v>
      </c>
      <c r="M84" s="665">
        <f t="shared" si="11"/>
        <v>480</v>
      </c>
      <c r="N84" s="665"/>
      <c r="O84" s="665">
        <f t="shared" si="12"/>
        <v>13860</v>
      </c>
      <c r="P84" s="664">
        <f t="shared" si="13"/>
        <v>1</v>
      </c>
      <c r="Q84" s="665">
        <v>1</v>
      </c>
      <c r="R84" s="666">
        <f t="shared" si="14"/>
        <v>746042.36343366781</v>
      </c>
      <c r="S84" s="667">
        <f t="shared" si="15"/>
        <v>0.7</v>
      </c>
      <c r="T84" s="666">
        <f t="shared" si="16"/>
        <v>522.22965440356745</v>
      </c>
      <c r="U84" s="668"/>
      <c r="V84" s="668"/>
      <c r="W84" s="669"/>
      <c r="X84" s="670">
        <f t="shared" si="17"/>
        <v>522.22965440356745</v>
      </c>
      <c r="Y84" s="681"/>
      <c r="Z84" s="681"/>
      <c r="AA84" s="681"/>
      <c r="AB84" s="681"/>
      <c r="AC84" s="681"/>
      <c r="AD84" s="681"/>
    </row>
    <row r="85" spans="1:30" ht="200.1" customHeight="1">
      <c r="A85" s="655">
        <v>72</v>
      </c>
      <c r="B85" s="677"/>
      <c r="C85" s="678"/>
      <c r="D85" s="658">
        <v>67</v>
      </c>
      <c r="E85" s="1091" t="s">
        <v>1457</v>
      </c>
      <c r="F85" s="659" t="s">
        <v>1685</v>
      </c>
      <c r="G85" s="661" t="s">
        <v>800</v>
      </c>
      <c r="H85" s="662" t="s">
        <v>809</v>
      </c>
      <c r="I85" s="708">
        <v>15</v>
      </c>
      <c r="J85" s="708">
        <v>20</v>
      </c>
      <c r="K85" s="679">
        <f t="shared" si="9"/>
        <v>300</v>
      </c>
      <c r="L85" s="664">
        <f t="shared" si="10"/>
        <v>27.87068004459309</v>
      </c>
      <c r="M85" s="665">
        <f t="shared" si="11"/>
        <v>480</v>
      </c>
      <c r="N85" s="665"/>
      <c r="O85" s="665">
        <f t="shared" si="12"/>
        <v>13860</v>
      </c>
      <c r="P85" s="664">
        <f t="shared" si="13"/>
        <v>1</v>
      </c>
      <c r="Q85" s="665">
        <v>1</v>
      </c>
      <c r="R85" s="666">
        <f t="shared" si="14"/>
        <v>399665.55183946493</v>
      </c>
      <c r="S85" s="667">
        <f t="shared" si="15"/>
        <v>0.7</v>
      </c>
      <c r="T85" s="666">
        <f t="shared" si="16"/>
        <v>279.76588628762539</v>
      </c>
      <c r="U85" s="668"/>
      <c r="V85" s="668"/>
      <c r="W85" s="669"/>
      <c r="X85" s="670">
        <f t="shared" si="17"/>
        <v>279.76588628762539</v>
      </c>
      <c r="Y85" s="681"/>
      <c r="Z85" s="681"/>
      <c r="AA85" s="681"/>
      <c r="AB85" s="681"/>
      <c r="AC85" s="681"/>
      <c r="AD85" s="681"/>
    </row>
    <row r="86" spans="1:30" ht="200.1" customHeight="1">
      <c r="A86" s="655">
        <v>73</v>
      </c>
      <c r="B86" s="677"/>
      <c r="C86" s="678"/>
      <c r="D86" s="658">
        <v>68</v>
      </c>
      <c r="E86" s="1091" t="s">
        <v>1457</v>
      </c>
      <c r="F86" s="659" t="s">
        <v>1686</v>
      </c>
      <c r="G86" s="661" t="s">
        <v>800</v>
      </c>
      <c r="H86" s="662" t="s">
        <v>809</v>
      </c>
      <c r="I86" s="675"/>
      <c r="J86" s="675"/>
      <c r="K86" s="679">
        <f t="shared" si="9"/>
        <v>0</v>
      </c>
      <c r="L86" s="664">
        <f t="shared" si="10"/>
        <v>0</v>
      </c>
      <c r="M86" s="665">
        <f t="shared" si="11"/>
        <v>480</v>
      </c>
      <c r="N86" s="665"/>
      <c r="O86" s="665">
        <f t="shared" si="12"/>
        <v>13860</v>
      </c>
      <c r="P86" s="664">
        <f t="shared" si="13"/>
        <v>1</v>
      </c>
      <c r="Q86" s="665">
        <v>1</v>
      </c>
      <c r="R86" s="666">
        <f t="shared" si="14"/>
        <v>0</v>
      </c>
      <c r="S86" s="667">
        <f t="shared" si="15"/>
        <v>0.7</v>
      </c>
      <c r="T86" s="666">
        <f t="shared" si="16"/>
        <v>0</v>
      </c>
      <c r="U86" s="668">
        <v>25</v>
      </c>
      <c r="V86" s="668">
        <v>25</v>
      </c>
      <c r="W86" s="669">
        <v>360</v>
      </c>
      <c r="X86" s="670">
        <f t="shared" si="17"/>
        <v>410</v>
      </c>
      <c r="Y86" s="681"/>
      <c r="Z86" s="681"/>
      <c r="AA86" s="681"/>
      <c r="AB86" s="681"/>
      <c r="AC86" s="681"/>
      <c r="AD86" s="681"/>
    </row>
    <row r="87" spans="1:30" ht="200.1" customHeight="1">
      <c r="A87" s="655">
        <v>74</v>
      </c>
      <c r="B87" s="677"/>
      <c r="C87" s="678"/>
      <c r="D87" s="658">
        <v>68</v>
      </c>
      <c r="E87" s="1091" t="s">
        <v>1457</v>
      </c>
      <c r="F87" s="659" t="s">
        <v>1687</v>
      </c>
      <c r="G87" s="661"/>
      <c r="H87" s="662"/>
      <c r="I87" s="675"/>
      <c r="J87" s="675"/>
      <c r="K87" s="679">
        <f t="shared" si="9"/>
        <v>0</v>
      </c>
      <c r="L87" s="664">
        <f t="shared" si="10"/>
        <v>0</v>
      </c>
      <c r="M87" s="665" t="str">
        <f t="shared" si="11"/>
        <v/>
      </c>
      <c r="N87" s="665"/>
      <c r="O87" s="665" t="str">
        <f t="shared" si="12"/>
        <v/>
      </c>
      <c r="P87" s="664" t="str">
        <f t="shared" si="13"/>
        <v/>
      </c>
      <c r="Q87" s="665">
        <v>1</v>
      </c>
      <c r="R87" s="666" t="str">
        <f t="shared" si="14"/>
        <v/>
      </c>
      <c r="S87" s="667" t="str">
        <f t="shared" si="15"/>
        <v/>
      </c>
      <c r="T87" s="666" t="str">
        <f t="shared" si="16"/>
        <v/>
      </c>
      <c r="U87" s="668"/>
      <c r="V87" s="668"/>
      <c r="W87" s="669"/>
      <c r="X87" s="670" t="str">
        <f t="shared" si="17"/>
        <v/>
      </c>
      <c r="Y87" s="681"/>
      <c r="Z87" s="681"/>
      <c r="AA87" s="681"/>
      <c r="AB87" s="681"/>
      <c r="AC87" s="681"/>
      <c r="AD87" s="681"/>
    </row>
    <row r="88" spans="1:30" ht="200.1" customHeight="1">
      <c r="A88" s="655">
        <v>75</v>
      </c>
      <c r="B88" s="677"/>
      <c r="C88" s="678"/>
      <c r="D88" s="658">
        <v>69</v>
      </c>
      <c r="E88" s="1091" t="s">
        <v>1457</v>
      </c>
      <c r="F88" s="659" t="s">
        <v>1688</v>
      </c>
      <c r="G88" s="661"/>
      <c r="H88" s="662"/>
      <c r="I88" s="675"/>
      <c r="J88" s="675"/>
      <c r="K88" s="679">
        <f t="shared" si="9"/>
        <v>0</v>
      </c>
      <c r="L88" s="664">
        <f t="shared" si="10"/>
        <v>0</v>
      </c>
      <c r="M88" s="665" t="str">
        <f t="shared" si="11"/>
        <v/>
      </c>
      <c r="N88" s="665"/>
      <c r="O88" s="665" t="str">
        <f t="shared" si="12"/>
        <v/>
      </c>
      <c r="P88" s="664" t="str">
        <f t="shared" si="13"/>
        <v/>
      </c>
      <c r="Q88" s="665">
        <v>1</v>
      </c>
      <c r="R88" s="666" t="str">
        <f t="shared" si="14"/>
        <v/>
      </c>
      <c r="S88" s="667" t="str">
        <f t="shared" si="15"/>
        <v/>
      </c>
      <c r="T88" s="666" t="str">
        <f t="shared" si="16"/>
        <v/>
      </c>
      <c r="U88" s="668">
        <v>25</v>
      </c>
      <c r="V88" s="668">
        <v>25</v>
      </c>
      <c r="W88" s="669">
        <v>360</v>
      </c>
      <c r="X88" s="670" t="str">
        <f t="shared" si="17"/>
        <v/>
      </c>
      <c r="Y88" s="681"/>
      <c r="Z88" s="681"/>
      <c r="AA88" s="681"/>
      <c r="AB88" s="681"/>
      <c r="AC88" s="681"/>
      <c r="AD88" s="681"/>
    </row>
    <row r="89" spans="1:30" ht="200.1" customHeight="1">
      <c r="A89" s="655">
        <v>76</v>
      </c>
      <c r="B89" s="677"/>
      <c r="C89" s="678"/>
      <c r="D89" s="658">
        <v>70</v>
      </c>
      <c r="E89" s="1091" t="s">
        <v>1457</v>
      </c>
      <c r="F89" s="659" t="s">
        <v>1689</v>
      </c>
      <c r="G89" s="661"/>
      <c r="H89" s="662"/>
      <c r="I89" s="675"/>
      <c r="J89" s="675"/>
      <c r="K89" s="679">
        <f t="shared" si="9"/>
        <v>0</v>
      </c>
      <c r="L89" s="664">
        <f t="shared" si="10"/>
        <v>0</v>
      </c>
      <c r="M89" s="665" t="str">
        <f t="shared" si="11"/>
        <v/>
      </c>
      <c r="N89" s="665"/>
      <c r="O89" s="665" t="str">
        <f t="shared" si="12"/>
        <v/>
      </c>
      <c r="P89" s="664" t="str">
        <f t="shared" si="13"/>
        <v/>
      </c>
      <c r="Q89" s="665">
        <v>1</v>
      </c>
      <c r="R89" s="666" t="str">
        <f t="shared" si="14"/>
        <v/>
      </c>
      <c r="S89" s="667" t="str">
        <f t="shared" si="15"/>
        <v/>
      </c>
      <c r="T89" s="666" t="str">
        <f t="shared" si="16"/>
        <v/>
      </c>
      <c r="U89" s="668"/>
      <c r="V89" s="668"/>
      <c r="W89" s="669"/>
      <c r="X89" s="670" t="str">
        <f t="shared" si="17"/>
        <v/>
      </c>
      <c r="Y89" s="681"/>
      <c r="Z89" s="681"/>
      <c r="AA89" s="681"/>
      <c r="AB89" s="681"/>
      <c r="AC89" s="681"/>
      <c r="AD89" s="681"/>
    </row>
    <row r="90" spans="1:30" ht="200.1" customHeight="1">
      <c r="A90" s="655">
        <v>77</v>
      </c>
      <c r="B90" s="677"/>
      <c r="C90" s="678"/>
      <c r="D90" s="658">
        <v>71</v>
      </c>
      <c r="E90" s="1091" t="s">
        <v>1457</v>
      </c>
      <c r="F90" s="659" t="s">
        <v>1690</v>
      </c>
      <c r="G90" s="661"/>
      <c r="H90" s="662"/>
      <c r="I90" s="675"/>
      <c r="J90" s="675"/>
      <c r="K90" s="679">
        <f t="shared" si="9"/>
        <v>0</v>
      </c>
      <c r="L90" s="664">
        <f t="shared" si="10"/>
        <v>0</v>
      </c>
      <c r="M90" s="665" t="str">
        <f t="shared" si="11"/>
        <v/>
      </c>
      <c r="N90" s="665"/>
      <c r="O90" s="665" t="str">
        <f t="shared" si="12"/>
        <v/>
      </c>
      <c r="P90" s="664" t="str">
        <f t="shared" si="13"/>
        <v/>
      </c>
      <c r="Q90" s="665">
        <v>1</v>
      </c>
      <c r="R90" s="666" t="str">
        <f t="shared" si="14"/>
        <v/>
      </c>
      <c r="S90" s="667" t="str">
        <f t="shared" si="15"/>
        <v/>
      </c>
      <c r="T90" s="666" t="str">
        <f t="shared" si="16"/>
        <v/>
      </c>
      <c r="U90" s="668"/>
      <c r="V90" s="668"/>
      <c r="W90" s="669"/>
      <c r="X90" s="670" t="str">
        <f t="shared" si="17"/>
        <v/>
      </c>
      <c r="Y90" s="681"/>
      <c r="Z90" s="681"/>
      <c r="AA90" s="681"/>
      <c r="AB90" s="681"/>
      <c r="AC90" s="681"/>
      <c r="AD90" s="681"/>
    </row>
    <row r="91" spans="1:30" ht="200.1" customHeight="1">
      <c r="A91" s="655">
        <v>78</v>
      </c>
      <c r="B91" s="677"/>
      <c r="C91" s="678"/>
      <c r="D91" s="658">
        <v>72</v>
      </c>
      <c r="E91" s="1091" t="s">
        <v>1457</v>
      </c>
      <c r="F91" s="659" t="s">
        <v>1691</v>
      </c>
      <c r="G91" s="661"/>
      <c r="H91" s="662"/>
      <c r="I91" s="675"/>
      <c r="J91" s="675"/>
      <c r="K91" s="679">
        <f t="shared" si="9"/>
        <v>0</v>
      </c>
      <c r="L91" s="664">
        <f t="shared" si="10"/>
        <v>0</v>
      </c>
      <c r="M91" s="665" t="str">
        <f t="shared" si="11"/>
        <v/>
      </c>
      <c r="N91" s="665"/>
      <c r="O91" s="665" t="str">
        <f t="shared" si="12"/>
        <v/>
      </c>
      <c r="P91" s="664" t="str">
        <f t="shared" si="13"/>
        <v/>
      </c>
      <c r="Q91" s="665">
        <v>1</v>
      </c>
      <c r="R91" s="666" t="str">
        <f t="shared" si="14"/>
        <v/>
      </c>
      <c r="S91" s="667" t="str">
        <f t="shared" si="15"/>
        <v/>
      </c>
      <c r="T91" s="666" t="str">
        <f t="shared" si="16"/>
        <v/>
      </c>
      <c r="U91" s="668"/>
      <c r="V91" s="668"/>
      <c r="W91" s="669"/>
      <c r="X91" s="670" t="str">
        <f t="shared" si="17"/>
        <v/>
      </c>
      <c r="Y91" s="681"/>
      <c r="Z91" s="681"/>
      <c r="AA91" s="681"/>
      <c r="AB91" s="681"/>
      <c r="AC91" s="681"/>
      <c r="AD91" s="681"/>
    </row>
    <row r="92" spans="1:30" ht="200.1" customHeight="1">
      <c r="A92" s="655">
        <v>79</v>
      </c>
      <c r="B92" s="677"/>
      <c r="C92" s="678"/>
      <c r="D92" s="658">
        <v>73</v>
      </c>
      <c r="E92" s="1091" t="s">
        <v>1457</v>
      </c>
      <c r="F92" s="659" t="s">
        <v>1692</v>
      </c>
      <c r="G92" s="661"/>
      <c r="H92" s="662"/>
      <c r="I92" s="675"/>
      <c r="J92" s="675"/>
      <c r="K92" s="679">
        <f t="shared" si="9"/>
        <v>0</v>
      </c>
      <c r="L92" s="664">
        <f t="shared" si="10"/>
        <v>0</v>
      </c>
      <c r="M92" s="665" t="str">
        <f t="shared" si="11"/>
        <v/>
      </c>
      <c r="N92" s="665"/>
      <c r="O92" s="665" t="str">
        <f t="shared" si="12"/>
        <v/>
      </c>
      <c r="P92" s="664" t="str">
        <f t="shared" si="13"/>
        <v/>
      </c>
      <c r="Q92" s="665">
        <v>1</v>
      </c>
      <c r="R92" s="666" t="str">
        <f t="shared" si="14"/>
        <v/>
      </c>
      <c r="S92" s="667" t="str">
        <f t="shared" si="15"/>
        <v/>
      </c>
      <c r="T92" s="666" t="str">
        <f t="shared" si="16"/>
        <v/>
      </c>
      <c r="U92" s="668">
        <v>25</v>
      </c>
      <c r="V92" s="668">
        <v>25</v>
      </c>
      <c r="W92" s="669">
        <v>360</v>
      </c>
      <c r="X92" s="670" t="str">
        <f t="shared" si="17"/>
        <v/>
      </c>
      <c r="Y92" s="681"/>
      <c r="Z92" s="681"/>
      <c r="AA92" s="681"/>
      <c r="AB92" s="681"/>
      <c r="AC92" s="681"/>
      <c r="AD92" s="681"/>
    </row>
    <row r="93" spans="1:30" ht="200.1" customHeight="1">
      <c r="A93" s="655">
        <v>80</v>
      </c>
      <c r="B93" s="677"/>
      <c r="C93" s="678"/>
      <c r="D93" s="658">
        <v>74</v>
      </c>
      <c r="E93" s="1091" t="s">
        <v>1457</v>
      </c>
      <c r="F93" s="659" t="s">
        <v>1690</v>
      </c>
      <c r="G93" s="661"/>
      <c r="H93" s="662"/>
      <c r="I93" s="675"/>
      <c r="J93" s="675"/>
      <c r="K93" s="679">
        <f t="shared" si="9"/>
        <v>0</v>
      </c>
      <c r="L93" s="664">
        <f t="shared" si="10"/>
        <v>0</v>
      </c>
      <c r="M93" s="665" t="str">
        <f t="shared" si="11"/>
        <v/>
      </c>
      <c r="N93" s="665"/>
      <c r="O93" s="665" t="str">
        <f t="shared" si="12"/>
        <v/>
      </c>
      <c r="P93" s="664" t="str">
        <f t="shared" si="13"/>
        <v/>
      </c>
      <c r="Q93" s="665">
        <v>1</v>
      </c>
      <c r="R93" s="666" t="str">
        <f t="shared" si="14"/>
        <v/>
      </c>
      <c r="S93" s="667" t="str">
        <f t="shared" si="15"/>
        <v/>
      </c>
      <c r="T93" s="666" t="str">
        <f t="shared" si="16"/>
        <v/>
      </c>
      <c r="U93" s="668"/>
      <c r="V93" s="668"/>
      <c r="W93" s="669"/>
      <c r="X93" s="670" t="str">
        <f t="shared" si="17"/>
        <v/>
      </c>
      <c r="Y93" s="681"/>
      <c r="Z93" s="681"/>
      <c r="AA93" s="681"/>
      <c r="AB93" s="681"/>
      <c r="AC93" s="681"/>
      <c r="AD93" s="681"/>
    </row>
    <row r="94" spans="1:30" ht="200.1" customHeight="1">
      <c r="A94" s="655">
        <v>81</v>
      </c>
      <c r="B94" s="677"/>
      <c r="C94" s="678"/>
      <c r="D94" s="658">
        <v>75</v>
      </c>
      <c r="E94" s="1091" t="s">
        <v>1457</v>
      </c>
      <c r="F94" s="659" t="s">
        <v>1693</v>
      </c>
      <c r="G94" s="661"/>
      <c r="H94" s="662"/>
      <c r="I94" s="675"/>
      <c r="J94" s="675"/>
      <c r="K94" s="679">
        <f t="shared" si="9"/>
        <v>0</v>
      </c>
      <c r="L94" s="664">
        <f t="shared" si="10"/>
        <v>0</v>
      </c>
      <c r="M94" s="665" t="str">
        <f t="shared" si="11"/>
        <v/>
      </c>
      <c r="N94" s="665"/>
      <c r="O94" s="665" t="str">
        <f t="shared" si="12"/>
        <v/>
      </c>
      <c r="P94" s="664" t="str">
        <f t="shared" si="13"/>
        <v/>
      </c>
      <c r="Q94" s="665">
        <v>1</v>
      </c>
      <c r="R94" s="666" t="str">
        <f t="shared" si="14"/>
        <v/>
      </c>
      <c r="S94" s="667" t="str">
        <f t="shared" si="15"/>
        <v/>
      </c>
      <c r="T94" s="666" t="str">
        <f t="shared" si="16"/>
        <v/>
      </c>
      <c r="U94" s="668"/>
      <c r="V94" s="668"/>
      <c r="W94" s="669"/>
      <c r="X94" s="670" t="str">
        <f t="shared" si="17"/>
        <v/>
      </c>
      <c r="Y94" s="681"/>
      <c r="Z94" s="681"/>
      <c r="AA94" s="681"/>
      <c r="AB94" s="681"/>
      <c r="AC94" s="681"/>
      <c r="AD94" s="681"/>
    </row>
    <row r="95" spans="1:30" ht="200.1" customHeight="1">
      <c r="A95" s="655">
        <v>82</v>
      </c>
      <c r="B95" s="677"/>
      <c r="C95" s="678"/>
      <c r="D95" s="658">
        <v>76</v>
      </c>
      <c r="E95" s="1091" t="s">
        <v>1457</v>
      </c>
      <c r="F95" s="659" t="s">
        <v>1694</v>
      </c>
      <c r="G95" s="661"/>
      <c r="H95" s="662"/>
      <c r="I95" s="675"/>
      <c r="J95" s="675"/>
      <c r="K95" s="679">
        <f t="shared" si="9"/>
        <v>0</v>
      </c>
      <c r="L95" s="664">
        <f t="shared" si="10"/>
        <v>0</v>
      </c>
      <c r="M95" s="665" t="str">
        <f t="shared" si="11"/>
        <v/>
      </c>
      <c r="N95" s="665"/>
      <c r="O95" s="665" t="str">
        <f t="shared" si="12"/>
        <v/>
      </c>
      <c r="P95" s="664" t="str">
        <f t="shared" si="13"/>
        <v/>
      </c>
      <c r="Q95" s="665">
        <v>1</v>
      </c>
      <c r="R95" s="666" t="str">
        <f t="shared" si="14"/>
        <v/>
      </c>
      <c r="S95" s="667" t="str">
        <f t="shared" si="15"/>
        <v/>
      </c>
      <c r="T95" s="666" t="str">
        <f t="shared" si="16"/>
        <v/>
      </c>
      <c r="U95" s="668"/>
      <c r="V95" s="668"/>
      <c r="W95" s="669"/>
      <c r="X95" s="670" t="str">
        <f t="shared" si="17"/>
        <v/>
      </c>
      <c r="Y95" s="681"/>
      <c r="Z95" s="681"/>
      <c r="AA95" s="681"/>
      <c r="AB95" s="681"/>
      <c r="AC95" s="681"/>
      <c r="AD95" s="681"/>
    </row>
    <row r="96" spans="1:30" ht="200.1" customHeight="1">
      <c r="A96" s="655">
        <v>83</v>
      </c>
      <c r="B96" s="677"/>
      <c r="C96" s="678"/>
      <c r="D96" s="658">
        <v>77</v>
      </c>
      <c r="E96" s="1091" t="s">
        <v>1457</v>
      </c>
      <c r="F96" s="659" t="s">
        <v>1695</v>
      </c>
      <c r="G96" s="661"/>
      <c r="H96" s="662"/>
      <c r="I96" s="675"/>
      <c r="J96" s="675"/>
      <c r="K96" s="679">
        <f t="shared" si="9"/>
        <v>0</v>
      </c>
      <c r="L96" s="664">
        <f t="shared" si="10"/>
        <v>0</v>
      </c>
      <c r="M96" s="665" t="str">
        <f t="shared" si="11"/>
        <v/>
      </c>
      <c r="N96" s="665"/>
      <c r="O96" s="665" t="str">
        <f t="shared" si="12"/>
        <v/>
      </c>
      <c r="P96" s="664" t="str">
        <f t="shared" si="13"/>
        <v/>
      </c>
      <c r="Q96" s="665">
        <v>1</v>
      </c>
      <c r="R96" s="666" t="str">
        <f t="shared" si="14"/>
        <v/>
      </c>
      <c r="S96" s="667" t="str">
        <f t="shared" si="15"/>
        <v/>
      </c>
      <c r="T96" s="666" t="str">
        <f t="shared" si="16"/>
        <v/>
      </c>
      <c r="U96" s="668">
        <v>25</v>
      </c>
      <c r="V96" s="668">
        <v>25</v>
      </c>
      <c r="W96" s="669">
        <v>360</v>
      </c>
      <c r="X96" s="670" t="str">
        <f t="shared" si="17"/>
        <v/>
      </c>
      <c r="Y96" s="681"/>
      <c r="Z96" s="681"/>
      <c r="AA96" s="681"/>
      <c r="AB96" s="681"/>
      <c r="AC96" s="681"/>
      <c r="AD96" s="681"/>
    </row>
    <row r="97" spans="1:30" ht="200.1" customHeight="1">
      <c r="A97" s="655">
        <v>84</v>
      </c>
      <c r="B97" s="677"/>
      <c r="C97" s="678"/>
      <c r="D97" s="658">
        <v>78</v>
      </c>
      <c r="E97" s="1091" t="s">
        <v>1457</v>
      </c>
      <c r="F97" s="659" t="s">
        <v>1696</v>
      </c>
      <c r="G97" s="661"/>
      <c r="H97" s="662"/>
      <c r="I97" s="675"/>
      <c r="J97" s="675"/>
      <c r="K97" s="679">
        <f t="shared" si="9"/>
        <v>0</v>
      </c>
      <c r="L97" s="664">
        <f t="shared" si="10"/>
        <v>0</v>
      </c>
      <c r="M97" s="665" t="str">
        <f t="shared" si="11"/>
        <v/>
      </c>
      <c r="N97" s="665"/>
      <c r="O97" s="665" t="str">
        <f t="shared" si="12"/>
        <v/>
      </c>
      <c r="P97" s="664" t="str">
        <f t="shared" si="13"/>
        <v/>
      </c>
      <c r="Q97" s="665">
        <v>1</v>
      </c>
      <c r="R97" s="666" t="str">
        <f t="shared" si="14"/>
        <v/>
      </c>
      <c r="S97" s="667" t="str">
        <f t="shared" si="15"/>
        <v/>
      </c>
      <c r="T97" s="666" t="str">
        <f t="shared" si="16"/>
        <v/>
      </c>
      <c r="U97" s="668">
        <v>25</v>
      </c>
      <c r="V97" s="668">
        <v>25</v>
      </c>
      <c r="W97" s="669">
        <v>360</v>
      </c>
      <c r="X97" s="670" t="str">
        <f t="shared" si="17"/>
        <v/>
      </c>
      <c r="Y97" s="681"/>
      <c r="Z97" s="681"/>
      <c r="AA97" s="681"/>
      <c r="AB97" s="681"/>
      <c r="AC97" s="681"/>
      <c r="AD97" s="681"/>
    </row>
    <row r="98" spans="1:30" ht="200.1" customHeight="1">
      <c r="A98" s="655">
        <v>85</v>
      </c>
      <c r="B98" s="677"/>
      <c r="C98" s="678"/>
      <c r="D98" s="658">
        <v>79</v>
      </c>
      <c r="E98" s="1091" t="s">
        <v>1457</v>
      </c>
      <c r="F98" s="659" t="s">
        <v>1697</v>
      </c>
      <c r="G98" s="661"/>
      <c r="H98" s="662"/>
      <c r="I98" s="675"/>
      <c r="J98" s="675"/>
      <c r="K98" s="679">
        <f t="shared" si="9"/>
        <v>0</v>
      </c>
      <c r="L98" s="664">
        <f t="shared" si="10"/>
        <v>0</v>
      </c>
      <c r="M98" s="665" t="str">
        <f t="shared" si="11"/>
        <v/>
      </c>
      <c r="N98" s="665"/>
      <c r="O98" s="665" t="str">
        <f t="shared" si="12"/>
        <v/>
      </c>
      <c r="P98" s="664" t="str">
        <f t="shared" si="13"/>
        <v/>
      </c>
      <c r="Q98" s="665">
        <v>1</v>
      </c>
      <c r="R98" s="666" t="str">
        <f t="shared" si="14"/>
        <v/>
      </c>
      <c r="S98" s="667" t="str">
        <f t="shared" si="15"/>
        <v/>
      </c>
      <c r="T98" s="666" t="str">
        <f t="shared" si="16"/>
        <v/>
      </c>
      <c r="U98" s="668">
        <v>25</v>
      </c>
      <c r="V98" s="668">
        <v>25</v>
      </c>
      <c r="W98" s="669">
        <v>360</v>
      </c>
      <c r="X98" s="670" t="str">
        <f t="shared" si="17"/>
        <v/>
      </c>
      <c r="Y98" s="681"/>
      <c r="Z98" s="681"/>
      <c r="AA98" s="681"/>
      <c r="AB98" s="681"/>
      <c r="AC98" s="681"/>
      <c r="AD98" s="681"/>
    </row>
    <row r="99" spans="1:30" ht="200.1" customHeight="1">
      <c r="A99" s="655">
        <v>86</v>
      </c>
      <c r="B99" s="677"/>
      <c r="C99" s="678"/>
      <c r="D99" s="658">
        <v>80</v>
      </c>
      <c r="E99" s="1091" t="s">
        <v>1457</v>
      </c>
      <c r="F99" s="659" t="s">
        <v>1698</v>
      </c>
      <c r="G99" s="661"/>
      <c r="H99" s="662"/>
      <c r="I99" s="675"/>
      <c r="J99" s="675"/>
      <c r="K99" s="679">
        <f t="shared" si="9"/>
        <v>0</v>
      </c>
      <c r="L99" s="664">
        <f t="shared" si="10"/>
        <v>0</v>
      </c>
      <c r="M99" s="665" t="str">
        <f t="shared" si="11"/>
        <v/>
      </c>
      <c r="N99" s="665"/>
      <c r="O99" s="665" t="str">
        <f t="shared" si="12"/>
        <v/>
      </c>
      <c r="P99" s="664" t="str">
        <f t="shared" si="13"/>
        <v/>
      </c>
      <c r="Q99" s="665">
        <v>1</v>
      </c>
      <c r="R99" s="666" t="str">
        <f t="shared" si="14"/>
        <v/>
      </c>
      <c r="S99" s="667" t="str">
        <f t="shared" si="15"/>
        <v/>
      </c>
      <c r="T99" s="666" t="str">
        <f t="shared" si="16"/>
        <v/>
      </c>
      <c r="U99" s="668">
        <v>25</v>
      </c>
      <c r="V99" s="668">
        <v>25</v>
      </c>
      <c r="W99" s="669">
        <v>360</v>
      </c>
      <c r="X99" s="670" t="str">
        <f t="shared" si="17"/>
        <v/>
      </c>
      <c r="Y99" s="681"/>
      <c r="Z99" s="681"/>
      <c r="AA99" s="681"/>
      <c r="AB99" s="681"/>
      <c r="AC99" s="681"/>
      <c r="AD99" s="681"/>
    </row>
    <row r="100" spans="1:30" ht="200.1" customHeight="1">
      <c r="A100" s="655">
        <v>87</v>
      </c>
      <c r="B100" s="677"/>
      <c r="C100" s="678"/>
      <c r="D100" s="658">
        <v>81</v>
      </c>
      <c r="E100" s="1091" t="s">
        <v>1457</v>
      </c>
      <c r="F100" s="659" t="s">
        <v>1699</v>
      </c>
      <c r="G100" s="661"/>
      <c r="H100" s="662"/>
      <c r="I100" s="675"/>
      <c r="J100" s="675"/>
      <c r="K100" s="679">
        <f t="shared" si="9"/>
        <v>0</v>
      </c>
      <c r="L100" s="664">
        <f t="shared" si="10"/>
        <v>0</v>
      </c>
      <c r="M100" s="665" t="str">
        <f t="shared" si="11"/>
        <v/>
      </c>
      <c r="N100" s="665"/>
      <c r="O100" s="665" t="str">
        <f t="shared" si="12"/>
        <v/>
      </c>
      <c r="P100" s="664" t="str">
        <f t="shared" si="13"/>
        <v/>
      </c>
      <c r="Q100" s="665">
        <v>1</v>
      </c>
      <c r="R100" s="666" t="str">
        <f t="shared" si="14"/>
        <v/>
      </c>
      <c r="S100" s="667" t="str">
        <f t="shared" si="15"/>
        <v/>
      </c>
      <c r="T100" s="666" t="str">
        <f t="shared" si="16"/>
        <v/>
      </c>
      <c r="U100" s="668">
        <v>25</v>
      </c>
      <c r="V100" s="668">
        <v>25</v>
      </c>
      <c r="W100" s="669">
        <v>360</v>
      </c>
      <c r="X100" s="670" t="str">
        <f t="shared" si="17"/>
        <v/>
      </c>
      <c r="Y100" s="681"/>
      <c r="Z100" s="681"/>
      <c r="AA100" s="681"/>
      <c r="AB100" s="681"/>
      <c r="AC100" s="681"/>
      <c r="AD100" s="681"/>
    </row>
    <row r="101" spans="1:30" ht="200.1" customHeight="1">
      <c r="A101" s="655">
        <v>88</v>
      </c>
      <c r="B101" s="677"/>
      <c r="C101" s="678"/>
      <c r="D101" s="658">
        <v>82</v>
      </c>
      <c r="E101" s="1091" t="s">
        <v>1457</v>
      </c>
      <c r="F101" s="659" t="s">
        <v>1700</v>
      </c>
      <c r="G101" s="661"/>
      <c r="H101" s="662"/>
      <c r="I101" s="675"/>
      <c r="J101" s="675"/>
      <c r="K101" s="679">
        <f t="shared" si="9"/>
        <v>0</v>
      </c>
      <c r="L101" s="664">
        <f t="shared" si="10"/>
        <v>0</v>
      </c>
      <c r="M101" s="665" t="str">
        <f t="shared" si="11"/>
        <v/>
      </c>
      <c r="N101" s="665"/>
      <c r="O101" s="665" t="str">
        <f t="shared" si="12"/>
        <v/>
      </c>
      <c r="P101" s="664" t="str">
        <f t="shared" si="13"/>
        <v/>
      </c>
      <c r="Q101" s="665">
        <v>1</v>
      </c>
      <c r="R101" s="666" t="str">
        <f t="shared" si="14"/>
        <v/>
      </c>
      <c r="S101" s="667" t="str">
        <f t="shared" si="15"/>
        <v/>
      </c>
      <c r="T101" s="666" t="str">
        <f t="shared" si="16"/>
        <v/>
      </c>
      <c r="U101" s="668">
        <v>25</v>
      </c>
      <c r="V101" s="668">
        <v>25</v>
      </c>
      <c r="W101" s="669">
        <v>360</v>
      </c>
      <c r="X101" s="670" t="str">
        <f t="shared" si="17"/>
        <v/>
      </c>
      <c r="Y101" s="681"/>
      <c r="Z101" s="681"/>
      <c r="AA101" s="681"/>
      <c r="AB101" s="681"/>
      <c r="AC101" s="681"/>
      <c r="AD101" s="681"/>
    </row>
    <row r="102" spans="1:30" ht="200.1" customHeight="1">
      <c r="A102" s="655">
        <v>89</v>
      </c>
      <c r="B102" s="677"/>
      <c r="C102" s="678"/>
      <c r="D102" s="682" t="s">
        <v>2227</v>
      </c>
      <c r="E102" s="1091" t="s">
        <v>1457</v>
      </c>
      <c r="F102" s="659" t="s">
        <v>1701</v>
      </c>
      <c r="G102" s="661"/>
      <c r="H102" s="662"/>
      <c r="I102" s="675"/>
      <c r="J102" s="675"/>
      <c r="K102" s="679">
        <f t="shared" si="9"/>
        <v>0</v>
      </c>
      <c r="L102" s="664">
        <f t="shared" si="10"/>
        <v>0</v>
      </c>
      <c r="M102" s="665" t="str">
        <f t="shared" si="11"/>
        <v/>
      </c>
      <c r="N102" s="665"/>
      <c r="O102" s="665" t="str">
        <f>IFERROR(VLOOKUP(G102,RateB,5,TRUE),"")</f>
        <v/>
      </c>
      <c r="P102" s="664" t="str">
        <f t="shared" si="13"/>
        <v/>
      </c>
      <c r="Q102" s="665">
        <v>1</v>
      </c>
      <c r="R102" s="666" t="str">
        <f t="shared" si="14"/>
        <v/>
      </c>
      <c r="S102" s="667" t="str">
        <f t="shared" si="15"/>
        <v/>
      </c>
      <c r="T102" s="666" t="str">
        <f t="shared" si="16"/>
        <v/>
      </c>
      <c r="U102" s="668">
        <v>25</v>
      </c>
      <c r="V102" s="668">
        <v>25</v>
      </c>
      <c r="W102" s="669">
        <v>360</v>
      </c>
      <c r="X102" s="670" t="str">
        <f t="shared" si="17"/>
        <v/>
      </c>
      <c r="Y102" s="681"/>
      <c r="Z102" s="681"/>
      <c r="AA102" s="681"/>
      <c r="AB102" s="681"/>
      <c r="AC102" s="681"/>
      <c r="AD102" s="681"/>
    </row>
    <row r="103" spans="1:30" ht="200.1" customHeight="1">
      <c r="A103" s="655">
        <v>90</v>
      </c>
      <c r="B103" s="677"/>
      <c r="C103" s="678"/>
      <c r="D103" s="682" t="s">
        <v>1703</v>
      </c>
      <c r="E103" s="1091" t="s">
        <v>1457</v>
      </c>
      <c r="F103" s="659" t="s">
        <v>1702</v>
      </c>
      <c r="G103" s="661"/>
      <c r="H103" s="662"/>
      <c r="I103" s="675"/>
      <c r="J103" s="675"/>
      <c r="K103" s="679">
        <f t="shared" si="9"/>
        <v>0</v>
      </c>
      <c r="L103" s="664">
        <f t="shared" si="10"/>
        <v>0</v>
      </c>
      <c r="M103" s="665" t="str">
        <f t="shared" si="11"/>
        <v/>
      </c>
      <c r="N103" s="665"/>
      <c r="O103" s="665" t="str">
        <f t="shared" si="12"/>
        <v/>
      </c>
      <c r="P103" s="664" t="str">
        <f t="shared" si="13"/>
        <v/>
      </c>
      <c r="Q103" s="665">
        <v>1</v>
      </c>
      <c r="R103" s="666" t="str">
        <f t="shared" si="14"/>
        <v/>
      </c>
      <c r="S103" s="667" t="str">
        <f t="shared" si="15"/>
        <v/>
      </c>
      <c r="T103" s="666" t="str">
        <f t="shared" si="16"/>
        <v/>
      </c>
      <c r="U103" s="668">
        <v>25</v>
      </c>
      <c r="V103" s="668">
        <v>25</v>
      </c>
      <c r="W103" s="669">
        <v>360</v>
      </c>
      <c r="X103" s="670" t="str">
        <f t="shared" si="17"/>
        <v/>
      </c>
      <c r="Y103" s="681"/>
      <c r="Z103" s="681"/>
      <c r="AA103" s="681"/>
      <c r="AB103" s="681"/>
      <c r="AC103" s="681"/>
      <c r="AD103" s="681"/>
    </row>
    <row r="104" spans="1:30" ht="200.1" customHeight="1">
      <c r="A104" s="655">
        <v>91</v>
      </c>
      <c r="B104" s="677"/>
      <c r="C104" s="678"/>
      <c r="D104" s="658">
        <v>85</v>
      </c>
      <c r="E104" s="1091" t="s">
        <v>1457</v>
      </c>
      <c r="F104" s="659" t="s">
        <v>1704</v>
      </c>
      <c r="G104" s="661"/>
      <c r="H104" s="662"/>
      <c r="I104" s="675"/>
      <c r="J104" s="675"/>
      <c r="K104" s="679">
        <f t="shared" si="9"/>
        <v>0</v>
      </c>
      <c r="L104" s="664">
        <f t="shared" si="10"/>
        <v>0</v>
      </c>
      <c r="M104" s="665" t="str">
        <f t="shared" si="11"/>
        <v/>
      </c>
      <c r="N104" s="665"/>
      <c r="O104" s="665" t="str">
        <f t="shared" si="12"/>
        <v/>
      </c>
      <c r="P104" s="664" t="str">
        <f t="shared" si="13"/>
        <v/>
      </c>
      <c r="Q104" s="665">
        <v>1</v>
      </c>
      <c r="R104" s="666" t="str">
        <f t="shared" si="14"/>
        <v/>
      </c>
      <c r="S104" s="667" t="str">
        <f t="shared" si="15"/>
        <v/>
      </c>
      <c r="T104" s="666" t="str">
        <f t="shared" si="16"/>
        <v/>
      </c>
      <c r="U104" s="668">
        <v>25</v>
      </c>
      <c r="V104" s="668">
        <v>25</v>
      </c>
      <c r="W104" s="669">
        <v>360</v>
      </c>
      <c r="X104" s="670" t="str">
        <f t="shared" si="17"/>
        <v/>
      </c>
      <c r="Y104" s="681"/>
      <c r="Z104" s="681"/>
      <c r="AA104" s="681"/>
      <c r="AB104" s="681"/>
      <c r="AC104" s="681"/>
      <c r="AD104" s="681"/>
    </row>
    <row r="105" spans="1:30" ht="200.1" customHeight="1">
      <c r="A105" s="655">
        <v>92</v>
      </c>
      <c r="B105" s="677"/>
      <c r="C105" s="678"/>
      <c r="D105" s="658">
        <v>86</v>
      </c>
      <c r="E105" s="1091" t="s">
        <v>1457</v>
      </c>
      <c r="F105" s="659" t="s">
        <v>1705</v>
      </c>
      <c r="G105" s="661"/>
      <c r="H105" s="662"/>
      <c r="I105" s="675"/>
      <c r="J105" s="675"/>
      <c r="K105" s="679">
        <f t="shared" si="9"/>
        <v>0</v>
      </c>
      <c r="L105" s="664">
        <f t="shared" si="10"/>
        <v>0</v>
      </c>
      <c r="M105" s="665" t="str">
        <f t="shared" si="11"/>
        <v/>
      </c>
      <c r="N105" s="665"/>
      <c r="O105" s="665" t="str">
        <f t="shared" si="12"/>
        <v/>
      </c>
      <c r="P105" s="664" t="str">
        <f t="shared" si="13"/>
        <v/>
      </c>
      <c r="Q105" s="665">
        <v>1</v>
      </c>
      <c r="R105" s="666" t="str">
        <f t="shared" si="14"/>
        <v/>
      </c>
      <c r="S105" s="667" t="str">
        <f t="shared" si="15"/>
        <v/>
      </c>
      <c r="T105" s="666" t="str">
        <f t="shared" si="16"/>
        <v/>
      </c>
      <c r="U105" s="668">
        <v>25</v>
      </c>
      <c r="V105" s="668">
        <v>25</v>
      </c>
      <c r="W105" s="669">
        <v>360</v>
      </c>
      <c r="X105" s="670" t="str">
        <f t="shared" si="17"/>
        <v/>
      </c>
      <c r="Y105" s="681"/>
      <c r="Z105" s="681"/>
      <c r="AA105" s="681"/>
      <c r="AB105" s="681"/>
      <c r="AC105" s="681"/>
      <c r="AD105" s="681"/>
    </row>
    <row r="106" spans="1:30" ht="200.1" customHeight="1">
      <c r="A106" s="655">
        <v>93</v>
      </c>
      <c r="B106" s="677"/>
      <c r="C106" s="678"/>
      <c r="D106" s="658">
        <v>87</v>
      </c>
      <c r="E106" s="1091" t="s">
        <v>1457</v>
      </c>
      <c r="F106" s="659" t="s">
        <v>1706</v>
      </c>
      <c r="G106" s="661"/>
      <c r="H106" s="662"/>
      <c r="I106" s="675"/>
      <c r="J106" s="675"/>
      <c r="K106" s="679">
        <f t="shared" si="9"/>
        <v>0</v>
      </c>
      <c r="L106" s="664">
        <f t="shared" si="10"/>
        <v>0</v>
      </c>
      <c r="M106" s="665" t="str">
        <f t="shared" si="11"/>
        <v/>
      </c>
      <c r="N106" s="665"/>
      <c r="O106" s="665" t="str">
        <f t="shared" si="12"/>
        <v/>
      </c>
      <c r="P106" s="664" t="str">
        <f t="shared" si="13"/>
        <v/>
      </c>
      <c r="Q106" s="665">
        <v>1</v>
      </c>
      <c r="R106" s="666" t="str">
        <f t="shared" si="14"/>
        <v/>
      </c>
      <c r="S106" s="667" t="str">
        <f t="shared" si="15"/>
        <v/>
      </c>
      <c r="T106" s="666" t="str">
        <f t="shared" si="16"/>
        <v/>
      </c>
      <c r="U106" s="668">
        <v>25</v>
      </c>
      <c r="V106" s="668">
        <v>25</v>
      </c>
      <c r="W106" s="669">
        <v>360</v>
      </c>
      <c r="X106" s="670" t="str">
        <f t="shared" si="17"/>
        <v/>
      </c>
      <c r="Y106" s="681"/>
      <c r="Z106" s="681"/>
      <c r="AA106" s="681"/>
      <c r="AB106" s="681"/>
      <c r="AC106" s="681"/>
      <c r="AD106" s="681"/>
    </row>
    <row r="107" spans="1:30" ht="200.1" customHeight="1">
      <c r="A107" s="655">
        <v>94</v>
      </c>
      <c r="B107" s="677"/>
      <c r="C107" s="678"/>
      <c r="D107" s="658">
        <v>88</v>
      </c>
      <c r="E107" s="1091" t="s">
        <v>1457</v>
      </c>
      <c r="F107" s="659" t="s">
        <v>1707</v>
      </c>
      <c r="G107" s="661"/>
      <c r="H107" s="662"/>
      <c r="I107" s="675"/>
      <c r="J107" s="675"/>
      <c r="K107" s="679">
        <f t="shared" si="9"/>
        <v>0</v>
      </c>
      <c r="L107" s="664">
        <f t="shared" si="10"/>
        <v>0</v>
      </c>
      <c r="M107" s="665" t="str">
        <f t="shared" si="11"/>
        <v/>
      </c>
      <c r="N107" s="665"/>
      <c r="O107" s="665" t="str">
        <f t="shared" si="12"/>
        <v/>
      </c>
      <c r="P107" s="664" t="str">
        <f t="shared" si="13"/>
        <v/>
      </c>
      <c r="Q107" s="665">
        <v>1</v>
      </c>
      <c r="R107" s="666" t="str">
        <f t="shared" si="14"/>
        <v/>
      </c>
      <c r="S107" s="667" t="str">
        <f t="shared" si="15"/>
        <v/>
      </c>
      <c r="T107" s="666" t="str">
        <f t="shared" si="16"/>
        <v/>
      </c>
      <c r="U107" s="668"/>
      <c r="V107" s="668"/>
      <c r="W107" s="669"/>
      <c r="X107" s="670" t="str">
        <f t="shared" si="17"/>
        <v/>
      </c>
      <c r="Y107" s="681"/>
      <c r="Z107" s="681"/>
      <c r="AA107" s="681"/>
      <c r="AB107" s="681"/>
      <c r="AC107" s="681"/>
      <c r="AD107" s="681"/>
    </row>
    <row r="108" spans="1:30" ht="200.1" customHeight="1">
      <c r="A108" s="655">
        <v>95</v>
      </c>
      <c r="B108" s="677"/>
      <c r="C108" s="678"/>
      <c r="D108" s="658">
        <v>89</v>
      </c>
      <c r="E108" s="1091" t="s">
        <v>1457</v>
      </c>
      <c r="F108" s="659" t="s">
        <v>1708</v>
      </c>
      <c r="G108" s="661"/>
      <c r="H108" s="662"/>
      <c r="I108" s="675"/>
      <c r="J108" s="675"/>
      <c r="K108" s="679">
        <f t="shared" si="9"/>
        <v>0</v>
      </c>
      <c r="L108" s="664">
        <f t="shared" si="10"/>
        <v>0</v>
      </c>
      <c r="M108" s="665" t="str">
        <f t="shared" si="11"/>
        <v/>
      </c>
      <c r="N108" s="665"/>
      <c r="O108" s="665" t="str">
        <f t="shared" si="12"/>
        <v/>
      </c>
      <c r="P108" s="664" t="str">
        <f t="shared" si="13"/>
        <v/>
      </c>
      <c r="Q108" s="665">
        <v>1</v>
      </c>
      <c r="R108" s="666" t="str">
        <f t="shared" si="14"/>
        <v/>
      </c>
      <c r="S108" s="667" t="str">
        <f t="shared" si="15"/>
        <v/>
      </c>
      <c r="T108" s="666" t="str">
        <f t="shared" si="16"/>
        <v/>
      </c>
      <c r="U108" s="668">
        <v>25</v>
      </c>
      <c r="V108" s="668">
        <v>25</v>
      </c>
      <c r="W108" s="669">
        <v>360</v>
      </c>
      <c r="X108" s="670" t="str">
        <f t="shared" si="17"/>
        <v/>
      </c>
      <c r="Y108" s="681"/>
      <c r="Z108" s="681"/>
      <c r="AA108" s="681"/>
      <c r="AB108" s="681"/>
      <c r="AC108" s="681"/>
      <c r="AD108" s="681"/>
    </row>
    <row r="109" spans="1:30" ht="200.1" customHeight="1">
      <c r="A109" s="655">
        <v>96</v>
      </c>
      <c r="B109" s="677"/>
      <c r="C109" s="678"/>
      <c r="D109" s="658">
        <v>90</v>
      </c>
      <c r="E109" s="1091" t="s">
        <v>1457</v>
      </c>
      <c r="F109" s="659" t="s">
        <v>1709</v>
      </c>
      <c r="G109" s="661"/>
      <c r="H109" s="662"/>
      <c r="I109" s="675"/>
      <c r="J109" s="675"/>
      <c r="K109" s="679">
        <f t="shared" si="9"/>
        <v>0</v>
      </c>
      <c r="L109" s="664">
        <f t="shared" si="10"/>
        <v>0</v>
      </c>
      <c r="M109" s="665" t="str">
        <f t="shared" si="11"/>
        <v/>
      </c>
      <c r="N109" s="665"/>
      <c r="O109" s="665" t="str">
        <f t="shared" si="12"/>
        <v/>
      </c>
      <c r="P109" s="664" t="str">
        <f t="shared" si="13"/>
        <v/>
      </c>
      <c r="Q109" s="665">
        <v>1</v>
      </c>
      <c r="R109" s="666" t="str">
        <f t="shared" si="14"/>
        <v/>
      </c>
      <c r="S109" s="667" t="str">
        <f t="shared" si="15"/>
        <v/>
      </c>
      <c r="T109" s="666" t="str">
        <f t="shared" si="16"/>
        <v/>
      </c>
      <c r="U109" s="668">
        <v>25</v>
      </c>
      <c r="V109" s="668">
        <v>25</v>
      </c>
      <c r="W109" s="669">
        <v>360</v>
      </c>
      <c r="X109" s="670" t="str">
        <f t="shared" si="17"/>
        <v/>
      </c>
      <c r="Y109" s="681"/>
      <c r="Z109" s="681"/>
      <c r="AA109" s="681"/>
      <c r="AB109" s="681"/>
      <c r="AC109" s="681"/>
      <c r="AD109" s="681"/>
    </row>
    <row r="110" spans="1:30" ht="200.1" customHeight="1">
      <c r="A110" s="655">
        <v>97</v>
      </c>
      <c r="B110" s="677"/>
      <c r="C110" s="678"/>
      <c r="D110" s="658">
        <v>91</v>
      </c>
      <c r="E110" s="1091" t="s">
        <v>1457</v>
      </c>
      <c r="F110" s="659" t="s">
        <v>1710</v>
      </c>
      <c r="G110" s="661"/>
      <c r="H110" s="662"/>
      <c r="I110" s="675"/>
      <c r="J110" s="675"/>
      <c r="K110" s="679">
        <f t="shared" si="9"/>
        <v>0</v>
      </c>
      <c r="L110" s="664">
        <f t="shared" si="10"/>
        <v>0</v>
      </c>
      <c r="M110" s="665" t="str">
        <f t="shared" si="11"/>
        <v/>
      </c>
      <c r="N110" s="665"/>
      <c r="O110" s="665" t="str">
        <f t="shared" si="12"/>
        <v/>
      </c>
      <c r="P110" s="664" t="str">
        <f t="shared" si="13"/>
        <v/>
      </c>
      <c r="Q110" s="665">
        <v>1</v>
      </c>
      <c r="R110" s="666" t="str">
        <f t="shared" si="14"/>
        <v/>
      </c>
      <c r="S110" s="667" t="str">
        <f t="shared" si="15"/>
        <v/>
      </c>
      <c r="T110" s="666" t="str">
        <f t="shared" si="16"/>
        <v/>
      </c>
      <c r="U110" s="668">
        <v>25</v>
      </c>
      <c r="V110" s="668">
        <v>25</v>
      </c>
      <c r="W110" s="669">
        <v>360</v>
      </c>
      <c r="X110" s="670" t="str">
        <f t="shared" si="17"/>
        <v/>
      </c>
      <c r="Y110" s="681"/>
      <c r="Z110" s="681"/>
      <c r="AA110" s="681"/>
      <c r="AB110" s="681"/>
      <c r="AC110" s="681"/>
      <c r="AD110" s="681"/>
    </row>
    <row r="111" spans="1:30" ht="200.1" customHeight="1">
      <c r="A111" s="655">
        <v>98</v>
      </c>
      <c r="B111" s="677"/>
      <c r="C111" s="678"/>
      <c r="D111" s="658">
        <v>92</v>
      </c>
      <c r="E111" s="1091" t="s">
        <v>1457</v>
      </c>
      <c r="F111" s="659" t="s">
        <v>1711</v>
      </c>
      <c r="G111" s="661"/>
      <c r="H111" s="662"/>
      <c r="I111" s="675"/>
      <c r="J111" s="675"/>
      <c r="K111" s="679">
        <f t="shared" si="9"/>
        <v>0</v>
      </c>
      <c r="L111" s="664">
        <f t="shared" si="10"/>
        <v>0</v>
      </c>
      <c r="M111" s="665" t="str">
        <f t="shared" si="11"/>
        <v/>
      </c>
      <c r="N111" s="665"/>
      <c r="O111" s="665" t="str">
        <f t="shared" si="12"/>
        <v/>
      </c>
      <c r="P111" s="664" t="str">
        <f t="shared" si="13"/>
        <v/>
      </c>
      <c r="Q111" s="665">
        <v>1</v>
      </c>
      <c r="R111" s="666" t="str">
        <f t="shared" si="14"/>
        <v/>
      </c>
      <c r="S111" s="667" t="str">
        <f t="shared" si="15"/>
        <v/>
      </c>
      <c r="T111" s="666" t="str">
        <f t="shared" si="16"/>
        <v/>
      </c>
      <c r="U111" s="668">
        <v>25</v>
      </c>
      <c r="V111" s="668">
        <v>25</v>
      </c>
      <c r="W111" s="669">
        <v>360</v>
      </c>
      <c r="X111" s="670" t="str">
        <f t="shared" si="17"/>
        <v/>
      </c>
      <c r="Y111" s="681"/>
      <c r="Z111" s="681"/>
      <c r="AA111" s="681"/>
      <c r="AB111" s="681"/>
      <c r="AC111" s="681"/>
      <c r="AD111" s="681"/>
    </row>
    <row r="112" spans="1:30" ht="200.1" customHeight="1">
      <c r="A112" s="655">
        <v>99</v>
      </c>
      <c r="B112" s="677"/>
      <c r="C112" s="678"/>
      <c r="D112" s="658">
        <v>93</v>
      </c>
      <c r="E112" s="1091" t="s">
        <v>1457</v>
      </c>
      <c r="F112" s="659" t="s">
        <v>1712</v>
      </c>
      <c r="G112" s="661"/>
      <c r="H112" s="662"/>
      <c r="I112" s="675"/>
      <c r="J112" s="675"/>
      <c r="K112" s="679">
        <f t="shared" si="9"/>
        <v>0</v>
      </c>
      <c r="L112" s="664">
        <f t="shared" si="10"/>
        <v>0</v>
      </c>
      <c r="M112" s="665" t="str">
        <f t="shared" si="11"/>
        <v/>
      </c>
      <c r="N112" s="665"/>
      <c r="O112" s="665" t="str">
        <f t="shared" si="12"/>
        <v/>
      </c>
      <c r="P112" s="664" t="str">
        <f t="shared" si="13"/>
        <v/>
      </c>
      <c r="Q112" s="665">
        <v>1</v>
      </c>
      <c r="R112" s="666" t="str">
        <f t="shared" si="14"/>
        <v/>
      </c>
      <c r="S112" s="667" t="str">
        <f t="shared" si="15"/>
        <v/>
      </c>
      <c r="T112" s="666" t="str">
        <f t="shared" si="16"/>
        <v/>
      </c>
      <c r="U112" s="668">
        <v>25</v>
      </c>
      <c r="V112" s="668">
        <v>25</v>
      </c>
      <c r="W112" s="669">
        <v>360</v>
      </c>
      <c r="X112" s="670" t="str">
        <f t="shared" si="17"/>
        <v/>
      </c>
      <c r="Y112" s="681"/>
      <c r="Z112" s="681"/>
      <c r="AA112" s="681"/>
      <c r="AB112" s="681"/>
      <c r="AC112" s="681"/>
      <c r="AD112" s="681"/>
    </row>
    <row r="113" spans="1:30" ht="200.1" customHeight="1">
      <c r="A113" s="655">
        <v>100</v>
      </c>
      <c r="B113" s="677"/>
      <c r="C113" s="678"/>
      <c r="D113" s="658">
        <v>94</v>
      </c>
      <c r="E113" s="1091" t="s">
        <v>1457</v>
      </c>
      <c r="F113" s="659" t="s">
        <v>1713</v>
      </c>
      <c r="G113" s="661"/>
      <c r="H113" s="662"/>
      <c r="I113" s="675"/>
      <c r="J113" s="655"/>
      <c r="K113" s="679">
        <f t="shared" si="9"/>
        <v>0</v>
      </c>
      <c r="L113" s="664">
        <f t="shared" si="10"/>
        <v>0</v>
      </c>
      <c r="M113" s="665" t="str">
        <f t="shared" si="11"/>
        <v/>
      </c>
      <c r="N113" s="665"/>
      <c r="O113" s="665" t="str">
        <f t="shared" si="12"/>
        <v/>
      </c>
      <c r="P113" s="664" t="str">
        <f t="shared" si="13"/>
        <v/>
      </c>
      <c r="Q113" s="665">
        <v>1</v>
      </c>
      <c r="R113" s="666" t="str">
        <f t="shared" si="14"/>
        <v/>
      </c>
      <c r="S113" s="667" t="str">
        <f t="shared" si="15"/>
        <v/>
      </c>
      <c r="T113" s="666" t="str">
        <f t="shared" si="16"/>
        <v/>
      </c>
      <c r="U113" s="668">
        <v>25</v>
      </c>
      <c r="V113" s="668">
        <v>25</v>
      </c>
      <c r="W113" s="669">
        <v>360</v>
      </c>
      <c r="X113" s="670" t="str">
        <f t="shared" si="17"/>
        <v/>
      </c>
      <c r="Y113" s="681"/>
      <c r="Z113" s="681"/>
      <c r="AA113" s="681"/>
      <c r="AB113" s="681"/>
      <c r="AC113" s="681"/>
      <c r="AD113" s="681"/>
    </row>
    <row r="114" spans="1:30" ht="200.1" customHeight="1">
      <c r="A114" s="655">
        <v>101</v>
      </c>
      <c r="B114" s="677"/>
      <c r="C114" s="678"/>
      <c r="D114" s="682" t="s">
        <v>2228</v>
      </c>
      <c r="E114" s="1091" t="s">
        <v>1457</v>
      </c>
      <c r="F114" s="659" t="s">
        <v>1714</v>
      </c>
      <c r="G114" s="661"/>
      <c r="H114" s="662"/>
      <c r="I114" s="675"/>
      <c r="J114" s="675"/>
      <c r="K114" s="679">
        <f t="shared" si="9"/>
        <v>0</v>
      </c>
      <c r="L114" s="664">
        <f t="shared" si="10"/>
        <v>0</v>
      </c>
      <c r="M114" s="665" t="str">
        <f t="shared" si="11"/>
        <v/>
      </c>
      <c r="N114" s="665"/>
      <c r="O114" s="665" t="str">
        <f t="shared" si="12"/>
        <v/>
      </c>
      <c r="P114" s="664">
        <v>0.8</v>
      </c>
      <c r="Q114" s="665">
        <v>1</v>
      </c>
      <c r="R114" s="666" t="str">
        <f t="shared" si="14"/>
        <v/>
      </c>
      <c r="S114" s="667" t="str">
        <f t="shared" si="15"/>
        <v/>
      </c>
      <c r="T114" s="666" t="str">
        <f t="shared" si="16"/>
        <v/>
      </c>
      <c r="U114" s="668">
        <v>25</v>
      </c>
      <c r="V114" s="668">
        <v>25</v>
      </c>
      <c r="W114" s="669">
        <v>360</v>
      </c>
      <c r="X114" s="670" t="str">
        <f t="shared" si="17"/>
        <v/>
      </c>
      <c r="Y114" s="681"/>
      <c r="Z114" s="681"/>
      <c r="AA114" s="681"/>
      <c r="AB114" s="681"/>
      <c r="AC114" s="681"/>
      <c r="AD114" s="681"/>
    </row>
    <row r="115" spans="1:30" ht="200.1" customHeight="1">
      <c r="A115" s="655">
        <v>102</v>
      </c>
      <c r="B115" s="677"/>
      <c r="C115" s="678"/>
      <c r="D115" s="682" t="s">
        <v>1718</v>
      </c>
      <c r="E115" s="1091" t="s">
        <v>1457</v>
      </c>
      <c r="F115" s="659" t="s">
        <v>1715</v>
      </c>
      <c r="G115" s="661"/>
      <c r="H115" s="662"/>
      <c r="I115" s="675"/>
      <c r="J115" s="675"/>
      <c r="K115" s="679">
        <f t="shared" si="9"/>
        <v>0</v>
      </c>
      <c r="L115" s="664">
        <f t="shared" si="10"/>
        <v>0</v>
      </c>
      <c r="M115" s="665" t="str">
        <f t="shared" si="11"/>
        <v/>
      </c>
      <c r="N115" s="665"/>
      <c r="O115" s="665" t="str">
        <f t="shared" si="12"/>
        <v/>
      </c>
      <c r="P115" s="664">
        <v>0.8</v>
      </c>
      <c r="Q115" s="665">
        <v>1</v>
      </c>
      <c r="R115" s="666" t="str">
        <f t="shared" si="14"/>
        <v/>
      </c>
      <c r="S115" s="667" t="str">
        <f t="shared" si="15"/>
        <v/>
      </c>
      <c r="T115" s="666" t="str">
        <f t="shared" si="16"/>
        <v/>
      </c>
      <c r="U115" s="668">
        <v>25</v>
      </c>
      <c r="V115" s="668">
        <v>25</v>
      </c>
      <c r="W115" s="669">
        <v>360</v>
      </c>
      <c r="X115" s="670" t="str">
        <f t="shared" si="17"/>
        <v/>
      </c>
      <c r="Y115" s="681"/>
      <c r="Z115" s="681"/>
      <c r="AA115" s="681"/>
      <c r="AB115" s="681"/>
      <c r="AC115" s="681"/>
      <c r="AD115" s="681"/>
    </row>
    <row r="116" spans="1:30" ht="200.1" customHeight="1">
      <c r="A116" s="655">
        <v>103</v>
      </c>
      <c r="B116" s="677"/>
      <c r="C116" s="678"/>
      <c r="D116" s="658">
        <v>97</v>
      </c>
      <c r="E116" s="1091" t="s">
        <v>1457</v>
      </c>
      <c r="F116" s="659" t="s">
        <v>1716</v>
      </c>
      <c r="G116" s="661"/>
      <c r="H116" s="662"/>
      <c r="I116" s="675"/>
      <c r="J116" s="675"/>
      <c r="K116" s="679">
        <f t="shared" si="9"/>
        <v>0</v>
      </c>
      <c r="L116" s="664">
        <f t="shared" si="10"/>
        <v>0</v>
      </c>
      <c r="M116" s="665" t="str">
        <f t="shared" si="11"/>
        <v/>
      </c>
      <c r="N116" s="665"/>
      <c r="O116" s="665" t="str">
        <f t="shared" si="12"/>
        <v/>
      </c>
      <c r="P116" s="664" t="str">
        <f t="shared" si="13"/>
        <v/>
      </c>
      <c r="Q116" s="665">
        <v>1</v>
      </c>
      <c r="R116" s="666" t="str">
        <f t="shared" si="14"/>
        <v/>
      </c>
      <c r="S116" s="667" t="str">
        <f t="shared" si="15"/>
        <v/>
      </c>
      <c r="T116" s="666" t="str">
        <f t="shared" si="16"/>
        <v/>
      </c>
      <c r="U116" s="668">
        <v>25</v>
      </c>
      <c r="V116" s="668">
        <v>25</v>
      </c>
      <c r="W116" s="669">
        <v>360</v>
      </c>
      <c r="X116" s="670" t="str">
        <f t="shared" si="17"/>
        <v/>
      </c>
      <c r="Y116" s="681"/>
      <c r="Z116" s="681"/>
      <c r="AA116" s="681"/>
      <c r="AB116" s="681"/>
      <c r="AC116" s="681"/>
      <c r="AD116" s="681"/>
    </row>
    <row r="117" spans="1:30" ht="200.1" customHeight="1">
      <c r="A117" s="655">
        <v>104</v>
      </c>
      <c r="B117" s="677"/>
      <c r="C117" s="678"/>
      <c r="D117" s="658">
        <v>98</v>
      </c>
      <c r="E117" s="1091" t="s">
        <v>1457</v>
      </c>
      <c r="F117" s="659" t="s">
        <v>1717</v>
      </c>
      <c r="G117" s="661"/>
      <c r="H117" s="662"/>
      <c r="I117" s="675"/>
      <c r="J117" s="675"/>
      <c r="K117" s="679">
        <f t="shared" si="9"/>
        <v>0</v>
      </c>
      <c r="L117" s="664">
        <f t="shared" si="10"/>
        <v>0</v>
      </c>
      <c r="M117" s="665" t="str">
        <f t="shared" si="11"/>
        <v/>
      </c>
      <c r="N117" s="665"/>
      <c r="O117" s="665" t="str">
        <f t="shared" si="12"/>
        <v/>
      </c>
      <c r="P117" s="664" t="str">
        <f t="shared" si="13"/>
        <v/>
      </c>
      <c r="Q117" s="665">
        <v>1</v>
      </c>
      <c r="R117" s="666" t="str">
        <f t="shared" si="14"/>
        <v/>
      </c>
      <c r="S117" s="667" t="str">
        <f t="shared" si="15"/>
        <v/>
      </c>
      <c r="T117" s="666" t="str">
        <f t="shared" si="16"/>
        <v/>
      </c>
      <c r="U117" s="668">
        <v>25</v>
      </c>
      <c r="V117" s="668">
        <v>25</v>
      </c>
      <c r="W117" s="669">
        <v>360</v>
      </c>
      <c r="X117" s="670" t="str">
        <f t="shared" si="17"/>
        <v/>
      </c>
      <c r="Y117" s="681"/>
      <c r="Z117" s="681"/>
      <c r="AA117" s="681"/>
      <c r="AB117" s="681"/>
      <c r="AC117" s="681"/>
      <c r="AD117" s="681"/>
    </row>
    <row r="118" spans="1:30" ht="200.1" customHeight="1">
      <c r="A118" s="655">
        <v>106</v>
      </c>
      <c r="B118" s="677"/>
      <c r="C118" s="678"/>
      <c r="D118" s="658">
        <v>99</v>
      </c>
      <c r="E118" s="1091" t="s">
        <v>1457</v>
      </c>
      <c r="F118" s="659" t="s">
        <v>1717</v>
      </c>
      <c r="G118" s="661"/>
      <c r="H118" s="662"/>
      <c r="I118" s="675"/>
      <c r="J118" s="675"/>
      <c r="K118" s="679">
        <f t="shared" si="9"/>
        <v>0</v>
      </c>
      <c r="L118" s="664">
        <f t="shared" si="10"/>
        <v>0</v>
      </c>
      <c r="M118" s="665" t="str">
        <f t="shared" si="11"/>
        <v/>
      </c>
      <c r="N118" s="665"/>
      <c r="O118" s="665" t="str">
        <f t="shared" si="12"/>
        <v/>
      </c>
      <c r="P118" s="664" t="str">
        <f t="shared" si="13"/>
        <v/>
      </c>
      <c r="Q118" s="665">
        <v>1</v>
      </c>
      <c r="R118" s="666" t="str">
        <f t="shared" si="14"/>
        <v/>
      </c>
      <c r="S118" s="667" t="str">
        <f t="shared" si="15"/>
        <v/>
      </c>
      <c r="T118" s="666" t="str">
        <f t="shared" si="16"/>
        <v/>
      </c>
      <c r="U118" s="668">
        <v>25</v>
      </c>
      <c r="V118" s="668">
        <v>25</v>
      </c>
      <c r="W118" s="669">
        <v>360</v>
      </c>
      <c r="X118" s="670" t="str">
        <f t="shared" si="17"/>
        <v/>
      </c>
      <c r="Y118" s="681"/>
      <c r="Z118" s="681"/>
      <c r="AA118" s="681"/>
      <c r="AB118" s="681"/>
      <c r="AC118" s="681"/>
      <c r="AD118" s="681"/>
    </row>
    <row r="119" spans="1:30" ht="200.1" customHeight="1">
      <c r="A119" s="754"/>
      <c r="B119" s="677"/>
      <c r="C119" s="678"/>
      <c r="D119" s="658">
        <v>99</v>
      </c>
      <c r="E119" s="1091" t="s">
        <v>1457</v>
      </c>
      <c r="F119" s="659" t="s">
        <v>1719</v>
      </c>
      <c r="G119" s="661"/>
      <c r="H119" s="662"/>
      <c r="I119" s="675"/>
      <c r="J119" s="675"/>
      <c r="K119" s="679"/>
      <c r="L119" s="755"/>
      <c r="M119" s="665"/>
      <c r="N119" s="665"/>
      <c r="O119" s="665"/>
      <c r="P119" s="755"/>
      <c r="Q119" s="665"/>
      <c r="R119" s="666"/>
      <c r="S119" s="667"/>
      <c r="T119" s="666"/>
      <c r="U119" s="668"/>
      <c r="V119" s="668"/>
      <c r="W119" s="669"/>
      <c r="X119" s="670"/>
      <c r="Y119" s="681"/>
      <c r="Z119" s="681"/>
      <c r="AA119" s="681"/>
      <c r="AB119" s="681"/>
      <c r="AC119" s="681"/>
      <c r="AD119" s="681"/>
    </row>
    <row r="120" spans="1:30" ht="200.1" customHeight="1">
      <c r="A120" s="655">
        <v>107</v>
      </c>
      <c r="B120" s="677"/>
      <c r="C120" s="678"/>
      <c r="D120" s="658">
        <v>100</v>
      </c>
      <c r="E120" s="1091" t="s">
        <v>1457</v>
      </c>
      <c r="F120" s="659" t="s">
        <v>1720</v>
      </c>
      <c r="G120" s="661"/>
      <c r="H120" s="662"/>
      <c r="I120" s="675"/>
      <c r="J120" s="675"/>
      <c r="K120" s="679">
        <f t="shared" si="9"/>
        <v>0</v>
      </c>
      <c r="L120" s="664">
        <f t="shared" si="10"/>
        <v>0</v>
      </c>
      <c r="M120" s="665" t="str">
        <f t="shared" si="11"/>
        <v/>
      </c>
      <c r="N120" s="665"/>
      <c r="O120" s="665" t="str">
        <f t="shared" si="12"/>
        <v/>
      </c>
      <c r="P120" s="664" t="str">
        <f t="shared" si="13"/>
        <v/>
      </c>
      <c r="Q120" s="665">
        <v>1</v>
      </c>
      <c r="R120" s="666" t="str">
        <f t="shared" si="14"/>
        <v/>
      </c>
      <c r="S120" s="667" t="str">
        <f t="shared" si="15"/>
        <v/>
      </c>
      <c r="T120" s="666" t="str">
        <f t="shared" si="16"/>
        <v/>
      </c>
      <c r="U120" s="668"/>
      <c r="V120" s="668"/>
      <c r="W120" s="669"/>
      <c r="X120" s="670" t="str">
        <f t="shared" si="17"/>
        <v/>
      </c>
      <c r="Y120" s="681"/>
      <c r="Z120" s="681"/>
      <c r="AA120" s="681"/>
      <c r="AB120" s="681"/>
      <c r="AC120" s="681"/>
      <c r="AD120" s="681"/>
    </row>
    <row r="121" spans="1:30" ht="200.1" customHeight="1">
      <c r="A121" s="655">
        <v>108</v>
      </c>
      <c r="B121" s="677"/>
      <c r="C121" s="678"/>
      <c r="D121" s="658">
        <v>101</v>
      </c>
      <c r="E121" s="1091" t="s">
        <v>1457</v>
      </c>
      <c r="F121" s="659" t="s">
        <v>1720</v>
      </c>
      <c r="G121" s="661"/>
      <c r="H121" s="662"/>
      <c r="I121" s="675"/>
      <c r="J121" s="675"/>
      <c r="K121" s="679">
        <f t="shared" si="9"/>
        <v>0</v>
      </c>
      <c r="L121" s="664">
        <f t="shared" si="10"/>
        <v>0</v>
      </c>
      <c r="M121" s="665" t="str">
        <f t="shared" si="11"/>
        <v/>
      </c>
      <c r="N121" s="665"/>
      <c r="O121" s="665" t="str">
        <f t="shared" si="12"/>
        <v/>
      </c>
      <c r="P121" s="664">
        <v>0.85</v>
      </c>
      <c r="Q121" s="665">
        <v>1</v>
      </c>
      <c r="R121" s="666" t="str">
        <f t="shared" si="14"/>
        <v/>
      </c>
      <c r="S121" s="667" t="str">
        <f t="shared" si="15"/>
        <v/>
      </c>
      <c r="T121" s="666" t="str">
        <f t="shared" si="16"/>
        <v/>
      </c>
      <c r="U121" s="668">
        <v>25</v>
      </c>
      <c r="V121" s="668">
        <v>25</v>
      </c>
      <c r="W121" s="669">
        <v>360</v>
      </c>
      <c r="X121" s="670" t="str">
        <f t="shared" si="17"/>
        <v/>
      </c>
      <c r="Y121" s="681"/>
      <c r="Z121" s="681"/>
      <c r="AA121" s="681"/>
      <c r="AB121" s="681"/>
      <c r="AC121" s="681"/>
      <c r="AD121" s="681"/>
    </row>
    <row r="122" spans="1:30" ht="200.1" customHeight="1">
      <c r="A122" s="655">
        <v>109</v>
      </c>
      <c r="B122" s="677"/>
      <c r="C122" s="678"/>
      <c r="D122" s="658">
        <v>102</v>
      </c>
      <c r="E122" s="1091" t="s">
        <v>1457</v>
      </c>
      <c r="F122" s="659" t="s">
        <v>1728</v>
      </c>
      <c r="G122" s="661"/>
      <c r="H122" s="662"/>
      <c r="I122" s="675"/>
      <c r="J122" s="675"/>
      <c r="K122" s="679">
        <f t="shared" si="9"/>
        <v>0</v>
      </c>
      <c r="L122" s="664">
        <f t="shared" si="10"/>
        <v>0</v>
      </c>
      <c r="M122" s="665" t="str">
        <f t="shared" si="11"/>
        <v/>
      </c>
      <c r="N122" s="665"/>
      <c r="O122" s="665" t="str">
        <f t="shared" si="12"/>
        <v/>
      </c>
      <c r="P122" s="664" t="str">
        <f t="shared" si="13"/>
        <v/>
      </c>
      <c r="Q122" s="665">
        <v>1</v>
      </c>
      <c r="R122" s="666" t="str">
        <f t="shared" si="14"/>
        <v/>
      </c>
      <c r="S122" s="667" t="str">
        <f t="shared" si="15"/>
        <v/>
      </c>
      <c r="T122" s="666" t="str">
        <f t="shared" si="16"/>
        <v/>
      </c>
      <c r="U122" s="668"/>
      <c r="V122" s="668"/>
      <c r="W122" s="669"/>
      <c r="X122" s="670" t="str">
        <f t="shared" si="17"/>
        <v/>
      </c>
      <c r="Y122" s="681"/>
      <c r="Z122" s="681"/>
      <c r="AA122" s="681"/>
      <c r="AB122" s="681"/>
      <c r="AC122" s="681"/>
      <c r="AD122" s="681"/>
    </row>
    <row r="123" spans="1:30" ht="200.1" customHeight="1">
      <c r="A123" s="655">
        <v>110</v>
      </c>
      <c r="B123" s="677"/>
      <c r="C123" s="678"/>
      <c r="D123" s="658">
        <v>103</v>
      </c>
      <c r="E123" s="1091" t="s">
        <v>1457</v>
      </c>
      <c r="F123" s="659" t="s">
        <v>1721</v>
      </c>
      <c r="G123" s="661"/>
      <c r="H123" s="662"/>
      <c r="I123" s="675"/>
      <c r="J123" s="675"/>
      <c r="K123" s="679">
        <f t="shared" si="9"/>
        <v>0</v>
      </c>
      <c r="L123" s="664">
        <f t="shared" si="10"/>
        <v>0</v>
      </c>
      <c r="M123" s="665" t="str">
        <f t="shared" si="11"/>
        <v/>
      </c>
      <c r="N123" s="665"/>
      <c r="O123" s="665" t="str">
        <f t="shared" si="12"/>
        <v/>
      </c>
      <c r="P123" s="664" t="str">
        <f t="shared" si="13"/>
        <v/>
      </c>
      <c r="Q123" s="665">
        <v>1</v>
      </c>
      <c r="R123" s="666" t="str">
        <f t="shared" si="14"/>
        <v/>
      </c>
      <c r="S123" s="667" t="str">
        <f t="shared" si="15"/>
        <v/>
      </c>
      <c r="T123" s="666" t="str">
        <f t="shared" si="16"/>
        <v/>
      </c>
      <c r="U123" s="668"/>
      <c r="V123" s="668"/>
      <c r="W123" s="669"/>
      <c r="X123" s="670" t="str">
        <f t="shared" si="17"/>
        <v/>
      </c>
      <c r="Y123" s="681"/>
      <c r="Z123" s="681"/>
      <c r="AA123" s="681"/>
      <c r="AB123" s="681"/>
      <c r="AC123" s="681"/>
      <c r="AD123" s="681"/>
    </row>
    <row r="124" spans="1:30" ht="200.1" customHeight="1">
      <c r="A124" s="655">
        <v>111</v>
      </c>
      <c r="B124" s="677"/>
      <c r="C124" s="678"/>
      <c r="D124" s="658">
        <v>104</v>
      </c>
      <c r="E124" s="1091" t="s">
        <v>1457</v>
      </c>
      <c r="F124" s="659" t="s">
        <v>1722</v>
      </c>
      <c r="G124" s="661"/>
      <c r="H124" s="662"/>
      <c r="I124" s="675"/>
      <c r="J124" s="675"/>
      <c r="K124" s="679">
        <f t="shared" si="9"/>
        <v>0</v>
      </c>
      <c r="L124" s="664">
        <f t="shared" si="10"/>
        <v>0</v>
      </c>
      <c r="M124" s="665" t="str">
        <f t="shared" si="11"/>
        <v/>
      </c>
      <c r="N124" s="665"/>
      <c r="O124" s="665" t="str">
        <f t="shared" si="12"/>
        <v/>
      </c>
      <c r="P124" s="664" t="str">
        <f t="shared" si="13"/>
        <v/>
      </c>
      <c r="Q124" s="665">
        <v>1</v>
      </c>
      <c r="R124" s="666" t="str">
        <f t="shared" si="14"/>
        <v/>
      </c>
      <c r="S124" s="667" t="str">
        <f t="shared" si="15"/>
        <v/>
      </c>
      <c r="T124" s="666" t="str">
        <f t="shared" si="16"/>
        <v/>
      </c>
      <c r="U124" s="668">
        <v>25</v>
      </c>
      <c r="V124" s="668">
        <v>25</v>
      </c>
      <c r="W124" s="669">
        <v>360</v>
      </c>
      <c r="X124" s="670" t="str">
        <f t="shared" si="17"/>
        <v/>
      </c>
      <c r="Y124" s="681"/>
      <c r="Z124" s="681"/>
      <c r="AA124" s="681"/>
      <c r="AB124" s="681"/>
      <c r="AC124" s="681"/>
      <c r="AD124" s="681"/>
    </row>
    <row r="125" spans="1:30" ht="200.1" customHeight="1">
      <c r="A125" s="655">
        <v>112</v>
      </c>
      <c r="B125" s="677"/>
      <c r="C125" s="678"/>
      <c r="D125" s="658">
        <v>105</v>
      </c>
      <c r="E125" s="1091" t="s">
        <v>1457</v>
      </c>
      <c r="F125" s="659" t="s">
        <v>1723</v>
      </c>
      <c r="G125" s="661"/>
      <c r="H125" s="662"/>
      <c r="I125" s="675"/>
      <c r="J125" s="675"/>
      <c r="K125" s="679">
        <f t="shared" si="9"/>
        <v>0</v>
      </c>
      <c r="L125" s="664">
        <f t="shared" si="10"/>
        <v>0</v>
      </c>
      <c r="M125" s="665" t="str">
        <f t="shared" si="11"/>
        <v/>
      </c>
      <c r="N125" s="665"/>
      <c r="O125" s="665" t="str">
        <f t="shared" si="12"/>
        <v/>
      </c>
      <c r="P125" s="664" t="str">
        <f t="shared" si="13"/>
        <v/>
      </c>
      <c r="Q125" s="665">
        <v>1</v>
      </c>
      <c r="R125" s="666" t="str">
        <f t="shared" si="14"/>
        <v/>
      </c>
      <c r="S125" s="667" t="str">
        <f t="shared" si="15"/>
        <v/>
      </c>
      <c r="T125" s="666" t="str">
        <f t="shared" si="16"/>
        <v/>
      </c>
      <c r="U125" s="668"/>
      <c r="V125" s="668"/>
      <c r="W125" s="669"/>
      <c r="X125" s="670" t="str">
        <f t="shared" si="17"/>
        <v/>
      </c>
      <c r="Y125" s="681"/>
      <c r="Z125" s="681"/>
      <c r="AA125" s="681"/>
      <c r="AB125" s="681"/>
      <c r="AC125" s="681"/>
      <c r="AD125" s="681"/>
    </row>
    <row r="126" spans="1:30" ht="200.1" customHeight="1">
      <c r="A126" s="655">
        <v>113</v>
      </c>
      <c r="B126" s="677"/>
      <c r="C126" s="678"/>
      <c r="D126" s="658">
        <v>106</v>
      </c>
      <c r="E126" s="1091" t="s">
        <v>1457</v>
      </c>
      <c r="F126" s="659" t="s">
        <v>1724</v>
      </c>
      <c r="G126" s="661"/>
      <c r="H126" s="662"/>
      <c r="I126" s="675"/>
      <c r="J126" s="675"/>
      <c r="K126" s="679">
        <f t="shared" si="9"/>
        <v>0</v>
      </c>
      <c r="L126" s="664">
        <f t="shared" si="10"/>
        <v>0</v>
      </c>
      <c r="M126" s="665" t="str">
        <f t="shared" si="11"/>
        <v/>
      </c>
      <c r="N126" s="665"/>
      <c r="O126" s="665" t="str">
        <f t="shared" si="12"/>
        <v/>
      </c>
      <c r="P126" s="664" t="str">
        <f t="shared" si="13"/>
        <v/>
      </c>
      <c r="Q126" s="665">
        <v>1</v>
      </c>
      <c r="R126" s="666" t="str">
        <f t="shared" si="14"/>
        <v/>
      </c>
      <c r="S126" s="667" t="str">
        <f t="shared" si="15"/>
        <v/>
      </c>
      <c r="T126" s="666" t="str">
        <f t="shared" si="16"/>
        <v/>
      </c>
      <c r="U126" s="668">
        <v>25</v>
      </c>
      <c r="V126" s="668">
        <v>25</v>
      </c>
      <c r="W126" s="669">
        <v>360</v>
      </c>
      <c r="X126" s="670" t="str">
        <f t="shared" si="17"/>
        <v/>
      </c>
      <c r="Y126" s="681"/>
      <c r="Z126" s="681"/>
      <c r="AA126" s="681"/>
      <c r="AB126" s="681"/>
      <c r="AC126" s="681"/>
      <c r="AD126" s="681"/>
    </row>
    <row r="127" spans="1:30" ht="200.1" customHeight="1">
      <c r="A127" s="655">
        <v>114</v>
      </c>
      <c r="B127" s="677"/>
      <c r="C127" s="678"/>
      <c r="D127" s="658">
        <v>107</v>
      </c>
      <c r="E127" s="1091" t="s">
        <v>1457</v>
      </c>
      <c r="F127" s="659" t="s">
        <v>1724</v>
      </c>
      <c r="G127" s="661"/>
      <c r="H127" s="662"/>
      <c r="I127" s="675"/>
      <c r="J127" s="675"/>
      <c r="K127" s="679">
        <f t="shared" si="9"/>
        <v>0</v>
      </c>
      <c r="L127" s="664">
        <f t="shared" si="10"/>
        <v>0</v>
      </c>
      <c r="M127" s="665" t="str">
        <f t="shared" si="11"/>
        <v/>
      </c>
      <c r="N127" s="665"/>
      <c r="O127" s="665" t="str">
        <f t="shared" si="12"/>
        <v/>
      </c>
      <c r="P127" s="664" t="str">
        <f t="shared" si="13"/>
        <v/>
      </c>
      <c r="Q127" s="665">
        <v>1</v>
      </c>
      <c r="R127" s="666" t="str">
        <f t="shared" si="14"/>
        <v/>
      </c>
      <c r="S127" s="667" t="str">
        <f t="shared" si="15"/>
        <v/>
      </c>
      <c r="T127" s="666" t="str">
        <f t="shared" si="16"/>
        <v/>
      </c>
      <c r="U127" s="668">
        <v>25</v>
      </c>
      <c r="V127" s="668">
        <v>25</v>
      </c>
      <c r="W127" s="669">
        <v>360</v>
      </c>
      <c r="X127" s="670" t="str">
        <f t="shared" si="17"/>
        <v/>
      </c>
      <c r="Y127" s="681"/>
      <c r="Z127" s="681"/>
      <c r="AA127" s="681"/>
      <c r="AB127" s="681"/>
      <c r="AC127" s="681"/>
      <c r="AD127" s="681"/>
    </row>
    <row r="128" spans="1:30" ht="200.1" customHeight="1">
      <c r="A128" s="655">
        <v>115</v>
      </c>
      <c r="B128" s="677"/>
      <c r="C128" s="678"/>
      <c r="D128" s="658">
        <v>108</v>
      </c>
      <c r="E128" s="1091" t="s">
        <v>1457</v>
      </c>
      <c r="F128" s="659" t="s">
        <v>1725</v>
      </c>
      <c r="G128" s="661"/>
      <c r="H128" s="662"/>
      <c r="I128" s="675"/>
      <c r="J128" s="675"/>
      <c r="K128" s="679">
        <f t="shared" si="9"/>
        <v>0</v>
      </c>
      <c r="L128" s="664">
        <f t="shared" si="10"/>
        <v>0</v>
      </c>
      <c r="M128" s="665" t="str">
        <f t="shared" si="11"/>
        <v/>
      </c>
      <c r="N128" s="665"/>
      <c r="O128" s="665" t="str">
        <f t="shared" si="12"/>
        <v/>
      </c>
      <c r="P128" s="664" t="str">
        <f t="shared" si="13"/>
        <v/>
      </c>
      <c r="Q128" s="665">
        <v>1</v>
      </c>
      <c r="R128" s="666" t="str">
        <f t="shared" si="14"/>
        <v/>
      </c>
      <c r="S128" s="667" t="str">
        <f t="shared" si="15"/>
        <v/>
      </c>
      <c r="T128" s="666" t="str">
        <f t="shared" si="16"/>
        <v/>
      </c>
      <c r="U128" s="668">
        <v>25</v>
      </c>
      <c r="V128" s="668">
        <v>25</v>
      </c>
      <c r="W128" s="669">
        <v>360</v>
      </c>
      <c r="X128" s="670" t="str">
        <f t="shared" si="17"/>
        <v/>
      </c>
      <c r="Y128" s="681"/>
      <c r="Z128" s="681"/>
      <c r="AA128" s="681"/>
      <c r="AB128" s="681"/>
      <c r="AC128" s="681"/>
      <c r="AD128" s="681"/>
    </row>
    <row r="129" spans="1:30" ht="200.1" customHeight="1">
      <c r="A129" s="655">
        <v>116</v>
      </c>
      <c r="B129" s="677"/>
      <c r="C129" s="678"/>
      <c r="D129" s="658">
        <v>109</v>
      </c>
      <c r="E129" s="1091" t="s">
        <v>1457</v>
      </c>
      <c r="F129" s="659" t="s">
        <v>1725</v>
      </c>
      <c r="G129" s="661"/>
      <c r="H129" s="662"/>
      <c r="I129" s="675"/>
      <c r="J129" s="675"/>
      <c r="K129" s="679">
        <f t="shared" si="9"/>
        <v>0</v>
      </c>
      <c r="L129" s="664">
        <f t="shared" si="10"/>
        <v>0</v>
      </c>
      <c r="M129" s="665" t="str">
        <f t="shared" si="11"/>
        <v/>
      </c>
      <c r="N129" s="665"/>
      <c r="O129" s="665" t="str">
        <f t="shared" si="12"/>
        <v/>
      </c>
      <c r="P129" s="664">
        <v>0.8</v>
      </c>
      <c r="Q129" s="665">
        <v>1</v>
      </c>
      <c r="R129" s="666" t="str">
        <f t="shared" si="14"/>
        <v/>
      </c>
      <c r="S129" s="667" t="str">
        <f t="shared" si="15"/>
        <v/>
      </c>
      <c r="T129" s="666" t="str">
        <f t="shared" si="16"/>
        <v/>
      </c>
      <c r="U129" s="668">
        <v>25</v>
      </c>
      <c r="V129" s="668">
        <v>25</v>
      </c>
      <c r="W129" s="669">
        <v>360</v>
      </c>
      <c r="X129" s="670" t="str">
        <f t="shared" si="17"/>
        <v/>
      </c>
      <c r="Y129" s="681"/>
      <c r="Z129" s="681"/>
      <c r="AA129" s="681"/>
      <c r="AB129" s="681"/>
      <c r="AC129" s="681"/>
      <c r="AD129" s="681"/>
    </row>
    <row r="130" spans="1:30" ht="200.1" customHeight="1">
      <c r="A130" s="655">
        <v>117</v>
      </c>
      <c r="B130" s="677"/>
      <c r="C130" s="678"/>
      <c r="D130" s="658">
        <v>110</v>
      </c>
      <c r="E130" s="1091" t="s">
        <v>1457</v>
      </c>
      <c r="F130" s="659" t="s">
        <v>1726</v>
      </c>
      <c r="G130" s="661"/>
      <c r="H130" s="662"/>
      <c r="I130" s="675"/>
      <c r="J130" s="675"/>
      <c r="K130" s="679">
        <f t="shared" si="9"/>
        <v>0</v>
      </c>
      <c r="L130" s="664">
        <f t="shared" si="10"/>
        <v>0</v>
      </c>
      <c r="M130" s="665" t="str">
        <f t="shared" si="11"/>
        <v/>
      </c>
      <c r="N130" s="665"/>
      <c r="O130" s="665" t="str">
        <f t="shared" si="12"/>
        <v/>
      </c>
      <c r="P130" s="664">
        <v>0.8</v>
      </c>
      <c r="Q130" s="665">
        <v>1</v>
      </c>
      <c r="R130" s="666" t="str">
        <f t="shared" si="14"/>
        <v/>
      </c>
      <c r="S130" s="667" t="str">
        <f t="shared" si="15"/>
        <v/>
      </c>
      <c r="T130" s="666" t="str">
        <f t="shared" si="16"/>
        <v/>
      </c>
      <c r="U130" s="668">
        <v>25</v>
      </c>
      <c r="V130" s="668">
        <v>25</v>
      </c>
      <c r="W130" s="669">
        <v>360</v>
      </c>
      <c r="X130" s="670" t="str">
        <f t="shared" si="17"/>
        <v/>
      </c>
      <c r="Y130" s="681"/>
      <c r="Z130" s="681"/>
      <c r="AA130" s="681"/>
      <c r="AB130" s="681"/>
      <c r="AC130" s="681"/>
      <c r="AD130" s="681"/>
    </row>
    <row r="131" spans="1:30" ht="200.1" customHeight="1">
      <c r="A131" s="655">
        <v>118</v>
      </c>
      <c r="B131" s="677"/>
      <c r="C131" s="678"/>
      <c r="D131" s="658">
        <v>111</v>
      </c>
      <c r="E131" s="659" t="s">
        <v>1729</v>
      </c>
      <c r="F131" s="660" t="s">
        <v>1457</v>
      </c>
      <c r="G131" s="661"/>
      <c r="H131" s="662"/>
      <c r="I131" s="675"/>
      <c r="J131" s="675"/>
      <c r="K131" s="679">
        <f t="shared" si="9"/>
        <v>0</v>
      </c>
      <c r="L131" s="664">
        <f t="shared" si="10"/>
        <v>0</v>
      </c>
      <c r="M131" s="665" t="str">
        <f t="shared" si="11"/>
        <v/>
      </c>
      <c r="N131" s="665"/>
      <c r="O131" s="665" t="str">
        <f t="shared" si="12"/>
        <v/>
      </c>
      <c r="P131" s="664" t="str">
        <f t="shared" si="13"/>
        <v/>
      </c>
      <c r="Q131" s="665">
        <v>1</v>
      </c>
      <c r="R131" s="666" t="str">
        <f t="shared" si="14"/>
        <v/>
      </c>
      <c r="S131" s="667" t="str">
        <f t="shared" si="15"/>
        <v/>
      </c>
      <c r="T131" s="666" t="str">
        <f t="shared" si="16"/>
        <v/>
      </c>
      <c r="U131" s="668">
        <v>25</v>
      </c>
      <c r="V131" s="668">
        <v>25</v>
      </c>
      <c r="W131" s="669">
        <v>360</v>
      </c>
      <c r="X131" s="670" t="str">
        <f t="shared" si="17"/>
        <v/>
      </c>
      <c r="Y131" s="681"/>
      <c r="Z131" s="681"/>
      <c r="AA131" s="681"/>
      <c r="AB131" s="681"/>
      <c r="AC131" s="681"/>
      <c r="AD131" s="681"/>
    </row>
    <row r="132" spans="1:30" ht="200.1" customHeight="1">
      <c r="A132" s="655">
        <v>119</v>
      </c>
      <c r="B132" s="677"/>
      <c r="C132" s="678"/>
      <c r="D132" s="658">
        <v>112</v>
      </c>
      <c r="E132" s="1091" t="s">
        <v>1457</v>
      </c>
      <c r="F132" s="659" t="s">
        <v>1727</v>
      </c>
      <c r="G132" s="661"/>
      <c r="H132" s="662"/>
      <c r="I132" s="675"/>
      <c r="J132" s="675"/>
      <c r="K132" s="679">
        <f t="shared" si="9"/>
        <v>0</v>
      </c>
      <c r="L132" s="664">
        <f t="shared" si="10"/>
        <v>0</v>
      </c>
      <c r="M132" s="665" t="str">
        <f t="shared" si="11"/>
        <v/>
      </c>
      <c r="N132" s="665"/>
      <c r="O132" s="665" t="str">
        <f t="shared" si="12"/>
        <v/>
      </c>
      <c r="P132" s="664" t="str">
        <f t="shared" si="13"/>
        <v/>
      </c>
      <c r="Q132" s="665">
        <v>1</v>
      </c>
      <c r="R132" s="666" t="str">
        <f t="shared" si="14"/>
        <v/>
      </c>
      <c r="S132" s="667" t="str">
        <f t="shared" si="15"/>
        <v/>
      </c>
      <c r="T132" s="666" t="str">
        <f t="shared" si="16"/>
        <v/>
      </c>
      <c r="U132" s="668">
        <v>25</v>
      </c>
      <c r="V132" s="668">
        <v>25</v>
      </c>
      <c r="W132" s="669">
        <v>360</v>
      </c>
      <c r="X132" s="670" t="str">
        <f t="shared" si="17"/>
        <v/>
      </c>
      <c r="Y132" s="681"/>
      <c r="Z132" s="681"/>
      <c r="AA132" s="681"/>
      <c r="AB132" s="681"/>
      <c r="AC132" s="681"/>
      <c r="AD132" s="681"/>
    </row>
    <row r="133" spans="1:30" ht="200.1" customHeight="1">
      <c r="A133" s="655">
        <v>120</v>
      </c>
      <c r="B133" s="677"/>
      <c r="C133" s="678"/>
      <c r="D133" s="658">
        <v>113</v>
      </c>
      <c r="E133" s="1091" t="s">
        <v>1457</v>
      </c>
      <c r="F133" s="659" t="s">
        <v>1730</v>
      </c>
      <c r="G133" s="661"/>
      <c r="H133" s="662"/>
      <c r="I133" s="675"/>
      <c r="J133" s="675"/>
      <c r="K133" s="679">
        <f t="shared" si="9"/>
        <v>0</v>
      </c>
      <c r="L133" s="664">
        <f t="shared" si="10"/>
        <v>0</v>
      </c>
      <c r="M133" s="665" t="str">
        <f t="shared" si="11"/>
        <v/>
      </c>
      <c r="N133" s="665"/>
      <c r="O133" s="665" t="str">
        <f t="shared" si="12"/>
        <v/>
      </c>
      <c r="P133" s="664">
        <v>0.8</v>
      </c>
      <c r="Q133" s="665">
        <v>1</v>
      </c>
      <c r="R133" s="666" t="str">
        <f t="shared" si="14"/>
        <v/>
      </c>
      <c r="S133" s="667" t="str">
        <f t="shared" si="15"/>
        <v/>
      </c>
      <c r="T133" s="666" t="str">
        <f t="shared" si="16"/>
        <v/>
      </c>
      <c r="U133" s="668">
        <v>25</v>
      </c>
      <c r="V133" s="668">
        <v>25</v>
      </c>
      <c r="W133" s="669">
        <v>360</v>
      </c>
      <c r="X133" s="670" t="str">
        <f t="shared" si="17"/>
        <v/>
      </c>
      <c r="Y133" s="681"/>
      <c r="Z133" s="681"/>
      <c r="AA133" s="681"/>
      <c r="AB133" s="681"/>
      <c r="AC133" s="681"/>
      <c r="AD133" s="681"/>
    </row>
    <row r="134" spans="1:30" ht="200.1" customHeight="1">
      <c r="A134" s="655">
        <v>121</v>
      </c>
      <c r="B134" s="677"/>
      <c r="C134" s="678"/>
      <c r="D134" s="658">
        <v>114</v>
      </c>
      <c r="E134" s="1091" t="s">
        <v>1457</v>
      </c>
      <c r="F134" s="659" t="s">
        <v>1731</v>
      </c>
      <c r="G134" s="661"/>
      <c r="H134" s="662"/>
      <c r="I134" s="675"/>
      <c r="J134" s="675"/>
      <c r="K134" s="679">
        <f t="shared" si="9"/>
        <v>0</v>
      </c>
      <c r="L134" s="664">
        <f t="shared" si="10"/>
        <v>0</v>
      </c>
      <c r="M134" s="665" t="str">
        <f t="shared" si="11"/>
        <v/>
      </c>
      <c r="N134" s="665"/>
      <c r="O134" s="665" t="str">
        <f t="shared" si="12"/>
        <v/>
      </c>
      <c r="P134" s="664" t="str">
        <f t="shared" si="13"/>
        <v/>
      </c>
      <c r="Q134" s="665">
        <v>1</v>
      </c>
      <c r="R134" s="666" t="str">
        <f t="shared" si="14"/>
        <v/>
      </c>
      <c r="S134" s="667" t="str">
        <f t="shared" si="15"/>
        <v/>
      </c>
      <c r="T134" s="666" t="str">
        <f t="shared" si="16"/>
        <v/>
      </c>
      <c r="U134" s="668">
        <v>25</v>
      </c>
      <c r="V134" s="668">
        <v>25</v>
      </c>
      <c r="W134" s="669">
        <v>360</v>
      </c>
      <c r="X134" s="670" t="str">
        <f t="shared" si="17"/>
        <v/>
      </c>
      <c r="Y134" s="681"/>
      <c r="Z134" s="681"/>
      <c r="AA134" s="681"/>
      <c r="AB134" s="681"/>
      <c r="AC134" s="681"/>
      <c r="AD134" s="681"/>
    </row>
    <row r="135" spans="1:30" ht="200.1" customHeight="1">
      <c r="A135" s="655">
        <v>122</v>
      </c>
      <c r="B135" s="677"/>
      <c r="C135" s="678"/>
      <c r="D135" s="658">
        <v>115</v>
      </c>
      <c r="E135" s="1091" t="s">
        <v>1457</v>
      </c>
      <c r="F135" s="659" t="s">
        <v>1732</v>
      </c>
      <c r="G135" s="661"/>
      <c r="H135" s="662"/>
      <c r="I135" s="675"/>
      <c r="J135" s="675"/>
      <c r="K135" s="679">
        <f t="shared" si="9"/>
        <v>0</v>
      </c>
      <c r="L135" s="664">
        <f t="shared" si="10"/>
        <v>0</v>
      </c>
      <c r="M135" s="665" t="str">
        <f t="shared" si="11"/>
        <v/>
      </c>
      <c r="N135" s="665"/>
      <c r="O135" s="665" t="str">
        <f t="shared" si="12"/>
        <v/>
      </c>
      <c r="P135" s="664" t="str">
        <f t="shared" si="13"/>
        <v/>
      </c>
      <c r="Q135" s="665">
        <v>1</v>
      </c>
      <c r="R135" s="666" t="str">
        <f t="shared" si="14"/>
        <v/>
      </c>
      <c r="S135" s="667" t="str">
        <f t="shared" si="15"/>
        <v/>
      </c>
      <c r="T135" s="666" t="str">
        <f t="shared" si="16"/>
        <v/>
      </c>
      <c r="U135" s="668">
        <v>25</v>
      </c>
      <c r="V135" s="668">
        <v>25</v>
      </c>
      <c r="W135" s="669">
        <v>360</v>
      </c>
      <c r="X135" s="670" t="str">
        <f t="shared" si="17"/>
        <v/>
      </c>
      <c r="Y135" s="681"/>
      <c r="Z135" s="681"/>
      <c r="AA135" s="681"/>
      <c r="AB135" s="681"/>
      <c r="AC135" s="681"/>
      <c r="AD135" s="681"/>
    </row>
    <row r="136" spans="1:30" ht="200.1" customHeight="1">
      <c r="A136" s="655">
        <v>123</v>
      </c>
      <c r="B136" s="677"/>
      <c r="C136" s="678"/>
      <c r="D136" s="682" t="s">
        <v>2229</v>
      </c>
      <c r="E136" s="659" t="s">
        <v>1733</v>
      </c>
      <c r="F136" s="660" t="s">
        <v>1622</v>
      </c>
      <c r="G136" s="661"/>
      <c r="H136" s="662"/>
      <c r="I136" s="675"/>
      <c r="J136" s="655"/>
      <c r="K136" s="679">
        <f t="shared" si="9"/>
        <v>0</v>
      </c>
      <c r="L136" s="664">
        <f t="shared" si="10"/>
        <v>0</v>
      </c>
      <c r="M136" s="665" t="str">
        <f t="shared" si="11"/>
        <v/>
      </c>
      <c r="N136" s="665"/>
      <c r="O136" s="665" t="str">
        <f t="shared" si="12"/>
        <v/>
      </c>
      <c r="P136" s="664" t="str">
        <f t="shared" si="13"/>
        <v/>
      </c>
      <c r="Q136" s="665">
        <v>1</v>
      </c>
      <c r="R136" s="666" t="str">
        <f t="shared" si="14"/>
        <v/>
      </c>
      <c r="S136" s="667" t="str">
        <f t="shared" si="15"/>
        <v/>
      </c>
      <c r="T136" s="666" t="str">
        <f t="shared" si="16"/>
        <v/>
      </c>
      <c r="U136" s="668">
        <v>25</v>
      </c>
      <c r="V136" s="668">
        <v>25</v>
      </c>
      <c r="W136" s="669">
        <v>360</v>
      </c>
      <c r="X136" s="670" t="str">
        <f t="shared" si="17"/>
        <v/>
      </c>
      <c r="Y136" s="681"/>
      <c r="Z136" s="681"/>
      <c r="AA136" s="681"/>
      <c r="AB136" s="681"/>
      <c r="AC136" s="681"/>
      <c r="AD136" s="681"/>
    </row>
    <row r="137" spans="1:30" ht="200.1" customHeight="1">
      <c r="A137" s="655">
        <v>124</v>
      </c>
      <c r="B137" s="677"/>
      <c r="C137" s="678"/>
      <c r="D137" s="682" t="s">
        <v>1737</v>
      </c>
      <c r="E137" s="659" t="s">
        <v>1734</v>
      </c>
      <c r="F137" s="660" t="s">
        <v>1622</v>
      </c>
      <c r="G137" s="661"/>
      <c r="H137" s="662"/>
      <c r="I137" s="675"/>
      <c r="J137" s="655"/>
      <c r="K137" s="679">
        <f t="shared" si="9"/>
        <v>0</v>
      </c>
      <c r="L137" s="664">
        <f t="shared" ref="L137:L198" si="18">K137/10.764</f>
        <v>0</v>
      </c>
      <c r="M137" s="665" t="str">
        <f t="shared" si="11"/>
        <v/>
      </c>
      <c r="N137" s="665"/>
      <c r="O137" s="665" t="str">
        <f t="shared" si="12"/>
        <v/>
      </c>
      <c r="P137" s="664" t="str">
        <f t="shared" si="13"/>
        <v/>
      </c>
      <c r="Q137" s="665">
        <v>1</v>
      </c>
      <c r="R137" s="666" t="str">
        <f t="shared" si="14"/>
        <v/>
      </c>
      <c r="S137" s="667" t="str">
        <f t="shared" si="15"/>
        <v/>
      </c>
      <c r="T137" s="666" t="str">
        <f t="shared" si="16"/>
        <v/>
      </c>
      <c r="U137" s="668">
        <v>25</v>
      </c>
      <c r="V137" s="668">
        <v>25</v>
      </c>
      <c r="W137" s="669">
        <v>360</v>
      </c>
      <c r="X137" s="670" t="str">
        <f t="shared" si="17"/>
        <v/>
      </c>
      <c r="Y137" s="681"/>
      <c r="Z137" s="681"/>
      <c r="AA137" s="681"/>
      <c r="AB137" s="681"/>
      <c r="AC137" s="681"/>
      <c r="AD137" s="681"/>
    </row>
    <row r="138" spans="1:30" ht="200.1" customHeight="1">
      <c r="A138" s="655">
        <v>125</v>
      </c>
      <c r="B138" s="677"/>
      <c r="C138" s="678"/>
      <c r="D138" s="658">
        <v>118</v>
      </c>
      <c r="E138" s="659" t="s">
        <v>1735</v>
      </c>
      <c r="F138" s="660" t="s">
        <v>1622</v>
      </c>
      <c r="G138" s="661"/>
      <c r="H138" s="662"/>
      <c r="I138" s="675"/>
      <c r="J138" s="675"/>
      <c r="K138" s="679">
        <f t="shared" si="9"/>
        <v>0</v>
      </c>
      <c r="L138" s="664">
        <f t="shared" si="18"/>
        <v>0</v>
      </c>
      <c r="M138" s="665" t="str">
        <f t="shared" si="11"/>
        <v/>
      </c>
      <c r="N138" s="665"/>
      <c r="O138" s="665" t="str">
        <f t="shared" si="12"/>
        <v/>
      </c>
      <c r="P138" s="664" t="str">
        <f t="shared" si="13"/>
        <v/>
      </c>
      <c r="Q138" s="665">
        <v>1</v>
      </c>
      <c r="R138" s="666" t="str">
        <f t="shared" si="14"/>
        <v/>
      </c>
      <c r="S138" s="667" t="str">
        <f t="shared" si="15"/>
        <v/>
      </c>
      <c r="T138" s="666" t="str">
        <f t="shared" si="16"/>
        <v/>
      </c>
      <c r="U138" s="668">
        <v>25</v>
      </c>
      <c r="V138" s="668">
        <v>25</v>
      </c>
      <c r="W138" s="669">
        <v>360</v>
      </c>
      <c r="X138" s="670" t="str">
        <f t="shared" si="17"/>
        <v/>
      </c>
      <c r="Y138" s="681"/>
      <c r="Z138" s="681"/>
      <c r="AA138" s="681"/>
      <c r="AB138" s="681"/>
      <c r="AC138" s="681"/>
      <c r="AD138" s="681"/>
    </row>
    <row r="139" spans="1:30" ht="200.1" customHeight="1">
      <c r="A139" s="655">
        <v>126</v>
      </c>
      <c r="B139" s="677"/>
      <c r="C139" s="678"/>
      <c r="D139" s="658">
        <v>119</v>
      </c>
      <c r="E139" s="659" t="s">
        <v>1736</v>
      </c>
      <c r="F139" s="660" t="s">
        <v>1457</v>
      </c>
      <c r="G139" s="661"/>
      <c r="H139" s="662"/>
      <c r="I139" s="675"/>
      <c r="J139" s="675"/>
      <c r="K139" s="679">
        <f t="shared" si="9"/>
        <v>0</v>
      </c>
      <c r="L139" s="664">
        <f t="shared" si="18"/>
        <v>0</v>
      </c>
      <c r="M139" s="665" t="str">
        <f t="shared" si="11"/>
        <v/>
      </c>
      <c r="N139" s="665"/>
      <c r="O139" s="665" t="str">
        <f t="shared" si="12"/>
        <v/>
      </c>
      <c r="P139" s="664">
        <v>0.75</v>
      </c>
      <c r="Q139" s="665">
        <v>1</v>
      </c>
      <c r="R139" s="666" t="str">
        <f t="shared" si="14"/>
        <v/>
      </c>
      <c r="S139" s="667" t="str">
        <f t="shared" si="15"/>
        <v/>
      </c>
      <c r="T139" s="666" t="str">
        <f t="shared" si="16"/>
        <v/>
      </c>
      <c r="U139" s="668">
        <v>25</v>
      </c>
      <c r="V139" s="668">
        <v>25</v>
      </c>
      <c r="W139" s="669">
        <v>360</v>
      </c>
      <c r="X139" s="670" t="str">
        <f t="shared" si="17"/>
        <v/>
      </c>
      <c r="Y139" s="876" t="s">
        <v>1605</v>
      </c>
      <c r="Z139" s="877"/>
      <c r="AA139" s="877"/>
      <c r="AB139" s="877"/>
      <c r="AC139" s="877"/>
      <c r="AD139" s="878"/>
    </row>
    <row r="140" spans="1:30" ht="200.1" customHeight="1">
      <c r="A140" s="655">
        <v>127</v>
      </c>
      <c r="B140" s="677"/>
      <c r="C140" s="678"/>
      <c r="D140" s="658">
        <v>120</v>
      </c>
      <c r="E140" s="699" t="s">
        <v>1457</v>
      </c>
      <c r="F140" s="659" t="s">
        <v>1738</v>
      </c>
      <c r="G140" s="661"/>
      <c r="H140" s="662"/>
      <c r="I140" s="675"/>
      <c r="J140" s="675"/>
      <c r="K140" s="679">
        <f t="shared" si="9"/>
        <v>0</v>
      </c>
      <c r="L140" s="664">
        <f t="shared" si="18"/>
        <v>0</v>
      </c>
      <c r="M140" s="665" t="str">
        <f t="shared" si="11"/>
        <v/>
      </c>
      <c r="N140" s="665"/>
      <c r="O140" s="665" t="str">
        <f t="shared" si="12"/>
        <v/>
      </c>
      <c r="P140" s="664">
        <v>0.75</v>
      </c>
      <c r="Q140" s="665">
        <v>1</v>
      </c>
      <c r="R140" s="666" t="str">
        <f t="shared" si="14"/>
        <v/>
      </c>
      <c r="S140" s="667" t="str">
        <f t="shared" si="15"/>
        <v/>
      </c>
      <c r="T140" s="666" t="str">
        <f t="shared" si="16"/>
        <v/>
      </c>
      <c r="U140" s="668">
        <v>25</v>
      </c>
      <c r="V140" s="668">
        <v>25</v>
      </c>
      <c r="W140" s="669">
        <v>360</v>
      </c>
      <c r="X140" s="670" t="str">
        <f t="shared" si="17"/>
        <v/>
      </c>
      <c r="Y140" s="681"/>
      <c r="Z140" s="681"/>
      <c r="AA140" s="681"/>
      <c r="AB140" s="681"/>
      <c r="AC140" s="681"/>
      <c r="AD140" s="681"/>
    </row>
    <row r="141" spans="1:30" ht="200.1" customHeight="1">
      <c r="A141" s="655">
        <v>128</v>
      </c>
      <c r="B141" s="677"/>
      <c r="C141" s="678"/>
      <c r="D141" s="658">
        <v>121</v>
      </c>
      <c r="E141" s="699" t="s">
        <v>1457</v>
      </c>
      <c r="F141" s="659" t="s">
        <v>1739</v>
      </c>
      <c r="G141" s="661"/>
      <c r="H141" s="662"/>
      <c r="I141" s="675"/>
      <c r="J141" s="675"/>
      <c r="K141" s="679">
        <f t="shared" si="9"/>
        <v>0</v>
      </c>
      <c r="L141" s="664">
        <f t="shared" si="18"/>
        <v>0</v>
      </c>
      <c r="M141" s="665" t="str">
        <f t="shared" ref="M141:M200" si="19">IFERROR(VLOOKUP(G141,RateB,4,TRUE),"")</f>
        <v/>
      </c>
      <c r="N141" s="665"/>
      <c r="O141" s="665" t="str">
        <f t="shared" ref="O141:O200" si="20">IFERROR(VLOOKUP(G141,RateB,5,TRUE),"")</f>
        <v/>
      </c>
      <c r="P141" s="664" t="str">
        <f t="shared" ref="P141:P200" si="21">IFERROR(VLOOKUP(H141,Demand,2,TRUE),"")</f>
        <v/>
      </c>
      <c r="Q141" s="665">
        <v>1</v>
      </c>
      <c r="R141" s="666" t="str">
        <f t="shared" si="14"/>
        <v/>
      </c>
      <c r="S141" s="667" t="str">
        <f t="shared" ref="S141:S200" si="22">IFERROR(VLOOKUP(G141,Rate,2,0),"")</f>
        <v/>
      </c>
      <c r="T141" s="666" t="str">
        <f t="shared" si="16"/>
        <v/>
      </c>
      <c r="U141" s="668"/>
      <c r="V141" s="668"/>
      <c r="W141" s="669"/>
      <c r="X141" s="670" t="str">
        <f t="shared" ref="X141:X200" si="23">IFERROR(T141+U141+V141+W141,"")</f>
        <v/>
      </c>
      <c r="Y141" s="681"/>
      <c r="Z141" s="681"/>
      <c r="AA141" s="681"/>
      <c r="AB141" s="681"/>
      <c r="AC141" s="681"/>
      <c r="AD141" s="681"/>
    </row>
    <row r="142" spans="1:30" ht="200.1" customHeight="1">
      <c r="A142" s="655">
        <v>129</v>
      </c>
      <c r="B142" s="677"/>
      <c r="C142" s="678"/>
      <c r="D142" s="658">
        <v>122</v>
      </c>
      <c r="E142" s="699" t="s">
        <v>1457</v>
      </c>
      <c r="F142" s="659" t="s">
        <v>1740</v>
      </c>
      <c r="G142" s="661"/>
      <c r="H142" s="662"/>
      <c r="I142" s="675"/>
      <c r="J142" s="675"/>
      <c r="K142" s="679">
        <f t="shared" si="9"/>
        <v>0</v>
      </c>
      <c r="L142" s="664">
        <f t="shared" si="18"/>
        <v>0</v>
      </c>
      <c r="M142" s="665" t="str">
        <f t="shared" si="19"/>
        <v/>
      </c>
      <c r="N142" s="665"/>
      <c r="O142" s="665" t="str">
        <f t="shared" si="20"/>
        <v/>
      </c>
      <c r="P142" s="664">
        <v>0.75</v>
      </c>
      <c r="Q142" s="665">
        <v>1</v>
      </c>
      <c r="R142" s="666" t="str">
        <f t="shared" ref="R142:R201" si="24">IFERROR((L142*M142)+(L142*O142*P142)*Q142,"")</f>
        <v/>
      </c>
      <c r="S142" s="667" t="str">
        <f t="shared" si="22"/>
        <v/>
      </c>
      <c r="T142" s="666" t="str">
        <f t="shared" ref="T142:T201" si="25">IFERROR(R142*S142/1000,"")</f>
        <v/>
      </c>
      <c r="U142" s="668">
        <v>25</v>
      </c>
      <c r="V142" s="668">
        <v>25</v>
      </c>
      <c r="W142" s="669">
        <v>360</v>
      </c>
      <c r="X142" s="670" t="str">
        <f t="shared" si="23"/>
        <v/>
      </c>
      <c r="Y142" s="681"/>
      <c r="Z142" s="681"/>
      <c r="AA142" s="681"/>
      <c r="AB142" s="681"/>
      <c r="AC142" s="681"/>
      <c r="AD142" s="681"/>
    </row>
    <row r="143" spans="1:30" ht="200.1" customHeight="1">
      <c r="A143" s="655">
        <v>130</v>
      </c>
      <c r="B143" s="677"/>
      <c r="C143" s="678"/>
      <c r="D143" s="658">
        <v>123</v>
      </c>
      <c r="E143" s="699" t="s">
        <v>1457</v>
      </c>
      <c r="F143" s="659" t="s">
        <v>1741</v>
      </c>
      <c r="G143" s="661"/>
      <c r="H143" s="662"/>
      <c r="I143" s="675"/>
      <c r="J143" s="675"/>
      <c r="K143" s="679">
        <f t="shared" si="9"/>
        <v>0</v>
      </c>
      <c r="L143" s="664">
        <f t="shared" si="18"/>
        <v>0</v>
      </c>
      <c r="M143" s="665" t="str">
        <f t="shared" si="19"/>
        <v/>
      </c>
      <c r="N143" s="665"/>
      <c r="O143" s="665" t="str">
        <f t="shared" si="20"/>
        <v/>
      </c>
      <c r="P143" s="664">
        <v>0.75</v>
      </c>
      <c r="Q143" s="665">
        <v>1</v>
      </c>
      <c r="R143" s="666" t="str">
        <f t="shared" si="24"/>
        <v/>
      </c>
      <c r="S143" s="667" t="str">
        <f t="shared" si="22"/>
        <v/>
      </c>
      <c r="T143" s="666" t="str">
        <f t="shared" si="25"/>
        <v/>
      </c>
      <c r="U143" s="668">
        <v>25</v>
      </c>
      <c r="V143" s="668">
        <v>25</v>
      </c>
      <c r="W143" s="669">
        <v>360</v>
      </c>
      <c r="X143" s="670" t="str">
        <f t="shared" si="23"/>
        <v/>
      </c>
      <c r="Y143" s="681"/>
      <c r="Z143" s="681"/>
      <c r="AA143" s="681"/>
      <c r="AB143" s="681"/>
      <c r="AC143" s="681"/>
      <c r="AD143" s="681"/>
    </row>
    <row r="144" spans="1:30" ht="200.1" customHeight="1">
      <c r="A144" s="655">
        <v>131</v>
      </c>
      <c r="B144" s="677"/>
      <c r="C144" s="678"/>
      <c r="D144" s="658">
        <v>123</v>
      </c>
      <c r="E144" s="699" t="s">
        <v>1457</v>
      </c>
      <c r="F144" s="659" t="s">
        <v>1742</v>
      </c>
      <c r="G144" s="661"/>
      <c r="H144" s="662"/>
      <c r="I144" s="675"/>
      <c r="J144" s="675"/>
      <c r="K144" s="679">
        <f t="shared" si="9"/>
        <v>0</v>
      </c>
      <c r="L144" s="664">
        <f t="shared" si="18"/>
        <v>0</v>
      </c>
      <c r="M144" s="665" t="str">
        <f t="shared" si="19"/>
        <v/>
      </c>
      <c r="N144" s="665"/>
      <c r="O144" s="665" t="str">
        <f t="shared" si="20"/>
        <v/>
      </c>
      <c r="P144" s="664">
        <v>0.8</v>
      </c>
      <c r="Q144" s="665">
        <v>1</v>
      </c>
      <c r="R144" s="666" t="str">
        <f t="shared" si="24"/>
        <v/>
      </c>
      <c r="S144" s="667" t="str">
        <f t="shared" si="22"/>
        <v/>
      </c>
      <c r="T144" s="666" t="str">
        <f t="shared" si="25"/>
        <v/>
      </c>
      <c r="U144" s="668">
        <v>25</v>
      </c>
      <c r="V144" s="668">
        <v>25</v>
      </c>
      <c r="W144" s="669">
        <v>360</v>
      </c>
      <c r="X144" s="670" t="str">
        <f t="shared" si="23"/>
        <v/>
      </c>
      <c r="Y144" s="681"/>
      <c r="Z144" s="681"/>
      <c r="AA144" s="681"/>
      <c r="AB144" s="681"/>
      <c r="AC144" s="681"/>
      <c r="AD144" s="681"/>
    </row>
    <row r="145" spans="1:30" ht="200.1" customHeight="1">
      <c r="A145" s="655">
        <v>132</v>
      </c>
      <c r="B145" s="677"/>
      <c r="C145" s="678"/>
      <c r="D145" s="658">
        <v>124</v>
      </c>
      <c r="E145" s="699" t="s">
        <v>1457</v>
      </c>
      <c r="F145" s="659" t="s">
        <v>1743</v>
      </c>
      <c r="G145" s="661"/>
      <c r="H145" s="662"/>
      <c r="I145" s="675"/>
      <c r="J145" s="675"/>
      <c r="K145" s="679">
        <f t="shared" si="9"/>
        <v>0</v>
      </c>
      <c r="L145" s="664">
        <f t="shared" si="18"/>
        <v>0</v>
      </c>
      <c r="M145" s="665" t="str">
        <f t="shared" si="19"/>
        <v/>
      </c>
      <c r="N145" s="665"/>
      <c r="O145" s="665" t="str">
        <f t="shared" si="20"/>
        <v/>
      </c>
      <c r="P145" s="664">
        <v>0.8</v>
      </c>
      <c r="Q145" s="665">
        <v>1</v>
      </c>
      <c r="R145" s="666" t="str">
        <f t="shared" si="24"/>
        <v/>
      </c>
      <c r="S145" s="667" t="str">
        <f t="shared" si="22"/>
        <v/>
      </c>
      <c r="T145" s="666" t="str">
        <f t="shared" si="25"/>
        <v/>
      </c>
      <c r="U145" s="668">
        <v>25</v>
      </c>
      <c r="V145" s="668">
        <v>25</v>
      </c>
      <c r="W145" s="669">
        <v>360</v>
      </c>
      <c r="X145" s="670" t="str">
        <f t="shared" si="23"/>
        <v/>
      </c>
      <c r="Y145" s="681"/>
      <c r="Z145" s="681"/>
      <c r="AA145" s="681"/>
      <c r="AB145" s="681"/>
      <c r="AC145" s="681"/>
      <c r="AD145" s="681"/>
    </row>
    <row r="146" spans="1:30" ht="200.1" customHeight="1">
      <c r="A146" s="655">
        <v>133</v>
      </c>
      <c r="B146" s="677"/>
      <c r="C146" s="678"/>
      <c r="D146" s="658">
        <v>125</v>
      </c>
      <c r="E146" s="699" t="s">
        <v>1457</v>
      </c>
      <c r="F146" s="659" t="s">
        <v>1744</v>
      </c>
      <c r="G146" s="661"/>
      <c r="H146" s="662"/>
      <c r="I146" s="675"/>
      <c r="J146" s="675"/>
      <c r="K146" s="679">
        <f t="shared" si="9"/>
        <v>0</v>
      </c>
      <c r="L146" s="664">
        <f t="shared" si="18"/>
        <v>0</v>
      </c>
      <c r="M146" s="665" t="str">
        <f t="shared" si="19"/>
        <v/>
      </c>
      <c r="N146" s="665"/>
      <c r="O146" s="665" t="str">
        <f t="shared" si="20"/>
        <v/>
      </c>
      <c r="P146" s="664" t="str">
        <f t="shared" si="21"/>
        <v/>
      </c>
      <c r="Q146" s="665">
        <v>1</v>
      </c>
      <c r="R146" s="666" t="str">
        <f t="shared" si="24"/>
        <v/>
      </c>
      <c r="S146" s="667" t="str">
        <f t="shared" si="22"/>
        <v/>
      </c>
      <c r="T146" s="666" t="str">
        <f t="shared" si="25"/>
        <v/>
      </c>
      <c r="U146" s="668">
        <v>25</v>
      </c>
      <c r="V146" s="668">
        <v>25</v>
      </c>
      <c r="W146" s="669">
        <v>360</v>
      </c>
      <c r="X146" s="670" t="str">
        <f t="shared" si="23"/>
        <v/>
      </c>
      <c r="Y146" s="681"/>
      <c r="Z146" s="681"/>
      <c r="AA146" s="681"/>
      <c r="AB146" s="681"/>
      <c r="AC146" s="681"/>
      <c r="AD146" s="681"/>
    </row>
    <row r="147" spans="1:30" ht="200.1" customHeight="1">
      <c r="A147" s="655">
        <v>134</v>
      </c>
      <c r="B147" s="677"/>
      <c r="C147" s="678"/>
      <c r="D147" s="658">
        <v>126</v>
      </c>
      <c r="E147" s="699" t="s">
        <v>1457</v>
      </c>
      <c r="F147" s="659" t="s">
        <v>1745</v>
      </c>
      <c r="G147" s="661"/>
      <c r="H147" s="662"/>
      <c r="I147" s="675"/>
      <c r="J147" s="675"/>
      <c r="K147" s="679">
        <f t="shared" si="9"/>
        <v>0</v>
      </c>
      <c r="L147" s="664">
        <f t="shared" si="18"/>
        <v>0</v>
      </c>
      <c r="M147" s="665" t="str">
        <f t="shared" si="19"/>
        <v/>
      </c>
      <c r="N147" s="665"/>
      <c r="O147" s="665" t="str">
        <f t="shared" si="20"/>
        <v/>
      </c>
      <c r="P147" s="664" t="str">
        <f t="shared" si="21"/>
        <v/>
      </c>
      <c r="Q147" s="665">
        <v>1</v>
      </c>
      <c r="R147" s="666" t="str">
        <f t="shared" si="24"/>
        <v/>
      </c>
      <c r="S147" s="667" t="str">
        <f t="shared" si="22"/>
        <v/>
      </c>
      <c r="T147" s="666" t="str">
        <f t="shared" si="25"/>
        <v/>
      </c>
      <c r="U147" s="668">
        <v>25</v>
      </c>
      <c r="V147" s="668">
        <v>25</v>
      </c>
      <c r="W147" s="669">
        <v>360</v>
      </c>
      <c r="X147" s="670" t="str">
        <f t="shared" si="23"/>
        <v/>
      </c>
      <c r="Y147" s="681"/>
      <c r="Z147" s="681"/>
      <c r="AA147" s="681"/>
      <c r="AB147" s="681"/>
      <c r="AC147" s="681"/>
      <c r="AD147" s="681"/>
    </row>
    <row r="148" spans="1:30" ht="200.1" customHeight="1">
      <c r="A148" s="655">
        <v>135</v>
      </c>
      <c r="B148" s="677"/>
      <c r="C148" s="678"/>
      <c r="D148" s="658">
        <v>127</v>
      </c>
      <c r="E148" s="699" t="s">
        <v>1457</v>
      </c>
      <c r="F148" s="659" t="s">
        <v>1746</v>
      </c>
      <c r="G148" s="661"/>
      <c r="H148" s="662"/>
      <c r="I148" s="675"/>
      <c r="J148" s="675"/>
      <c r="K148" s="679">
        <f t="shared" si="9"/>
        <v>0</v>
      </c>
      <c r="L148" s="664">
        <f t="shared" si="18"/>
        <v>0</v>
      </c>
      <c r="M148" s="665" t="str">
        <f t="shared" si="19"/>
        <v/>
      </c>
      <c r="N148" s="665"/>
      <c r="O148" s="665" t="str">
        <f t="shared" si="20"/>
        <v/>
      </c>
      <c r="P148" s="664" t="str">
        <f t="shared" si="21"/>
        <v/>
      </c>
      <c r="Q148" s="665">
        <v>1</v>
      </c>
      <c r="R148" s="666" t="str">
        <f t="shared" si="24"/>
        <v/>
      </c>
      <c r="S148" s="667" t="str">
        <f t="shared" si="22"/>
        <v/>
      </c>
      <c r="T148" s="666" t="str">
        <f t="shared" si="25"/>
        <v/>
      </c>
      <c r="U148" s="668">
        <v>25</v>
      </c>
      <c r="V148" s="668">
        <v>25</v>
      </c>
      <c r="W148" s="669">
        <v>360</v>
      </c>
      <c r="X148" s="670" t="str">
        <f t="shared" si="23"/>
        <v/>
      </c>
      <c r="Y148" s="681"/>
      <c r="Z148" s="681"/>
      <c r="AA148" s="681"/>
      <c r="AB148" s="681"/>
      <c r="AC148" s="681"/>
      <c r="AD148" s="681"/>
    </row>
    <row r="149" spans="1:30" ht="200.1" customHeight="1">
      <c r="A149" s="655">
        <v>136</v>
      </c>
      <c r="B149" s="677"/>
      <c r="C149" s="678"/>
      <c r="D149" s="658">
        <v>128</v>
      </c>
      <c r="E149" s="699" t="s">
        <v>1457</v>
      </c>
      <c r="F149" s="659" t="s">
        <v>1747</v>
      </c>
      <c r="G149" s="661"/>
      <c r="H149" s="662"/>
      <c r="I149" s="675"/>
      <c r="J149" s="675"/>
      <c r="K149" s="679">
        <f t="shared" si="9"/>
        <v>0</v>
      </c>
      <c r="L149" s="664">
        <f t="shared" si="18"/>
        <v>0</v>
      </c>
      <c r="M149" s="665" t="str">
        <f t="shared" si="19"/>
        <v/>
      </c>
      <c r="N149" s="665"/>
      <c r="O149" s="665" t="str">
        <f t="shared" si="20"/>
        <v/>
      </c>
      <c r="P149" s="664" t="str">
        <f t="shared" si="21"/>
        <v/>
      </c>
      <c r="Q149" s="665">
        <v>1</v>
      </c>
      <c r="R149" s="666" t="str">
        <f t="shared" si="24"/>
        <v/>
      </c>
      <c r="S149" s="667" t="str">
        <f t="shared" si="22"/>
        <v/>
      </c>
      <c r="T149" s="666" t="str">
        <f t="shared" si="25"/>
        <v/>
      </c>
      <c r="U149" s="668">
        <v>25</v>
      </c>
      <c r="V149" s="668">
        <v>25</v>
      </c>
      <c r="W149" s="669">
        <v>360</v>
      </c>
      <c r="X149" s="670" t="str">
        <f t="shared" si="23"/>
        <v/>
      </c>
      <c r="Y149" s="681"/>
      <c r="Z149" s="681"/>
      <c r="AA149" s="681"/>
      <c r="AB149" s="681"/>
      <c r="AC149" s="681"/>
      <c r="AD149" s="681"/>
    </row>
    <row r="150" spans="1:30" ht="200.1" customHeight="1">
      <c r="A150" s="655">
        <v>137</v>
      </c>
      <c r="B150" s="677"/>
      <c r="C150" s="678"/>
      <c r="D150" s="658">
        <v>129</v>
      </c>
      <c r="E150" s="699" t="s">
        <v>1457</v>
      </c>
      <c r="F150" s="659" t="s">
        <v>1735</v>
      </c>
      <c r="G150" s="661"/>
      <c r="H150" s="662"/>
      <c r="I150" s="675"/>
      <c r="J150" s="675"/>
      <c r="K150" s="679">
        <f t="shared" si="9"/>
        <v>0</v>
      </c>
      <c r="L150" s="664">
        <f t="shared" si="18"/>
        <v>0</v>
      </c>
      <c r="M150" s="665" t="str">
        <f t="shared" si="19"/>
        <v/>
      </c>
      <c r="N150" s="665"/>
      <c r="O150" s="665" t="str">
        <f t="shared" si="20"/>
        <v/>
      </c>
      <c r="P150" s="664" t="str">
        <f t="shared" si="21"/>
        <v/>
      </c>
      <c r="Q150" s="665">
        <v>1</v>
      </c>
      <c r="R150" s="666" t="str">
        <f t="shared" si="24"/>
        <v/>
      </c>
      <c r="S150" s="667" t="str">
        <f t="shared" si="22"/>
        <v/>
      </c>
      <c r="T150" s="666" t="str">
        <f t="shared" si="25"/>
        <v/>
      </c>
      <c r="U150" s="668">
        <v>25</v>
      </c>
      <c r="V150" s="668">
        <v>25</v>
      </c>
      <c r="W150" s="669">
        <v>360</v>
      </c>
      <c r="X150" s="670" t="str">
        <f t="shared" si="23"/>
        <v/>
      </c>
      <c r="Y150" s="681"/>
      <c r="Z150" s="681"/>
      <c r="AA150" s="681"/>
      <c r="AB150" s="681"/>
      <c r="AC150" s="681"/>
      <c r="AD150" s="681"/>
    </row>
    <row r="151" spans="1:30" ht="200.1" customHeight="1">
      <c r="A151" s="655">
        <v>138</v>
      </c>
      <c r="B151" s="677"/>
      <c r="C151" s="678"/>
      <c r="D151" s="658">
        <v>130</v>
      </c>
      <c r="E151" s="699" t="s">
        <v>1457</v>
      </c>
      <c r="F151" s="659" t="s">
        <v>1735</v>
      </c>
      <c r="G151" s="661"/>
      <c r="H151" s="662"/>
      <c r="I151" s="675"/>
      <c r="J151" s="675"/>
      <c r="K151" s="679">
        <f t="shared" si="9"/>
        <v>0</v>
      </c>
      <c r="L151" s="664">
        <f t="shared" si="18"/>
        <v>0</v>
      </c>
      <c r="M151" s="665" t="str">
        <f t="shared" si="19"/>
        <v/>
      </c>
      <c r="N151" s="665"/>
      <c r="O151" s="665" t="str">
        <f t="shared" si="20"/>
        <v/>
      </c>
      <c r="P151" s="664" t="str">
        <f t="shared" si="21"/>
        <v/>
      </c>
      <c r="Q151" s="665">
        <v>1</v>
      </c>
      <c r="R151" s="666" t="str">
        <f t="shared" si="24"/>
        <v/>
      </c>
      <c r="S151" s="667" t="str">
        <f t="shared" si="22"/>
        <v/>
      </c>
      <c r="T151" s="666" t="str">
        <f t="shared" si="25"/>
        <v/>
      </c>
      <c r="U151" s="668">
        <v>25</v>
      </c>
      <c r="V151" s="668">
        <v>25</v>
      </c>
      <c r="W151" s="669">
        <v>360</v>
      </c>
      <c r="X151" s="670" t="str">
        <f t="shared" si="23"/>
        <v/>
      </c>
      <c r="Y151" s="681"/>
      <c r="Z151" s="681"/>
      <c r="AA151" s="681"/>
      <c r="AB151" s="681"/>
      <c r="AC151" s="681"/>
      <c r="AD151" s="681"/>
    </row>
    <row r="152" spans="1:30" ht="200.1" customHeight="1">
      <c r="A152" s="655">
        <v>139</v>
      </c>
      <c r="B152" s="677"/>
      <c r="C152" s="678"/>
      <c r="D152" s="754">
        <v>131</v>
      </c>
      <c r="E152" s="699" t="s">
        <v>1457</v>
      </c>
      <c r="F152" s="659" t="s">
        <v>1748</v>
      </c>
      <c r="G152" s="661"/>
      <c r="H152" s="662"/>
      <c r="I152" s="675"/>
      <c r="J152" s="675"/>
      <c r="K152" s="679">
        <f t="shared" si="9"/>
        <v>0</v>
      </c>
      <c r="L152" s="664">
        <f t="shared" si="18"/>
        <v>0</v>
      </c>
      <c r="M152" s="665" t="str">
        <f t="shared" si="19"/>
        <v/>
      </c>
      <c r="N152" s="665"/>
      <c r="O152" s="665" t="str">
        <f t="shared" si="20"/>
        <v/>
      </c>
      <c r="P152" s="664" t="str">
        <f t="shared" si="21"/>
        <v/>
      </c>
      <c r="Q152" s="665">
        <v>1</v>
      </c>
      <c r="R152" s="666" t="str">
        <f t="shared" si="24"/>
        <v/>
      </c>
      <c r="S152" s="667" t="str">
        <f t="shared" si="22"/>
        <v/>
      </c>
      <c r="T152" s="666" t="str">
        <f t="shared" si="25"/>
        <v/>
      </c>
      <c r="U152" s="668">
        <v>25</v>
      </c>
      <c r="V152" s="668">
        <v>25</v>
      </c>
      <c r="W152" s="669">
        <v>360</v>
      </c>
      <c r="X152" s="670" t="str">
        <f t="shared" si="23"/>
        <v/>
      </c>
      <c r="Y152" s="681"/>
      <c r="Z152" s="681"/>
      <c r="AA152" s="681"/>
      <c r="AB152" s="681"/>
      <c r="AC152" s="681"/>
      <c r="AD152" s="681"/>
    </row>
    <row r="153" spans="1:30" ht="200.1" customHeight="1">
      <c r="A153" s="655">
        <v>140</v>
      </c>
      <c r="B153" s="677"/>
      <c r="C153" s="678"/>
      <c r="D153" s="754">
        <v>132</v>
      </c>
      <c r="E153" s="699" t="s">
        <v>1457</v>
      </c>
      <c r="F153" s="659" t="s">
        <v>1749</v>
      </c>
      <c r="G153" s="661"/>
      <c r="H153" s="662"/>
      <c r="I153" s="675"/>
      <c r="J153" s="675"/>
      <c r="K153" s="679">
        <f t="shared" si="9"/>
        <v>0</v>
      </c>
      <c r="L153" s="664">
        <f t="shared" si="18"/>
        <v>0</v>
      </c>
      <c r="M153" s="665" t="str">
        <f t="shared" si="19"/>
        <v/>
      </c>
      <c r="N153" s="665"/>
      <c r="O153" s="665" t="str">
        <f t="shared" si="20"/>
        <v/>
      </c>
      <c r="P153" s="664" t="str">
        <f t="shared" si="21"/>
        <v/>
      </c>
      <c r="Q153" s="665">
        <v>1</v>
      </c>
      <c r="R153" s="666" t="str">
        <f t="shared" si="24"/>
        <v/>
      </c>
      <c r="S153" s="667" t="str">
        <f t="shared" si="22"/>
        <v/>
      </c>
      <c r="T153" s="666" t="str">
        <f t="shared" si="25"/>
        <v/>
      </c>
      <c r="U153" s="668">
        <v>25</v>
      </c>
      <c r="V153" s="668">
        <v>25</v>
      </c>
      <c r="W153" s="669">
        <v>360</v>
      </c>
      <c r="X153" s="670" t="str">
        <f t="shared" si="23"/>
        <v/>
      </c>
      <c r="Y153" s="681"/>
      <c r="Z153" s="681"/>
      <c r="AA153" s="681"/>
      <c r="AB153" s="681"/>
      <c r="AC153" s="681"/>
      <c r="AD153" s="681"/>
    </row>
    <row r="154" spans="1:30" ht="200.1" customHeight="1">
      <c r="A154" s="655">
        <v>141</v>
      </c>
      <c r="B154" s="677"/>
      <c r="C154" s="678"/>
      <c r="D154" s="754">
        <v>133</v>
      </c>
      <c r="E154" s="699" t="s">
        <v>1457</v>
      </c>
      <c r="F154" s="659" t="s">
        <v>1750</v>
      </c>
      <c r="G154" s="661"/>
      <c r="H154" s="662"/>
      <c r="I154" s="675"/>
      <c r="J154" s="675"/>
      <c r="K154" s="679">
        <f t="shared" si="9"/>
        <v>0</v>
      </c>
      <c r="L154" s="664">
        <f t="shared" si="18"/>
        <v>0</v>
      </c>
      <c r="M154" s="665" t="str">
        <f t="shared" si="19"/>
        <v/>
      </c>
      <c r="N154" s="665"/>
      <c r="O154" s="665" t="str">
        <f t="shared" si="20"/>
        <v/>
      </c>
      <c r="P154" s="664" t="str">
        <f t="shared" si="21"/>
        <v/>
      </c>
      <c r="Q154" s="665">
        <v>1</v>
      </c>
      <c r="R154" s="666" t="str">
        <f t="shared" si="24"/>
        <v/>
      </c>
      <c r="S154" s="667" t="str">
        <f t="shared" si="22"/>
        <v/>
      </c>
      <c r="T154" s="666" t="str">
        <f t="shared" si="25"/>
        <v/>
      </c>
      <c r="U154" s="668"/>
      <c r="V154" s="668"/>
      <c r="W154" s="669"/>
      <c r="X154" s="670" t="str">
        <f t="shared" si="23"/>
        <v/>
      </c>
      <c r="Y154" s="681"/>
      <c r="Z154" s="681"/>
      <c r="AA154" s="681"/>
      <c r="AB154" s="681"/>
      <c r="AC154" s="681"/>
      <c r="AD154" s="681"/>
    </row>
    <row r="155" spans="1:30" ht="200.1" customHeight="1">
      <c r="A155" s="655">
        <v>142</v>
      </c>
      <c r="B155" s="677"/>
      <c r="C155" s="678"/>
      <c r="D155" s="754">
        <v>134</v>
      </c>
      <c r="E155" s="699" t="s">
        <v>1457</v>
      </c>
      <c r="F155" s="659" t="s">
        <v>1751</v>
      </c>
      <c r="G155" s="661"/>
      <c r="H155" s="662"/>
      <c r="I155" s="675"/>
      <c r="J155" s="675"/>
      <c r="K155" s="679">
        <f t="shared" si="9"/>
        <v>0</v>
      </c>
      <c r="L155" s="664">
        <f t="shared" si="18"/>
        <v>0</v>
      </c>
      <c r="M155" s="665" t="str">
        <f t="shared" si="19"/>
        <v/>
      </c>
      <c r="N155" s="665"/>
      <c r="O155" s="665" t="str">
        <f t="shared" si="20"/>
        <v/>
      </c>
      <c r="P155" s="664">
        <v>0.8</v>
      </c>
      <c r="Q155" s="665">
        <v>1</v>
      </c>
      <c r="R155" s="666" t="str">
        <f t="shared" si="24"/>
        <v/>
      </c>
      <c r="S155" s="667" t="str">
        <f t="shared" si="22"/>
        <v/>
      </c>
      <c r="T155" s="666" t="str">
        <f t="shared" si="25"/>
        <v/>
      </c>
      <c r="U155" s="668">
        <v>25</v>
      </c>
      <c r="V155" s="668">
        <v>25</v>
      </c>
      <c r="W155" s="669">
        <v>360</v>
      </c>
      <c r="X155" s="670" t="str">
        <f t="shared" si="23"/>
        <v/>
      </c>
      <c r="Y155" s="681"/>
      <c r="Z155" s="681"/>
      <c r="AA155" s="681"/>
      <c r="AB155" s="681"/>
      <c r="AC155" s="681"/>
      <c r="AD155" s="681"/>
    </row>
    <row r="156" spans="1:30" ht="200.1" customHeight="1">
      <c r="A156" s="655">
        <v>143</v>
      </c>
      <c r="B156" s="677"/>
      <c r="C156" s="678"/>
      <c r="D156" s="754">
        <v>135</v>
      </c>
      <c r="E156" s="699" t="s">
        <v>1457</v>
      </c>
      <c r="F156" s="659" t="s">
        <v>1752</v>
      </c>
      <c r="G156" s="661"/>
      <c r="H156" s="662"/>
      <c r="I156" s="675"/>
      <c r="J156" s="675"/>
      <c r="K156" s="679">
        <f t="shared" ref="K156:K219" si="26">I156*J156</f>
        <v>0</v>
      </c>
      <c r="L156" s="664">
        <f t="shared" si="18"/>
        <v>0</v>
      </c>
      <c r="M156" s="665" t="str">
        <f t="shared" si="19"/>
        <v/>
      </c>
      <c r="N156" s="665"/>
      <c r="O156" s="665" t="str">
        <f t="shared" si="20"/>
        <v/>
      </c>
      <c r="P156" s="664" t="str">
        <f t="shared" si="21"/>
        <v/>
      </c>
      <c r="Q156" s="665">
        <v>1</v>
      </c>
      <c r="R156" s="666" t="str">
        <f t="shared" si="24"/>
        <v/>
      </c>
      <c r="S156" s="667" t="str">
        <f t="shared" si="22"/>
        <v/>
      </c>
      <c r="T156" s="666"/>
      <c r="U156" s="668"/>
      <c r="V156" s="668"/>
      <c r="W156" s="669"/>
      <c r="X156" s="670">
        <f t="shared" si="23"/>
        <v>0</v>
      </c>
      <c r="Y156" s="681"/>
      <c r="Z156" s="681"/>
      <c r="AA156" s="681"/>
      <c r="AB156" s="681"/>
      <c r="AC156" s="681"/>
      <c r="AD156" s="681"/>
    </row>
    <row r="157" spans="1:30" ht="200.1" customHeight="1">
      <c r="A157" s="655">
        <v>144</v>
      </c>
      <c r="B157" s="677"/>
      <c r="C157" s="678"/>
      <c r="D157" s="754">
        <v>136</v>
      </c>
      <c r="E157" s="699" t="s">
        <v>1457</v>
      </c>
      <c r="F157" s="659" t="s">
        <v>1753</v>
      </c>
      <c r="G157" s="661"/>
      <c r="H157" s="662"/>
      <c r="I157" s="675"/>
      <c r="J157" s="675"/>
      <c r="K157" s="679">
        <f t="shared" si="26"/>
        <v>0</v>
      </c>
      <c r="L157" s="664">
        <f t="shared" si="18"/>
        <v>0</v>
      </c>
      <c r="M157" s="665" t="str">
        <f t="shared" si="19"/>
        <v/>
      </c>
      <c r="N157" s="665"/>
      <c r="O157" s="665" t="str">
        <f t="shared" si="20"/>
        <v/>
      </c>
      <c r="P157" s="664" t="str">
        <f t="shared" si="21"/>
        <v/>
      </c>
      <c r="Q157" s="665">
        <v>1</v>
      </c>
      <c r="R157" s="666" t="str">
        <f t="shared" si="24"/>
        <v/>
      </c>
      <c r="S157" s="667" t="str">
        <f t="shared" si="22"/>
        <v/>
      </c>
      <c r="T157" s="666" t="str">
        <f t="shared" si="25"/>
        <v/>
      </c>
      <c r="U157" s="668">
        <v>25</v>
      </c>
      <c r="V157" s="668">
        <v>25</v>
      </c>
      <c r="W157" s="669">
        <v>360</v>
      </c>
      <c r="X157" s="670" t="str">
        <f t="shared" si="23"/>
        <v/>
      </c>
      <c r="Y157" s="681"/>
      <c r="Z157" s="681"/>
      <c r="AA157" s="681"/>
      <c r="AB157" s="681"/>
      <c r="AC157" s="681"/>
      <c r="AD157" s="681"/>
    </row>
    <row r="158" spans="1:30" ht="200.1" customHeight="1">
      <c r="A158" s="655">
        <v>145</v>
      </c>
      <c r="B158" s="677"/>
      <c r="C158" s="678"/>
      <c r="D158" s="754">
        <v>137</v>
      </c>
      <c r="E158" s="699" t="s">
        <v>1457</v>
      </c>
      <c r="F158" s="659" t="s">
        <v>1754</v>
      </c>
      <c r="G158" s="661"/>
      <c r="H158" s="662"/>
      <c r="I158" s="675"/>
      <c r="J158" s="675"/>
      <c r="K158" s="679">
        <f t="shared" si="26"/>
        <v>0</v>
      </c>
      <c r="L158" s="664">
        <f t="shared" si="18"/>
        <v>0</v>
      </c>
      <c r="M158" s="665" t="str">
        <f t="shared" si="19"/>
        <v/>
      </c>
      <c r="N158" s="665"/>
      <c r="O158" s="665" t="str">
        <f t="shared" si="20"/>
        <v/>
      </c>
      <c r="P158" s="664" t="str">
        <f t="shared" si="21"/>
        <v/>
      </c>
      <c r="Q158" s="665">
        <v>1</v>
      </c>
      <c r="R158" s="666" t="str">
        <f t="shared" si="24"/>
        <v/>
      </c>
      <c r="S158" s="667" t="str">
        <f t="shared" si="22"/>
        <v/>
      </c>
      <c r="T158" s="666" t="str">
        <f t="shared" si="25"/>
        <v/>
      </c>
      <c r="U158" s="668">
        <v>25</v>
      </c>
      <c r="V158" s="668">
        <v>25</v>
      </c>
      <c r="W158" s="669">
        <v>360</v>
      </c>
      <c r="X158" s="670" t="str">
        <f t="shared" si="23"/>
        <v/>
      </c>
      <c r="Y158" s="681"/>
      <c r="Z158" s="681"/>
      <c r="AA158" s="681"/>
      <c r="AB158" s="681"/>
      <c r="AC158" s="681"/>
      <c r="AD158" s="681"/>
    </row>
    <row r="159" spans="1:30" ht="200.1" customHeight="1">
      <c r="A159" s="655">
        <v>146</v>
      </c>
      <c r="B159" s="677"/>
      <c r="C159" s="678"/>
      <c r="D159" s="754">
        <v>138</v>
      </c>
      <c r="E159" s="699" t="s">
        <v>1457</v>
      </c>
      <c r="F159" s="659" t="s">
        <v>1755</v>
      </c>
      <c r="G159" s="661"/>
      <c r="H159" s="662"/>
      <c r="I159" s="675"/>
      <c r="J159" s="675"/>
      <c r="K159" s="679">
        <f t="shared" si="26"/>
        <v>0</v>
      </c>
      <c r="L159" s="664">
        <f t="shared" si="18"/>
        <v>0</v>
      </c>
      <c r="M159" s="665" t="str">
        <f t="shared" si="19"/>
        <v/>
      </c>
      <c r="N159" s="665"/>
      <c r="O159" s="665" t="str">
        <f t="shared" si="20"/>
        <v/>
      </c>
      <c r="P159" s="664" t="str">
        <f t="shared" si="21"/>
        <v/>
      </c>
      <c r="Q159" s="665">
        <v>1</v>
      </c>
      <c r="R159" s="666" t="str">
        <f t="shared" si="24"/>
        <v/>
      </c>
      <c r="S159" s="667" t="str">
        <f t="shared" si="22"/>
        <v/>
      </c>
      <c r="T159" s="666" t="str">
        <f t="shared" si="25"/>
        <v/>
      </c>
      <c r="U159" s="668">
        <v>25</v>
      </c>
      <c r="V159" s="668">
        <v>25</v>
      </c>
      <c r="W159" s="669">
        <v>360</v>
      </c>
      <c r="X159" s="670" t="str">
        <f t="shared" si="23"/>
        <v/>
      </c>
      <c r="Y159" s="681"/>
      <c r="Z159" s="681"/>
      <c r="AA159" s="681"/>
      <c r="AB159" s="681"/>
      <c r="AC159" s="681"/>
      <c r="AD159" s="681"/>
    </row>
    <row r="160" spans="1:30" ht="200.1" customHeight="1">
      <c r="A160" s="655">
        <v>147</v>
      </c>
      <c r="B160" s="677"/>
      <c r="C160" s="678"/>
      <c r="D160" s="754">
        <v>139</v>
      </c>
      <c r="E160" s="699" t="s">
        <v>1457</v>
      </c>
      <c r="F160" s="659" t="s">
        <v>1756</v>
      </c>
      <c r="G160" s="661"/>
      <c r="H160" s="662"/>
      <c r="I160" s="675"/>
      <c r="J160" s="655"/>
      <c r="K160" s="679">
        <f t="shared" si="26"/>
        <v>0</v>
      </c>
      <c r="L160" s="664">
        <f t="shared" si="18"/>
        <v>0</v>
      </c>
      <c r="M160" s="665" t="str">
        <f t="shared" si="19"/>
        <v/>
      </c>
      <c r="N160" s="665"/>
      <c r="O160" s="665" t="str">
        <f t="shared" si="20"/>
        <v/>
      </c>
      <c r="P160" s="664" t="str">
        <f t="shared" si="21"/>
        <v/>
      </c>
      <c r="Q160" s="665">
        <v>1</v>
      </c>
      <c r="R160" s="666" t="str">
        <f t="shared" si="24"/>
        <v/>
      </c>
      <c r="S160" s="667" t="str">
        <f t="shared" si="22"/>
        <v/>
      </c>
      <c r="T160" s="666" t="str">
        <f t="shared" si="25"/>
        <v/>
      </c>
      <c r="U160" s="668">
        <v>25</v>
      </c>
      <c r="V160" s="668">
        <v>25</v>
      </c>
      <c r="W160" s="669">
        <v>360</v>
      </c>
      <c r="X160" s="670" t="str">
        <f t="shared" si="23"/>
        <v/>
      </c>
      <c r="Y160" s="681"/>
      <c r="Z160" s="681"/>
      <c r="AA160" s="681"/>
      <c r="AB160" s="681"/>
      <c r="AC160" s="681"/>
      <c r="AD160" s="681"/>
    </row>
    <row r="161" spans="1:30" ht="200.1" customHeight="1">
      <c r="A161" s="655">
        <v>148</v>
      </c>
      <c r="B161" s="677"/>
      <c r="C161" s="678"/>
      <c r="D161" s="754">
        <v>140</v>
      </c>
      <c r="E161" s="699" t="s">
        <v>1457</v>
      </c>
      <c r="F161" s="659" t="s">
        <v>1757</v>
      </c>
      <c r="G161" s="661"/>
      <c r="H161" s="662"/>
      <c r="I161" s="675"/>
      <c r="J161" s="675"/>
      <c r="K161" s="679">
        <f t="shared" si="26"/>
        <v>0</v>
      </c>
      <c r="L161" s="664">
        <f t="shared" si="18"/>
        <v>0</v>
      </c>
      <c r="M161" s="665" t="str">
        <f t="shared" si="19"/>
        <v/>
      </c>
      <c r="N161" s="665"/>
      <c r="O161" s="665" t="str">
        <f t="shared" si="20"/>
        <v/>
      </c>
      <c r="P161" s="664" t="str">
        <f t="shared" si="21"/>
        <v/>
      </c>
      <c r="Q161" s="665">
        <v>1</v>
      </c>
      <c r="R161" s="666" t="str">
        <f t="shared" si="24"/>
        <v/>
      </c>
      <c r="S161" s="667" t="str">
        <f t="shared" si="22"/>
        <v/>
      </c>
      <c r="T161" s="666" t="str">
        <f t="shared" si="25"/>
        <v/>
      </c>
      <c r="U161" s="668">
        <v>25</v>
      </c>
      <c r="V161" s="668">
        <v>25</v>
      </c>
      <c r="W161" s="669">
        <v>360</v>
      </c>
      <c r="X161" s="670" t="str">
        <f t="shared" si="23"/>
        <v/>
      </c>
      <c r="Y161" s="681"/>
      <c r="Z161" s="681"/>
      <c r="AA161" s="681"/>
      <c r="AB161" s="681"/>
      <c r="AC161" s="681"/>
      <c r="AD161" s="681"/>
    </row>
    <row r="162" spans="1:30" ht="200.1" customHeight="1">
      <c r="A162" s="655">
        <v>149</v>
      </c>
      <c r="B162" s="677"/>
      <c r="C162" s="678"/>
      <c r="D162" s="754">
        <v>141</v>
      </c>
      <c r="E162" s="699" t="s">
        <v>1457</v>
      </c>
      <c r="F162" s="659" t="s">
        <v>1758</v>
      </c>
      <c r="G162" s="661"/>
      <c r="H162" s="662"/>
      <c r="I162" s="675"/>
      <c r="J162" s="675"/>
      <c r="K162" s="679">
        <f t="shared" si="26"/>
        <v>0</v>
      </c>
      <c r="L162" s="664">
        <f t="shared" si="18"/>
        <v>0</v>
      </c>
      <c r="M162" s="665" t="str">
        <f t="shared" si="19"/>
        <v/>
      </c>
      <c r="N162" s="665"/>
      <c r="O162" s="665" t="str">
        <f t="shared" si="20"/>
        <v/>
      </c>
      <c r="P162" s="664" t="str">
        <f t="shared" si="21"/>
        <v/>
      </c>
      <c r="Q162" s="665">
        <v>1</v>
      </c>
      <c r="R162" s="666" t="str">
        <f t="shared" si="24"/>
        <v/>
      </c>
      <c r="S162" s="667" t="str">
        <f t="shared" si="22"/>
        <v/>
      </c>
      <c r="T162" s="666" t="str">
        <f t="shared" si="25"/>
        <v/>
      </c>
      <c r="U162" s="668">
        <v>25</v>
      </c>
      <c r="V162" s="668">
        <v>25</v>
      </c>
      <c r="W162" s="669">
        <v>360</v>
      </c>
      <c r="X162" s="670" t="str">
        <f t="shared" si="23"/>
        <v/>
      </c>
      <c r="Y162" s="681"/>
      <c r="Z162" s="681"/>
      <c r="AA162" s="681"/>
      <c r="AB162" s="681"/>
      <c r="AC162" s="681"/>
      <c r="AD162" s="681"/>
    </row>
    <row r="163" spans="1:30" ht="200.1" customHeight="1">
      <c r="A163" s="655">
        <v>150</v>
      </c>
      <c r="B163" s="677"/>
      <c r="C163" s="678"/>
      <c r="D163" s="754">
        <v>142</v>
      </c>
      <c r="E163" s="699" t="s">
        <v>1457</v>
      </c>
      <c r="F163" s="659" t="s">
        <v>1759</v>
      </c>
      <c r="G163" s="661"/>
      <c r="H163" s="662"/>
      <c r="I163" s="675"/>
      <c r="J163" s="675"/>
      <c r="K163" s="679">
        <f t="shared" si="26"/>
        <v>0</v>
      </c>
      <c r="L163" s="664">
        <f t="shared" si="18"/>
        <v>0</v>
      </c>
      <c r="M163" s="665" t="str">
        <f t="shared" si="19"/>
        <v/>
      </c>
      <c r="N163" s="665"/>
      <c r="O163" s="665" t="str">
        <f t="shared" si="20"/>
        <v/>
      </c>
      <c r="P163" s="664">
        <v>0.9</v>
      </c>
      <c r="Q163" s="665">
        <v>1</v>
      </c>
      <c r="R163" s="666" t="str">
        <f t="shared" si="24"/>
        <v/>
      </c>
      <c r="S163" s="667" t="str">
        <f t="shared" si="22"/>
        <v/>
      </c>
      <c r="T163" s="666" t="str">
        <f t="shared" si="25"/>
        <v/>
      </c>
      <c r="U163" s="668">
        <v>25</v>
      </c>
      <c r="V163" s="668">
        <v>25</v>
      </c>
      <c r="W163" s="669">
        <v>360</v>
      </c>
      <c r="X163" s="670" t="str">
        <f t="shared" si="23"/>
        <v/>
      </c>
      <c r="Y163" s="681"/>
      <c r="Z163" s="681"/>
      <c r="AA163" s="681"/>
      <c r="AB163" s="681"/>
      <c r="AC163" s="681"/>
      <c r="AD163" s="681"/>
    </row>
    <row r="164" spans="1:30" ht="200.1" customHeight="1">
      <c r="A164" s="655">
        <v>151</v>
      </c>
      <c r="B164" s="677"/>
      <c r="C164" s="678"/>
      <c r="D164" s="754">
        <v>143</v>
      </c>
      <c r="E164" s="699" t="s">
        <v>1457</v>
      </c>
      <c r="F164" s="659" t="s">
        <v>1760</v>
      </c>
      <c r="G164" s="661"/>
      <c r="H164" s="662"/>
      <c r="I164" s="684"/>
      <c r="J164" s="684"/>
      <c r="K164" s="679">
        <f t="shared" si="26"/>
        <v>0</v>
      </c>
      <c r="L164" s="664">
        <f t="shared" si="18"/>
        <v>0</v>
      </c>
      <c r="M164" s="665" t="str">
        <f t="shared" si="19"/>
        <v/>
      </c>
      <c r="N164" s="665"/>
      <c r="O164" s="665" t="str">
        <f t="shared" si="20"/>
        <v/>
      </c>
      <c r="P164" s="664">
        <v>0.9</v>
      </c>
      <c r="Q164" s="665">
        <v>1</v>
      </c>
      <c r="R164" s="666" t="str">
        <f t="shared" si="24"/>
        <v/>
      </c>
      <c r="S164" s="667" t="str">
        <f t="shared" si="22"/>
        <v/>
      </c>
      <c r="T164" s="666" t="str">
        <f t="shared" si="25"/>
        <v/>
      </c>
      <c r="U164" s="668">
        <v>25</v>
      </c>
      <c r="V164" s="668">
        <v>25</v>
      </c>
      <c r="W164" s="669">
        <v>360</v>
      </c>
      <c r="X164" s="670" t="str">
        <f t="shared" si="23"/>
        <v/>
      </c>
      <c r="Y164" s="681"/>
      <c r="Z164" s="681"/>
      <c r="AA164" s="681"/>
      <c r="AB164" s="681"/>
      <c r="AC164" s="681"/>
      <c r="AD164" s="681"/>
    </row>
    <row r="165" spans="1:30" ht="200.1" customHeight="1">
      <c r="A165" s="655">
        <v>152</v>
      </c>
      <c r="B165" s="677"/>
      <c r="C165" s="678"/>
      <c r="D165" s="754">
        <v>144</v>
      </c>
      <c r="E165" s="699" t="s">
        <v>1457</v>
      </c>
      <c r="F165" s="659" t="s">
        <v>1761</v>
      </c>
      <c r="G165" s="661"/>
      <c r="H165" s="662"/>
      <c r="I165" s="675"/>
      <c r="J165" s="675"/>
      <c r="K165" s="679">
        <f t="shared" si="26"/>
        <v>0</v>
      </c>
      <c r="L165" s="664">
        <f t="shared" si="18"/>
        <v>0</v>
      </c>
      <c r="M165" s="665" t="str">
        <f t="shared" si="19"/>
        <v/>
      </c>
      <c r="N165" s="665"/>
      <c r="O165" s="665" t="str">
        <f t="shared" si="20"/>
        <v/>
      </c>
      <c r="P165" s="664" t="str">
        <f t="shared" si="21"/>
        <v/>
      </c>
      <c r="Q165" s="665">
        <v>1</v>
      </c>
      <c r="R165" s="666" t="str">
        <f t="shared" si="24"/>
        <v/>
      </c>
      <c r="S165" s="667" t="str">
        <f t="shared" si="22"/>
        <v/>
      </c>
      <c r="T165" s="666" t="str">
        <f t="shared" si="25"/>
        <v/>
      </c>
      <c r="U165" s="668">
        <v>25</v>
      </c>
      <c r="V165" s="668">
        <v>25</v>
      </c>
      <c r="W165" s="669">
        <v>360</v>
      </c>
      <c r="X165" s="670" t="str">
        <f t="shared" si="23"/>
        <v/>
      </c>
      <c r="Y165" s="681"/>
      <c r="Z165" s="681"/>
      <c r="AA165" s="681"/>
      <c r="AB165" s="681"/>
      <c r="AC165" s="681"/>
      <c r="AD165" s="681"/>
    </row>
    <row r="166" spans="1:30" ht="200.1" customHeight="1">
      <c r="A166" s="655">
        <v>153</v>
      </c>
      <c r="B166" s="677"/>
      <c r="C166" s="678"/>
      <c r="D166" s="754">
        <v>145</v>
      </c>
      <c r="E166" s="699" t="s">
        <v>1457</v>
      </c>
      <c r="F166" s="659" t="s">
        <v>1762</v>
      </c>
      <c r="G166" s="661"/>
      <c r="H166" s="662"/>
      <c r="I166" s="675"/>
      <c r="J166" s="675"/>
      <c r="K166" s="679">
        <f t="shared" si="26"/>
        <v>0</v>
      </c>
      <c r="L166" s="664">
        <f t="shared" si="18"/>
        <v>0</v>
      </c>
      <c r="M166" s="665" t="str">
        <f t="shared" si="19"/>
        <v/>
      </c>
      <c r="N166" s="665"/>
      <c r="O166" s="665" t="str">
        <f t="shared" si="20"/>
        <v/>
      </c>
      <c r="P166" s="664" t="str">
        <f t="shared" si="21"/>
        <v/>
      </c>
      <c r="Q166" s="665">
        <v>1</v>
      </c>
      <c r="R166" s="666" t="str">
        <f t="shared" si="24"/>
        <v/>
      </c>
      <c r="S166" s="667" t="str">
        <f t="shared" si="22"/>
        <v/>
      </c>
      <c r="T166" s="666" t="str">
        <f t="shared" si="25"/>
        <v/>
      </c>
      <c r="U166" s="668">
        <v>25</v>
      </c>
      <c r="V166" s="668">
        <v>25</v>
      </c>
      <c r="W166" s="669">
        <v>360</v>
      </c>
      <c r="X166" s="670" t="str">
        <f t="shared" si="23"/>
        <v/>
      </c>
      <c r="Y166" s="681"/>
      <c r="Z166" s="681"/>
      <c r="AA166" s="681"/>
      <c r="AB166" s="681"/>
      <c r="AC166" s="681"/>
      <c r="AD166" s="681"/>
    </row>
    <row r="167" spans="1:30" ht="200.1" customHeight="1">
      <c r="A167" s="655">
        <v>154</v>
      </c>
      <c r="B167" s="677"/>
      <c r="C167" s="678"/>
      <c r="D167" s="754">
        <v>146</v>
      </c>
      <c r="E167" s="699" t="s">
        <v>1457</v>
      </c>
      <c r="F167" s="659" t="s">
        <v>1763</v>
      </c>
      <c r="G167" s="661"/>
      <c r="H167" s="662"/>
      <c r="I167" s="675"/>
      <c r="J167" s="675"/>
      <c r="K167" s="679">
        <f t="shared" si="26"/>
        <v>0</v>
      </c>
      <c r="L167" s="664">
        <f t="shared" si="18"/>
        <v>0</v>
      </c>
      <c r="M167" s="665" t="str">
        <f t="shared" si="19"/>
        <v/>
      </c>
      <c r="N167" s="665"/>
      <c r="O167" s="665" t="str">
        <f t="shared" si="20"/>
        <v/>
      </c>
      <c r="P167" s="664" t="str">
        <f t="shared" si="21"/>
        <v/>
      </c>
      <c r="Q167" s="665">
        <v>1</v>
      </c>
      <c r="R167" s="666" t="str">
        <f t="shared" si="24"/>
        <v/>
      </c>
      <c r="S167" s="667" t="str">
        <f t="shared" si="22"/>
        <v/>
      </c>
      <c r="T167" s="666" t="str">
        <f t="shared" si="25"/>
        <v/>
      </c>
      <c r="U167" s="668">
        <v>25</v>
      </c>
      <c r="V167" s="668">
        <v>25</v>
      </c>
      <c r="W167" s="669">
        <v>360</v>
      </c>
      <c r="X167" s="670" t="str">
        <f t="shared" si="23"/>
        <v/>
      </c>
      <c r="Y167" s="681"/>
      <c r="Z167" s="681"/>
      <c r="AA167" s="681"/>
      <c r="AB167" s="681"/>
      <c r="AC167" s="681"/>
      <c r="AD167" s="681"/>
    </row>
    <row r="168" spans="1:30" ht="200.1" customHeight="1">
      <c r="A168" s="655">
        <v>155</v>
      </c>
      <c r="B168" s="677"/>
      <c r="C168" s="678"/>
      <c r="D168" s="754">
        <v>147</v>
      </c>
      <c r="E168" s="699" t="s">
        <v>1457</v>
      </c>
      <c r="F168" s="659" t="s">
        <v>1764</v>
      </c>
      <c r="G168" s="661"/>
      <c r="H168" s="662"/>
      <c r="I168" s="655"/>
      <c r="J168" s="675"/>
      <c r="K168" s="679">
        <f t="shared" si="26"/>
        <v>0</v>
      </c>
      <c r="L168" s="664">
        <f t="shared" si="18"/>
        <v>0</v>
      </c>
      <c r="M168" s="665" t="str">
        <f t="shared" si="19"/>
        <v/>
      </c>
      <c r="N168" s="665"/>
      <c r="O168" s="665" t="str">
        <f t="shared" si="20"/>
        <v/>
      </c>
      <c r="P168" s="664">
        <v>0.9</v>
      </c>
      <c r="Q168" s="665">
        <v>1</v>
      </c>
      <c r="R168" s="666" t="str">
        <f t="shared" si="24"/>
        <v/>
      </c>
      <c r="S168" s="667" t="str">
        <f t="shared" si="22"/>
        <v/>
      </c>
      <c r="T168" s="666" t="str">
        <f t="shared" si="25"/>
        <v/>
      </c>
      <c r="U168" s="668">
        <v>25</v>
      </c>
      <c r="V168" s="668">
        <v>25</v>
      </c>
      <c r="W168" s="669">
        <v>360</v>
      </c>
      <c r="X168" s="670" t="str">
        <f t="shared" si="23"/>
        <v/>
      </c>
      <c r="Y168" s="681"/>
      <c r="Z168" s="681"/>
      <c r="AA168" s="681"/>
      <c r="AB168" s="681"/>
      <c r="AC168" s="681"/>
      <c r="AD168" s="681"/>
    </row>
    <row r="169" spans="1:30" ht="200.1" customHeight="1">
      <c r="A169" s="655">
        <v>156</v>
      </c>
      <c r="B169" s="677"/>
      <c r="C169" s="678"/>
      <c r="D169" s="754">
        <v>148</v>
      </c>
      <c r="E169" s="699" t="s">
        <v>1457</v>
      </c>
      <c r="F169" s="659" t="s">
        <v>1765</v>
      </c>
      <c r="G169" s="661"/>
      <c r="H169" s="662"/>
      <c r="I169" s="675"/>
      <c r="J169" s="675"/>
      <c r="K169" s="679">
        <f t="shared" si="26"/>
        <v>0</v>
      </c>
      <c r="L169" s="664">
        <f t="shared" si="18"/>
        <v>0</v>
      </c>
      <c r="M169" s="665" t="str">
        <f t="shared" si="19"/>
        <v/>
      </c>
      <c r="N169" s="665"/>
      <c r="O169" s="665" t="str">
        <f t="shared" si="20"/>
        <v/>
      </c>
      <c r="P169" s="664" t="str">
        <f t="shared" si="21"/>
        <v/>
      </c>
      <c r="Q169" s="665">
        <v>1</v>
      </c>
      <c r="R169" s="666" t="str">
        <f t="shared" si="24"/>
        <v/>
      </c>
      <c r="S169" s="667" t="str">
        <f t="shared" si="22"/>
        <v/>
      </c>
      <c r="T169" s="666" t="str">
        <f t="shared" si="25"/>
        <v/>
      </c>
      <c r="U169" s="668">
        <v>25</v>
      </c>
      <c r="V169" s="668">
        <v>25</v>
      </c>
      <c r="W169" s="669">
        <v>360</v>
      </c>
      <c r="X169" s="670" t="str">
        <f t="shared" si="23"/>
        <v/>
      </c>
      <c r="Y169" s="681"/>
      <c r="Z169" s="681"/>
      <c r="AA169" s="681"/>
      <c r="AB169" s="681"/>
      <c r="AC169" s="681"/>
      <c r="AD169" s="681"/>
    </row>
    <row r="170" spans="1:30" ht="200.1" customHeight="1">
      <c r="A170" s="655">
        <v>157</v>
      </c>
      <c r="B170" s="677"/>
      <c r="C170" s="678"/>
      <c r="D170" s="754">
        <v>149</v>
      </c>
      <c r="E170" s="699" t="s">
        <v>1457</v>
      </c>
      <c r="F170" s="659" t="s">
        <v>1766</v>
      </c>
      <c r="G170" s="661"/>
      <c r="H170" s="662"/>
      <c r="I170" s="675"/>
      <c r="J170" s="675"/>
      <c r="K170" s="679">
        <f t="shared" si="26"/>
        <v>0</v>
      </c>
      <c r="L170" s="664">
        <f t="shared" si="18"/>
        <v>0</v>
      </c>
      <c r="M170" s="665" t="str">
        <f t="shared" si="19"/>
        <v/>
      </c>
      <c r="N170" s="665"/>
      <c r="O170" s="665" t="str">
        <f t="shared" si="20"/>
        <v/>
      </c>
      <c r="P170" s="664" t="str">
        <f t="shared" si="21"/>
        <v/>
      </c>
      <c r="Q170" s="665">
        <v>1</v>
      </c>
      <c r="R170" s="666" t="str">
        <f t="shared" si="24"/>
        <v/>
      </c>
      <c r="S170" s="667" t="str">
        <f t="shared" si="22"/>
        <v/>
      </c>
      <c r="T170" s="666" t="str">
        <f t="shared" si="25"/>
        <v/>
      </c>
      <c r="U170" s="668">
        <v>25</v>
      </c>
      <c r="V170" s="668">
        <v>25</v>
      </c>
      <c r="W170" s="669">
        <v>360</v>
      </c>
      <c r="X170" s="670" t="str">
        <f t="shared" si="23"/>
        <v/>
      </c>
      <c r="Y170" s="681"/>
      <c r="Z170" s="681"/>
      <c r="AA170" s="681"/>
      <c r="AB170" s="681"/>
      <c r="AC170" s="681"/>
      <c r="AD170" s="681"/>
    </row>
    <row r="171" spans="1:30" ht="200.1" customHeight="1">
      <c r="A171" s="655">
        <v>158</v>
      </c>
      <c r="B171" s="677"/>
      <c r="C171" s="678"/>
      <c r="D171" s="754">
        <v>150</v>
      </c>
      <c r="E171" s="699" t="s">
        <v>1457</v>
      </c>
      <c r="F171" s="659" t="s">
        <v>1767</v>
      </c>
      <c r="G171" s="661"/>
      <c r="H171" s="662"/>
      <c r="I171" s="675"/>
      <c r="J171" s="675"/>
      <c r="K171" s="679">
        <f t="shared" si="26"/>
        <v>0</v>
      </c>
      <c r="L171" s="664">
        <f t="shared" si="18"/>
        <v>0</v>
      </c>
      <c r="M171" s="665" t="str">
        <f t="shared" si="19"/>
        <v/>
      </c>
      <c r="N171" s="665"/>
      <c r="O171" s="665" t="str">
        <f t="shared" si="20"/>
        <v/>
      </c>
      <c r="P171" s="664" t="str">
        <f t="shared" si="21"/>
        <v/>
      </c>
      <c r="Q171" s="665">
        <v>1</v>
      </c>
      <c r="R171" s="666" t="str">
        <f t="shared" si="24"/>
        <v/>
      </c>
      <c r="S171" s="667" t="str">
        <f t="shared" si="22"/>
        <v/>
      </c>
      <c r="T171" s="666" t="str">
        <f t="shared" si="25"/>
        <v/>
      </c>
      <c r="U171" s="668">
        <v>25</v>
      </c>
      <c r="V171" s="668">
        <v>25</v>
      </c>
      <c r="W171" s="669">
        <v>360</v>
      </c>
      <c r="X171" s="670" t="str">
        <f t="shared" si="23"/>
        <v/>
      </c>
      <c r="Y171" s="681"/>
      <c r="Z171" s="681"/>
      <c r="AA171" s="681"/>
      <c r="AB171" s="681"/>
      <c r="AC171" s="681"/>
      <c r="AD171" s="681"/>
    </row>
    <row r="172" spans="1:30" ht="200.1" customHeight="1">
      <c r="A172" s="655">
        <v>159</v>
      </c>
      <c r="B172" s="677"/>
      <c r="C172" s="678"/>
      <c r="D172" s="754">
        <v>151</v>
      </c>
      <c r="E172" s="699" t="s">
        <v>1457</v>
      </c>
      <c r="F172" s="659" t="s">
        <v>1768</v>
      </c>
      <c r="G172" s="661"/>
      <c r="H172" s="662"/>
      <c r="I172" s="675"/>
      <c r="J172" s="675"/>
      <c r="K172" s="679">
        <f t="shared" si="26"/>
        <v>0</v>
      </c>
      <c r="L172" s="664">
        <f t="shared" si="18"/>
        <v>0</v>
      </c>
      <c r="M172" s="665" t="str">
        <f t="shared" si="19"/>
        <v/>
      </c>
      <c r="N172" s="665"/>
      <c r="O172" s="665" t="str">
        <f t="shared" si="20"/>
        <v/>
      </c>
      <c r="P172" s="664">
        <v>0.9</v>
      </c>
      <c r="Q172" s="665">
        <v>1</v>
      </c>
      <c r="R172" s="666" t="str">
        <f t="shared" si="24"/>
        <v/>
      </c>
      <c r="S172" s="667" t="str">
        <f t="shared" si="22"/>
        <v/>
      </c>
      <c r="T172" s="666" t="str">
        <f t="shared" si="25"/>
        <v/>
      </c>
      <c r="U172" s="668">
        <v>25</v>
      </c>
      <c r="V172" s="668">
        <v>25</v>
      </c>
      <c r="W172" s="669">
        <v>360</v>
      </c>
      <c r="X172" s="670" t="str">
        <f t="shared" si="23"/>
        <v/>
      </c>
      <c r="Y172" s="681"/>
      <c r="Z172" s="681"/>
      <c r="AA172" s="681"/>
      <c r="AB172" s="681"/>
      <c r="AC172" s="681"/>
      <c r="AD172" s="681"/>
    </row>
    <row r="173" spans="1:30" ht="200.1" customHeight="1">
      <c r="A173" s="655">
        <v>160</v>
      </c>
      <c r="B173" s="677"/>
      <c r="C173" s="678"/>
      <c r="D173" s="754">
        <v>152</v>
      </c>
      <c r="E173" s="699" t="s">
        <v>1457</v>
      </c>
      <c r="F173" s="659" t="s">
        <v>1769</v>
      </c>
      <c r="G173" s="661"/>
      <c r="H173" s="662"/>
      <c r="I173" s="675"/>
      <c r="J173" s="675"/>
      <c r="K173" s="679">
        <f t="shared" si="26"/>
        <v>0</v>
      </c>
      <c r="L173" s="664">
        <f t="shared" si="18"/>
        <v>0</v>
      </c>
      <c r="M173" s="665" t="str">
        <f t="shared" si="19"/>
        <v/>
      </c>
      <c r="N173" s="665"/>
      <c r="O173" s="665" t="str">
        <f t="shared" si="20"/>
        <v/>
      </c>
      <c r="P173" s="664">
        <v>0.95</v>
      </c>
      <c r="Q173" s="665">
        <v>1</v>
      </c>
      <c r="R173" s="666" t="str">
        <f t="shared" si="24"/>
        <v/>
      </c>
      <c r="S173" s="667" t="str">
        <f t="shared" si="22"/>
        <v/>
      </c>
      <c r="T173" s="666" t="str">
        <f t="shared" si="25"/>
        <v/>
      </c>
      <c r="U173" s="668">
        <v>25</v>
      </c>
      <c r="V173" s="668">
        <v>25</v>
      </c>
      <c r="W173" s="669">
        <v>360</v>
      </c>
      <c r="X173" s="670" t="str">
        <f t="shared" si="23"/>
        <v/>
      </c>
      <c r="Y173" s="681"/>
      <c r="Z173" s="681"/>
      <c r="AA173" s="681"/>
      <c r="AB173" s="681"/>
      <c r="AC173" s="681"/>
      <c r="AD173" s="681"/>
    </row>
    <row r="174" spans="1:30" ht="200.1" customHeight="1">
      <c r="A174" s="655">
        <v>161</v>
      </c>
      <c r="B174" s="677"/>
      <c r="C174" s="678"/>
      <c r="D174" s="754">
        <v>153</v>
      </c>
      <c r="E174" s="699" t="s">
        <v>1457</v>
      </c>
      <c r="F174" s="659" t="s">
        <v>1770</v>
      </c>
      <c r="G174" s="661"/>
      <c r="H174" s="662"/>
      <c r="I174" s="675"/>
      <c r="J174" s="675"/>
      <c r="K174" s="679">
        <f t="shared" si="26"/>
        <v>0</v>
      </c>
      <c r="L174" s="664">
        <f t="shared" si="18"/>
        <v>0</v>
      </c>
      <c r="M174" s="665" t="str">
        <f t="shared" si="19"/>
        <v/>
      </c>
      <c r="N174" s="665"/>
      <c r="O174" s="665" t="str">
        <f t="shared" si="20"/>
        <v/>
      </c>
      <c r="P174" s="664">
        <v>0.8</v>
      </c>
      <c r="Q174" s="665">
        <v>1</v>
      </c>
      <c r="R174" s="666" t="str">
        <f t="shared" si="24"/>
        <v/>
      </c>
      <c r="S174" s="667" t="str">
        <f t="shared" si="22"/>
        <v/>
      </c>
      <c r="T174" s="666" t="str">
        <f t="shared" si="25"/>
        <v/>
      </c>
      <c r="U174" s="668">
        <v>25</v>
      </c>
      <c r="V174" s="668">
        <v>25</v>
      </c>
      <c r="W174" s="669">
        <v>360</v>
      </c>
      <c r="X174" s="670" t="str">
        <f t="shared" si="23"/>
        <v/>
      </c>
      <c r="Y174" s="681"/>
      <c r="Z174" s="681"/>
      <c r="AA174" s="681"/>
      <c r="AB174" s="681"/>
      <c r="AC174" s="681"/>
      <c r="AD174" s="681"/>
    </row>
    <row r="175" spans="1:30" ht="200.1" customHeight="1">
      <c r="A175" s="655">
        <v>162</v>
      </c>
      <c r="B175" s="677"/>
      <c r="C175" s="678"/>
      <c r="D175" s="754">
        <v>154</v>
      </c>
      <c r="E175" s="699" t="s">
        <v>1457</v>
      </c>
      <c r="F175" s="659" t="s">
        <v>1771</v>
      </c>
      <c r="G175" s="661"/>
      <c r="H175" s="662"/>
      <c r="I175" s="675"/>
      <c r="J175" s="675"/>
      <c r="K175" s="679">
        <f t="shared" si="26"/>
        <v>0</v>
      </c>
      <c r="L175" s="664">
        <f t="shared" si="18"/>
        <v>0</v>
      </c>
      <c r="M175" s="665" t="str">
        <f t="shared" si="19"/>
        <v/>
      </c>
      <c r="N175" s="665"/>
      <c r="O175" s="665" t="str">
        <f t="shared" si="20"/>
        <v/>
      </c>
      <c r="P175" s="664">
        <v>0.8</v>
      </c>
      <c r="Q175" s="665">
        <v>1</v>
      </c>
      <c r="R175" s="666" t="str">
        <f t="shared" si="24"/>
        <v/>
      </c>
      <c r="S175" s="667" t="str">
        <f t="shared" si="22"/>
        <v/>
      </c>
      <c r="T175" s="666" t="str">
        <f t="shared" si="25"/>
        <v/>
      </c>
      <c r="U175" s="668">
        <v>25</v>
      </c>
      <c r="V175" s="668">
        <v>25</v>
      </c>
      <c r="W175" s="669">
        <v>360</v>
      </c>
      <c r="X175" s="670" t="str">
        <f t="shared" si="23"/>
        <v/>
      </c>
      <c r="Y175" s="681"/>
      <c r="Z175" s="681"/>
      <c r="AA175" s="681"/>
      <c r="AB175" s="681"/>
      <c r="AC175" s="681"/>
      <c r="AD175" s="681"/>
    </row>
    <row r="176" spans="1:30" ht="200.1" customHeight="1">
      <c r="A176" s="655">
        <v>163</v>
      </c>
      <c r="B176" s="677"/>
      <c r="C176" s="678"/>
      <c r="D176" s="658">
        <v>155</v>
      </c>
      <c r="E176" s="659" t="s">
        <v>1772</v>
      </c>
      <c r="F176" s="660" t="s">
        <v>1622</v>
      </c>
      <c r="G176" s="661"/>
      <c r="H176" s="662"/>
      <c r="I176" s="675"/>
      <c r="J176" s="675"/>
      <c r="K176" s="679">
        <f t="shared" si="26"/>
        <v>0</v>
      </c>
      <c r="L176" s="664">
        <f t="shared" si="18"/>
        <v>0</v>
      </c>
      <c r="M176" s="665" t="str">
        <f t="shared" si="19"/>
        <v/>
      </c>
      <c r="N176" s="665"/>
      <c r="O176" s="665" t="str">
        <f t="shared" si="20"/>
        <v/>
      </c>
      <c r="P176" s="664" t="str">
        <f t="shared" si="21"/>
        <v/>
      </c>
      <c r="Q176" s="665">
        <v>1</v>
      </c>
      <c r="R176" s="666" t="str">
        <f t="shared" si="24"/>
        <v/>
      </c>
      <c r="S176" s="667" t="str">
        <f t="shared" si="22"/>
        <v/>
      </c>
      <c r="T176" s="666" t="str">
        <f t="shared" si="25"/>
        <v/>
      </c>
      <c r="U176" s="668">
        <v>25</v>
      </c>
      <c r="V176" s="668">
        <v>25</v>
      </c>
      <c r="W176" s="669">
        <v>360</v>
      </c>
      <c r="X176" s="670" t="str">
        <f t="shared" si="23"/>
        <v/>
      </c>
      <c r="Y176" s="681"/>
      <c r="Z176" s="681"/>
      <c r="AA176" s="681"/>
      <c r="AB176" s="681"/>
      <c r="AC176" s="681"/>
      <c r="AD176" s="681"/>
    </row>
    <row r="177" spans="1:30" ht="200.1" customHeight="1">
      <c r="A177" s="655">
        <v>164</v>
      </c>
      <c r="B177" s="677"/>
      <c r="C177" s="678"/>
      <c r="D177" s="658">
        <v>155</v>
      </c>
      <c r="E177" s="659" t="s">
        <v>1773</v>
      </c>
      <c r="F177" s="660" t="s">
        <v>1622</v>
      </c>
      <c r="G177" s="661"/>
      <c r="H177" s="662"/>
      <c r="I177" s="675"/>
      <c r="J177" s="675"/>
      <c r="K177" s="679">
        <f t="shared" si="26"/>
        <v>0</v>
      </c>
      <c r="L177" s="664">
        <f t="shared" si="18"/>
        <v>0</v>
      </c>
      <c r="M177" s="665" t="str">
        <f t="shared" si="19"/>
        <v/>
      </c>
      <c r="N177" s="665"/>
      <c r="O177" s="665" t="str">
        <f t="shared" si="20"/>
        <v/>
      </c>
      <c r="P177" s="664" t="str">
        <f t="shared" si="21"/>
        <v/>
      </c>
      <c r="Q177" s="665">
        <v>1</v>
      </c>
      <c r="R177" s="666" t="str">
        <f t="shared" si="24"/>
        <v/>
      </c>
      <c r="S177" s="667" t="str">
        <f t="shared" si="22"/>
        <v/>
      </c>
      <c r="T177" s="666" t="str">
        <f t="shared" si="25"/>
        <v/>
      </c>
      <c r="U177" s="668">
        <v>25</v>
      </c>
      <c r="V177" s="668">
        <v>25</v>
      </c>
      <c r="W177" s="669">
        <v>360</v>
      </c>
      <c r="X177" s="670" t="str">
        <f t="shared" si="23"/>
        <v/>
      </c>
      <c r="Y177" s="681"/>
      <c r="Z177" s="681"/>
      <c r="AA177" s="681"/>
      <c r="AB177" s="681"/>
      <c r="AC177" s="681"/>
      <c r="AD177" s="681"/>
    </row>
    <row r="178" spans="1:30" ht="200.1" customHeight="1">
      <c r="A178" s="655">
        <v>165</v>
      </c>
      <c r="B178" s="677"/>
      <c r="C178" s="678"/>
      <c r="D178" s="658">
        <v>156</v>
      </c>
      <c r="E178" s="659" t="s">
        <v>1774</v>
      </c>
      <c r="F178" s="660" t="s">
        <v>1622</v>
      </c>
      <c r="G178" s="661"/>
      <c r="H178" s="662"/>
      <c r="I178" s="675"/>
      <c r="J178" s="675"/>
      <c r="K178" s="679">
        <f t="shared" si="26"/>
        <v>0</v>
      </c>
      <c r="L178" s="664">
        <f t="shared" si="18"/>
        <v>0</v>
      </c>
      <c r="M178" s="665" t="str">
        <f t="shared" si="19"/>
        <v/>
      </c>
      <c r="N178" s="665"/>
      <c r="O178" s="665" t="str">
        <f t="shared" si="20"/>
        <v/>
      </c>
      <c r="P178" s="664">
        <v>0.8</v>
      </c>
      <c r="Q178" s="665">
        <v>1</v>
      </c>
      <c r="R178" s="666" t="str">
        <f t="shared" si="24"/>
        <v/>
      </c>
      <c r="S178" s="667" t="str">
        <f t="shared" si="22"/>
        <v/>
      </c>
      <c r="T178" s="666" t="str">
        <f t="shared" si="25"/>
        <v/>
      </c>
      <c r="U178" s="668">
        <v>25</v>
      </c>
      <c r="V178" s="668">
        <v>25</v>
      </c>
      <c r="W178" s="669">
        <v>360</v>
      </c>
      <c r="X178" s="670" t="str">
        <f t="shared" si="23"/>
        <v/>
      </c>
      <c r="Y178" s="681"/>
      <c r="Z178" s="681"/>
      <c r="AA178" s="681"/>
      <c r="AB178" s="681"/>
      <c r="AC178" s="681"/>
      <c r="AD178" s="681"/>
    </row>
    <row r="179" spans="1:30" ht="200.1" customHeight="1">
      <c r="A179" s="655">
        <v>166</v>
      </c>
      <c r="B179" s="677"/>
      <c r="C179" s="678"/>
      <c r="D179" s="658">
        <v>157</v>
      </c>
      <c r="E179" s="699" t="s">
        <v>1457</v>
      </c>
      <c r="F179" s="659" t="s">
        <v>1775</v>
      </c>
      <c r="G179" s="661"/>
      <c r="H179" s="662"/>
      <c r="I179" s="684"/>
      <c r="J179" s="684"/>
      <c r="K179" s="679">
        <f t="shared" si="26"/>
        <v>0</v>
      </c>
      <c r="L179" s="664">
        <f t="shared" si="18"/>
        <v>0</v>
      </c>
      <c r="M179" s="665" t="str">
        <f t="shared" si="19"/>
        <v/>
      </c>
      <c r="N179" s="665"/>
      <c r="O179" s="665" t="str">
        <f t="shared" si="20"/>
        <v/>
      </c>
      <c r="P179" s="664" t="str">
        <f t="shared" si="21"/>
        <v/>
      </c>
      <c r="Q179" s="665">
        <v>1</v>
      </c>
      <c r="R179" s="666" t="str">
        <f t="shared" si="24"/>
        <v/>
      </c>
      <c r="S179" s="667" t="str">
        <f t="shared" si="22"/>
        <v/>
      </c>
      <c r="T179" s="666" t="str">
        <f t="shared" si="25"/>
        <v/>
      </c>
      <c r="U179" s="668">
        <v>25</v>
      </c>
      <c r="V179" s="668">
        <v>25</v>
      </c>
      <c r="W179" s="669">
        <v>360</v>
      </c>
      <c r="X179" s="670" t="str">
        <f t="shared" si="23"/>
        <v/>
      </c>
      <c r="Y179" s="681"/>
      <c r="Z179" s="681"/>
      <c r="AA179" s="681"/>
      <c r="AB179" s="681"/>
      <c r="AC179" s="681"/>
      <c r="AD179" s="681"/>
    </row>
    <row r="180" spans="1:30" s="688" customFormat="1" ht="200.1" customHeight="1">
      <c r="A180" s="655">
        <v>167</v>
      </c>
      <c r="B180" s="685"/>
      <c r="C180" s="686"/>
      <c r="D180" s="658">
        <v>158</v>
      </c>
      <c r="E180" s="699" t="s">
        <v>1457</v>
      </c>
      <c r="F180" s="659" t="s">
        <v>1776</v>
      </c>
      <c r="G180" s="687"/>
      <c r="H180" s="662"/>
      <c r="I180" s="655"/>
      <c r="J180" s="655"/>
      <c r="K180" s="679">
        <f t="shared" si="26"/>
        <v>0</v>
      </c>
      <c r="L180" s="664">
        <f t="shared" si="18"/>
        <v>0</v>
      </c>
      <c r="M180" s="665" t="str">
        <f t="shared" si="19"/>
        <v/>
      </c>
      <c r="N180" s="665"/>
      <c r="O180" s="665" t="str">
        <f t="shared" si="20"/>
        <v/>
      </c>
      <c r="P180" s="664" t="str">
        <f t="shared" si="21"/>
        <v/>
      </c>
      <c r="Q180" s="665">
        <v>1</v>
      </c>
      <c r="R180" s="666" t="str">
        <f t="shared" si="24"/>
        <v/>
      </c>
      <c r="S180" s="664" t="str">
        <f t="shared" si="22"/>
        <v/>
      </c>
      <c r="T180" s="666" t="str">
        <f t="shared" si="25"/>
        <v/>
      </c>
      <c r="U180" s="671"/>
      <c r="V180" s="671"/>
      <c r="W180" s="655"/>
      <c r="X180" s="666" t="str">
        <f t="shared" si="23"/>
        <v/>
      </c>
      <c r="Y180" s="679"/>
      <c r="Z180" s="679"/>
      <c r="AA180" s="679"/>
      <c r="AB180" s="679"/>
      <c r="AC180" s="679"/>
      <c r="AD180" s="679"/>
    </row>
    <row r="181" spans="1:30" ht="200.1" customHeight="1">
      <c r="A181" s="655">
        <v>168</v>
      </c>
      <c r="B181" s="677"/>
      <c r="C181" s="678"/>
      <c r="D181" s="658">
        <v>159</v>
      </c>
      <c r="E181" s="699" t="s">
        <v>1457</v>
      </c>
      <c r="F181" s="659" t="s">
        <v>1777</v>
      </c>
      <c r="G181" s="661"/>
      <c r="H181" s="662"/>
      <c r="I181" s="675"/>
      <c r="J181" s="675"/>
      <c r="K181" s="679">
        <f t="shared" si="26"/>
        <v>0</v>
      </c>
      <c r="L181" s="664">
        <f t="shared" si="18"/>
        <v>0</v>
      </c>
      <c r="M181" s="665" t="str">
        <f t="shared" si="19"/>
        <v/>
      </c>
      <c r="N181" s="665"/>
      <c r="O181" s="665" t="str">
        <f t="shared" si="20"/>
        <v/>
      </c>
      <c r="P181" s="664" t="str">
        <f t="shared" si="21"/>
        <v/>
      </c>
      <c r="Q181" s="665">
        <v>1</v>
      </c>
      <c r="R181" s="666" t="str">
        <f t="shared" si="24"/>
        <v/>
      </c>
      <c r="S181" s="667" t="str">
        <f t="shared" si="22"/>
        <v/>
      </c>
      <c r="T181" s="666" t="str">
        <f t="shared" si="25"/>
        <v/>
      </c>
      <c r="U181" s="668">
        <v>25</v>
      </c>
      <c r="V181" s="668">
        <v>25</v>
      </c>
      <c r="W181" s="669">
        <v>360</v>
      </c>
      <c r="X181" s="670" t="str">
        <f t="shared" si="23"/>
        <v/>
      </c>
      <c r="Y181" s="681"/>
      <c r="Z181" s="681"/>
      <c r="AA181" s="681"/>
      <c r="AB181" s="681"/>
      <c r="AC181" s="681"/>
      <c r="AD181" s="681"/>
    </row>
    <row r="182" spans="1:30" ht="200.1" customHeight="1">
      <c r="A182" s="655">
        <v>169</v>
      </c>
      <c r="B182" s="677"/>
      <c r="C182" s="678"/>
      <c r="D182" s="658">
        <v>160</v>
      </c>
      <c r="E182" s="699" t="s">
        <v>1457</v>
      </c>
      <c r="F182" s="659" t="s">
        <v>1778</v>
      </c>
      <c r="G182" s="661"/>
      <c r="H182" s="662"/>
      <c r="I182" s="675"/>
      <c r="J182" s="675"/>
      <c r="K182" s="679">
        <f t="shared" si="26"/>
        <v>0</v>
      </c>
      <c r="L182" s="664">
        <f t="shared" si="18"/>
        <v>0</v>
      </c>
      <c r="M182" s="665" t="str">
        <f t="shared" si="19"/>
        <v/>
      </c>
      <c r="N182" s="665"/>
      <c r="O182" s="665" t="str">
        <f t="shared" si="20"/>
        <v/>
      </c>
      <c r="P182" s="664" t="str">
        <f t="shared" si="21"/>
        <v/>
      </c>
      <c r="Q182" s="665">
        <v>1</v>
      </c>
      <c r="R182" s="666" t="str">
        <f t="shared" si="24"/>
        <v/>
      </c>
      <c r="S182" s="667" t="str">
        <f t="shared" si="22"/>
        <v/>
      </c>
      <c r="T182" s="666" t="str">
        <f t="shared" si="25"/>
        <v/>
      </c>
      <c r="U182" s="668">
        <v>25</v>
      </c>
      <c r="V182" s="668">
        <v>25</v>
      </c>
      <c r="W182" s="669">
        <v>360</v>
      </c>
      <c r="X182" s="670" t="str">
        <f t="shared" si="23"/>
        <v/>
      </c>
      <c r="Y182" s="681"/>
      <c r="Z182" s="681"/>
      <c r="AA182" s="681"/>
      <c r="AB182" s="681"/>
      <c r="AC182" s="681"/>
      <c r="AD182" s="681"/>
    </row>
    <row r="183" spans="1:30" ht="200.1" customHeight="1">
      <c r="A183" s="655">
        <v>170</v>
      </c>
      <c r="B183" s="677"/>
      <c r="C183" s="678"/>
      <c r="D183" s="658">
        <v>161</v>
      </c>
      <c r="E183" s="699" t="s">
        <v>1457</v>
      </c>
      <c r="F183" s="659" t="s">
        <v>1779</v>
      </c>
      <c r="G183" s="661"/>
      <c r="H183" s="662"/>
      <c r="I183" s="675"/>
      <c r="J183" s="675"/>
      <c r="K183" s="679">
        <f t="shared" si="26"/>
        <v>0</v>
      </c>
      <c r="L183" s="664">
        <f t="shared" si="18"/>
        <v>0</v>
      </c>
      <c r="M183" s="665" t="str">
        <f t="shared" si="19"/>
        <v/>
      </c>
      <c r="N183" s="665"/>
      <c r="O183" s="665" t="str">
        <f t="shared" si="20"/>
        <v/>
      </c>
      <c r="P183" s="664">
        <v>0.8</v>
      </c>
      <c r="Q183" s="665">
        <v>1</v>
      </c>
      <c r="R183" s="666" t="str">
        <f t="shared" si="24"/>
        <v/>
      </c>
      <c r="S183" s="667" t="str">
        <f t="shared" si="22"/>
        <v/>
      </c>
      <c r="T183" s="666" t="str">
        <f t="shared" si="25"/>
        <v/>
      </c>
      <c r="U183" s="668">
        <v>25</v>
      </c>
      <c r="V183" s="668">
        <v>25</v>
      </c>
      <c r="W183" s="669">
        <v>360</v>
      </c>
      <c r="X183" s="670" t="str">
        <f t="shared" si="23"/>
        <v/>
      </c>
      <c r="Y183" s="681"/>
      <c r="Z183" s="681"/>
      <c r="AA183" s="681"/>
      <c r="AB183" s="681"/>
      <c r="AC183" s="681"/>
      <c r="AD183" s="681"/>
    </row>
    <row r="184" spans="1:30" ht="200.1" customHeight="1">
      <c r="A184" s="655">
        <v>171</v>
      </c>
      <c r="B184" s="677"/>
      <c r="C184" s="678"/>
      <c r="D184" s="658">
        <v>162</v>
      </c>
      <c r="E184" s="699" t="s">
        <v>1457</v>
      </c>
      <c r="F184" s="659" t="s">
        <v>1781</v>
      </c>
      <c r="G184" s="661"/>
      <c r="H184" s="662"/>
      <c r="I184" s="675"/>
      <c r="J184" s="675"/>
      <c r="K184" s="679">
        <f t="shared" si="26"/>
        <v>0</v>
      </c>
      <c r="L184" s="664">
        <f t="shared" si="18"/>
        <v>0</v>
      </c>
      <c r="M184" s="665" t="str">
        <f t="shared" si="19"/>
        <v/>
      </c>
      <c r="N184" s="665"/>
      <c r="O184" s="665" t="str">
        <f t="shared" si="20"/>
        <v/>
      </c>
      <c r="P184" s="664" t="str">
        <f t="shared" si="21"/>
        <v/>
      </c>
      <c r="Q184" s="665">
        <v>1</v>
      </c>
      <c r="R184" s="666" t="str">
        <f t="shared" si="24"/>
        <v/>
      </c>
      <c r="S184" s="667" t="str">
        <f t="shared" si="22"/>
        <v/>
      </c>
      <c r="T184" s="666" t="str">
        <f t="shared" si="25"/>
        <v/>
      </c>
      <c r="U184" s="668">
        <v>25</v>
      </c>
      <c r="V184" s="668">
        <v>25</v>
      </c>
      <c r="W184" s="669">
        <v>360</v>
      </c>
      <c r="X184" s="670" t="str">
        <f t="shared" si="23"/>
        <v/>
      </c>
      <c r="Y184" s="681"/>
      <c r="Z184" s="681"/>
      <c r="AA184" s="681"/>
      <c r="AB184" s="681"/>
      <c r="AC184" s="681"/>
      <c r="AD184" s="681"/>
    </row>
    <row r="185" spans="1:30" ht="200.1" customHeight="1">
      <c r="A185" s="655">
        <v>172</v>
      </c>
      <c r="B185" s="677"/>
      <c r="C185" s="678"/>
      <c r="D185" s="658">
        <v>163</v>
      </c>
      <c r="E185" s="699" t="s">
        <v>1457</v>
      </c>
      <c r="F185" s="659" t="s">
        <v>1780</v>
      </c>
      <c r="G185" s="661"/>
      <c r="H185" s="662"/>
      <c r="I185" s="675"/>
      <c r="J185" s="675"/>
      <c r="K185" s="679">
        <f t="shared" si="26"/>
        <v>0</v>
      </c>
      <c r="L185" s="664">
        <f t="shared" si="18"/>
        <v>0</v>
      </c>
      <c r="M185" s="665" t="str">
        <f t="shared" si="19"/>
        <v/>
      </c>
      <c r="N185" s="665"/>
      <c r="O185" s="665" t="str">
        <f t="shared" si="20"/>
        <v/>
      </c>
      <c r="P185" s="664" t="str">
        <f t="shared" si="21"/>
        <v/>
      </c>
      <c r="Q185" s="665">
        <v>1</v>
      </c>
      <c r="R185" s="666" t="str">
        <f t="shared" si="24"/>
        <v/>
      </c>
      <c r="S185" s="667" t="str">
        <f t="shared" si="22"/>
        <v/>
      </c>
      <c r="T185" s="666" t="str">
        <f t="shared" si="25"/>
        <v/>
      </c>
      <c r="U185" s="668">
        <v>25</v>
      </c>
      <c r="V185" s="668">
        <v>25</v>
      </c>
      <c r="W185" s="669">
        <v>360</v>
      </c>
      <c r="X185" s="670" t="str">
        <f t="shared" si="23"/>
        <v/>
      </c>
      <c r="Y185" s="681"/>
      <c r="Z185" s="681"/>
      <c r="AA185" s="681"/>
      <c r="AB185" s="681"/>
      <c r="AC185" s="681"/>
      <c r="AD185" s="681"/>
    </row>
    <row r="186" spans="1:30" ht="200.1" customHeight="1">
      <c r="A186" s="655">
        <v>173</v>
      </c>
      <c r="B186" s="677"/>
      <c r="C186" s="678"/>
      <c r="D186" s="658">
        <v>164</v>
      </c>
      <c r="E186" s="699" t="s">
        <v>1457</v>
      </c>
      <c r="F186" s="659" t="s">
        <v>1782</v>
      </c>
      <c r="G186" s="661"/>
      <c r="H186" s="662"/>
      <c r="I186" s="675"/>
      <c r="J186" s="675"/>
      <c r="K186" s="679">
        <f t="shared" si="26"/>
        <v>0</v>
      </c>
      <c r="L186" s="664">
        <f t="shared" si="18"/>
        <v>0</v>
      </c>
      <c r="M186" s="665" t="str">
        <f t="shared" si="19"/>
        <v/>
      </c>
      <c r="N186" s="665"/>
      <c r="O186" s="665" t="str">
        <f t="shared" si="20"/>
        <v/>
      </c>
      <c r="P186" s="664">
        <v>0.75</v>
      </c>
      <c r="Q186" s="665">
        <v>1</v>
      </c>
      <c r="R186" s="666" t="str">
        <f t="shared" si="24"/>
        <v/>
      </c>
      <c r="S186" s="667" t="str">
        <f t="shared" si="22"/>
        <v/>
      </c>
      <c r="T186" s="666" t="str">
        <f t="shared" si="25"/>
        <v/>
      </c>
      <c r="U186" s="668">
        <v>25</v>
      </c>
      <c r="V186" s="668">
        <v>25</v>
      </c>
      <c r="W186" s="669">
        <v>360</v>
      </c>
      <c r="X186" s="670" t="str">
        <f t="shared" si="23"/>
        <v/>
      </c>
      <c r="Y186" s="681"/>
      <c r="Z186" s="681"/>
      <c r="AA186" s="681"/>
      <c r="AB186" s="681"/>
      <c r="AC186" s="681"/>
      <c r="AD186" s="681"/>
    </row>
    <row r="187" spans="1:30" ht="200.1" customHeight="1">
      <c r="A187" s="655">
        <v>174</v>
      </c>
      <c r="B187" s="677"/>
      <c r="C187" s="678"/>
      <c r="D187" s="658">
        <v>165</v>
      </c>
      <c r="E187" s="699" t="s">
        <v>1457</v>
      </c>
      <c r="F187" s="659" t="s">
        <v>1782</v>
      </c>
      <c r="G187" s="661"/>
      <c r="H187" s="662"/>
      <c r="I187" s="675"/>
      <c r="J187" s="675"/>
      <c r="K187" s="679">
        <f t="shared" si="26"/>
        <v>0</v>
      </c>
      <c r="L187" s="664">
        <f t="shared" si="18"/>
        <v>0</v>
      </c>
      <c r="M187" s="665" t="str">
        <f t="shared" si="19"/>
        <v/>
      </c>
      <c r="N187" s="665"/>
      <c r="O187" s="665" t="str">
        <f t="shared" si="20"/>
        <v/>
      </c>
      <c r="P187" s="664">
        <v>0.75</v>
      </c>
      <c r="Q187" s="665">
        <v>1</v>
      </c>
      <c r="R187" s="666" t="str">
        <f t="shared" si="24"/>
        <v/>
      </c>
      <c r="S187" s="667" t="str">
        <f t="shared" si="22"/>
        <v/>
      </c>
      <c r="T187" s="666" t="str">
        <f t="shared" si="25"/>
        <v/>
      </c>
      <c r="U187" s="668">
        <v>25</v>
      </c>
      <c r="V187" s="668">
        <v>25</v>
      </c>
      <c r="W187" s="669">
        <v>360</v>
      </c>
      <c r="X187" s="670" t="str">
        <f t="shared" si="23"/>
        <v/>
      </c>
      <c r="Y187" s="873" t="s">
        <v>1606</v>
      </c>
      <c r="Z187" s="874"/>
      <c r="AA187" s="874"/>
      <c r="AB187" s="874"/>
      <c r="AC187" s="874"/>
      <c r="AD187" s="875"/>
    </row>
    <row r="188" spans="1:30" ht="200.1" customHeight="1">
      <c r="A188" s="655">
        <v>175</v>
      </c>
      <c r="B188" s="677"/>
      <c r="C188" s="678"/>
      <c r="D188" s="658">
        <v>166</v>
      </c>
      <c r="E188" s="699" t="s">
        <v>1457</v>
      </c>
      <c r="F188" s="659" t="s">
        <v>1783</v>
      </c>
      <c r="G188" s="661"/>
      <c r="H188" s="662"/>
      <c r="I188" s="675"/>
      <c r="J188" s="675"/>
      <c r="K188" s="679">
        <f t="shared" si="26"/>
        <v>0</v>
      </c>
      <c r="L188" s="664">
        <f t="shared" si="18"/>
        <v>0</v>
      </c>
      <c r="M188" s="665" t="str">
        <f t="shared" si="19"/>
        <v/>
      </c>
      <c r="N188" s="665"/>
      <c r="O188" s="665" t="str">
        <f t="shared" si="20"/>
        <v/>
      </c>
      <c r="P188" s="664">
        <v>0.8</v>
      </c>
      <c r="Q188" s="665">
        <v>1</v>
      </c>
      <c r="R188" s="666" t="str">
        <f t="shared" si="24"/>
        <v/>
      </c>
      <c r="S188" s="667" t="str">
        <f t="shared" si="22"/>
        <v/>
      </c>
      <c r="T188" s="666" t="str">
        <f t="shared" si="25"/>
        <v/>
      </c>
      <c r="U188" s="668">
        <v>25</v>
      </c>
      <c r="V188" s="668">
        <v>25</v>
      </c>
      <c r="W188" s="669">
        <v>360</v>
      </c>
      <c r="X188" s="670" t="str">
        <f t="shared" si="23"/>
        <v/>
      </c>
      <c r="Y188" s="681"/>
      <c r="Z188" s="681"/>
      <c r="AA188" s="681"/>
      <c r="AB188" s="681"/>
      <c r="AC188" s="681"/>
      <c r="AD188" s="681"/>
    </row>
    <row r="189" spans="1:30" ht="200.1" customHeight="1">
      <c r="A189" s="655">
        <v>176</v>
      </c>
      <c r="B189" s="677"/>
      <c r="C189" s="678"/>
      <c r="D189" s="658">
        <v>166</v>
      </c>
      <c r="E189" s="699" t="s">
        <v>1457</v>
      </c>
      <c r="F189" s="659" t="s">
        <v>1784</v>
      </c>
      <c r="G189" s="661"/>
      <c r="H189" s="662"/>
      <c r="I189" s="675"/>
      <c r="J189" s="675"/>
      <c r="K189" s="679">
        <f t="shared" si="26"/>
        <v>0</v>
      </c>
      <c r="L189" s="664">
        <f t="shared" si="18"/>
        <v>0</v>
      </c>
      <c r="M189" s="665" t="str">
        <f t="shared" si="19"/>
        <v/>
      </c>
      <c r="N189" s="665"/>
      <c r="O189" s="665" t="str">
        <f t="shared" si="20"/>
        <v/>
      </c>
      <c r="P189" s="664" t="str">
        <f t="shared" si="21"/>
        <v/>
      </c>
      <c r="Q189" s="665">
        <v>1</v>
      </c>
      <c r="R189" s="666" t="str">
        <f t="shared" si="24"/>
        <v/>
      </c>
      <c r="S189" s="667" t="str">
        <f t="shared" si="22"/>
        <v/>
      </c>
      <c r="T189" s="666" t="str">
        <f t="shared" si="25"/>
        <v/>
      </c>
      <c r="U189" s="668">
        <v>25</v>
      </c>
      <c r="V189" s="668">
        <v>25</v>
      </c>
      <c r="W189" s="669">
        <v>360</v>
      </c>
      <c r="X189" s="670" t="str">
        <f t="shared" si="23"/>
        <v/>
      </c>
      <c r="Y189" s="681"/>
      <c r="Z189" s="681"/>
      <c r="AA189" s="681"/>
      <c r="AB189" s="681"/>
      <c r="AC189" s="681"/>
      <c r="AD189" s="681"/>
    </row>
    <row r="190" spans="1:30" ht="200.1" customHeight="1">
      <c r="A190" s="655">
        <v>177</v>
      </c>
      <c r="B190" s="677"/>
      <c r="C190" s="678"/>
      <c r="D190" s="754">
        <v>167</v>
      </c>
      <c r="E190" s="699" t="s">
        <v>1457</v>
      </c>
      <c r="F190" s="659" t="s">
        <v>1785</v>
      </c>
      <c r="G190" s="661"/>
      <c r="H190" s="662"/>
      <c r="I190" s="675"/>
      <c r="J190" s="675"/>
      <c r="K190" s="679">
        <f t="shared" si="26"/>
        <v>0</v>
      </c>
      <c r="L190" s="664">
        <f t="shared" si="18"/>
        <v>0</v>
      </c>
      <c r="M190" s="665" t="str">
        <f t="shared" si="19"/>
        <v/>
      </c>
      <c r="N190" s="665"/>
      <c r="O190" s="665" t="str">
        <f t="shared" si="20"/>
        <v/>
      </c>
      <c r="P190" s="664" t="str">
        <f t="shared" si="21"/>
        <v/>
      </c>
      <c r="Q190" s="665">
        <v>1</v>
      </c>
      <c r="R190" s="666" t="str">
        <f t="shared" si="24"/>
        <v/>
      </c>
      <c r="S190" s="667" t="str">
        <f t="shared" si="22"/>
        <v/>
      </c>
      <c r="T190" s="666" t="str">
        <f t="shared" si="25"/>
        <v/>
      </c>
      <c r="U190" s="668">
        <v>25</v>
      </c>
      <c r="V190" s="668">
        <v>25</v>
      </c>
      <c r="W190" s="669">
        <v>360</v>
      </c>
      <c r="X190" s="670" t="str">
        <f t="shared" si="23"/>
        <v/>
      </c>
      <c r="Y190" s="681"/>
      <c r="Z190" s="681"/>
      <c r="AA190" s="681"/>
      <c r="AB190" s="681"/>
      <c r="AC190" s="681"/>
      <c r="AD190" s="681"/>
    </row>
    <row r="191" spans="1:30" ht="200.1" customHeight="1">
      <c r="A191" s="655">
        <v>178</v>
      </c>
      <c r="B191" s="677"/>
      <c r="C191" s="678"/>
      <c r="D191" s="754">
        <v>168</v>
      </c>
      <c r="E191" s="699" t="s">
        <v>1457</v>
      </c>
      <c r="F191" s="659" t="s">
        <v>1786</v>
      </c>
      <c r="G191" s="661"/>
      <c r="H191" s="662"/>
      <c r="I191" s="675"/>
      <c r="J191" s="675"/>
      <c r="K191" s="679">
        <f t="shared" si="26"/>
        <v>0</v>
      </c>
      <c r="L191" s="664">
        <f t="shared" si="18"/>
        <v>0</v>
      </c>
      <c r="M191" s="665" t="str">
        <f t="shared" si="19"/>
        <v/>
      </c>
      <c r="N191" s="665"/>
      <c r="O191" s="665" t="str">
        <f t="shared" si="20"/>
        <v/>
      </c>
      <c r="P191" s="664" t="str">
        <f t="shared" si="21"/>
        <v/>
      </c>
      <c r="Q191" s="665">
        <v>1</v>
      </c>
      <c r="R191" s="666" t="str">
        <f t="shared" si="24"/>
        <v/>
      </c>
      <c r="S191" s="667" t="str">
        <f t="shared" si="22"/>
        <v/>
      </c>
      <c r="T191" s="666" t="str">
        <f t="shared" si="25"/>
        <v/>
      </c>
      <c r="U191" s="668">
        <v>25</v>
      </c>
      <c r="V191" s="668">
        <v>25</v>
      </c>
      <c r="W191" s="669">
        <v>360</v>
      </c>
      <c r="X191" s="670" t="str">
        <f t="shared" si="23"/>
        <v/>
      </c>
      <c r="Y191" s="681"/>
      <c r="Z191" s="681"/>
      <c r="AA191" s="681"/>
      <c r="AB191" s="681"/>
      <c r="AC191" s="681"/>
      <c r="AD191" s="681"/>
    </row>
    <row r="192" spans="1:30" ht="200.1" customHeight="1">
      <c r="A192" s="655">
        <v>179</v>
      </c>
      <c r="B192" s="677"/>
      <c r="C192" s="678"/>
      <c r="D192" s="754">
        <v>169</v>
      </c>
      <c r="E192" s="699" t="s">
        <v>1457</v>
      </c>
      <c r="F192" s="659" t="s">
        <v>1787</v>
      </c>
      <c r="G192" s="661"/>
      <c r="H192" s="662"/>
      <c r="I192" s="675"/>
      <c r="J192" s="675"/>
      <c r="K192" s="679">
        <f t="shared" si="26"/>
        <v>0</v>
      </c>
      <c r="L192" s="664">
        <f t="shared" si="18"/>
        <v>0</v>
      </c>
      <c r="M192" s="665" t="str">
        <f t="shared" si="19"/>
        <v/>
      </c>
      <c r="N192" s="665"/>
      <c r="O192" s="665" t="str">
        <f t="shared" si="20"/>
        <v/>
      </c>
      <c r="P192" s="664">
        <v>0.75</v>
      </c>
      <c r="Q192" s="665">
        <v>1</v>
      </c>
      <c r="R192" s="666" t="str">
        <f t="shared" si="24"/>
        <v/>
      </c>
      <c r="S192" s="667" t="str">
        <f t="shared" si="22"/>
        <v/>
      </c>
      <c r="T192" s="666" t="str">
        <f t="shared" si="25"/>
        <v/>
      </c>
      <c r="U192" s="668">
        <v>25</v>
      </c>
      <c r="V192" s="668">
        <v>25</v>
      </c>
      <c r="W192" s="669">
        <v>360</v>
      </c>
      <c r="X192" s="670" t="str">
        <f t="shared" si="23"/>
        <v/>
      </c>
      <c r="Y192" s="681"/>
      <c r="Z192" s="681"/>
      <c r="AA192" s="681"/>
      <c r="AB192" s="681"/>
      <c r="AC192" s="681"/>
      <c r="AD192" s="681"/>
    </row>
    <row r="193" spans="1:30" ht="200.1" customHeight="1">
      <c r="A193" s="655">
        <v>180</v>
      </c>
      <c r="B193" s="677"/>
      <c r="C193" s="678"/>
      <c r="D193" s="754">
        <v>170</v>
      </c>
      <c r="E193" s="699" t="s">
        <v>1457</v>
      </c>
      <c r="F193" s="659" t="s">
        <v>1788</v>
      </c>
      <c r="G193" s="661"/>
      <c r="H193" s="662"/>
      <c r="I193" s="684"/>
      <c r="J193" s="684"/>
      <c r="K193" s="679">
        <f t="shared" si="26"/>
        <v>0</v>
      </c>
      <c r="L193" s="664">
        <f t="shared" si="18"/>
        <v>0</v>
      </c>
      <c r="M193" s="665" t="str">
        <f t="shared" si="19"/>
        <v/>
      </c>
      <c r="N193" s="665"/>
      <c r="O193" s="665" t="str">
        <f t="shared" si="20"/>
        <v/>
      </c>
      <c r="P193" s="664">
        <v>0.75</v>
      </c>
      <c r="Q193" s="665">
        <v>1</v>
      </c>
      <c r="R193" s="666" t="str">
        <f t="shared" si="24"/>
        <v/>
      </c>
      <c r="S193" s="667" t="str">
        <f t="shared" si="22"/>
        <v/>
      </c>
      <c r="T193" s="666" t="str">
        <f t="shared" si="25"/>
        <v/>
      </c>
      <c r="U193" s="668">
        <v>25</v>
      </c>
      <c r="V193" s="668">
        <v>25</v>
      </c>
      <c r="W193" s="669">
        <v>360</v>
      </c>
      <c r="X193" s="670" t="str">
        <f t="shared" si="23"/>
        <v/>
      </c>
      <c r="Y193" s="681"/>
      <c r="Z193" s="681"/>
      <c r="AA193" s="681"/>
      <c r="AB193" s="681"/>
      <c r="AC193" s="681"/>
      <c r="AD193" s="681"/>
    </row>
    <row r="194" spans="1:30" ht="200.1" customHeight="1">
      <c r="A194" s="655">
        <v>181</v>
      </c>
      <c r="B194" s="677"/>
      <c r="C194" s="678"/>
      <c r="D194" s="754">
        <v>171</v>
      </c>
      <c r="E194" s="699" t="s">
        <v>1457</v>
      </c>
      <c r="F194" s="659" t="s">
        <v>1789</v>
      </c>
      <c r="G194" s="661"/>
      <c r="H194" s="662"/>
      <c r="I194" s="675"/>
      <c r="J194" s="675"/>
      <c r="K194" s="679">
        <f t="shared" si="26"/>
        <v>0</v>
      </c>
      <c r="L194" s="664">
        <f t="shared" si="18"/>
        <v>0</v>
      </c>
      <c r="M194" s="665" t="str">
        <f t="shared" si="19"/>
        <v/>
      </c>
      <c r="N194" s="665"/>
      <c r="O194" s="665" t="str">
        <f t="shared" si="20"/>
        <v/>
      </c>
      <c r="P194" s="664" t="str">
        <f t="shared" si="21"/>
        <v/>
      </c>
      <c r="Q194" s="665">
        <v>1</v>
      </c>
      <c r="R194" s="666" t="str">
        <f t="shared" si="24"/>
        <v/>
      </c>
      <c r="S194" s="667" t="str">
        <f t="shared" si="22"/>
        <v/>
      </c>
      <c r="T194" s="666" t="str">
        <f t="shared" si="25"/>
        <v/>
      </c>
      <c r="U194" s="668">
        <v>25</v>
      </c>
      <c r="V194" s="668">
        <v>25</v>
      </c>
      <c r="W194" s="669">
        <v>360</v>
      </c>
      <c r="X194" s="670" t="str">
        <f t="shared" si="23"/>
        <v/>
      </c>
      <c r="Y194" s="681"/>
      <c r="Z194" s="681"/>
      <c r="AA194" s="681"/>
      <c r="AB194" s="681"/>
      <c r="AC194" s="681"/>
      <c r="AD194" s="681"/>
    </row>
    <row r="195" spans="1:30" ht="200.1" customHeight="1">
      <c r="A195" s="655">
        <v>182</v>
      </c>
      <c r="B195" s="677"/>
      <c r="C195" s="678"/>
      <c r="D195" s="754">
        <v>172</v>
      </c>
      <c r="E195" s="699" t="s">
        <v>1457</v>
      </c>
      <c r="F195" s="659" t="s">
        <v>1790</v>
      </c>
      <c r="G195" s="661"/>
      <c r="H195" s="662"/>
      <c r="I195" s="675"/>
      <c r="J195" s="675"/>
      <c r="K195" s="679">
        <f t="shared" si="26"/>
        <v>0</v>
      </c>
      <c r="L195" s="664">
        <f t="shared" si="18"/>
        <v>0</v>
      </c>
      <c r="M195" s="665" t="str">
        <f t="shared" si="19"/>
        <v/>
      </c>
      <c r="N195" s="665"/>
      <c r="O195" s="665" t="str">
        <f t="shared" si="20"/>
        <v/>
      </c>
      <c r="P195" s="664" t="str">
        <f t="shared" si="21"/>
        <v/>
      </c>
      <c r="Q195" s="665">
        <v>1</v>
      </c>
      <c r="R195" s="666" t="str">
        <f t="shared" si="24"/>
        <v/>
      </c>
      <c r="S195" s="667" t="str">
        <f t="shared" si="22"/>
        <v/>
      </c>
      <c r="T195" s="666" t="str">
        <f t="shared" si="25"/>
        <v/>
      </c>
      <c r="U195" s="668">
        <v>25</v>
      </c>
      <c r="V195" s="668">
        <v>25</v>
      </c>
      <c r="W195" s="669">
        <v>360</v>
      </c>
      <c r="X195" s="670" t="str">
        <f t="shared" si="23"/>
        <v/>
      </c>
      <c r="Y195" s="681"/>
      <c r="Z195" s="681"/>
      <c r="AA195" s="681"/>
      <c r="AB195" s="681"/>
      <c r="AC195" s="681"/>
      <c r="AD195" s="681"/>
    </row>
    <row r="196" spans="1:30" ht="200.1" customHeight="1">
      <c r="A196" s="655">
        <v>183</v>
      </c>
      <c r="B196" s="677"/>
      <c r="C196" s="678"/>
      <c r="D196" s="754">
        <v>173</v>
      </c>
      <c r="E196" s="699" t="s">
        <v>1457</v>
      </c>
      <c r="F196" s="659" t="s">
        <v>1791</v>
      </c>
      <c r="G196" s="661"/>
      <c r="H196" s="662"/>
      <c r="I196" s="675"/>
      <c r="J196" s="675"/>
      <c r="K196" s="679">
        <f t="shared" si="26"/>
        <v>0</v>
      </c>
      <c r="L196" s="664">
        <f t="shared" si="18"/>
        <v>0</v>
      </c>
      <c r="M196" s="665" t="str">
        <f t="shared" si="19"/>
        <v/>
      </c>
      <c r="N196" s="665"/>
      <c r="O196" s="665" t="str">
        <f t="shared" si="20"/>
        <v/>
      </c>
      <c r="P196" s="664" t="str">
        <f t="shared" si="21"/>
        <v/>
      </c>
      <c r="Q196" s="665">
        <v>1</v>
      </c>
      <c r="R196" s="666" t="str">
        <f t="shared" si="24"/>
        <v/>
      </c>
      <c r="S196" s="667" t="str">
        <f t="shared" si="22"/>
        <v/>
      </c>
      <c r="T196" s="666" t="str">
        <f t="shared" si="25"/>
        <v/>
      </c>
      <c r="U196" s="668">
        <v>25</v>
      </c>
      <c r="V196" s="668">
        <v>25</v>
      </c>
      <c r="W196" s="669">
        <v>360</v>
      </c>
      <c r="X196" s="670" t="str">
        <f t="shared" si="23"/>
        <v/>
      </c>
      <c r="Y196" s="681"/>
      <c r="Z196" s="681"/>
      <c r="AA196" s="681"/>
      <c r="AB196" s="681"/>
      <c r="AC196" s="681"/>
      <c r="AD196" s="681"/>
    </row>
    <row r="197" spans="1:30" ht="200.1" customHeight="1">
      <c r="A197" s="655">
        <v>184</v>
      </c>
      <c r="B197" s="677"/>
      <c r="C197" s="678"/>
      <c r="D197" s="754">
        <v>174</v>
      </c>
      <c r="E197" s="699" t="s">
        <v>1457</v>
      </c>
      <c r="F197" s="659" t="s">
        <v>1792</v>
      </c>
      <c r="G197" s="661"/>
      <c r="H197" s="662"/>
      <c r="I197" s="675"/>
      <c r="J197" s="675"/>
      <c r="K197" s="679">
        <f t="shared" si="26"/>
        <v>0</v>
      </c>
      <c r="L197" s="664">
        <f t="shared" si="18"/>
        <v>0</v>
      </c>
      <c r="M197" s="665" t="str">
        <f t="shared" si="19"/>
        <v/>
      </c>
      <c r="N197" s="665"/>
      <c r="O197" s="665" t="str">
        <f t="shared" si="20"/>
        <v/>
      </c>
      <c r="P197" s="664">
        <v>0.8</v>
      </c>
      <c r="Q197" s="665">
        <v>1</v>
      </c>
      <c r="R197" s="666" t="str">
        <f t="shared" si="24"/>
        <v/>
      </c>
      <c r="S197" s="667" t="str">
        <f t="shared" si="22"/>
        <v/>
      </c>
      <c r="T197" s="666" t="str">
        <f t="shared" si="25"/>
        <v/>
      </c>
      <c r="U197" s="668">
        <v>25</v>
      </c>
      <c r="V197" s="668">
        <v>25</v>
      </c>
      <c r="W197" s="669">
        <v>360</v>
      </c>
      <c r="X197" s="670" t="str">
        <f t="shared" si="23"/>
        <v/>
      </c>
      <c r="Y197" s="681"/>
      <c r="Z197" s="681"/>
      <c r="AA197" s="681"/>
      <c r="AB197" s="681"/>
      <c r="AC197" s="681"/>
      <c r="AD197" s="681"/>
    </row>
    <row r="198" spans="1:30" ht="200.1" customHeight="1">
      <c r="A198" s="655">
        <v>185</v>
      </c>
      <c r="B198" s="677"/>
      <c r="C198" s="678"/>
      <c r="D198" s="754">
        <v>175</v>
      </c>
      <c r="E198" s="699" t="s">
        <v>1457</v>
      </c>
      <c r="F198" s="659" t="s">
        <v>1793</v>
      </c>
      <c r="G198" s="661"/>
      <c r="H198" s="662"/>
      <c r="I198" s="684"/>
      <c r="J198" s="684"/>
      <c r="K198" s="679">
        <f t="shared" si="26"/>
        <v>0</v>
      </c>
      <c r="L198" s="664">
        <f t="shared" si="18"/>
        <v>0</v>
      </c>
      <c r="M198" s="665" t="str">
        <f t="shared" si="19"/>
        <v/>
      </c>
      <c r="N198" s="665"/>
      <c r="O198" s="665" t="str">
        <f t="shared" si="20"/>
        <v/>
      </c>
      <c r="P198" s="664" t="str">
        <f t="shared" si="21"/>
        <v/>
      </c>
      <c r="Q198" s="665">
        <v>1</v>
      </c>
      <c r="R198" s="666" t="str">
        <f t="shared" si="24"/>
        <v/>
      </c>
      <c r="S198" s="667" t="str">
        <f t="shared" si="22"/>
        <v/>
      </c>
      <c r="T198" s="666" t="str">
        <f t="shared" si="25"/>
        <v/>
      </c>
      <c r="U198" s="668">
        <v>25</v>
      </c>
      <c r="V198" s="668">
        <v>25</v>
      </c>
      <c r="W198" s="669">
        <v>360</v>
      </c>
      <c r="X198" s="670" t="str">
        <f t="shared" si="23"/>
        <v/>
      </c>
      <c r="Y198" s="681"/>
      <c r="Z198" s="681"/>
      <c r="AA198" s="681"/>
      <c r="AB198" s="681"/>
      <c r="AC198" s="681"/>
      <c r="AD198" s="681"/>
    </row>
    <row r="199" spans="1:30" ht="200.1" customHeight="1">
      <c r="A199" s="655">
        <v>186</v>
      </c>
      <c r="B199" s="677"/>
      <c r="C199" s="678"/>
      <c r="D199" s="754">
        <v>176</v>
      </c>
      <c r="E199" s="699" t="s">
        <v>1457</v>
      </c>
      <c r="F199" s="689" t="s">
        <v>1794</v>
      </c>
      <c r="G199" s="661"/>
      <c r="H199" s="662"/>
      <c r="I199" s="675"/>
      <c r="J199" s="675"/>
      <c r="K199" s="679">
        <f t="shared" si="26"/>
        <v>0</v>
      </c>
      <c r="L199" s="664">
        <f t="shared" ref="L199:L440" si="27">K199/10.764</f>
        <v>0</v>
      </c>
      <c r="M199" s="665" t="str">
        <f t="shared" si="19"/>
        <v/>
      </c>
      <c r="N199" s="665"/>
      <c r="O199" s="665" t="str">
        <f t="shared" si="20"/>
        <v/>
      </c>
      <c r="P199" s="664" t="str">
        <f t="shared" si="21"/>
        <v/>
      </c>
      <c r="Q199" s="665">
        <v>1</v>
      </c>
      <c r="R199" s="666" t="str">
        <f t="shared" si="24"/>
        <v/>
      </c>
      <c r="S199" s="667" t="str">
        <f t="shared" si="22"/>
        <v/>
      </c>
      <c r="T199" s="666" t="str">
        <f t="shared" si="25"/>
        <v/>
      </c>
      <c r="U199" s="668">
        <v>25</v>
      </c>
      <c r="V199" s="668">
        <v>25</v>
      </c>
      <c r="W199" s="669">
        <v>360</v>
      </c>
      <c r="X199" s="670" t="str">
        <f t="shared" si="23"/>
        <v/>
      </c>
      <c r="Y199" s="681"/>
      <c r="Z199" s="681"/>
      <c r="AA199" s="681"/>
      <c r="AB199" s="681"/>
      <c r="AC199" s="681"/>
      <c r="AD199" s="681"/>
    </row>
    <row r="200" spans="1:30" ht="200.1" customHeight="1">
      <c r="A200" s="655">
        <v>187</v>
      </c>
      <c r="B200" s="677"/>
      <c r="C200" s="678"/>
      <c r="D200" s="754">
        <v>177</v>
      </c>
      <c r="E200" s="699" t="s">
        <v>1457</v>
      </c>
      <c r="F200" s="659" t="s">
        <v>1795</v>
      </c>
      <c r="G200" s="661"/>
      <c r="H200" s="662"/>
      <c r="I200" s="675"/>
      <c r="J200" s="675"/>
      <c r="K200" s="679">
        <f t="shared" si="26"/>
        <v>0</v>
      </c>
      <c r="L200" s="664">
        <f t="shared" si="27"/>
        <v>0</v>
      </c>
      <c r="M200" s="665" t="str">
        <f t="shared" si="19"/>
        <v/>
      </c>
      <c r="N200" s="665"/>
      <c r="O200" s="665" t="str">
        <f t="shared" si="20"/>
        <v/>
      </c>
      <c r="P200" s="664" t="str">
        <f t="shared" si="21"/>
        <v/>
      </c>
      <c r="Q200" s="665">
        <v>1</v>
      </c>
      <c r="R200" s="666" t="str">
        <f t="shared" si="24"/>
        <v/>
      </c>
      <c r="S200" s="667" t="str">
        <f t="shared" si="22"/>
        <v/>
      </c>
      <c r="T200" s="666" t="str">
        <f t="shared" si="25"/>
        <v/>
      </c>
      <c r="U200" s="668">
        <v>25</v>
      </c>
      <c r="V200" s="668">
        <v>25</v>
      </c>
      <c r="W200" s="669">
        <v>360</v>
      </c>
      <c r="X200" s="670" t="str">
        <f t="shared" si="23"/>
        <v/>
      </c>
      <c r="Y200" s="681"/>
      <c r="Z200" s="681"/>
      <c r="AA200" s="681"/>
      <c r="AB200" s="681"/>
      <c r="AC200" s="681"/>
      <c r="AD200" s="681"/>
    </row>
    <row r="201" spans="1:30" ht="200.1" customHeight="1">
      <c r="A201" s="655">
        <v>188</v>
      </c>
      <c r="B201" s="677"/>
      <c r="C201" s="678"/>
      <c r="D201" s="754">
        <v>178</v>
      </c>
      <c r="E201" s="699" t="s">
        <v>1457</v>
      </c>
      <c r="F201" s="659" t="s">
        <v>1796</v>
      </c>
      <c r="G201" s="661"/>
      <c r="H201" s="662"/>
      <c r="I201" s="675"/>
      <c r="J201" s="675"/>
      <c r="K201" s="679">
        <f t="shared" si="26"/>
        <v>0</v>
      </c>
      <c r="L201" s="664">
        <f t="shared" si="27"/>
        <v>0</v>
      </c>
      <c r="M201" s="665" t="str">
        <f t="shared" ref="M201:M259" si="28">IFERROR(VLOOKUP(G201,RateB,4,TRUE),"")</f>
        <v/>
      </c>
      <c r="N201" s="665"/>
      <c r="O201" s="665" t="str">
        <f t="shared" ref="O201:O259" si="29">IFERROR(VLOOKUP(G201,RateB,5,TRUE),"")</f>
        <v/>
      </c>
      <c r="P201" s="664" t="str">
        <f t="shared" ref="P201:P259" si="30">IFERROR(VLOOKUP(H201,Demand,2,TRUE),"")</f>
        <v/>
      </c>
      <c r="Q201" s="665">
        <v>1</v>
      </c>
      <c r="R201" s="666" t="str">
        <f t="shared" si="24"/>
        <v/>
      </c>
      <c r="S201" s="667" t="str">
        <f t="shared" ref="S201:S259" si="31">IFERROR(VLOOKUP(G201,Rate,2,0),"")</f>
        <v/>
      </c>
      <c r="T201" s="666" t="str">
        <f t="shared" si="25"/>
        <v/>
      </c>
      <c r="U201" s="668">
        <v>25</v>
      </c>
      <c r="V201" s="668">
        <v>25</v>
      </c>
      <c r="W201" s="669">
        <v>360</v>
      </c>
      <c r="X201" s="670" t="str">
        <f t="shared" ref="X201:X259" si="32">IFERROR(T201+U201+V201+W201,"")</f>
        <v/>
      </c>
      <c r="Y201" s="681"/>
      <c r="Z201" s="681"/>
      <c r="AA201" s="681"/>
      <c r="AB201" s="681"/>
      <c r="AC201" s="681"/>
      <c r="AD201" s="681"/>
    </row>
    <row r="202" spans="1:30" ht="200.1" customHeight="1">
      <c r="A202" s="655">
        <v>189</v>
      </c>
      <c r="B202" s="677"/>
      <c r="C202" s="678"/>
      <c r="D202" s="754">
        <v>179</v>
      </c>
      <c r="E202" s="699" t="s">
        <v>1457</v>
      </c>
      <c r="F202" s="659" t="s">
        <v>1795</v>
      </c>
      <c r="G202" s="661"/>
      <c r="H202" s="662"/>
      <c r="I202" s="675"/>
      <c r="J202" s="675"/>
      <c r="K202" s="679">
        <f t="shared" si="26"/>
        <v>0</v>
      </c>
      <c r="L202" s="664">
        <f t="shared" si="27"/>
        <v>0</v>
      </c>
      <c r="M202" s="665" t="str">
        <f t="shared" si="28"/>
        <v/>
      </c>
      <c r="N202" s="665"/>
      <c r="O202" s="665" t="str">
        <f t="shared" si="29"/>
        <v/>
      </c>
      <c r="P202" s="664" t="str">
        <f t="shared" si="30"/>
        <v/>
      </c>
      <c r="Q202" s="665">
        <v>1</v>
      </c>
      <c r="R202" s="666" t="str">
        <f t="shared" ref="R202:R260" si="33">IFERROR((L202*M202)+(L202*O202*P202)*Q202,"")</f>
        <v/>
      </c>
      <c r="S202" s="667" t="str">
        <f t="shared" si="31"/>
        <v/>
      </c>
      <c r="T202" s="666" t="str">
        <f t="shared" ref="T202:T260" si="34">IFERROR(R202*S202/1000,"")</f>
        <v/>
      </c>
      <c r="U202" s="668">
        <v>25</v>
      </c>
      <c r="V202" s="668">
        <v>25</v>
      </c>
      <c r="W202" s="669">
        <v>360</v>
      </c>
      <c r="X202" s="670" t="str">
        <f t="shared" si="32"/>
        <v/>
      </c>
      <c r="Y202" s="681"/>
      <c r="Z202" s="681"/>
      <c r="AA202" s="681"/>
      <c r="AB202" s="681"/>
      <c r="AC202" s="681"/>
      <c r="AD202" s="681"/>
    </row>
    <row r="203" spans="1:30" ht="200.1" customHeight="1">
      <c r="A203" s="655">
        <v>190</v>
      </c>
      <c r="B203" s="677"/>
      <c r="C203" s="678"/>
      <c r="D203" s="754">
        <v>180</v>
      </c>
      <c r="E203" s="699" t="s">
        <v>1457</v>
      </c>
      <c r="F203" s="659" t="s">
        <v>1795</v>
      </c>
      <c r="G203" s="661"/>
      <c r="H203" s="662"/>
      <c r="I203" s="675"/>
      <c r="J203" s="655"/>
      <c r="K203" s="679">
        <f t="shared" si="26"/>
        <v>0</v>
      </c>
      <c r="L203" s="664">
        <f t="shared" si="27"/>
        <v>0</v>
      </c>
      <c r="M203" s="665" t="str">
        <f t="shared" si="28"/>
        <v/>
      </c>
      <c r="N203" s="665"/>
      <c r="O203" s="665" t="str">
        <f t="shared" si="29"/>
        <v/>
      </c>
      <c r="P203" s="664">
        <v>0.9</v>
      </c>
      <c r="Q203" s="665">
        <v>1</v>
      </c>
      <c r="R203" s="666" t="str">
        <f t="shared" si="33"/>
        <v/>
      </c>
      <c r="S203" s="667" t="str">
        <f t="shared" si="31"/>
        <v/>
      </c>
      <c r="T203" s="666" t="str">
        <f t="shared" si="34"/>
        <v/>
      </c>
      <c r="U203" s="668">
        <v>25</v>
      </c>
      <c r="V203" s="668">
        <v>25</v>
      </c>
      <c r="W203" s="669">
        <v>360</v>
      </c>
      <c r="X203" s="670" t="str">
        <f t="shared" si="32"/>
        <v/>
      </c>
      <c r="Y203" s="681"/>
      <c r="Z203" s="681"/>
      <c r="AA203" s="681"/>
      <c r="AB203" s="681"/>
      <c r="AC203" s="681"/>
      <c r="AD203" s="681"/>
    </row>
    <row r="204" spans="1:30" ht="200.1" customHeight="1">
      <c r="A204" s="655">
        <v>191</v>
      </c>
      <c r="B204" s="677"/>
      <c r="C204" s="678"/>
      <c r="D204" s="754">
        <v>181</v>
      </c>
      <c r="E204" s="699" t="s">
        <v>1457</v>
      </c>
      <c r="F204" s="659" t="s">
        <v>1797</v>
      </c>
      <c r="G204" s="661"/>
      <c r="H204" s="662"/>
      <c r="I204" s="675"/>
      <c r="J204" s="675"/>
      <c r="K204" s="679">
        <f t="shared" si="26"/>
        <v>0</v>
      </c>
      <c r="L204" s="664">
        <f t="shared" si="27"/>
        <v>0</v>
      </c>
      <c r="M204" s="665" t="str">
        <f t="shared" si="28"/>
        <v/>
      </c>
      <c r="N204" s="665"/>
      <c r="O204" s="665" t="str">
        <f t="shared" si="29"/>
        <v/>
      </c>
      <c r="P204" s="664" t="str">
        <f t="shared" si="30"/>
        <v/>
      </c>
      <c r="Q204" s="665">
        <v>1</v>
      </c>
      <c r="R204" s="666" t="str">
        <f t="shared" si="33"/>
        <v/>
      </c>
      <c r="S204" s="667" t="str">
        <f t="shared" si="31"/>
        <v/>
      </c>
      <c r="T204" s="666" t="str">
        <f t="shared" si="34"/>
        <v/>
      </c>
      <c r="U204" s="668">
        <v>25</v>
      </c>
      <c r="V204" s="668">
        <v>25</v>
      </c>
      <c r="W204" s="669">
        <v>360</v>
      </c>
      <c r="X204" s="670" t="str">
        <f t="shared" si="32"/>
        <v/>
      </c>
      <c r="Y204" s="681"/>
      <c r="Z204" s="681"/>
      <c r="AA204" s="681"/>
      <c r="AB204" s="681"/>
      <c r="AC204" s="681"/>
      <c r="AD204" s="681"/>
    </row>
    <row r="205" spans="1:30" ht="200.1" customHeight="1">
      <c r="A205" s="655">
        <v>192</v>
      </c>
      <c r="B205" s="677"/>
      <c r="C205" s="678"/>
      <c r="D205" s="754">
        <v>182</v>
      </c>
      <c r="E205" s="699" t="s">
        <v>1457</v>
      </c>
      <c r="F205" s="659" t="s">
        <v>1798</v>
      </c>
      <c r="G205" s="661"/>
      <c r="H205" s="662"/>
      <c r="I205" s="675"/>
      <c r="J205" s="675"/>
      <c r="K205" s="679">
        <f t="shared" si="26"/>
        <v>0</v>
      </c>
      <c r="L205" s="664">
        <f t="shared" si="27"/>
        <v>0</v>
      </c>
      <c r="M205" s="665" t="str">
        <f t="shared" si="28"/>
        <v/>
      </c>
      <c r="N205" s="665"/>
      <c r="O205" s="665" t="str">
        <f t="shared" si="29"/>
        <v/>
      </c>
      <c r="P205" s="664">
        <v>0.9</v>
      </c>
      <c r="Q205" s="665">
        <v>1</v>
      </c>
      <c r="R205" s="666" t="str">
        <f t="shared" si="33"/>
        <v/>
      </c>
      <c r="S205" s="667" t="str">
        <f t="shared" si="31"/>
        <v/>
      </c>
      <c r="T205" s="666" t="str">
        <f t="shared" si="34"/>
        <v/>
      </c>
      <c r="U205" s="668">
        <v>25</v>
      </c>
      <c r="V205" s="668">
        <v>25</v>
      </c>
      <c r="W205" s="669">
        <v>360</v>
      </c>
      <c r="X205" s="670" t="str">
        <f t="shared" si="32"/>
        <v/>
      </c>
      <c r="Y205" s="681"/>
      <c r="Z205" s="681"/>
      <c r="AA205" s="681"/>
      <c r="AB205" s="681"/>
      <c r="AC205" s="681"/>
      <c r="AD205" s="681"/>
    </row>
    <row r="206" spans="1:30" ht="200.1" customHeight="1">
      <c r="A206" s="655">
        <v>193</v>
      </c>
      <c r="B206" s="677"/>
      <c r="C206" s="678"/>
      <c r="D206" s="754">
        <v>183</v>
      </c>
      <c r="E206" s="699" t="s">
        <v>1457</v>
      </c>
      <c r="F206" s="659" t="s">
        <v>1799</v>
      </c>
      <c r="G206" s="661"/>
      <c r="H206" s="662"/>
      <c r="I206" s="675"/>
      <c r="J206" s="675"/>
      <c r="K206" s="679">
        <f t="shared" si="26"/>
        <v>0</v>
      </c>
      <c r="L206" s="664">
        <f t="shared" si="27"/>
        <v>0</v>
      </c>
      <c r="M206" s="665" t="str">
        <f t="shared" si="28"/>
        <v/>
      </c>
      <c r="N206" s="665"/>
      <c r="O206" s="665" t="str">
        <f t="shared" si="29"/>
        <v/>
      </c>
      <c r="P206" s="664" t="str">
        <f t="shared" si="30"/>
        <v/>
      </c>
      <c r="Q206" s="665">
        <v>1</v>
      </c>
      <c r="R206" s="666" t="str">
        <f t="shared" si="33"/>
        <v/>
      </c>
      <c r="S206" s="667" t="str">
        <f t="shared" si="31"/>
        <v/>
      </c>
      <c r="T206" s="666" t="str">
        <f t="shared" si="34"/>
        <v/>
      </c>
      <c r="U206" s="668">
        <v>25</v>
      </c>
      <c r="V206" s="668">
        <v>25</v>
      </c>
      <c r="W206" s="669">
        <v>360</v>
      </c>
      <c r="X206" s="670" t="str">
        <f t="shared" si="32"/>
        <v/>
      </c>
      <c r="Y206" s="681"/>
      <c r="Z206" s="681"/>
      <c r="AA206" s="681"/>
      <c r="AB206" s="681"/>
      <c r="AC206" s="681"/>
      <c r="AD206" s="681"/>
    </row>
    <row r="207" spans="1:30" ht="200.1" customHeight="1">
      <c r="A207" s="655">
        <v>194</v>
      </c>
      <c r="B207" s="677"/>
      <c r="C207" s="678"/>
      <c r="D207" s="754">
        <v>184</v>
      </c>
      <c r="E207" s="699" t="s">
        <v>1457</v>
      </c>
      <c r="F207" s="659" t="s">
        <v>1800</v>
      </c>
      <c r="G207" s="661"/>
      <c r="H207" s="662"/>
      <c r="I207" s="675"/>
      <c r="J207" s="675"/>
      <c r="K207" s="679">
        <f t="shared" si="26"/>
        <v>0</v>
      </c>
      <c r="L207" s="664">
        <f t="shared" si="27"/>
        <v>0</v>
      </c>
      <c r="M207" s="665" t="str">
        <f t="shared" si="28"/>
        <v/>
      </c>
      <c r="N207" s="665"/>
      <c r="O207" s="665" t="str">
        <f t="shared" si="29"/>
        <v/>
      </c>
      <c r="P207" s="664" t="str">
        <f t="shared" si="30"/>
        <v/>
      </c>
      <c r="Q207" s="665">
        <v>1</v>
      </c>
      <c r="R207" s="666" t="str">
        <f t="shared" si="33"/>
        <v/>
      </c>
      <c r="S207" s="667" t="str">
        <f t="shared" si="31"/>
        <v/>
      </c>
      <c r="T207" s="666" t="str">
        <f t="shared" si="34"/>
        <v/>
      </c>
      <c r="U207" s="668">
        <v>25</v>
      </c>
      <c r="V207" s="668">
        <v>25</v>
      </c>
      <c r="W207" s="669">
        <v>360</v>
      </c>
      <c r="X207" s="670" t="str">
        <f t="shared" si="32"/>
        <v/>
      </c>
      <c r="Y207" s="681"/>
      <c r="Z207" s="681"/>
      <c r="AA207" s="681"/>
      <c r="AB207" s="681"/>
      <c r="AC207" s="681"/>
      <c r="AD207" s="681"/>
    </row>
    <row r="208" spans="1:30" ht="200.1" customHeight="1">
      <c r="A208" s="655">
        <v>195</v>
      </c>
      <c r="B208" s="677"/>
      <c r="C208" s="678"/>
      <c r="D208" s="754">
        <v>185</v>
      </c>
      <c r="E208" s="699" t="s">
        <v>1457</v>
      </c>
      <c r="F208" s="659" t="s">
        <v>1801</v>
      </c>
      <c r="G208" s="661"/>
      <c r="H208" s="662"/>
      <c r="I208" s="675"/>
      <c r="J208" s="675"/>
      <c r="K208" s="679">
        <f t="shared" si="26"/>
        <v>0</v>
      </c>
      <c r="L208" s="664">
        <f t="shared" si="27"/>
        <v>0</v>
      </c>
      <c r="M208" s="665" t="str">
        <f t="shared" si="28"/>
        <v/>
      </c>
      <c r="N208" s="665"/>
      <c r="O208" s="665" t="str">
        <f t="shared" si="29"/>
        <v/>
      </c>
      <c r="P208" s="664">
        <v>0.8</v>
      </c>
      <c r="Q208" s="665">
        <v>1</v>
      </c>
      <c r="R208" s="666" t="str">
        <f t="shared" si="33"/>
        <v/>
      </c>
      <c r="S208" s="667" t="str">
        <f t="shared" si="31"/>
        <v/>
      </c>
      <c r="T208" s="666" t="str">
        <f t="shared" si="34"/>
        <v/>
      </c>
      <c r="U208" s="668">
        <v>25</v>
      </c>
      <c r="V208" s="668">
        <v>25</v>
      </c>
      <c r="W208" s="669">
        <v>360</v>
      </c>
      <c r="X208" s="670" t="str">
        <f t="shared" si="32"/>
        <v/>
      </c>
      <c r="Y208" s="681"/>
      <c r="Z208" s="681"/>
      <c r="AA208" s="681"/>
      <c r="AB208" s="681"/>
      <c r="AC208" s="681"/>
      <c r="AD208" s="681"/>
    </row>
    <row r="209" spans="1:30" ht="200.1" customHeight="1">
      <c r="A209" s="655">
        <v>196</v>
      </c>
      <c r="B209" s="677"/>
      <c r="C209" s="678"/>
      <c r="D209" s="754">
        <v>186</v>
      </c>
      <c r="E209" s="699" t="s">
        <v>1457</v>
      </c>
      <c r="F209" s="659" t="s">
        <v>1802</v>
      </c>
      <c r="G209" s="661"/>
      <c r="H209" s="662"/>
      <c r="I209" s="675"/>
      <c r="J209" s="675"/>
      <c r="K209" s="679">
        <f t="shared" si="26"/>
        <v>0</v>
      </c>
      <c r="L209" s="664">
        <f t="shared" si="27"/>
        <v>0</v>
      </c>
      <c r="M209" s="665" t="str">
        <f t="shared" si="28"/>
        <v/>
      </c>
      <c r="N209" s="665"/>
      <c r="O209" s="665" t="str">
        <f t="shared" si="29"/>
        <v/>
      </c>
      <c r="P209" s="664">
        <v>0.8</v>
      </c>
      <c r="Q209" s="665">
        <v>1</v>
      </c>
      <c r="R209" s="666" t="str">
        <f t="shared" si="33"/>
        <v/>
      </c>
      <c r="S209" s="667" t="str">
        <f t="shared" si="31"/>
        <v/>
      </c>
      <c r="T209" s="666" t="str">
        <f t="shared" si="34"/>
        <v/>
      </c>
      <c r="U209" s="668">
        <v>25</v>
      </c>
      <c r="V209" s="668">
        <v>25</v>
      </c>
      <c r="W209" s="669">
        <v>360</v>
      </c>
      <c r="X209" s="670" t="str">
        <f t="shared" si="32"/>
        <v/>
      </c>
      <c r="Y209" s="681"/>
      <c r="Z209" s="681"/>
      <c r="AA209" s="681"/>
      <c r="AB209" s="681"/>
      <c r="AC209" s="681"/>
      <c r="AD209" s="681"/>
    </row>
    <row r="210" spans="1:30" ht="200.1" customHeight="1">
      <c r="A210" s="655">
        <v>197</v>
      </c>
      <c r="B210" s="677"/>
      <c r="C210" s="678"/>
      <c r="D210" s="754">
        <v>187</v>
      </c>
      <c r="E210" s="699" t="s">
        <v>1457</v>
      </c>
      <c r="F210" s="659" t="s">
        <v>1803</v>
      </c>
      <c r="G210" s="661"/>
      <c r="H210" s="662"/>
      <c r="I210" s="675"/>
      <c r="J210" s="675"/>
      <c r="K210" s="679">
        <f t="shared" si="26"/>
        <v>0</v>
      </c>
      <c r="L210" s="664">
        <f t="shared" si="27"/>
        <v>0</v>
      </c>
      <c r="M210" s="665" t="str">
        <f t="shared" si="28"/>
        <v/>
      </c>
      <c r="N210" s="665"/>
      <c r="O210" s="665" t="str">
        <f t="shared" si="29"/>
        <v/>
      </c>
      <c r="P210" s="664">
        <v>0.8</v>
      </c>
      <c r="Q210" s="665">
        <v>1</v>
      </c>
      <c r="R210" s="666" t="str">
        <f t="shared" si="33"/>
        <v/>
      </c>
      <c r="S210" s="667" t="str">
        <f t="shared" si="31"/>
        <v/>
      </c>
      <c r="T210" s="666" t="str">
        <f t="shared" si="34"/>
        <v/>
      </c>
      <c r="U210" s="668">
        <v>25</v>
      </c>
      <c r="V210" s="668">
        <v>25</v>
      </c>
      <c r="W210" s="669">
        <v>360</v>
      </c>
      <c r="X210" s="670" t="str">
        <f t="shared" si="32"/>
        <v/>
      </c>
      <c r="Y210" s="681"/>
      <c r="Z210" s="681"/>
      <c r="AA210" s="681"/>
      <c r="AB210" s="681"/>
      <c r="AC210" s="681"/>
      <c r="AD210" s="681"/>
    </row>
    <row r="211" spans="1:30" ht="200.1" customHeight="1">
      <c r="A211" s="655">
        <v>198</v>
      </c>
      <c r="B211" s="677"/>
      <c r="C211" s="678"/>
      <c r="D211" s="754">
        <v>188</v>
      </c>
      <c r="E211" s="699" t="s">
        <v>1457</v>
      </c>
      <c r="F211" s="659" t="s">
        <v>1804</v>
      </c>
      <c r="G211" s="661"/>
      <c r="H211" s="662"/>
      <c r="I211" s="675"/>
      <c r="J211" s="675"/>
      <c r="K211" s="679">
        <f t="shared" si="26"/>
        <v>0</v>
      </c>
      <c r="L211" s="664">
        <f t="shared" si="27"/>
        <v>0</v>
      </c>
      <c r="M211" s="665" t="str">
        <f t="shared" si="28"/>
        <v/>
      </c>
      <c r="N211" s="665"/>
      <c r="O211" s="665" t="str">
        <f t="shared" si="29"/>
        <v/>
      </c>
      <c r="P211" s="664" t="str">
        <f t="shared" si="30"/>
        <v/>
      </c>
      <c r="Q211" s="665">
        <v>1</v>
      </c>
      <c r="R211" s="666" t="str">
        <f t="shared" si="33"/>
        <v/>
      </c>
      <c r="S211" s="667" t="str">
        <f t="shared" si="31"/>
        <v/>
      </c>
      <c r="T211" s="666" t="str">
        <f t="shared" si="34"/>
        <v/>
      </c>
      <c r="U211" s="668"/>
      <c r="V211" s="668"/>
      <c r="W211" s="669"/>
      <c r="X211" s="670" t="str">
        <f t="shared" si="32"/>
        <v/>
      </c>
      <c r="Y211" s="681"/>
      <c r="Z211" s="681"/>
      <c r="AA211" s="681"/>
      <c r="AB211" s="681"/>
      <c r="AC211" s="681"/>
      <c r="AD211" s="681"/>
    </row>
    <row r="212" spans="1:30" ht="200.1" customHeight="1">
      <c r="A212" s="655">
        <v>199</v>
      </c>
      <c r="B212" s="677"/>
      <c r="C212" s="678"/>
      <c r="D212" s="754">
        <v>189</v>
      </c>
      <c r="E212" s="699" t="s">
        <v>1457</v>
      </c>
      <c r="F212" s="659" t="s">
        <v>1805</v>
      </c>
      <c r="G212" s="661"/>
      <c r="H212" s="662"/>
      <c r="I212" s="675"/>
      <c r="J212" s="675"/>
      <c r="K212" s="679">
        <f t="shared" si="26"/>
        <v>0</v>
      </c>
      <c r="L212" s="664">
        <f t="shared" si="27"/>
        <v>0</v>
      </c>
      <c r="M212" s="665" t="str">
        <f t="shared" si="28"/>
        <v/>
      </c>
      <c r="N212" s="665"/>
      <c r="O212" s="665" t="str">
        <f t="shared" si="29"/>
        <v/>
      </c>
      <c r="P212" s="664" t="str">
        <f t="shared" si="30"/>
        <v/>
      </c>
      <c r="Q212" s="665">
        <v>1</v>
      </c>
      <c r="R212" s="666" t="str">
        <f t="shared" si="33"/>
        <v/>
      </c>
      <c r="S212" s="667" t="str">
        <f t="shared" si="31"/>
        <v/>
      </c>
      <c r="T212" s="666" t="str">
        <f t="shared" si="34"/>
        <v/>
      </c>
      <c r="U212" s="668">
        <v>25</v>
      </c>
      <c r="V212" s="668">
        <v>25</v>
      </c>
      <c r="W212" s="669">
        <v>360</v>
      </c>
      <c r="X212" s="670" t="str">
        <f t="shared" si="32"/>
        <v/>
      </c>
      <c r="Y212" s="681"/>
      <c r="Z212" s="681"/>
      <c r="AA212" s="681"/>
      <c r="AB212" s="681"/>
      <c r="AC212" s="681"/>
      <c r="AD212" s="681"/>
    </row>
    <row r="213" spans="1:30" ht="200.1" customHeight="1">
      <c r="A213" s="655">
        <v>200</v>
      </c>
      <c r="B213" s="677"/>
      <c r="C213" s="678"/>
      <c r="D213" s="754">
        <v>190</v>
      </c>
      <c r="E213" s="699" t="s">
        <v>1457</v>
      </c>
      <c r="F213" s="659" t="s">
        <v>1806</v>
      </c>
      <c r="G213" s="661"/>
      <c r="H213" s="662"/>
      <c r="I213" s="675"/>
      <c r="J213" s="675"/>
      <c r="K213" s="679">
        <f t="shared" si="26"/>
        <v>0</v>
      </c>
      <c r="L213" s="664">
        <f t="shared" si="27"/>
        <v>0</v>
      </c>
      <c r="M213" s="665" t="str">
        <f t="shared" si="28"/>
        <v/>
      </c>
      <c r="N213" s="665"/>
      <c r="O213" s="665" t="str">
        <f t="shared" si="29"/>
        <v/>
      </c>
      <c r="P213" s="664">
        <v>0.9</v>
      </c>
      <c r="Q213" s="665">
        <v>1</v>
      </c>
      <c r="R213" s="666" t="str">
        <f t="shared" si="33"/>
        <v/>
      </c>
      <c r="S213" s="667" t="str">
        <f t="shared" si="31"/>
        <v/>
      </c>
      <c r="T213" s="666" t="str">
        <f t="shared" si="34"/>
        <v/>
      </c>
      <c r="U213" s="668">
        <v>25</v>
      </c>
      <c r="V213" s="668">
        <v>25</v>
      </c>
      <c r="W213" s="669">
        <v>360</v>
      </c>
      <c r="X213" s="670" t="str">
        <f t="shared" si="32"/>
        <v/>
      </c>
      <c r="Y213" s="681"/>
      <c r="Z213" s="681"/>
      <c r="AA213" s="681"/>
      <c r="AB213" s="681"/>
      <c r="AC213" s="681"/>
      <c r="AD213" s="681"/>
    </row>
    <row r="214" spans="1:30" ht="200.1" customHeight="1">
      <c r="A214" s="655">
        <v>201</v>
      </c>
      <c r="B214" s="677"/>
      <c r="C214" s="678"/>
      <c r="D214" s="754">
        <v>191</v>
      </c>
      <c r="E214" s="699" t="s">
        <v>1457</v>
      </c>
      <c r="F214" s="659" t="s">
        <v>1807</v>
      </c>
      <c r="G214" s="661"/>
      <c r="H214" s="662"/>
      <c r="I214" s="675"/>
      <c r="J214" s="675"/>
      <c r="K214" s="679">
        <f t="shared" si="26"/>
        <v>0</v>
      </c>
      <c r="L214" s="664">
        <f t="shared" si="27"/>
        <v>0</v>
      </c>
      <c r="M214" s="665" t="str">
        <f t="shared" si="28"/>
        <v/>
      </c>
      <c r="N214" s="665"/>
      <c r="O214" s="665" t="str">
        <f t="shared" si="29"/>
        <v/>
      </c>
      <c r="P214" s="664">
        <v>0.75</v>
      </c>
      <c r="Q214" s="665">
        <v>1</v>
      </c>
      <c r="R214" s="666" t="str">
        <f t="shared" si="33"/>
        <v/>
      </c>
      <c r="S214" s="667" t="str">
        <f t="shared" si="31"/>
        <v/>
      </c>
      <c r="T214" s="666" t="str">
        <f t="shared" si="34"/>
        <v/>
      </c>
      <c r="U214" s="668">
        <v>25</v>
      </c>
      <c r="V214" s="668">
        <v>25</v>
      </c>
      <c r="W214" s="669">
        <v>360</v>
      </c>
      <c r="X214" s="670" t="str">
        <f t="shared" si="32"/>
        <v/>
      </c>
      <c r="Y214" s="681"/>
      <c r="Z214" s="681"/>
      <c r="AA214" s="681"/>
      <c r="AB214" s="681"/>
      <c r="AC214" s="681"/>
      <c r="AD214" s="681"/>
    </row>
    <row r="215" spans="1:30" ht="200.1" customHeight="1">
      <c r="A215" s="655">
        <v>202</v>
      </c>
      <c r="B215" s="677"/>
      <c r="C215" s="678"/>
      <c r="D215" s="754">
        <v>192</v>
      </c>
      <c r="E215" s="699" t="s">
        <v>1457</v>
      </c>
      <c r="F215" s="659" t="s">
        <v>1808</v>
      </c>
      <c r="G215" s="661"/>
      <c r="H215" s="662"/>
      <c r="I215" s="675"/>
      <c r="J215" s="675"/>
      <c r="K215" s="679">
        <f t="shared" si="26"/>
        <v>0</v>
      </c>
      <c r="L215" s="664">
        <f t="shared" si="27"/>
        <v>0</v>
      </c>
      <c r="M215" s="665" t="str">
        <f t="shared" si="28"/>
        <v/>
      </c>
      <c r="N215" s="665"/>
      <c r="O215" s="665" t="str">
        <f t="shared" si="29"/>
        <v/>
      </c>
      <c r="P215" s="664" t="str">
        <f t="shared" si="30"/>
        <v/>
      </c>
      <c r="Q215" s="665">
        <v>1</v>
      </c>
      <c r="R215" s="666" t="str">
        <f t="shared" si="33"/>
        <v/>
      </c>
      <c r="S215" s="667" t="str">
        <f t="shared" si="31"/>
        <v/>
      </c>
      <c r="T215" s="666" t="str">
        <f t="shared" si="34"/>
        <v/>
      </c>
      <c r="U215" s="668"/>
      <c r="V215" s="668"/>
      <c r="W215" s="669"/>
      <c r="X215" s="670" t="str">
        <f t="shared" si="32"/>
        <v/>
      </c>
      <c r="Y215" s="681"/>
      <c r="Z215" s="681"/>
      <c r="AA215" s="681"/>
      <c r="AB215" s="681"/>
      <c r="AC215" s="681"/>
      <c r="AD215" s="681"/>
    </row>
    <row r="216" spans="1:30" ht="200.1" customHeight="1">
      <c r="A216" s="655">
        <v>203</v>
      </c>
      <c r="B216" s="677"/>
      <c r="C216" s="678"/>
      <c r="D216" s="754">
        <v>193</v>
      </c>
      <c r="E216" s="699" t="s">
        <v>1457</v>
      </c>
      <c r="F216" s="660" t="s">
        <v>1809</v>
      </c>
      <c r="G216" s="661"/>
      <c r="H216" s="662"/>
      <c r="I216" s="675"/>
      <c r="J216" s="675"/>
      <c r="K216" s="679">
        <f t="shared" si="26"/>
        <v>0</v>
      </c>
      <c r="L216" s="664">
        <f t="shared" si="27"/>
        <v>0</v>
      </c>
      <c r="M216" s="665" t="str">
        <f t="shared" si="28"/>
        <v/>
      </c>
      <c r="N216" s="665"/>
      <c r="O216" s="665" t="str">
        <f t="shared" si="29"/>
        <v/>
      </c>
      <c r="P216" s="664" t="str">
        <f t="shared" si="30"/>
        <v/>
      </c>
      <c r="Q216" s="665">
        <v>1</v>
      </c>
      <c r="R216" s="666" t="str">
        <f t="shared" si="33"/>
        <v/>
      </c>
      <c r="S216" s="667" t="str">
        <f t="shared" si="31"/>
        <v/>
      </c>
      <c r="T216" s="666" t="str">
        <f t="shared" si="34"/>
        <v/>
      </c>
      <c r="U216" s="668"/>
      <c r="V216" s="668"/>
      <c r="W216" s="669"/>
      <c r="X216" s="670" t="str">
        <f t="shared" si="32"/>
        <v/>
      </c>
      <c r="Y216" s="681"/>
      <c r="Z216" s="681"/>
      <c r="AA216" s="681"/>
      <c r="AB216" s="681"/>
      <c r="AC216" s="681"/>
      <c r="AD216" s="681"/>
    </row>
    <row r="217" spans="1:30" ht="200.1" customHeight="1">
      <c r="A217" s="655">
        <v>204</v>
      </c>
      <c r="B217" s="677"/>
      <c r="C217" s="678"/>
      <c r="D217" s="754">
        <v>194</v>
      </c>
      <c r="E217" s="659" t="s">
        <v>1810</v>
      </c>
      <c r="F217" s="660" t="s">
        <v>1622</v>
      </c>
      <c r="G217" s="661"/>
      <c r="H217" s="662"/>
      <c r="I217" s="675"/>
      <c r="J217" s="675"/>
      <c r="K217" s="679">
        <f t="shared" si="26"/>
        <v>0</v>
      </c>
      <c r="L217" s="664">
        <f t="shared" si="27"/>
        <v>0</v>
      </c>
      <c r="M217" s="665" t="str">
        <f t="shared" si="28"/>
        <v/>
      </c>
      <c r="N217" s="665"/>
      <c r="O217" s="665" t="str">
        <f t="shared" si="29"/>
        <v/>
      </c>
      <c r="P217" s="664" t="str">
        <f t="shared" si="30"/>
        <v/>
      </c>
      <c r="Q217" s="665">
        <v>1</v>
      </c>
      <c r="R217" s="666" t="str">
        <f t="shared" si="33"/>
        <v/>
      </c>
      <c r="S217" s="667" t="str">
        <f t="shared" si="31"/>
        <v/>
      </c>
      <c r="T217" s="666" t="str">
        <f t="shared" si="34"/>
        <v/>
      </c>
      <c r="U217" s="668">
        <v>25</v>
      </c>
      <c r="V217" s="668">
        <v>25</v>
      </c>
      <c r="W217" s="669">
        <v>360</v>
      </c>
      <c r="X217" s="670" t="str">
        <f t="shared" si="32"/>
        <v/>
      </c>
      <c r="Y217" s="873" t="s">
        <v>1599</v>
      </c>
      <c r="Z217" s="874"/>
      <c r="AA217" s="874"/>
      <c r="AB217" s="874"/>
      <c r="AC217" s="874"/>
      <c r="AD217" s="875"/>
    </row>
    <row r="218" spans="1:30" ht="200.1" customHeight="1">
      <c r="A218" s="655">
        <v>205</v>
      </c>
      <c r="B218" s="677"/>
      <c r="C218" s="678"/>
      <c r="D218" s="754">
        <v>195</v>
      </c>
      <c r="E218" s="699" t="s">
        <v>1457</v>
      </c>
      <c r="F218" s="659" t="s">
        <v>1811</v>
      </c>
      <c r="G218" s="661"/>
      <c r="H218" s="662"/>
      <c r="I218" s="675"/>
      <c r="J218" s="675"/>
      <c r="K218" s="679">
        <f t="shared" si="26"/>
        <v>0</v>
      </c>
      <c r="L218" s="664">
        <f t="shared" si="27"/>
        <v>0</v>
      </c>
      <c r="M218" s="665" t="str">
        <f t="shared" si="28"/>
        <v/>
      </c>
      <c r="N218" s="665"/>
      <c r="O218" s="665" t="str">
        <f t="shared" si="29"/>
        <v/>
      </c>
      <c r="P218" s="664">
        <v>0.75</v>
      </c>
      <c r="Q218" s="665">
        <v>1</v>
      </c>
      <c r="R218" s="666" t="str">
        <f t="shared" si="33"/>
        <v/>
      </c>
      <c r="S218" s="667" t="str">
        <f t="shared" si="31"/>
        <v/>
      </c>
      <c r="T218" s="666" t="str">
        <f t="shared" si="34"/>
        <v/>
      </c>
      <c r="U218" s="668">
        <v>25</v>
      </c>
      <c r="V218" s="668">
        <v>25</v>
      </c>
      <c r="W218" s="669">
        <v>360</v>
      </c>
      <c r="X218" s="670" t="str">
        <f t="shared" si="32"/>
        <v/>
      </c>
      <c r="Y218" s="681"/>
      <c r="Z218" s="681"/>
      <c r="AA218" s="681"/>
      <c r="AB218" s="681"/>
      <c r="AC218" s="681"/>
      <c r="AD218" s="681"/>
    </row>
    <row r="219" spans="1:30" ht="200.1" customHeight="1">
      <c r="A219" s="655">
        <v>206</v>
      </c>
      <c r="B219" s="677"/>
      <c r="C219" s="678"/>
      <c r="D219" s="754">
        <v>196</v>
      </c>
      <c r="E219" s="699" t="s">
        <v>1457</v>
      </c>
      <c r="F219" s="659" t="s">
        <v>1812</v>
      </c>
      <c r="G219" s="661"/>
      <c r="H219" s="662"/>
      <c r="I219" s="675"/>
      <c r="J219" s="675"/>
      <c r="K219" s="679">
        <f t="shared" si="26"/>
        <v>0</v>
      </c>
      <c r="L219" s="664">
        <f t="shared" si="27"/>
        <v>0</v>
      </c>
      <c r="M219" s="665" t="str">
        <f t="shared" si="28"/>
        <v/>
      </c>
      <c r="N219" s="665"/>
      <c r="O219" s="665" t="str">
        <f t="shared" si="29"/>
        <v/>
      </c>
      <c r="P219" s="664">
        <v>0.75</v>
      </c>
      <c r="Q219" s="665">
        <v>1</v>
      </c>
      <c r="R219" s="666" t="str">
        <f t="shared" si="33"/>
        <v/>
      </c>
      <c r="S219" s="667" t="str">
        <f t="shared" si="31"/>
        <v/>
      </c>
      <c r="T219" s="666" t="str">
        <f t="shared" si="34"/>
        <v/>
      </c>
      <c r="U219" s="668">
        <v>25</v>
      </c>
      <c r="V219" s="668">
        <v>25</v>
      </c>
      <c r="W219" s="669">
        <v>360</v>
      </c>
      <c r="X219" s="670" t="str">
        <f t="shared" si="32"/>
        <v/>
      </c>
      <c r="Y219" s="681"/>
      <c r="Z219" s="681"/>
      <c r="AA219" s="681"/>
      <c r="AB219" s="681"/>
      <c r="AC219" s="681"/>
      <c r="AD219" s="681"/>
    </row>
    <row r="220" spans="1:30" ht="200.1" customHeight="1">
      <c r="A220" s="655">
        <v>207</v>
      </c>
      <c r="B220" s="677"/>
      <c r="C220" s="678"/>
      <c r="D220" s="754">
        <v>197</v>
      </c>
      <c r="E220" s="699" t="s">
        <v>1457</v>
      </c>
      <c r="F220" s="659" t="s">
        <v>1813</v>
      </c>
      <c r="G220" s="661"/>
      <c r="H220" s="662"/>
      <c r="I220" s="675"/>
      <c r="J220" s="675"/>
      <c r="K220" s="679">
        <f t="shared" ref="K220:K280" si="35">I220*J220</f>
        <v>0</v>
      </c>
      <c r="L220" s="664">
        <f t="shared" si="27"/>
        <v>0</v>
      </c>
      <c r="M220" s="665" t="str">
        <f t="shared" si="28"/>
        <v/>
      </c>
      <c r="N220" s="665"/>
      <c r="O220" s="665" t="str">
        <f t="shared" si="29"/>
        <v/>
      </c>
      <c r="P220" s="664" t="str">
        <f t="shared" si="30"/>
        <v/>
      </c>
      <c r="Q220" s="665">
        <v>1</v>
      </c>
      <c r="R220" s="666" t="str">
        <f t="shared" si="33"/>
        <v/>
      </c>
      <c r="S220" s="667" t="str">
        <f t="shared" si="31"/>
        <v/>
      </c>
      <c r="T220" s="666" t="str">
        <f t="shared" si="34"/>
        <v/>
      </c>
      <c r="U220" s="668">
        <v>25</v>
      </c>
      <c r="V220" s="668">
        <v>25</v>
      </c>
      <c r="W220" s="669">
        <v>360</v>
      </c>
      <c r="X220" s="670" t="str">
        <f t="shared" si="32"/>
        <v/>
      </c>
      <c r="Y220" s="681"/>
      <c r="Z220" s="681"/>
      <c r="AA220" s="681"/>
      <c r="AB220" s="681"/>
      <c r="AC220" s="681"/>
      <c r="AD220" s="681"/>
    </row>
    <row r="221" spans="1:30" ht="200.1" customHeight="1">
      <c r="A221" s="655">
        <v>208</v>
      </c>
      <c r="B221" s="677"/>
      <c r="C221" s="678"/>
      <c r="D221" s="754">
        <v>198</v>
      </c>
      <c r="E221" s="699" t="s">
        <v>1457</v>
      </c>
      <c r="F221" s="659" t="s">
        <v>1814</v>
      </c>
      <c r="G221" s="661"/>
      <c r="H221" s="662"/>
      <c r="I221" s="675"/>
      <c r="J221" s="675"/>
      <c r="K221" s="679">
        <f t="shared" si="35"/>
        <v>0</v>
      </c>
      <c r="L221" s="664">
        <f t="shared" si="27"/>
        <v>0</v>
      </c>
      <c r="M221" s="665" t="str">
        <f t="shared" si="28"/>
        <v/>
      </c>
      <c r="N221" s="665"/>
      <c r="O221" s="665" t="str">
        <f t="shared" si="29"/>
        <v/>
      </c>
      <c r="P221" s="664">
        <v>0.9</v>
      </c>
      <c r="Q221" s="665">
        <v>1</v>
      </c>
      <c r="R221" s="666" t="str">
        <f t="shared" si="33"/>
        <v/>
      </c>
      <c r="S221" s="667" t="str">
        <f t="shared" si="31"/>
        <v/>
      </c>
      <c r="T221" s="666" t="str">
        <f t="shared" si="34"/>
        <v/>
      </c>
      <c r="U221" s="668">
        <v>25</v>
      </c>
      <c r="V221" s="668">
        <v>25</v>
      </c>
      <c r="W221" s="669">
        <v>360</v>
      </c>
      <c r="X221" s="670" t="str">
        <f t="shared" si="32"/>
        <v/>
      </c>
      <c r="Y221" s="681"/>
      <c r="Z221" s="681"/>
      <c r="AA221" s="681"/>
      <c r="AB221" s="681"/>
      <c r="AC221" s="681"/>
      <c r="AD221" s="681"/>
    </row>
    <row r="222" spans="1:30" ht="200.1" customHeight="1">
      <c r="A222" s="655">
        <v>209</v>
      </c>
      <c r="B222" s="677"/>
      <c r="C222" s="678"/>
      <c r="D222" s="754">
        <v>199</v>
      </c>
      <c r="E222" s="699" t="s">
        <v>1457</v>
      </c>
      <c r="F222" s="659" t="s">
        <v>1815</v>
      </c>
      <c r="G222" s="661"/>
      <c r="H222" s="662"/>
      <c r="I222" s="675"/>
      <c r="J222" s="675"/>
      <c r="K222" s="679">
        <f t="shared" si="35"/>
        <v>0</v>
      </c>
      <c r="L222" s="664">
        <f t="shared" si="27"/>
        <v>0</v>
      </c>
      <c r="M222" s="665" t="str">
        <f t="shared" si="28"/>
        <v/>
      </c>
      <c r="N222" s="665"/>
      <c r="O222" s="665" t="str">
        <f t="shared" si="29"/>
        <v/>
      </c>
      <c r="P222" s="664">
        <v>0.75</v>
      </c>
      <c r="Q222" s="665">
        <v>1</v>
      </c>
      <c r="R222" s="666" t="str">
        <f t="shared" si="33"/>
        <v/>
      </c>
      <c r="S222" s="667" t="str">
        <f t="shared" si="31"/>
        <v/>
      </c>
      <c r="T222" s="666" t="str">
        <f t="shared" si="34"/>
        <v/>
      </c>
      <c r="U222" s="668">
        <v>25</v>
      </c>
      <c r="V222" s="668">
        <v>25</v>
      </c>
      <c r="W222" s="669">
        <v>360</v>
      </c>
      <c r="X222" s="670" t="str">
        <f t="shared" si="32"/>
        <v/>
      </c>
      <c r="Y222" s="681"/>
      <c r="Z222" s="681"/>
      <c r="AA222" s="681"/>
      <c r="AB222" s="681"/>
      <c r="AC222" s="681"/>
      <c r="AD222" s="681"/>
    </row>
    <row r="223" spans="1:30" ht="200.1" customHeight="1">
      <c r="A223" s="655">
        <v>210</v>
      </c>
      <c r="B223" s="677"/>
      <c r="C223" s="678"/>
      <c r="D223" s="754">
        <v>200</v>
      </c>
      <c r="E223" s="699" t="s">
        <v>1457</v>
      </c>
      <c r="F223" s="659" t="s">
        <v>1816</v>
      </c>
      <c r="G223" s="661"/>
      <c r="H223" s="662"/>
      <c r="I223" s="675"/>
      <c r="J223" s="675"/>
      <c r="K223" s="679">
        <f t="shared" si="35"/>
        <v>0</v>
      </c>
      <c r="L223" s="664">
        <f t="shared" si="27"/>
        <v>0</v>
      </c>
      <c r="M223" s="665" t="str">
        <f t="shared" si="28"/>
        <v/>
      </c>
      <c r="N223" s="665"/>
      <c r="O223" s="665" t="str">
        <f t="shared" si="29"/>
        <v/>
      </c>
      <c r="P223" s="664">
        <v>0.75</v>
      </c>
      <c r="Q223" s="665">
        <v>1</v>
      </c>
      <c r="R223" s="666" t="str">
        <f t="shared" si="33"/>
        <v/>
      </c>
      <c r="S223" s="667" t="str">
        <f t="shared" si="31"/>
        <v/>
      </c>
      <c r="T223" s="666" t="str">
        <f t="shared" si="34"/>
        <v/>
      </c>
      <c r="U223" s="668">
        <v>25</v>
      </c>
      <c r="V223" s="668">
        <v>25</v>
      </c>
      <c r="W223" s="669">
        <v>360</v>
      </c>
      <c r="X223" s="670" t="str">
        <f t="shared" si="32"/>
        <v/>
      </c>
      <c r="Y223" s="681"/>
      <c r="Z223" s="681"/>
      <c r="AA223" s="681"/>
      <c r="AB223" s="681"/>
      <c r="AC223" s="681"/>
      <c r="AD223" s="681"/>
    </row>
    <row r="224" spans="1:30" ht="200.1" customHeight="1">
      <c r="A224" s="655">
        <v>211</v>
      </c>
      <c r="B224" s="677"/>
      <c r="C224" s="678"/>
      <c r="D224" s="754">
        <v>201</v>
      </c>
      <c r="E224" s="699" t="s">
        <v>1457</v>
      </c>
      <c r="F224" s="659" t="s">
        <v>1817</v>
      </c>
      <c r="G224" s="661"/>
      <c r="H224" s="662"/>
      <c r="I224" s="675"/>
      <c r="J224" s="675"/>
      <c r="K224" s="679">
        <f t="shared" si="35"/>
        <v>0</v>
      </c>
      <c r="L224" s="664">
        <f t="shared" si="27"/>
        <v>0</v>
      </c>
      <c r="M224" s="665" t="str">
        <f t="shared" si="28"/>
        <v/>
      </c>
      <c r="N224" s="665"/>
      <c r="O224" s="665" t="str">
        <f t="shared" si="29"/>
        <v/>
      </c>
      <c r="P224" s="664">
        <v>0.75</v>
      </c>
      <c r="Q224" s="665">
        <v>1</v>
      </c>
      <c r="R224" s="666" t="str">
        <f t="shared" si="33"/>
        <v/>
      </c>
      <c r="S224" s="667" t="str">
        <f t="shared" si="31"/>
        <v/>
      </c>
      <c r="T224" s="666" t="str">
        <f t="shared" si="34"/>
        <v/>
      </c>
      <c r="U224" s="668">
        <v>25</v>
      </c>
      <c r="V224" s="668">
        <v>25</v>
      </c>
      <c r="W224" s="669">
        <v>360</v>
      </c>
      <c r="X224" s="670" t="str">
        <f t="shared" si="32"/>
        <v/>
      </c>
      <c r="Y224" s="681"/>
      <c r="Z224" s="681"/>
      <c r="AA224" s="681"/>
      <c r="AB224" s="681"/>
      <c r="AC224" s="681"/>
      <c r="AD224" s="681"/>
    </row>
    <row r="225" spans="1:30" ht="200.1" customHeight="1">
      <c r="A225" s="655">
        <v>212</v>
      </c>
      <c r="B225" s="677"/>
      <c r="C225" s="678"/>
      <c r="D225" s="754">
        <v>202</v>
      </c>
      <c r="E225" s="699" t="s">
        <v>1457</v>
      </c>
      <c r="F225" s="659" t="s">
        <v>1818</v>
      </c>
      <c r="G225" s="661"/>
      <c r="H225" s="662"/>
      <c r="I225" s="675"/>
      <c r="J225" s="675"/>
      <c r="K225" s="679">
        <f t="shared" si="35"/>
        <v>0</v>
      </c>
      <c r="L225" s="664">
        <f t="shared" si="27"/>
        <v>0</v>
      </c>
      <c r="M225" s="665" t="str">
        <f t="shared" si="28"/>
        <v/>
      </c>
      <c r="N225" s="665"/>
      <c r="O225" s="665" t="str">
        <f t="shared" si="29"/>
        <v/>
      </c>
      <c r="P225" s="664" t="str">
        <f t="shared" si="30"/>
        <v/>
      </c>
      <c r="Q225" s="665">
        <v>1</v>
      </c>
      <c r="R225" s="666" t="str">
        <f t="shared" si="33"/>
        <v/>
      </c>
      <c r="S225" s="667" t="str">
        <f t="shared" si="31"/>
        <v/>
      </c>
      <c r="T225" s="666" t="str">
        <f t="shared" si="34"/>
        <v/>
      </c>
      <c r="U225" s="668">
        <v>25</v>
      </c>
      <c r="V225" s="668">
        <v>25</v>
      </c>
      <c r="W225" s="669">
        <v>360</v>
      </c>
      <c r="X225" s="670" t="str">
        <f t="shared" si="32"/>
        <v/>
      </c>
      <c r="Y225" s="681"/>
      <c r="Z225" s="681"/>
      <c r="AA225" s="681"/>
      <c r="AB225" s="681"/>
      <c r="AC225" s="681"/>
      <c r="AD225" s="681"/>
    </row>
    <row r="226" spans="1:30" ht="200.1" customHeight="1">
      <c r="A226" s="655">
        <v>213</v>
      </c>
      <c r="B226" s="677"/>
      <c r="C226" s="678"/>
      <c r="D226" s="754">
        <v>203</v>
      </c>
      <c r="E226" s="699" t="s">
        <v>1457</v>
      </c>
      <c r="F226" s="659" t="s">
        <v>1819</v>
      </c>
      <c r="G226" s="661"/>
      <c r="H226" s="662"/>
      <c r="I226" s="675"/>
      <c r="J226" s="675"/>
      <c r="K226" s="679">
        <f t="shared" si="35"/>
        <v>0</v>
      </c>
      <c r="L226" s="664">
        <f t="shared" si="27"/>
        <v>0</v>
      </c>
      <c r="M226" s="665" t="str">
        <f t="shared" si="28"/>
        <v/>
      </c>
      <c r="N226" s="665"/>
      <c r="O226" s="665" t="str">
        <f t="shared" si="29"/>
        <v/>
      </c>
      <c r="P226" s="664" t="str">
        <f t="shared" si="30"/>
        <v/>
      </c>
      <c r="Q226" s="665">
        <v>1</v>
      </c>
      <c r="R226" s="666" t="str">
        <f t="shared" si="33"/>
        <v/>
      </c>
      <c r="S226" s="667" t="str">
        <f t="shared" si="31"/>
        <v/>
      </c>
      <c r="T226" s="666" t="str">
        <f t="shared" si="34"/>
        <v/>
      </c>
      <c r="U226" s="668">
        <v>25</v>
      </c>
      <c r="V226" s="668">
        <v>25</v>
      </c>
      <c r="W226" s="669">
        <v>360</v>
      </c>
      <c r="X226" s="670" t="str">
        <f t="shared" si="32"/>
        <v/>
      </c>
      <c r="Y226" s="681"/>
      <c r="Z226" s="681"/>
      <c r="AA226" s="681"/>
      <c r="AB226" s="681"/>
      <c r="AC226" s="681"/>
      <c r="AD226" s="681"/>
    </row>
    <row r="227" spans="1:30" ht="200.1" customHeight="1">
      <c r="A227" s="655">
        <v>214</v>
      </c>
      <c r="B227" s="677"/>
      <c r="C227" s="678"/>
      <c r="D227" s="754">
        <v>204</v>
      </c>
      <c r="E227" s="699" t="s">
        <v>1457</v>
      </c>
      <c r="F227" s="659" t="s">
        <v>1820</v>
      </c>
      <c r="G227" s="661"/>
      <c r="H227" s="662"/>
      <c r="I227" s="675"/>
      <c r="J227" s="675"/>
      <c r="K227" s="679">
        <f t="shared" si="35"/>
        <v>0</v>
      </c>
      <c r="L227" s="664">
        <f t="shared" si="27"/>
        <v>0</v>
      </c>
      <c r="M227" s="665" t="str">
        <f t="shared" si="28"/>
        <v/>
      </c>
      <c r="N227" s="665"/>
      <c r="O227" s="665" t="str">
        <f t="shared" si="29"/>
        <v/>
      </c>
      <c r="P227" s="664">
        <v>0.75</v>
      </c>
      <c r="Q227" s="665">
        <v>1</v>
      </c>
      <c r="R227" s="666" t="str">
        <f t="shared" si="33"/>
        <v/>
      </c>
      <c r="S227" s="667" t="str">
        <f t="shared" si="31"/>
        <v/>
      </c>
      <c r="T227" s="666" t="str">
        <f t="shared" si="34"/>
        <v/>
      </c>
      <c r="U227" s="668">
        <v>25</v>
      </c>
      <c r="V227" s="668">
        <v>25</v>
      </c>
      <c r="W227" s="669">
        <v>360</v>
      </c>
      <c r="X227" s="670" t="str">
        <f t="shared" si="32"/>
        <v/>
      </c>
      <c r="Y227" s="681"/>
      <c r="Z227" s="681"/>
      <c r="AA227" s="681"/>
      <c r="AB227" s="681"/>
      <c r="AC227" s="681"/>
      <c r="AD227" s="681"/>
    </row>
    <row r="228" spans="1:30" ht="200.1" customHeight="1">
      <c r="A228" s="655">
        <v>215</v>
      </c>
      <c r="B228" s="677"/>
      <c r="C228" s="678"/>
      <c r="D228" s="754">
        <v>205</v>
      </c>
      <c r="E228" s="699" t="s">
        <v>1457</v>
      </c>
      <c r="F228" s="659" t="s">
        <v>1821</v>
      </c>
      <c r="G228" s="661"/>
      <c r="H228" s="662"/>
      <c r="I228" s="675"/>
      <c r="J228" s="675"/>
      <c r="K228" s="679">
        <f t="shared" si="35"/>
        <v>0</v>
      </c>
      <c r="L228" s="664">
        <f t="shared" si="27"/>
        <v>0</v>
      </c>
      <c r="M228" s="665" t="str">
        <f t="shared" si="28"/>
        <v/>
      </c>
      <c r="N228" s="665"/>
      <c r="O228" s="665" t="str">
        <f t="shared" si="29"/>
        <v/>
      </c>
      <c r="P228" s="664">
        <v>0.75</v>
      </c>
      <c r="Q228" s="665">
        <v>1</v>
      </c>
      <c r="R228" s="666" t="str">
        <f t="shared" si="33"/>
        <v/>
      </c>
      <c r="S228" s="667" t="str">
        <f t="shared" si="31"/>
        <v/>
      </c>
      <c r="T228" s="666" t="str">
        <f t="shared" si="34"/>
        <v/>
      </c>
      <c r="U228" s="668">
        <v>25</v>
      </c>
      <c r="V228" s="668">
        <v>25</v>
      </c>
      <c r="W228" s="669">
        <v>360</v>
      </c>
      <c r="X228" s="670" t="str">
        <f t="shared" si="32"/>
        <v/>
      </c>
      <c r="Y228" s="681"/>
      <c r="Z228" s="681"/>
      <c r="AA228" s="681"/>
      <c r="AB228" s="681"/>
      <c r="AC228" s="681"/>
      <c r="AD228" s="681"/>
    </row>
    <row r="229" spans="1:30" ht="200.1" customHeight="1">
      <c r="A229" s="655">
        <v>216</v>
      </c>
      <c r="B229" s="677"/>
      <c r="C229" s="678"/>
      <c r="D229" s="754">
        <v>206</v>
      </c>
      <c r="E229" s="699" t="s">
        <v>1457</v>
      </c>
      <c r="F229" s="659" t="s">
        <v>1821</v>
      </c>
      <c r="G229" s="661"/>
      <c r="H229" s="662"/>
      <c r="I229" s="675"/>
      <c r="J229" s="675"/>
      <c r="K229" s="679">
        <f t="shared" si="35"/>
        <v>0</v>
      </c>
      <c r="L229" s="664">
        <f t="shared" si="27"/>
        <v>0</v>
      </c>
      <c r="M229" s="665" t="str">
        <f t="shared" si="28"/>
        <v/>
      </c>
      <c r="N229" s="665"/>
      <c r="O229" s="665" t="str">
        <f t="shared" si="29"/>
        <v/>
      </c>
      <c r="P229" s="664">
        <v>0.75</v>
      </c>
      <c r="Q229" s="665">
        <v>1</v>
      </c>
      <c r="R229" s="666" t="str">
        <f t="shared" si="33"/>
        <v/>
      </c>
      <c r="S229" s="667" t="str">
        <f t="shared" si="31"/>
        <v/>
      </c>
      <c r="T229" s="666" t="str">
        <f t="shared" si="34"/>
        <v/>
      </c>
      <c r="U229" s="668">
        <v>25</v>
      </c>
      <c r="V229" s="668">
        <v>25</v>
      </c>
      <c r="W229" s="669">
        <v>360</v>
      </c>
      <c r="X229" s="670" t="str">
        <f t="shared" si="32"/>
        <v/>
      </c>
      <c r="Y229" s="873" t="s">
        <v>1600</v>
      </c>
      <c r="Z229" s="874"/>
      <c r="AA229" s="874"/>
      <c r="AB229" s="874"/>
      <c r="AC229" s="874"/>
      <c r="AD229" s="875"/>
    </row>
    <row r="230" spans="1:30" ht="200.1" customHeight="1">
      <c r="A230" s="655">
        <v>217</v>
      </c>
      <c r="B230" s="677"/>
      <c r="C230" s="678"/>
      <c r="D230" s="754">
        <v>207</v>
      </c>
      <c r="E230" s="699" t="s">
        <v>1457</v>
      </c>
      <c r="F230" s="659" t="s">
        <v>1822</v>
      </c>
      <c r="G230" s="661"/>
      <c r="H230" s="662"/>
      <c r="I230" s="675"/>
      <c r="J230" s="675"/>
      <c r="K230" s="679">
        <f t="shared" si="35"/>
        <v>0</v>
      </c>
      <c r="L230" s="664">
        <f t="shared" si="27"/>
        <v>0</v>
      </c>
      <c r="M230" s="665" t="str">
        <f t="shared" si="28"/>
        <v/>
      </c>
      <c r="N230" s="665"/>
      <c r="O230" s="665" t="str">
        <f t="shared" si="29"/>
        <v/>
      </c>
      <c r="P230" s="664">
        <v>0.75</v>
      </c>
      <c r="Q230" s="665">
        <v>1</v>
      </c>
      <c r="R230" s="666" t="str">
        <f t="shared" si="33"/>
        <v/>
      </c>
      <c r="S230" s="667" t="str">
        <f t="shared" si="31"/>
        <v/>
      </c>
      <c r="T230" s="666" t="str">
        <f t="shared" si="34"/>
        <v/>
      </c>
      <c r="U230" s="668">
        <v>25</v>
      </c>
      <c r="V230" s="668">
        <v>25</v>
      </c>
      <c r="W230" s="669">
        <v>360</v>
      </c>
      <c r="X230" s="670" t="str">
        <f t="shared" si="32"/>
        <v/>
      </c>
      <c r="Y230" s="681"/>
      <c r="Z230" s="681"/>
      <c r="AA230" s="681"/>
      <c r="AB230" s="681"/>
      <c r="AC230" s="681"/>
      <c r="AD230" s="681"/>
    </row>
    <row r="231" spans="1:30" ht="200.1" customHeight="1">
      <c r="A231" s="655">
        <v>218</v>
      </c>
      <c r="B231" s="677"/>
      <c r="C231" s="678"/>
      <c r="D231" s="754">
        <v>208</v>
      </c>
      <c r="E231" s="699" t="s">
        <v>1457</v>
      </c>
      <c r="F231" s="659" t="s">
        <v>1823</v>
      </c>
      <c r="G231" s="661"/>
      <c r="H231" s="662"/>
      <c r="I231" s="675"/>
      <c r="J231" s="675"/>
      <c r="K231" s="679">
        <f t="shared" si="35"/>
        <v>0</v>
      </c>
      <c r="L231" s="664">
        <f t="shared" si="27"/>
        <v>0</v>
      </c>
      <c r="M231" s="665" t="str">
        <f t="shared" si="28"/>
        <v/>
      </c>
      <c r="N231" s="665"/>
      <c r="O231" s="665" t="str">
        <f t="shared" si="29"/>
        <v/>
      </c>
      <c r="P231" s="664">
        <v>0.75</v>
      </c>
      <c r="Q231" s="665">
        <v>1</v>
      </c>
      <c r="R231" s="666" t="str">
        <f t="shared" si="33"/>
        <v/>
      </c>
      <c r="S231" s="667" t="str">
        <f t="shared" si="31"/>
        <v/>
      </c>
      <c r="T231" s="666" t="str">
        <f t="shared" si="34"/>
        <v/>
      </c>
      <c r="U231" s="668">
        <v>25</v>
      </c>
      <c r="V231" s="668">
        <v>25</v>
      </c>
      <c r="W231" s="669">
        <v>360</v>
      </c>
      <c r="X231" s="670" t="str">
        <f t="shared" si="32"/>
        <v/>
      </c>
      <c r="Y231" s="681"/>
      <c r="Z231" s="681"/>
      <c r="AA231" s="681"/>
      <c r="AB231" s="681"/>
      <c r="AC231" s="681"/>
      <c r="AD231" s="681"/>
    </row>
    <row r="232" spans="1:30" ht="200.1" customHeight="1">
      <c r="A232" s="655">
        <v>219</v>
      </c>
      <c r="B232" s="677"/>
      <c r="C232" s="678"/>
      <c r="D232" s="754">
        <v>209</v>
      </c>
      <c r="E232" s="699" t="s">
        <v>1457</v>
      </c>
      <c r="F232" s="659" t="s">
        <v>1824</v>
      </c>
      <c r="G232" s="661"/>
      <c r="H232" s="662"/>
      <c r="I232" s="675"/>
      <c r="J232" s="675"/>
      <c r="K232" s="679">
        <f t="shared" si="35"/>
        <v>0</v>
      </c>
      <c r="L232" s="664">
        <f t="shared" si="27"/>
        <v>0</v>
      </c>
      <c r="M232" s="665" t="str">
        <f t="shared" si="28"/>
        <v/>
      </c>
      <c r="N232" s="665"/>
      <c r="O232" s="665" t="str">
        <f t="shared" si="29"/>
        <v/>
      </c>
      <c r="P232" s="664" t="str">
        <f t="shared" si="30"/>
        <v/>
      </c>
      <c r="Q232" s="665">
        <v>1</v>
      </c>
      <c r="R232" s="666" t="str">
        <f t="shared" si="33"/>
        <v/>
      </c>
      <c r="S232" s="667" t="str">
        <f t="shared" si="31"/>
        <v/>
      </c>
      <c r="T232" s="666" t="str">
        <f t="shared" si="34"/>
        <v/>
      </c>
      <c r="U232" s="668">
        <v>25</v>
      </c>
      <c r="V232" s="668">
        <v>25</v>
      </c>
      <c r="W232" s="669">
        <v>360</v>
      </c>
      <c r="X232" s="670" t="str">
        <f t="shared" si="32"/>
        <v/>
      </c>
      <c r="Y232" s="681"/>
      <c r="Z232" s="681"/>
      <c r="AA232" s="681"/>
      <c r="AB232" s="681"/>
      <c r="AC232" s="681"/>
      <c r="AD232" s="681"/>
    </row>
    <row r="233" spans="1:30" ht="200.1" customHeight="1">
      <c r="A233" s="655">
        <v>220</v>
      </c>
      <c r="B233" s="677"/>
      <c r="C233" s="678"/>
      <c r="D233" s="754">
        <v>210</v>
      </c>
      <c r="E233" s="659" t="s">
        <v>1825</v>
      </c>
      <c r="F233" s="660" t="s">
        <v>1622</v>
      </c>
      <c r="G233" s="661"/>
      <c r="H233" s="662"/>
      <c r="I233" s="675"/>
      <c r="J233" s="675"/>
      <c r="K233" s="679">
        <f t="shared" si="35"/>
        <v>0</v>
      </c>
      <c r="L233" s="664">
        <f t="shared" si="27"/>
        <v>0</v>
      </c>
      <c r="M233" s="665" t="str">
        <f t="shared" si="28"/>
        <v/>
      </c>
      <c r="N233" s="665"/>
      <c r="O233" s="665" t="str">
        <f t="shared" si="29"/>
        <v/>
      </c>
      <c r="P233" s="664">
        <v>0.75</v>
      </c>
      <c r="Q233" s="665">
        <v>1</v>
      </c>
      <c r="R233" s="666" t="str">
        <f t="shared" si="33"/>
        <v/>
      </c>
      <c r="S233" s="667" t="str">
        <f t="shared" si="31"/>
        <v/>
      </c>
      <c r="T233" s="666" t="str">
        <f t="shared" si="34"/>
        <v/>
      </c>
      <c r="U233" s="668">
        <v>25</v>
      </c>
      <c r="V233" s="668">
        <v>25</v>
      </c>
      <c r="W233" s="669">
        <v>360</v>
      </c>
      <c r="X233" s="670" t="str">
        <f t="shared" si="32"/>
        <v/>
      </c>
      <c r="Y233" s="681"/>
      <c r="Z233" s="681"/>
      <c r="AA233" s="681"/>
      <c r="AB233" s="681"/>
      <c r="AC233" s="681"/>
      <c r="AD233" s="681"/>
    </row>
    <row r="234" spans="1:30" ht="200.1" customHeight="1">
      <c r="A234" s="862">
        <v>221</v>
      </c>
      <c r="B234" s="677"/>
      <c r="C234" s="678"/>
      <c r="D234" s="754">
        <v>211</v>
      </c>
      <c r="E234" s="699" t="s">
        <v>1457</v>
      </c>
      <c r="F234" s="659" t="s">
        <v>1826</v>
      </c>
      <c r="G234" s="661"/>
      <c r="H234" s="662"/>
      <c r="I234" s="675"/>
      <c r="J234" s="675"/>
      <c r="K234" s="679">
        <f t="shared" si="35"/>
        <v>0</v>
      </c>
      <c r="L234" s="664">
        <f t="shared" si="27"/>
        <v>0</v>
      </c>
      <c r="M234" s="665" t="str">
        <f t="shared" si="28"/>
        <v/>
      </c>
      <c r="N234" s="665"/>
      <c r="O234" s="665" t="str">
        <f t="shared" si="29"/>
        <v/>
      </c>
      <c r="P234" s="664">
        <v>0.75</v>
      </c>
      <c r="Q234" s="665">
        <v>1</v>
      </c>
      <c r="R234" s="666" t="str">
        <f t="shared" si="33"/>
        <v/>
      </c>
      <c r="S234" s="667" t="str">
        <f t="shared" si="31"/>
        <v/>
      </c>
      <c r="T234" s="666" t="str">
        <f t="shared" si="34"/>
        <v/>
      </c>
      <c r="U234" s="668">
        <v>25</v>
      </c>
      <c r="V234" s="668">
        <v>25</v>
      </c>
      <c r="W234" s="669">
        <v>360</v>
      </c>
      <c r="X234" s="670" t="str">
        <f t="shared" si="32"/>
        <v/>
      </c>
      <c r="Y234" s="681"/>
      <c r="Z234" s="681"/>
      <c r="AA234" s="681"/>
      <c r="AB234" s="681"/>
      <c r="AC234" s="681"/>
      <c r="AD234" s="681"/>
    </row>
    <row r="235" spans="1:30" ht="200.1" customHeight="1">
      <c r="A235" s="862"/>
      <c r="B235" s="677"/>
      <c r="C235" s="678"/>
      <c r="D235" s="754">
        <v>212</v>
      </c>
      <c r="E235" s="699" t="s">
        <v>1457</v>
      </c>
      <c r="F235" s="871" t="s">
        <v>1827</v>
      </c>
      <c r="G235" s="661"/>
      <c r="H235" s="662"/>
      <c r="I235" s="675"/>
      <c r="J235" s="675"/>
      <c r="K235" s="679">
        <f t="shared" si="35"/>
        <v>0</v>
      </c>
      <c r="L235" s="664">
        <f t="shared" si="27"/>
        <v>0</v>
      </c>
      <c r="M235" s="665" t="str">
        <f t="shared" si="28"/>
        <v/>
      </c>
      <c r="N235" s="665"/>
      <c r="O235" s="665" t="str">
        <f t="shared" si="29"/>
        <v/>
      </c>
      <c r="P235" s="664">
        <v>0.75</v>
      </c>
      <c r="Q235" s="665">
        <v>1</v>
      </c>
      <c r="R235" s="666" t="str">
        <f t="shared" si="33"/>
        <v/>
      </c>
      <c r="S235" s="667" t="str">
        <f t="shared" si="31"/>
        <v/>
      </c>
      <c r="T235" s="666" t="str">
        <f t="shared" si="34"/>
        <v/>
      </c>
      <c r="U235" s="668">
        <v>25</v>
      </c>
      <c r="V235" s="668">
        <v>25</v>
      </c>
      <c r="W235" s="669">
        <v>360</v>
      </c>
      <c r="X235" s="670" t="str">
        <f t="shared" si="32"/>
        <v/>
      </c>
      <c r="Y235" s="681"/>
      <c r="Z235" s="681"/>
      <c r="AA235" s="681"/>
      <c r="AB235" s="681"/>
      <c r="AC235" s="681"/>
      <c r="AD235" s="681"/>
    </row>
    <row r="236" spans="1:30" ht="200.1" customHeight="1">
      <c r="A236" s="655">
        <v>222</v>
      </c>
      <c r="B236" s="685"/>
      <c r="C236" s="678"/>
      <c r="D236" s="754">
        <v>213</v>
      </c>
      <c r="E236" s="699" t="s">
        <v>1457</v>
      </c>
      <c r="F236" s="872"/>
      <c r="G236" s="661"/>
      <c r="H236" s="662"/>
      <c r="I236" s="684"/>
      <c r="J236" s="684"/>
      <c r="K236" s="679">
        <f t="shared" si="35"/>
        <v>0</v>
      </c>
      <c r="L236" s="664">
        <f t="shared" si="27"/>
        <v>0</v>
      </c>
      <c r="M236" s="665" t="str">
        <f t="shared" si="28"/>
        <v/>
      </c>
      <c r="N236" s="665"/>
      <c r="O236" s="665" t="str">
        <f t="shared" si="29"/>
        <v/>
      </c>
      <c r="P236" s="664">
        <v>0.75</v>
      </c>
      <c r="Q236" s="665">
        <v>1</v>
      </c>
      <c r="R236" s="666" t="str">
        <f t="shared" si="33"/>
        <v/>
      </c>
      <c r="S236" s="667" t="str">
        <f t="shared" si="31"/>
        <v/>
      </c>
      <c r="T236" s="666" t="str">
        <f t="shared" si="34"/>
        <v/>
      </c>
      <c r="U236" s="668">
        <v>25</v>
      </c>
      <c r="V236" s="668">
        <v>25</v>
      </c>
      <c r="W236" s="669">
        <v>360</v>
      </c>
      <c r="X236" s="670" t="str">
        <f t="shared" si="32"/>
        <v/>
      </c>
      <c r="Y236" s="873" t="s">
        <v>1601</v>
      </c>
      <c r="Z236" s="874"/>
      <c r="AA236" s="874"/>
      <c r="AB236" s="874"/>
      <c r="AC236" s="874"/>
      <c r="AD236" s="875"/>
    </row>
    <row r="237" spans="1:30" ht="200.1" customHeight="1">
      <c r="A237" s="655">
        <v>223</v>
      </c>
      <c r="B237" s="677"/>
      <c r="C237" s="678"/>
      <c r="D237" s="754">
        <v>214</v>
      </c>
      <c r="E237" s="699" t="s">
        <v>1457</v>
      </c>
      <c r="F237" s="690" t="s">
        <v>1828</v>
      </c>
      <c r="G237" s="661"/>
      <c r="H237" s="662"/>
      <c r="I237" s="675"/>
      <c r="J237" s="675"/>
      <c r="K237" s="679">
        <f t="shared" si="35"/>
        <v>0</v>
      </c>
      <c r="L237" s="664">
        <f t="shared" si="27"/>
        <v>0</v>
      </c>
      <c r="M237" s="665" t="str">
        <f t="shared" si="28"/>
        <v/>
      </c>
      <c r="N237" s="665"/>
      <c r="O237" s="665" t="str">
        <f t="shared" si="29"/>
        <v/>
      </c>
      <c r="P237" s="664" t="str">
        <f t="shared" si="30"/>
        <v/>
      </c>
      <c r="Q237" s="665">
        <v>1</v>
      </c>
      <c r="R237" s="666" t="str">
        <f t="shared" si="33"/>
        <v/>
      </c>
      <c r="S237" s="667" t="str">
        <f t="shared" si="31"/>
        <v/>
      </c>
      <c r="T237" s="666" t="str">
        <f t="shared" si="34"/>
        <v/>
      </c>
      <c r="U237" s="668"/>
      <c r="V237" s="668"/>
      <c r="W237" s="669"/>
      <c r="X237" s="670" t="str">
        <f t="shared" si="32"/>
        <v/>
      </c>
      <c r="Y237" s="681"/>
      <c r="Z237" s="681"/>
      <c r="AA237" s="681"/>
      <c r="AB237" s="681"/>
      <c r="AC237" s="681"/>
      <c r="AD237" s="681"/>
    </row>
    <row r="238" spans="1:30" ht="200.1" customHeight="1">
      <c r="A238" s="655">
        <v>224</v>
      </c>
      <c r="B238" s="677"/>
      <c r="C238" s="678"/>
      <c r="D238" s="754">
        <v>215</v>
      </c>
      <c r="E238" s="699" t="s">
        <v>1457</v>
      </c>
      <c r="F238" s="659" t="s">
        <v>1829</v>
      </c>
      <c r="G238" s="661"/>
      <c r="H238" s="662"/>
      <c r="I238" s="655"/>
      <c r="J238" s="655"/>
      <c r="K238" s="679">
        <f t="shared" si="35"/>
        <v>0</v>
      </c>
      <c r="L238" s="664">
        <f t="shared" si="27"/>
        <v>0</v>
      </c>
      <c r="M238" s="665" t="str">
        <f t="shared" si="28"/>
        <v/>
      </c>
      <c r="N238" s="665"/>
      <c r="O238" s="665" t="str">
        <f t="shared" si="29"/>
        <v/>
      </c>
      <c r="P238" s="664" t="str">
        <f t="shared" si="30"/>
        <v/>
      </c>
      <c r="Q238" s="665">
        <v>1</v>
      </c>
      <c r="R238" s="666" t="str">
        <f t="shared" si="33"/>
        <v/>
      </c>
      <c r="S238" s="667" t="str">
        <f t="shared" si="31"/>
        <v/>
      </c>
      <c r="T238" s="666" t="str">
        <f t="shared" si="34"/>
        <v/>
      </c>
      <c r="U238" s="668"/>
      <c r="V238" s="668"/>
      <c r="W238" s="669"/>
      <c r="X238" s="670" t="str">
        <f t="shared" si="32"/>
        <v/>
      </c>
      <c r="Y238" s="681"/>
      <c r="Z238" s="681"/>
      <c r="AA238" s="681"/>
      <c r="AB238" s="681"/>
      <c r="AC238" s="681"/>
      <c r="AD238" s="681"/>
    </row>
    <row r="239" spans="1:30" ht="200.1" customHeight="1">
      <c r="A239" s="655">
        <v>225</v>
      </c>
      <c r="B239" s="677"/>
      <c r="C239" s="678"/>
      <c r="D239" s="754">
        <v>216</v>
      </c>
      <c r="E239" s="699" t="s">
        <v>1457</v>
      </c>
      <c r="F239" s="659" t="s">
        <v>1830</v>
      </c>
      <c r="G239" s="661"/>
      <c r="H239" s="662"/>
      <c r="I239" s="675"/>
      <c r="J239" s="675"/>
      <c r="K239" s="679">
        <f t="shared" si="35"/>
        <v>0</v>
      </c>
      <c r="L239" s="664">
        <f t="shared" si="27"/>
        <v>0</v>
      </c>
      <c r="M239" s="665" t="str">
        <f t="shared" si="28"/>
        <v/>
      </c>
      <c r="N239" s="665"/>
      <c r="O239" s="665" t="str">
        <f t="shared" si="29"/>
        <v/>
      </c>
      <c r="P239" s="664" t="str">
        <f t="shared" si="30"/>
        <v/>
      </c>
      <c r="Q239" s="665">
        <v>1</v>
      </c>
      <c r="R239" s="666" t="str">
        <f t="shared" si="33"/>
        <v/>
      </c>
      <c r="S239" s="667" t="str">
        <f t="shared" si="31"/>
        <v/>
      </c>
      <c r="T239" s="666" t="str">
        <f t="shared" si="34"/>
        <v/>
      </c>
      <c r="U239" s="668"/>
      <c r="V239" s="668"/>
      <c r="W239" s="669"/>
      <c r="X239" s="670" t="str">
        <f t="shared" si="32"/>
        <v/>
      </c>
      <c r="Y239" s="681"/>
      <c r="Z239" s="681"/>
      <c r="AA239" s="681"/>
      <c r="AB239" s="681"/>
      <c r="AC239" s="681"/>
      <c r="AD239" s="681"/>
    </row>
    <row r="240" spans="1:30" ht="200.1" customHeight="1">
      <c r="A240" s="655">
        <v>226</v>
      </c>
      <c r="B240" s="677"/>
      <c r="C240" s="678"/>
      <c r="D240" s="754">
        <v>217</v>
      </c>
      <c r="E240" s="699" t="s">
        <v>1457</v>
      </c>
      <c r="F240" s="659" t="s">
        <v>1831</v>
      </c>
      <c r="G240" s="661"/>
      <c r="H240" s="662"/>
      <c r="I240" s="675"/>
      <c r="J240" s="675"/>
      <c r="K240" s="679">
        <f t="shared" si="35"/>
        <v>0</v>
      </c>
      <c r="L240" s="664">
        <f t="shared" si="27"/>
        <v>0</v>
      </c>
      <c r="M240" s="665" t="str">
        <f t="shared" si="28"/>
        <v/>
      </c>
      <c r="N240" s="665"/>
      <c r="O240" s="665" t="str">
        <f t="shared" si="29"/>
        <v/>
      </c>
      <c r="P240" s="664" t="str">
        <f t="shared" si="30"/>
        <v/>
      </c>
      <c r="Q240" s="665">
        <v>1</v>
      </c>
      <c r="R240" s="666" t="str">
        <f t="shared" si="33"/>
        <v/>
      </c>
      <c r="S240" s="667" t="str">
        <f t="shared" si="31"/>
        <v/>
      </c>
      <c r="T240" s="666"/>
      <c r="U240" s="668"/>
      <c r="V240" s="668"/>
      <c r="W240" s="669"/>
      <c r="X240" s="670">
        <f t="shared" si="32"/>
        <v>0</v>
      </c>
      <c r="Y240" s="681"/>
      <c r="Z240" s="681"/>
      <c r="AA240" s="681"/>
      <c r="AB240" s="681"/>
      <c r="AC240" s="681"/>
      <c r="AD240" s="681"/>
    </row>
    <row r="241" spans="1:30" ht="200.1" customHeight="1">
      <c r="A241" s="655">
        <v>227</v>
      </c>
      <c r="B241" s="677"/>
      <c r="C241" s="678"/>
      <c r="D241" s="754">
        <v>218</v>
      </c>
      <c r="E241" s="699" t="s">
        <v>1457</v>
      </c>
      <c r="F241" s="659" t="s">
        <v>1832</v>
      </c>
      <c r="G241" s="661"/>
      <c r="H241" s="662"/>
      <c r="I241" s="675"/>
      <c r="J241" s="675"/>
      <c r="K241" s="679">
        <f t="shared" si="35"/>
        <v>0</v>
      </c>
      <c r="L241" s="664">
        <f t="shared" si="27"/>
        <v>0</v>
      </c>
      <c r="M241" s="665" t="str">
        <f t="shared" si="28"/>
        <v/>
      </c>
      <c r="N241" s="665"/>
      <c r="O241" s="665" t="str">
        <f t="shared" si="29"/>
        <v/>
      </c>
      <c r="P241" s="664">
        <v>0.75</v>
      </c>
      <c r="Q241" s="665">
        <v>1</v>
      </c>
      <c r="R241" s="666" t="str">
        <f t="shared" si="33"/>
        <v/>
      </c>
      <c r="S241" s="667" t="str">
        <f t="shared" si="31"/>
        <v/>
      </c>
      <c r="T241" s="666" t="str">
        <f t="shared" si="34"/>
        <v/>
      </c>
      <c r="U241" s="668">
        <v>25</v>
      </c>
      <c r="V241" s="668">
        <v>25</v>
      </c>
      <c r="W241" s="669">
        <v>360</v>
      </c>
      <c r="X241" s="670" t="str">
        <f t="shared" si="32"/>
        <v/>
      </c>
      <c r="Y241" s="681"/>
      <c r="Z241" s="681"/>
      <c r="AA241" s="681"/>
      <c r="AB241" s="681"/>
      <c r="AC241" s="681"/>
      <c r="AD241" s="681"/>
    </row>
    <row r="242" spans="1:30" ht="200.1" customHeight="1">
      <c r="A242" s="655">
        <v>228</v>
      </c>
      <c r="B242" s="677"/>
      <c r="C242" s="678"/>
      <c r="D242" s="754">
        <v>219</v>
      </c>
      <c r="E242" s="699" t="s">
        <v>1457</v>
      </c>
      <c r="F242" s="659" t="s">
        <v>1833</v>
      </c>
      <c r="G242" s="661"/>
      <c r="H242" s="662"/>
      <c r="I242" s="675"/>
      <c r="J242" s="675"/>
      <c r="K242" s="679">
        <f t="shared" si="35"/>
        <v>0</v>
      </c>
      <c r="L242" s="664">
        <f t="shared" si="27"/>
        <v>0</v>
      </c>
      <c r="M242" s="665" t="str">
        <f t="shared" si="28"/>
        <v/>
      </c>
      <c r="N242" s="665"/>
      <c r="O242" s="665" t="str">
        <f t="shared" si="29"/>
        <v/>
      </c>
      <c r="P242" s="664">
        <v>0.75</v>
      </c>
      <c r="Q242" s="665">
        <v>1</v>
      </c>
      <c r="R242" s="666" t="str">
        <f t="shared" si="33"/>
        <v/>
      </c>
      <c r="S242" s="667" t="str">
        <f t="shared" si="31"/>
        <v/>
      </c>
      <c r="T242" s="666" t="str">
        <f t="shared" si="34"/>
        <v/>
      </c>
      <c r="U242" s="668">
        <v>25</v>
      </c>
      <c r="V242" s="668">
        <v>25</v>
      </c>
      <c r="W242" s="669">
        <v>360</v>
      </c>
      <c r="X242" s="670" t="str">
        <f t="shared" si="32"/>
        <v/>
      </c>
      <c r="Y242" s="681"/>
      <c r="Z242" s="681"/>
      <c r="AA242" s="681"/>
      <c r="AB242" s="681"/>
      <c r="AC242" s="681"/>
      <c r="AD242" s="681"/>
    </row>
    <row r="243" spans="1:30" ht="200.1" customHeight="1">
      <c r="A243" s="655">
        <v>229</v>
      </c>
      <c r="B243" s="677"/>
      <c r="C243" s="678"/>
      <c r="D243" s="754">
        <v>220</v>
      </c>
      <c r="E243" s="699" t="s">
        <v>1457</v>
      </c>
      <c r="F243" s="659" t="s">
        <v>1834</v>
      </c>
      <c r="G243" s="661"/>
      <c r="H243" s="662"/>
      <c r="I243" s="675"/>
      <c r="J243" s="675"/>
      <c r="K243" s="679">
        <f t="shared" si="35"/>
        <v>0</v>
      </c>
      <c r="L243" s="664">
        <f t="shared" si="27"/>
        <v>0</v>
      </c>
      <c r="M243" s="665" t="str">
        <f t="shared" si="28"/>
        <v/>
      </c>
      <c r="N243" s="665"/>
      <c r="O243" s="665" t="str">
        <f t="shared" si="29"/>
        <v/>
      </c>
      <c r="P243" s="664" t="str">
        <f t="shared" si="30"/>
        <v/>
      </c>
      <c r="Q243" s="665">
        <v>1</v>
      </c>
      <c r="R243" s="666" t="str">
        <f t="shared" si="33"/>
        <v/>
      </c>
      <c r="S243" s="667" t="str">
        <f t="shared" si="31"/>
        <v/>
      </c>
      <c r="T243" s="666" t="str">
        <f t="shared" si="34"/>
        <v/>
      </c>
      <c r="U243" s="668">
        <v>25</v>
      </c>
      <c r="V243" s="668">
        <v>25</v>
      </c>
      <c r="W243" s="669">
        <v>360</v>
      </c>
      <c r="X243" s="670" t="str">
        <f t="shared" si="32"/>
        <v/>
      </c>
      <c r="Y243" s="681"/>
      <c r="Z243" s="681"/>
      <c r="AA243" s="681"/>
      <c r="AB243" s="681"/>
      <c r="AC243" s="681"/>
      <c r="AD243" s="681"/>
    </row>
    <row r="244" spans="1:30" ht="200.1" customHeight="1">
      <c r="A244" s="655">
        <v>230</v>
      </c>
      <c r="B244" s="677"/>
      <c r="C244" s="678"/>
      <c r="D244" s="862">
        <v>221</v>
      </c>
      <c r="E244" s="699" t="s">
        <v>1457</v>
      </c>
      <c r="F244" s="659" t="s">
        <v>1835</v>
      </c>
      <c r="G244" s="661"/>
      <c r="H244" s="662"/>
      <c r="I244" s="675"/>
      <c r="J244" s="675"/>
      <c r="K244" s="679">
        <f t="shared" si="35"/>
        <v>0</v>
      </c>
      <c r="L244" s="664">
        <f t="shared" si="27"/>
        <v>0</v>
      </c>
      <c r="M244" s="665" t="str">
        <f t="shared" si="28"/>
        <v/>
      </c>
      <c r="N244" s="665"/>
      <c r="O244" s="665" t="str">
        <f t="shared" si="29"/>
        <v/>
      </c>
      <c r="P244" s="664" t="str">
        <f t="shared" si="30"/>
        <v/>
      </c>
      <c r="Q244" s="665">
        <v>1</v>
      </c>
      <c r="R244" s="666" t="str">
        <f t="shared" si="33"/>
        <v/>
      </c>
      <c r="S244" s="667" t="str">
        <f t="shared" si="31"/>
        <v/>
      </c>
      <c r="T244" s="666" t="str">
        <f t="shared" si="34"/>
        <v/>
      </c>
      <c r="U244" s="668">
        <v>25</v>
      </c>
      <c r="V244" s="668">
        <v>25</v>
      </c>
      <c r="W244" s="669">
        <v>360</v>
      </c>
      <c r="X244" s="670" t="str">
        <f t="shared" si="32"/>
        <v/>
      </c>
      <c r="Y244" s="681"/>
      <c r="Z244" s="681"/>
      <c r="AA244" s="681"/>
      <c r="AB244" s="681"/>
      <c r="AC244" s="681"/>
      <c r="AD244" s="681"/>
    </row>
    <row r="245" spans="1:30" ht="200.1" customHeight="1">
      <c r="A245" s="655">
        <v>231</v>
      </c>
      <c r="B245" s="677"/>
      <c r="C245" s="678"/>
      <c r="D245" s="862"/>
      <c r="E245" s="699" t="s">
        <v>1457</v>
      </c>
      <c r="F245" s="659" t="s">
        <v>1836</v>
      </c>
      <c r="G245" s="661"/>
      <c r="H245" s="662"/>
      <c r="I245" s="684"/>
      <c r="J245" s="684"/>
      <c r="K245" s="679">
        <f t="shared" si="35"/>
        <v>0</v>
      </c>
      <c r="L245" s="664">
        <f t="shared" si="27"/>
        <v>0</v>
      </c>
      <c r="M245" s="665" t="str">
        <f t="shared" si="28"/>
        <v/>
      </c>
      <c r="N245" s="665"/>
      <c r="O245" s="665" t="str">
        <f t="shared" si="29"/>
        <v/>
      </c>
      <c r="P245" s="664" t="str">
        <f t="shared" si="30"/>
        <v/>
      </c>
      <c r="Q245" s="665">
        <v>1</v>
      </c>
      <c r="R245" s="666" t="str">
        <f t="shared" si="33"/>
        <v/>
      </c>
      <c r="S245" s="667" t="str">
        <f t="shared" si="31"/>
        <v/>
      </c>
      <c r="T245" s="666" t="str">
        <f t="shared" si="34"/>
        <v/>
      </c>
      <c r="U245" s="668">
        <v>25</v>
      </c>
      <c r="V245" s="668">
        <v>25</v>
      </c>
      <c r="W245" s="669">
        <v>360</v>
      </c>
      <c r="X245" s="670" t="str">
        <f t="shared" si="32"/>
        <v/>
      </c>
      <c r="Y245" s="681"/>
      <c r="Z245" s="681"/>
      <c r="AA245" s="681"/>
      <c r="AB245" s="681"/>
      <c r="AC245" s="681"/>
      <c r="AD245" s="681"/>
    </row>
    <row r="246" spans="1:30" ht="200.1" customHeight="1">
      <c r="A246" s="655">
        <v>232</v>
      </c>
      <c r="B246" s="685" t="s">
        <v>1594</v>
      </c>
      <c r="C246" s="678"/>
      <c r="D246" s="754">
        <v>222</v>
      </c>
      <c r="E246" s="699" t="s">
        <v>1457</v>
      </c>
      <c r="F246" s="659" t="s">
        <v>1837</v>
      </c>
      <c r="G246" s="661"/>
      <c r="H246" s="662"/>
      <c r="I246" s="675"/>
      <c r="J246" s="675"/>
      <c r="K246" s="679">
        <f t="shared" si="35"/>
        <v>0</v>
      </c>
      <c r="L246" s="664">
        <f t="shared" si="27"/>
        <v>0</v>
      </c>
      <c r="M246" s="665" t="str">
        <f t="shared" si="28"/>
        <v/>
      </c>
      <c r="N246" s="665"/>
      <c r="O246" s="665" t="str">
        <f t="shared" si="29"/>
        <v/>
      </c>
      <c r="P246" s="664">
        <v>0.75</v>
      </c>
      <c r="Q246" s="665">
        <v>1</v>
      </c>
      <c r="R246" s="666" t="str">
        <f t="shared" si="33"/>
        <v/>
      </c>
      <c r="S246" s="667" t="str">
        <f t="shared" si="31"/>
        <v/>
      </c>
      <c r="T246" s="666" t="str">
        <f t="shared" si="34"/>
        <v/>
      </c>
      <c r="U246" s="668">
        <v>25</v>
      </c>
      <c r="V246" s="668">
        <v>25</v>
      </c>
      <c r="W246" s="669">
        <v>360</v>
      </c>
      <c r="X246" s="670" t="str">
        <f t="shared" si="32"/>
        <v/>
      </c>
      <c r="Y246" s="681"/>
      <c r="Z246" s="681"/>
      <c r="AA246" s="681"/>
      <c r="AB246" s="681"/>
      <c r="AC246" s="681"/>
      <c r="AD246" s="681"/>
    </row>
    <row r="247" spans="1:30" ht="200.1" customHeight="1">
      <c r="A247" s="655">
        <v>233</v>
      </c>
      <c r="B247" s="677"/>
      <c r="C247" s="678"/>
      <c r="D247" s="754">
        <v>223</v>
      </c>
      <c r="E247" s="699" t="s">
        <v>1457</v>
      </c>
      <c r="F247" s="659" t="s">
        <v>1838</v>
      </c>
      <c r="G247" s="661"/>
      <c r="H247" s="662"/>
      <c r="I247" s="675"/>
      <c r="J247" s="675"/>
      <c r="K247" s="679">
        <f t="shared" si="35"/>
        <v>0</v>
      </c>
      <c r="L247" s="664">
        <f t="shared" si="27"/>
        <v>0</v>
      </c>
      <c r="M247" s="665" t="str">
        <f t="shared" si="28"/>
        <v/>
      </c>
      <c r="N247" s="665"/>
      <c r="O247" s="665" t="str">
        <f t="shared" si="29"/>
        <v/>
      </c>
      <c r="P247" s="664" t="str">
        <f t="shared" si="30"/>
        <v/>
      </c>
      <c r="Q247" s="665">
        <v>1</v>
      </c>
      <c r="R247" s="666" t="str">
        <f t="shared" si="33"/>
        <v/>
      </c>
      <c r="S247" s="667" t="str">
        <f t="shared" si="31"/>
        <v/>
      </c>
      <c r="T247" s="666" t="str">
        <f t="shared" si="34"/>
        <v/>
      </c>
      <c r="U247" s="668">
        <v>25</v>
      </c>
      <c r="V247" s="668">
        <v>25</v>
      </c>
      <c r="W247" s="669">
        <v>360</v>
      </c>
      <c r="X247" s="670" t="str">
        <f t="shared" si="32"/>
        <v/>
      </c>
      <c r="Y247" s="681"/>
      <c r="Z247" s="681"/>
      <c r="AA247" s="681"/>
      <c r="AB247" s="681"/>
      <c r="AC247" s="681"/>
      <c r="AD247" s="681"/>
    </row>
    <row r="248" spans="1:30" ht="200.1" customHeight="1">
      <c r="A248" s="655">
        <v>234</v>
      </c>
      <c r="B248" s="677"/>
      <c r="C248" s="678"/>
      <c r="D248" s="754">
        <v>224</v>
      </c>
      <c r="E248" s="699" t="s">
        <v>1457</v>
      </c>
      <c r="F248" s="659" t="s">
        <v>1839</v>
      </c>
      <c r="G248" s="661"/>
      <c r="H248" s="662"/>
      <c r="I248" s="675"/>
      <c r="J248" s="675"/>
      <c r="K248" s="679">
        <f t="shared" si="35"/>
        <v>0</v>
      </c>
      <c r="L248" s="664">
        <f t="shared" si="27"/>
        <v>0</v>
      </c>
      <c r="M248" s="665" t="str">
        <f t="shared" si="28"/>
        <v/>
      </c>
      <c r="N248" s="665"/>
      <c r="O248" s="665" t="str">
        <f t="shared" si="29"/>
        <v/>
      </c>
      <c r="P248" s="664" t="str">
        <f t="shared" si="30"/>
        <v/>
      </c>
      <c r="Q248" s="665">
        <v>1</v>
      </c>
      <c r="R248" s="666" t="str">
        <f t="shared" si="33"/>
        <v/>
      </c>
      <c r="S248" s="667" t="str">
        <f t="shared" si="31"/>
        <v/>
      </c>
      <c r="T248" s="666" t="str">
        <f t="shared" si="34"/>
        <v/>
      </c>
      <c r="U248" s="668"/>
      <c r="V248" s="668"/>
      <c r="W248" s="669"/>
      <c r="X248" s="670" t="str">
        <f t="shared" si="32"/>
        <v/>
      </c>
      <c r="Y248" s="681"/>
      <c r="Z248" s="681"/>
      <c r="AA248" s="681"/>
      <c r="AB248" s="681"/>
      <c r="AC248" s="681"/>
      <c r="AD248" s="681"/>
    </row>
    <row r="249" spans="1:30" ht="200.1" customHeight="1">
      <c r="A249" s="655">
        <v>235</v>
      </c>
      <c r="B249" s="677"/>
      <c r="C249" s="678"/>
      <c r="D249" s="754">
        <v>225</v>
      </c>
      <c r="E249" s="699" t="s">
        <v>1457</v>
      </c>
      <c r="F249" s="659" t="s">
        <v>1840</v>
      </c>
      <c r="G249" s="661"/>
      <c r="H249" s="662"/>
      <c r="I249" s="675"/>
      <c r="J249" s="675"/>
      <c r="K249" s="679">
        <f t="shared" si="35"/>
        <v>0</v>
      </c>
      <c r="L249" s="664">
        <f t="shared" si="27"/>
        <v>0</v>
      </c>
      <c r="M249" s="665" t="str">
        <f t="shared" si="28"/>
        <v/>
      </c>
      <c r="N249" s="665"/>
      <c r="O249" s="665" t="str">
        <f t="shared" si="29"/>
        <v/>
      </c>
      <c r="P249" s="664" t="str">
        <f t="shared" si="30"/>
        <v/>
      </c>
      <c r="Q249" s="665">
        <v>1</v>
      </c>
      <c r="R249" s="666" t="str">
        <f t="shared" si="33"/>
        <v/>
      </c>
      <c r="S249" s="667" t="str">
        <f t="shared" si="31"/>
        <v/>
      </c>
      <c r="T249" s="666" t="str">
        <f t="shared" si="34"/>
        <v/>
      </c>
      <c r="U249" s="668"/>
      <c r="V249" s="668"/>
      <c r="W249" s="669"/>
      <c r="X249" s="670" t="str">
        <f t="shared" si="32"/>
        <v/>
      </c>
      <c r="Y249" s="681"/>
      <c r="Z249" s="681"/>
      <c r="AA249" s="681"/>
      <c r="AB249" s="681"/>
      <c r="AC249" s="681"/>
      <c r="AD249" s="681"/>
    </row>
    <row r="250" spans="1:30" ht="200.1" customHeight="1">
      <c r="A250" s="655">
        <v>236</v>
      </c>
      <c r="B250" s="677"/>
      <c r="C250" s="678"/>
      <c r="D250" s="754">
        <v>226</v>
      </c>
      <c r="E250" s="699" t="s">
        <v>1457</v>
      </c>
      <c r="F250" s="659" t="s">
        <v>1840</v>
      </c>
      <c r="G250" s="661"/>
      <c r="H250" s="662"/>
      <c r="I250" s="675"/>
      <c r="J250" s="675"/>
      <c r="K250" s="679">
        <f t="shared" si="35"/>
        <v>0</v>
      </c>
      <c r="L250" s="664">
        <f t="shared" si="27"/>
        <v>0</v>
      </c>
      <c r="M250" s="665" t="str">
        <f t="shared" si="28"/>
        <v/>
      </c>
      <c r="N250" s="665"/>
      <c r="O250" s="665" t="str">
        <f t="shared" si="29"/>
        <v/>
      </c>
      <c r="P250" s="664" t="str">
        <f t="shared" si="30"/>
        <v/>
      </c>
      <c r="Q250" s="665">
        <v>1</v>
      </c>
      <c r="R250" s="666" t="str">
        <f t="shared" si="33"/>
        <v/>
      </c>
      <c r="S250" s="667" t="str">
        <f t="shared" si="31"/>
        <v/>
      </c>
      <c r="T250" s="666" t="str">
        <f t="shared" si="34"/>
        <v/>
      </c>
      <c r="U250" s="668"/>
      <c r="V250" s="668"/>
      <c r="W250" s="669"/>
      <c r="X250" s="670" t="str">
        <f t="shared" si="32"/>
        <v/>
      </c>
      <c r="Y250" s="681"/>
      <c r="Z250" s="681"/>
      <c r="AA250" s="681"/>
      <c r="AB250" s="681"/>
      <c r="AC250" s="681"/>
      <c r="AD250" s="681"/>
    </row>
    <row r="251" spans="1:30" ht="200.1" customHeight="1">
      <c r="A251" s="655">
        <v>237</v>
      </c>
      <c r="B251" s="677"/>
      <c r="C251" s="678"/>
      <c r="D251" s="754">
        <v>227</v>
      </c>
      <c r="E251" s="699" t="s">
        <v>1457</v>
      </c>
      <c r="F251" s="659" t="s">
        <v>1841</v>
      </c>
      <c r="G251" s="661"/>
      <c r="H251" s="662"/>
      <c r="I251" s="675"/>
      <c r="J251" s="675"/>
      <c r="K251" s="679">
        <f t="shared" si="35"/>
        <v>0</v>
      </c>
      <c r="L251" s="664">
        <f t="shared" si="27"/>
        <v>0</v>
      </c>
      <c r="M251" s="665" t="str">
        <f t="shared" si="28"/>
        <v/>
      </c>
      <c r="N251" s="665"/>
      <c r="O251" s="665" t="str">
        <f t="shared" si="29"/>
        <v/>
      </c>
      <c r="P251" s="664" t="str">
        <f t="shared" si="30"/>
        <v/>
      </c>
      <c r="Q251" s="665">
        <v>1</v>
      </c>
      <c r="R251" s="666" t="str">
        <f t="shared" si="33"/>
        <v/>
      </c>
      <c r="S251" s="667" t="str">
        <f t="shared" si="31"/>
        <v/>
      </c>
      <c r="T251" s="666" t="str">
        <f t="shared" si="34"/>
        <v/>
      </c>
      <c r="U251" s="668"/>
      <c r="V251" s="668"/>
      <c r="W251" s="669"/>
      <c r="X251" s="670" t="str">
        <f t="shared" si="32"/>
        <v/>
      </c>
      <c r="Y251" s="681"/>
      <c r="Z251" s="681"/>
      <c r="AA251" s="681"/>
      <c r="AB251" s="681"/>
      <c r="AC251" s="681"/>
      <c r="AD251" s="681"/>
    </row>
    <row r="252" spans="1:30" ht="200.1" customHeight="1">
      <c r="A252" s="655">
        <v>238</v>
      </c>
      <c r="B252" s="677"/>
      <c r="C252" s="678"/>
      <c r="D252" s="754">
        <v>228</v>
      </c>
      <c r="E252" s="699" t="s">
        <v>1457</v>
      </c>
      <c r="F252" s="659" t="s">
        <v>1842</v>
      </c>
      <c r="G252" s="661"/>
      <c r="H252" s="662"/>
      <c r="I252" s="675"/>
      <c r="J252" s="675"/>
      <c r="K252" s="679">
        <f t="shared" si="35"/>
        <v>0</v>
      </c>
      <c r="L252" s="664">
        <f t="shared" si="27"/>
        <v>0</v>
      </c>
      <c r="M252" s="665" t="str">
        <f t="shared" si="28"/>
        <v/>
      </c>
      <c r="N252" s="665"/>
      <c r="O252" s="665" t="str">
        <f t="shared" si="29"/>
        <v/>
      </c>
      <c r="P252" s="664" t="str">
        <f t="shared" si="30"/>
        <v/>
      </c>
      <c r="Q252" s="665">
        <v>1</v>
      </c>
      <c r="R252" s="666" t="str">
        <f t="shared" si="33"/>
        <v/>
      </c>
      <c r="S252" s="667" t="str">
        <f t="shared" si="31"/>
        <v/>
      </c>
      <c r="T252" s="666" t="str">
        <f t="shared" si="34"/>
        <v/>
      </c>
      <c r="U252" s="668"/>
      <c r="V252" s="668"/>
      <c r="W252" s="669"/>
      <c r="X252" s="670" t="str">
        <f t="shared" si="32"/>
        <v/>
      </c>
      <c r="Y252" s="681"/>
      <c r="Z252" s="681"/>
      <c r="AA252" s="681"/>
      <c r="AB252" s="681"/>
      <c r="AC252" s="681"/>
      <c r="AD252" s="681"/>
    </row>
    <row r="253" spans="1:30" ht="200.1" customHeight="1">
      <c r="A253" s="655">
        <v>239</v>
      </c>
      <c r="B253" s="677"/>
      <c r="C253" s="678"/>
      <c r="D253" s="754">
        <v>229</v>
      </c>
      <c r="E253" s="699" t="s">
        <v>1457</v>
      </c>
      <c r="F253" s="659" t="s">
        <v>1843</v>
      </c>
      <c r="G253" s="661"/>
      <c r="H253" s="662"/>
      <c r="I253" s="675"/>
      <c r="J253" s="675"/>
      <c r="K253" s="679">
        <f t="shared" si="35"/>
        <v>0</v>
      </c>
      <c r="L253" s="664">
        <f t="shared" si="27"/>
        <v>0</v>
      </c>
      <c r="M253" s="665" t="str">
        <f t="shared" si="28"/>
        <v/>
      </c>
      <c r="N253" s="665"/>
      <c r="O253" s="665" t="str">
        <f t="shared" si="29"/>
        <v/>
      </c>
      <c r="P253" s="664" t="str">
        <f t="shared" si="30"/>
        <v/>
      </c>
      <c r="Q253" s="665">
        <v>1</v>
      </c>
      <c r="R253" s="666" t="str">
        <f t="shared" si="33"/>
        <v/>
      </c>
      <c r="S253" s="667" t="str">
        <f t="shared" si="31"/>
        <v/>
      </c>
      <c r="T253" s="666" t="str">
        <f t="shared" si="34"/>
        <v/>
      </c>
      <c r="U253" s="668">
        <v>25</v>
      </c>
      <c r="V253" s="668">
        <v>25</v>
      </c>
      <c r="W253" s="669">
        <v>360</v>
      </c>
      <c r="X253" s="670" t="str">
        <f t="shared" si="32"/>
        <v/>
      </c>
      <c r="Y253" s="681"/>
      <c r="Z253" s="681"/>
      <c r="AA253" s="681"/>
      <c r="AB253" s="681"/>
      <c r="AC253" s="681"/>
      <c r="AD253" s="681"/>
    </row>
    <row r="254" spans="1:30" ht="200.1" customHeight="1">
      <c r="A254" s="655">
        <v>240</v>
      </c>
      <c r="B254" s="677"/>
      <c r="C254" s="678"/>
      <c r="D254" s="754">
        <v>230</v>
      </c>
      <c r="E254" s="699" t="s">
        <v>1457</v>
      </c>
      <c r="F254" s="659" t="s">
        <v>1844</v>
      </c>
      <c r="G254" s="661"/>
      <c r="H254" s="662"/>
      <c r="I254" s="675"/>
      <c r="J254" s="675"/>
      <c r="K254" s="679">
        <f t="shared" si="35"/>
        <v>0</v>
      </c>
      <c r="L254" s="664">
        <f t="shared" si="27"/>
        <v>0</v>
      </c>
      <c r="M254" s="665" t="str">
        <f t="shared" si="28"/>
        <v/>
      </c>
      <c r="N254" s="665"/>
      <c r="O254" s="665" t="str">
        <f t="shared" si="29"/>
        <v/>
      </c>
      <c r="P254" s="664" t="str">
        <f t="shared" si="30"/>
        <v/>
      </c>
      <c r="Q254" s="665">
        <v>1</v>
      </c>
      <c r="R254" s="666" t="str">
        <f t="shared" si="33"/>
        <v/>
      </c>
      <c r="S254" s="667" t="str">
        <f t="shared" si="31"/>
        <v/>
      </c>
      <c r="T254" s="666" t="str">
        <f t="shared" si="34"/>
        <v/>
      </c>
      <c r="U254" s="668">
        <v>25</v>
      </c>
      <c r="V254" s="668">
        <v>25</v>
      </c>
      <c r="W254" s="669">
        <v>360</v>
      </c>
      <c r="X254" s="670" t="str">
        <f t="shared" si="32"/>
        <v/>
      </c>
      <c r="Y254" s="681"/>
      <c r="Z254" s="681"/>
      <c r="AA254" s="681"/>
      <c r="AB254" s="681"/>
      <c r="AC254" s="681"/>
      <c r="AD254" s="681"/>
    </row>
    <row r="255" spans="1:30" ht="200.1" customHeight="1">
      <c r="A255" s="655">
        <v>241</v>
      </c>
      <c r="B255" s="677"/>
      <c r="C255" s="678"/>
      <c r="D255" s="754">
        <v>231</v>
      </c>
      <c r="E255" s="659" t="s">
        <v>1845</v>
      </c>
      <c r="F255" s="660" t="s">
        <v>1987</v>
      </c>
      <c r="G255" s="661"/>
      <c r="H255" s="662"/>
      <c r="I255" s="675"/>
      <c r="J255" s="675"/>
      <c r="K255" s="679">
        <f t="shared" si="35"/>
        <v>0</v>
      </c>
      <c r="L255" s="664">
        <f t="shared" si="27"/>
        <v>0</v>
      </c>
      <c r="M255" s="665" t="str">
        <f t="shared" si="28"/>
        <v/>
      </c>
      <c r="N255" s="665"/>
      <c r="O255" s="665" t="str">
        <f t="shared" si="29"/>
        <v/>
      </c>
      <c r="P255" s="664" t="str">
        <f t="shared" si="30"/>
        <v/>
      </c>
      <c r="Q255" s="665">
        <v>1</v>
      </c>
      <c r="R255" s="666" t="str">
        <f t="shared" si="33"/>
        <v/>
      </c>
      <c r="S255" s="667" t="str">
        <f t="shared" si="31"/>
        <v/>
      </c>
      <c r="T255" s="666" t="str">
        <f t="shared" si="34"/>
        <v/>
      </c>
      <c r="U255" s="668">
        <v>25</v>
      </c>
      <c r="V255" s="668">
        <v>25</v>
      </c>
      <c r="W255" s="669">
        <v>360</v>
      </c>
      <c r="X255" s="670" t="str">
        <f t="shared" si="32"/>
        <v/>
      </c>
      <c r="Y255" s="681"/>
      <c r="Z255" s="681"/>
      <c r="AA255" s="681"/>
      <c r="AB255" s="681"/>
      <c r="AC255" s="681"/>
      <c r="AD255" s="681"/>
    </row>
    <row r="256" spans="1:30" ht="200.1" customHeight="1">
      <c r="A256" s="655">
        <v>242</v>
      </c>
      <c r="B256" s="677"/>
      <c r="C256" s="678"/>
      <c r="D256" s="754">
        <v>232</v>
      </c>
      <c r="E256" s="699" t="s">
        <v>1457</v>
      </c>
      <c r="F256" s="659" t="s">
        <v>1846</v>
      </c>
      <c r="G256" s="661"/>
      <c r="H256" s="662"/>
      <c r="I256" s="675"/>
      <c r="J256" s="675"/>
      <c r="K256" s="679">
        <f t="shared" si="35"/>
        <v>0</v>
      </c>
      <c r="L256" s="664">
        <f t="shared" si="27"/>
        <v>0</v>
      </c>
      <c r="M256" s="665" t="str">
        <f t="shared" si="28"/>
        <v/>
      </c>
      <c r="N256" s="665"/>
      <c r="O256" s="665" t="str">
        <f t="shared" si="29"/>
        <v/>
      </c>
      <c r="P256" s="664">
        <v>0.75</v>
      </c>
      <c r="Q256" s="665">
        <v>1</v>
      </c>
      <c r="R256" s="666" t="str">
        <f t="shared" si="33"/>
        <v/>
      </c>
      <c r="S256" s="667" t="str">
        <f t="shared" si="31"/>
        <v/>
      </c>
      <c r="T256" s="666" t="str">
        <f t="shared" si="34"/>
        <v/>
      </c>
      <c r="U256" s="668">
        <v>25</v>
      </c>
      <c r="V256" s="668">
        <v>25</v>
      </c>
      <c r="W256" s="669">
        <v>360</v>
      </c>
      <c r="X256" s="670" t="str">
        <f t="shared" si="32"/>
        <v/>
      </c>
      <c r="Y256" s="681"/>
      <c r="Z256" s="681"/>
      <c r="AA256" s="681"/>
      <c r="AB256" s="681"/>
      <c r="AC256" s="681"/>
      <c r="AD256" s="681"/>
    </row>
    <row r="257" spans="1:30" ht="200.1" customHeight="1">
      <c r="A257" s="655">
        <v>243</v>
      </c>
      <c r="B257" s="677"/>
      <c r="C257" s="678"/>
      <c r="D257" s="754">
        <v>233</v>
      </c>
      <c r="E257" s="699" t="s">
        <v>1457</v>
      </c>
      <c r="F257" s="659" t="s">
        <v>1847</v>
      </c>
      <c r="G257" s="661"/>
      <c r="H257" s="662"/>
      <c r="I257" s="675"/>
      <c r="J257" s="675"/>
      <c r="K257" s="679">
        <f t="shared" si="35"/>
        <v>0</v>
      </c>
      <c r="L257" s="664">
        <f t="shared" si="27"/>
        <v>0</v>
      </c>
      <c r="M257" s="665" t="str">
        <f t="shared" si="28"/>
        <v/>
      </c>
      <c r="N257" s="665"/>
      <c r="O257" s="665" t="str">
        <f t="shared" si="29"/>
        <v/>
      </c>
      <c r="P257" s="664">
        <v>0.75</v>
      </c>
      <c r="Q257" s="665">
        <v>1</v>
      </c>
      <c r="R257" s="666" t="str">
        <f t="shared" si="33"/>
        <v/>
      </c>
      <c r="S257" s="667" t="str">
        <f t="shared" si="31"/>
        <v/>
      </c>
      <c r="T257" s="666" t="str">
        <f t="shared" si="34"/>
        <v/>
      </c>
      <c r="U257" s="668">
        <v>25</v>
      </c>
      <c r="V257" s="668">
        <v>25</v>
      </c>
      <c r="W257" s="669">
        <v>360</v>
      </c>
      <c r="X257" s="670" t="str">
        <f t="shared" si="32"/>
        <v/>
      </c>
      <c r="Y257" s="681"/>
      <c r="Z257" s="681"/>
      <c r="AA257" s="681"/>
      <c r="AB257" s="681"/>
      <c r="AC257" s="681"/>
      <c r="AD257" s="681"/>
    </row>
    <row r="258" spans="1:30" ht="200.1" customHeight="1">
      <c r="A258" s="655">
        <v>244</v>
      </c>
      <c r="B258" s="677"/>
      <c r="C258" s="678"/>
      <c r="D258" s="754">
        <v>234</v>
      </c>
      <c r="E258" s="699" t="s">
        <v>1457</v>
      </c>
      <c r="F258" s="659" t="s">
        <v>1848</v>
      </c>
      <c r="G258" s="661"/>
      <c r="H258" s="662"/>
      <c r="I258" s="675"/>
      <c r="J258" s="675"/>
      <c r="K258" s="679">
        <f t="shared" si="35"/>
        <v>0</v>
      </c>
      <c r="L258" s="664">
        <f t="shared" si="27"/>
        <v>0</v>
      </c>
      <c r="M258" s="665" t="str">
        <f t="shared" si="28"/>
        <v/>
      </c>
      <c r="N258" s="665"/>
      <c r="O258" s="665" t="str">
        <f t="shared" si="29"/>
        <v/>
      </c>
      <c r="P258" s="664">
        <v>0.75</v>
      </c>
      <c r="Q258" s="665">
        <v>1</v>
      </c>
      <c r="R258" s="666" t="str">
        <f t="shared" si="33"/>
        <v/>
      </c>
      <c r="S258" s="667" t="str">
        <f t="shared" si="31"/>
        <v/>
      </c>
      <c r="T258" s="666" t="str">
        <f t="shared" si="34"/>
        <v/>
      </c>
      <c r="U258" s="668">
        <v>25</v>
      </c>
      <c r="V258" s="668">
        <v>25</v>
      </c>
      <c r="W258" s="669">
        <v>360</v>
      </c>
      <c r="X258" s="670" t="str">
        <f t="shared" si="32"/>
        <v/>
      </c>
      <c r="Y258" s="681"/>
      <c r="Z258" s="681"/>
      <c r="AA258" s="681"/>
      <c r="AB258" s="681"/>
      <c r="AC258" s="681"/>
      <c r="AD258" s="681"/>
    </row>
    <row r="259" spans="1:30" ht="200.1" customHeight="1">
      <c r="A259" s="655">
        <v>245</v>
      </c>
      <c r="B259" s="677"/>
      <c r="C259" s="678"/>
      <c r="D259" s="754">
        <v>235</v>
      </c>
      <c r="E259" s="699" t="s">
        <v>1457</v>
      </c>
      <c r="F259" s="659" t="s">
        <v>1849</v>
      </c>
      <c r="G259" s="661"/>
      <c r="H259" s="662"/>
      <c r="I259" s="675"/>
      <c r="J259" s="675"/>
      <c r="K259" s="679">
        <f t="shared" si="35"/>
        <v>0</v>
      </c>
      <c r="L259" s="664">
        <f t="shared" si="27"/>
        <v>0</v>
      </c>
      <c r="M259" s="665" t="str">
        <f t="shared" si="28"/>
        <v/>
      </c>
      <c r="N259" s="665"/>
      <c r="O259" s="665" t="str">
        <f t="shared" si="29"/>
        <v/>
      </c>
      <c r="P259" s="664" t="str">
        <f t="shared" si="30"/>
        <v/>
      </c>
      <c r="Q259" s="665">
        <v>1</v>
      </c>
      <c r="R259" s="666" t="str">
        <f t="shared" si="33"/>
        <v/>
      </c>
      <c r="S259" s="667" t="str">
        <f t="shared" si="31"/>
        <v/>
      </c>
      <c r="T259" s="666" t="str">
        <f t="shared" si="34"/>
        <v/>
      </c>
      <c r="U259" s="668">
        <v>25</v>
      </c>
      <c r="V259" s="668">
        <v>25</v>
      </c>
      <c r="W259" s="669">
        <v>360</v>
      </c>
      <c r="X259" s="670" t="str">
        <f t="shared" si="32"/>
        <v/>
      </c>
      <c r="Y259" s="681"/>
      <c r="Z259" s="681"/>
      <c r="AA259" s="681"/>
      <c r="AB259" s="681"/>
      <c r="AC259" s="681"/>
      <c r="AD259" s="681"/>
    </row>
    <row r="260" spans="1:30" ht="200.1" customHeight="1">
      <c r="A260" s="655">
        <v>246</v>
      </c>
      <c r="B260" s="677"/>
      <c r="C260" s="678"/>
      <c r="D260" s="754">
        <v>236</v>
      </c>
      <c r="E260" s="699" t="s">
        <v>1457</v>
      </c>
      <c r="F260" s="659" t="s">
        <v>1850</v>
      </c>
      <c r="G260" s="661"/>
      <c r="H260" s="662"/>
      <c r="I260" s="675"/>
      <c r="J260" s="675"/>
      <c r="K260" s="679">
        <f t="shared" si="35"/>
        <v>0</v>
      </c>
      <c r="L260" s="664">
        <f t="shared" si="27"/>
        <v>0</v>
      </c>
      <c r="M260" s="665" t="str">
        <f t="shared" ref="M260:M317" si="36">IFERROR(VLOOKUP(G260,RateB,4,TRUE),"")</f>
        <v/>
      </c>
      <c r="N260" s="665"/>
      <c r="O260" s="665" t="str">
        <f t="shared" ref="O260:O317" si="37">IFERROR(VLOOKUP(G260,RateB,5,TRUE),"")</f>
        <v/>
      </c>
      <c r="P260" s="664" t="str">
        <f t="shared" ref="P260:P317" si="38">IFERROR(VLOOKUP(H260,Demand,2,TRUE),"")</f>
        <v/>
      </c>
      <c r="Q260" s="665">
        <v>1</v>
      </c>
      <c r="R260" s="666" t="str">
        <f t="shared" si="33"/>
        <v/>
      </c>
      <c r="S260" s="667" t="str">
        <f t="shared" ref="S260:S317" si="39">IFERROR(VLOOKUP(G260,Rate,2,0),"")</f>
        <v/>
      </c>
      <c r="T260" s="666" t="str">
        <f t="shared" si="34"/>
        <v/>
      </c>
      <c r="U260" s="668">
        <v>25</v>
      </c>
      <c r="V260" s="668">
        <v>25</v>
      </c>
      <c r="W260" s="669">
        <v>360</v>
      </c>
      <c r="X260" s="670" t="str">
        <f t="shared" ref="X260:X317" si="40">IFERROR(T260+U260+V260+W260,"")</f>
        <v/>
      </c>
      <c r="Y260" s="681"/>
      <c r="Z260" s="681"/>
      <c r="AA260" s="681"/>
      <c r="AB260" s="681"/>
      <c r="AC260" s="681"/>
      <c r="AD260" s="681"/>
    </row>
    <row r="261" spans="1:30" ht="200.1" customHeight="1">
      <c r="A261" s="655">
        <v>247</v>
      </c>
      <c r="B261" s="677"/>
      <c r="C261" s="678"/>
      <c r="D261" s="754">
        <v>237</v>
      </c>
      <c r="E261" s="699" t="s">
        <v>1457</v>
      </c>
      <c r="F261" s="659" t="s">
        <v>1851</v>
      </c>
      <c r="G261" s="661"/>
      <c r="H261" s="662"/>
      <c r="I261" s="675"/>
      <c r="J261" s="675"/>
      <c r="K261" s="679">
        <f t="shared" si="35"/>
        <v>0</v>
      </c>
      <c r="L261" s="664">
        <f t="shared" si="27"/>
        <v>0</v>
      </c>
      <c r="M261" s="665" t="str">
        <f t="shared" si="36"/>
        <v/>
      </c>
      <c r="N261" s="665"/>
      <c r="O261" s="665" t="str">
        <f t="shared" si="37"/>
        <v/>
      </c>
      <c r="P261" s="664" t="str">
        <f t="shared" si="38"/>
        <v/>
      </c>
      <c r="Q261" s="665">
        <v>1</v>
      </c>
      <c r="R261" s="666" t="str">
        <f t="shared" ref="R261:R318" si="41">IFERROR((L261*M261)+(L261*O261*P261)*Q261,"")</f>
        <v/>
      </c>
      <c r="S261" s="667" t="str">
        <f t="shared" si="39"/>
        <v/>
      </c>
      <c r="T261" s="666" t="str">
        <f t="shared" ref="T261:T318" si="42">IFERROR(R261*S261/1000,"")</f>
        <v/>
      </c>
      <c r="U261" s="668">
        <v>25</v>
      </c>
      <c r="V261" s="668">
        <v>25</v>
      </c>
      <c r="W261" s="669">
        <v>360</v>
      </c>
      <c r="X261" s="670" t="str">
        <f t="shared" si="40"/>
        <v/>
      </c>
      <c r="Y261" s="681"/>
      <c r="Z261" s="681"/>
      <c r="AA261" s="681"/>
      <c r="AB261" s="681"/>
      <c r="AC261" s="681"/>
      <c r="AD261" s="681"/>
    </row>
    <row r="262" spans="1:30" ht="200.1" customHeight="1">
      <c r="A262" s="655">
        <v>248</v>
      </c>
      <c r="B262" s="677"/>
      <c r="C262" s="678"/>
      <c r="D262" s="754">
        <v>238</v>
      </c>
      <c r="E262" s="699" t="s">
        <v>1457</v>
      </c>
      <c r="F262" s="659" t="s">
        <v>1852</v>
      </c>
      <c r="G262" s="661"/>
      <c r="H262" s="662"/>
      <c r="I262" s="675"/>
      <c r="J262" s="675"/>
      <c r="K262" s="679">
        <f t="shared" si="35"/>
        <v>0</v>
      </c>
      <c r="L262" s="664">
        <f t="shared" si="27"/>
        <v>0</v>
      </c>
      <c r="M262" s="665" t="str">
        <f t="shared" si="36"/>
        <v/>
      </c>
      <c r="N262" s="665"/>
      <c r="O262" s="665" t="str">
        <f t="shared" si="37"/>
        <v/>
      </c>
      <c r="P262" s="664" t="str">
        <f t="shared" si="38"/>
        <v/>
      </c>
      <c r="Q262" s="665">
        <v>1</v>
      </c>
      <c r="R262" s="666" t="str">
        <f t="shared" si="41"/>
        <v/>
      </c>
      <c r="S262" s="667" t="str">
        <f t="shared" si="39"/>
        <v/>
      </c>
      <c r="T262" s="666" t="str">
        <f t="shared" si="42"/>
        <v/>
      </c>
      <c r="U262" s="668">
        <v>25</v>
      </c>
      <c r="V262" s="668">
        <v>25</v>
      </c>
      <c r="W262" s="669">
        <v>360</v>
      </c>
      <c r="X262" s="670" t="str">
        <f t="shared" si="40"/>
        <v/>
      </c>
      <c r="Y262" s="681"/>
      <c r="Z262" s="681"/>
      <c r="AA262" s="681"/>
      <c r="AB262" s="681"/>
      <c r="AC262" s="681"/>
      <c r="AD262" s="681"/>
    </row>
    <row r="263" spans="1:30" ht="200.1" customHeight="1">
      <c r="A263" s="655">
        <v>249</v>
      </c>
      <c r="B263" s="677"/>
      <c r="C263" s="678"/>
      <c r="D263" s="754">
        <v>239</v>
      </c>
      <c r="E263" s="699" t="s">
        <v>1457</v>
      </c>
      <c r="F263" s="659" t="s">
        <v>1853</v>
      </c>
      <c r="G263" s="661"/>
      <c r="H263" s="662"/>
      <c r="I263" s="675"/>
      <c r="J263" s="675"/>
      <c r="K263" s="679">
        <f t="shared" si="35"/>
        <v>0</v>
      </c>
      <c r="L263" s="664">
        <f t="shared" si="27"/>
        <v>0</v>
      </c>
      <c r="M263" s="665" t="str">
        <f t="shared" si="36"/>
        <v/>
      </c>
      <c r="N263" s="665"/>
      <c r="O263" s="665" t="str">
        <f t="shared" si="37"/>
        <v/>
      </c>
      <c r="P263" s="664" t="str">
        <f t="shared" si="38"/>
        <v/>
      </c>
      <c r="Q263" s="665">
        <v>1</v>
      </c>
      <c r="R263" s="666" t="str">
        <f t="shared" si="41"/>
        <v/>
      </c>
      <c r="S263" s="667" t="str">
        <f t="shared" si="39"/>
        <v/>
      </c>
      <c r="T263" s="666" t="str">
        <f t="shared" si="42"/>
        <v/>
      </c>
      <c r="U263" s="668"/>
      <c r="V263" s="668"/>
      <c r="W263" s="669"/>
      <c r="X263" s="670" t="str">
        <f t="shared" si="40"/>
        <v/>
      </c>
      <c r="Y263" s="681"/>
      <c r="Z263" s="681"/>
      <c r="AA263" s="681"/>
      <c r="AB263" s="681"/>
      <c r="AC263" s="681"/>
      <c r="AD263" s="681"/>
    </row>
    <row r="264" spans="1:30" ht="200.1" customHeight="1">
      <c r="A264" s="655">
        <v>250</v>
      </c>
      <c r="B264" s="677"/>
      <c r="C264" s="678"/>
      <c r="D264" s="754">
        <v>240</v>
      </c>
      <c r="E264" s="699" t="s">
        <v>1457</v>
      </c>
      <c r="F264" s="659" t="s">
        <v>1854</v>
      </c>
      <c r="G264" s="661"/>
      <c r="H264" s="662"/>
      <c r="I264" s="684"/>
      <c r="J264" s="684"/>
      <c r="K264" s="679">
        <f t="shared" si="35"/>
        <v>0</v>
      </c>
      <c r="L264" s="664">
        <f t="shared" si="27"/>
        <v>0</v>
      </c>
      <c r="M264" s="665" t="str">
        <f t="shared" si="36"/>
        <v/>
      </c>
      <c r="N264" s="665"/>
      <c r="O264" s="665" t="str">
        <f t="shared" si="37"/>
        <v/>
      </c>
      <c r="P264" s="664" t="str">
        <f t="shared" si="38"/>
        <v/>
      </c>
      <c r="Q264" s="665">
        <v>1</v>
      </c>
      <c r="R264" s="666" t="str">
        <f t="shared" si="41"/>
        <v/>
      </c>
      <c r="S264" s="667" t="str">
        <f t="shared" si="39"/>
        <v/>
      </c>
      <c r="T264" s="666" t="str">
        <f t="shared" si="42"/>
        <v/>
      </c>
      <c r="U264" s="668">
        <v>25</v>
      </c>
      <c r="V264" s="668">
        <v>25</v>
      </c>
      <c r="W264" s="669">
        <v>360</v>
      </c>
      <c r="X264" s="670" t="str">
        <f t="shared" si="40"/>
        <v/>
      </c>
      <c r="Y264" s="681"/>
      <c r="Z264" s="681"/>
      <c r="AA264" s="681"/>
      <c r="AB264" s="681"/>
      <c r="AC264" s="681"/>
      <c r="AD264" s="681"/>
    </row>
    <row r="265" spans="1:30" ht="200.1" customHeight="1">
      <c r="A265" s="655">
        <v>251</v>
      </c>
      <c r="B265" s="677"/>
      <c r="C265" s="678"/>
      <c r="D265" s="754">
        <v>241</v>
      </c>
      <c r="E265" s="699" t="s">
        <v>1457</v>
      </c>
      <c r="F265" s="659" t="s">
        <v>1855</v>
      </c>
      <c r="G265" s="661"/>
      <c r="H265" s="662"/>
      <c r="I265" s="675"/>
      <c r="J265" s="675"/>
      <c r="K265" s="679">
        <f t="shared" si="35"/>
        <v>0</v>
      </c>
      <c r="L265" s="664">
        <f t="shared" si="27"/>
        <v>0</v>
      </c>
      <c r="M265" s="665" t="str">
        <f t="shared" si="36"/>
        <v/>
      </c>
      <c r="N265" s="665"/>
      <c r="O265" s="665" t="str">
        <f t="shared" si="37"/>
        <v/>
      </c>
      <c r="P265" s="664">
        <v>0.85</v>
      </c>
      <c r="Q265" s="665">
        <v>1</v>
      </c>
      <c r="R265" s="666" t="str">
        <f t="shared" si="41"/>
        <v/>
      </c>
      <c r="S265" s="667" t="str">
        <f t="shared" si="39"/>
        <v/>
      </c>
      <c r="T265" s="666" t="str">
        <f t="shared" si="42"/>
        <v/>
      </c>
      <c r="U265" s="668">
        <v>25</v>
      </c>
      <c r="V265" s="668">
        <v>25</v>
      </c>
      <c r="W265" s="669">
        <v>360</v>
      </c>
      <c r="X265" s="670" t="str">
        <f t="shared" si="40"/>
        <v/>
      </c>
      <c r="Y265" s="681"/>
      <c r="Z265" s="681"/>
      <c r="AA265" s="681"/>
      <c r="AB265" s="681"/>
      <c r="AC265" s="681"/>
      <c r="AD265" s="681"/>
    </row>
    <row r="266" spans="1:30" ht="200.1" customHeight="1">
      <c r="A266" s="655">
        <v>252</v>
      </c>
      <c r="B266" s="677"/>
      <c r="C266" s="678"/>
      <c r="D266" s="754">
        <v>242</v>
      </c>
      <c r="E266" s="699" t="s">
        <v>1457</v>
      </c>
      <c r="F266" s="659" t="s">
        <v>1856</v>
      </c>
      <c r="G266" s="661"/>
      <c r="H266" s="662"/>
      <c r="I266" s="675"/>
      <c r="J266" s="675"/>
      <c r="K266" s="679">
        <f t="shared" si="35"/>
        <v>0</v>
      </c>
      <c r="L266" s="664">
        <f t="shared" si="27"/>
        <v>0</v>
      </c>
      <c r="M266" s="665" t="str">
        <f t="shared" si="36"/>
        <v/>
      </c>
      <c r="N266" s="665"/>
      <c r="O266" s="665" t="str">
        <f t="shared" si="37"/>
        <v/>
      </c>
      <c r="P266" s="664">
        <v>0.85</v>
      </c>
      <c r="Q266" s="665">
        <v>1</v>
      </c>
      <c r="R266" s="666" t="str">
        <f t="shared" si="41"/>
        <v/>
      </c>
      <c r="S266" s="667" t="str">
        <f t="shared" si="39"/>
        <v/>
      </c>
      <c r="T266" s="666" t="str">
        <f t="shared" si="42"/>
        <v/>
      </c>
      <c r="U266" s="668">
        <v>25</v>
      </c>
      <c r="V266" s="668">
        <v>25</v>
      </c>
      <c r="W266" s="669">
        <v>360</v>
      </c>
      <c r="X266" s="670" t="str">
        <f t="shared" si="40"/>
        <v/>
      </c>
      <c r="Y266" s="681"/>
      <c r="Z266" s="681"/>
      <c r="AA266" s="681"/>
      <c r="AB266" s="681"/>
      <c r="AC266" s="681"/>
      <c r="AD266" s="681"/>
    </row>
    <row r="267" spans="1:30" ht="200.1" customHeight="1">
      <c r="A267" s="655">
        <v>253</v>
      </c>
      <c r="B267" s="677"/>
      <c r="C267" s="678"/>
      <c r="D267" s="754">
        <v>243</v>
      </c>
      <c r="E267" s="699" t="s">
        <v>1457</v>
      </c>
      <c r="F267" s="659" t="s">
        <v>1857</v>
      </c>
      <c r="G267" s="661"/>
      <c r="H267" s="662"/>
      <c r="I267" s="675"/>
      <c r="J267" s="675"/>
      <c r="K267" s="679">
        <f t="shared" si="35"/>
        <v>0</v>
      </c>
      <c r="L267" s="664">
        <f t="shared" si="27"/>
        <v>0</v>
      </c>
      <c r="M267" s="665" t="str">
        <f t="shared" si="36"/>
        <v/>
      </c>
      <c r="N267" s="665"/>
      <c r="O267" s="665" t="str">
        <f t="shared" si="37"/>
        <v/>
      </c>
      <c r="P267" s="664" t="str">
        <f t="shared" si="38"/>
        <v/>
      </c>
      <c r="Q267" s="665">
        <v>1</v>
      </c>
      <c r="R267" s="666" t="str">
        <f t="shared" si="41"/>
        <v/>
      </c>
      <c r="S267" s="667" t="str">
        <f t="shared" si="39"/>
        <v/>
      </c>
      <c r="T267" s="666" t="str">
        <f t="shared" si="42"/>
        <v/>
      </c>
      <c r="U267" s="668">
        <v>25</v>
      </c>
      <c r="V267" s="668">
        <v>25</v>
      </c>
      <c r="W267" s="669">
        <v>360</v>
      </c>
      <c r="X267" s="670" t="str">
        <f t="shared" si="40"/>
        <v/>
      </c>
      <c r="Y267" s="681"/>
      <c r="Z267" s="681"/>
      <c r="AA267" s="681"/>
      <c r="AB267" s="681"/>
      <c r="AC267" s="681"/>
      <c r="AD267" s="681"/>
    </row>
    <row r="268" spans="1:30" ht="200.1" customHeight="1">
      <c r="A268" s="655">
        <v>254</v>
      </c>
      <c r="B268" s="677"/>
      <c r="C268" s="678"/>
      <c r="D268" s="754">
        <v>244</v>
      </c>
      <c r="E268" s="699" t="s">
        <v>1457</v>
      </c>
      <c r="F268" s="659" t="s">
        <v>1858</v>
      </c>
      <c r="G268" s="661"/>
      <c r="H268" s="662"/>
      <c r="I268" s="684"/>
      <c r="J268" s="684"/>
      <c r="K268" s="679">
        <f t="shared" si="35"/>
        <v>0</v>
      </c>
      <c r="L268" s="664">
        <f t="shared" si="27"/>
        <v>0</v>
      </c>
      <c r="M268" s="665" t="str">
        <f t="shared" si="36"/>
        <v/>
      </c>
      <c r="N268" s="665"/>
      <c r="O268" s="665" t="str">
        <f t="shared" si="37"/>
        <v/>
      </c>
      <c r="P268" s="664" t="str">
        <f t="shared" si="38"/>
        <v/>
      </c>
      <c r="Q268" s="665">
        <v>1</v>
      </c>
      <c r="R268" s="666" t="str">
        <f t="shared" si="41"/>
        <v/>
      </c>
      <c r="S268" s="667" t="str">
        <f t="shared" si="39"/>
        <v/>
      </c>
      <c r="T268" s="666" t="str">
        <f t="shared" si="42"/>
        <v/>
      </c>
      <c r="U268" s="668">
        <v>25</v>
      </c>
      <c r="V268" s="668">
        <v>25</v>
      </c>
      <c r="W268" s="669">
        <v>360</v>
      </c>
      <c r="X268" s="670" t="str">
        <f t="shared" si="40"/>
        <v/>
      </c>
      <c r="Y268" s="681"/>
      <c r="Z268" s="681"/>
      <c r="AA268" s="681"/>
      <c r="AB268" s="681"/>
      <c r="AC268" s="681"/>
      <c r="AD268" s="681"/>
    </row>
    <row r="269" spans="1:30" ht="200.1" customHeight="1">
      <c r="A269" s="655">
        <v>255</v>
      </c>
      <c r="B269" s="677"/>
      <c r="C269" s="678"/>
      <c r="D269" s="754">
        <v>245</v>
      </c>
      <c r="E269" s="699" t="s">
        <v>1457</v>
      </c>
      <c r="F269" s="659" t="s">
        <v>1859</v>
      </c>
      <c r="G269" s="661"/>
      <c r="H269" s="662"/>
      <c r="I269" s="675"/>
      <c r="J269" s="675"/>
      <c r="K269" s="679">
        <f t="shared" si="35"/>
        <v>0</v>
      </c>
      <c r="L269" s="664">
        <f t="shared" si="27"/>
        <v>0</v>
      </c>
      <c r="M269" s="665" t="str">
        <f t="shared" si="36"/>
        <v/>
      </c>
      <c r="N269" s="665"/>
      <c r="O269" s="665" t="str">
        <f t="shared" si="37"/>
        <v/>
      </c>
      <c r="P269" s="664" t="str">
        <f t="shared" si="38"/>
        <v/>
      </c>
      <c r="Q269" s="665">
        <v>1</v>
      </c>
      <c r="R269" s="666" t="str">
        <f t="shared" si="41"/>
        <v/>
      </c>
      <c r="S269" s="667" t="str">
        <f t="shared" si="39"/>
        <v/>
      </c>
      <c r="T269" s="666" t="str">
        <f t="shared" si="42"/>
        <v/>
      </c>
      <c r="U269" s="668">
        <v>25</v>
      </c>
      <c r="V269" s="668">
        <v>25</v>
      </c>
      <c r="W269" s="669">
        <v>360</v>
      </c>
      <c r="X269" s="670" t="str">
        <f t="shared" si="40"/>
        <v/>
      </c>
      <c r="Y269" s="681"/>
      <c r="Z269" s="681"/>
      <c r="AA269" s="681"/>
      <c r="AB269" s="681"/>
      <c r="AC269" s="681"/>
      <c r="AD269" s="681"/>
    </row>
    <row r="270" spans="1:30" ht="200.1" customHeight="1">
      <c r="A270" s="655">
        <v>256</v>
      </c>
      <c r="B270" s="677"/>
      <c r="C270" s="678"/>
      <c r="D270" s="754">
        <v>246</v>
      </c>
      <c r="E270" s="699" t="s">
        <v>1457</v>
      </c>
      <c r="F270" s="659" t="s">
        <v>1860</v>
      </c>
      <c r="G270" s="661"/>
      <c r="H270" s="662"/>
      <c r="I270" s="675"/>
      <c r="J270" s="675"/>
      <c r="K270" s="679">
        <f t="shared" si="35"/>
        <v>0</v>
      </c>
      <c r="L270" s="664">
        <f t="shared" si="27"/>
        <v>0</v>
      </c>
      <c r="M270" s="665" t="str">
        <f t="shared" si="36"/>
        <v/>
      </c>
      <c r="N270" s="665"/>
      <c r="O270" s="665" t="str">
        <f t="shared" si="37"/>
        <v/>
      </c>
      <c r="P270" s="664" t="str">
        <f t="shared" si="38"/>
        <v/>
      </c>
      <c r="Q270" s="665">
        <v>1</v>
      </c>
      <c r="R270" s="666" t="str">
        <f t="shared" si="41"/>
        <v/>
      </c>
      <c r="S270" s="667" t="str">
        <f t="shared" si="39"/>
        <v/>
      </c>
      <c r="T270" s="666"/>
      <c r="U270" s="668"/>
      <c r="V270" s="668"/>
      <c r="W270" s="669"/>
      <c r="X270" s="670">
        <f t="shared" si="40"/>
        <v>0</v>
      </c>
      <c r="Y270" s="681"/>
      <c r="Z270" s="681"/>
      <c r="AA270" s="681"/>
      <c r="AB270" s="681"/>
      <c r="AC270" s="681"/>
      <c r="AD270" s="681"/>
    </row>
    <row r="271" spans="1:30" ht="200.1" customHeight="1">
      <c r="A271" s="655">
        <v>257</v>
      </c>
      <c r="B271" s="677"/>
      <c r="C271" s="678"/>
      <c r="D271" s="754">
        <v>247</v>
      </c>
      <c r="E271" s="699" t="s">
        <v>1457</v>
      </c>
      <c r="F271" s="659" t="s">
        <v>1861</v>
      </c>
      <c r="G271" s="661"/>
      <c r="H271" s="662"/>
      <c r="I271" s="675"/>
      <c r="J271" s="675"/>
      <c r="K271" s="679">
        <f t="shared" si="35"/>
        <v>0</v>
      </c>
      <c r="L271" s="664">
        <f t="shared" si="27"/>
        <v>0</v>
      </c>
      <c r="M271" s="665" t="str">
        <f t="shared" si="36"/>
        <v/>
      </c>
      <c r="N271" s="665"/>
      <c r="O271" s="665" t="str">
        <f t="shared" si="37"/>
        <v/>
      </c>
      <c r="P271" s="664" t="str">
        <f t="shared" si="38"/>
        <v/>
      </c>
      <c r="Q271" s="665">
        <v>1</v>
      </c>
      <c r="R271" s="666" t="str">
        <f t="shared" si="41"/>
        <v/>
      </c>
      <c r="S271" s="667" t="str">
        <f t="shared" si="39"/>
        <v/>
      </c>
      <c r="T271" s="666" t="str">
        <f t="shared" si="42"/>
        <v/>
      </c>
      <c r="U271" s="668"/>
      <c r="V271" s="668"/>
      <c r="W271" s="669"/>
      <c r="X271" s="670" t="str">
        <f t="shared" si="40"/>
        <v/>
      </c>
      <c r="Y271" s="681"/>
      <c r="Z271" s="681"/>
      <c r="AA271" s="681"/>
      <c r="AB271" s="681"/>
      <c r="AC271" s="681"/>
      <c r="AD271" s="681"/>
    </row>
    <row r="272" spans="1:30" ht="200.1" customHeight="1">
      <c r="A272" s="655">
        <v>258</v>
      </c>
      <c r="B272" s="677"/>
      <c r="C272" s="678"/>
      <c r="D272" s="754">
        <v>248</v>
      </c>
      <c r="E272" s="699" t="s">
        <v>1457</v>
      </c>
      <c r="F272" s="659" t="s">
        <v>1862</v>
      </c>
      <c r="G272" s="661"/>
      <c r="H272" s="662"/>
      <c r="I272" s="675"/>
      <c r="J272" s="675"/>
      <c r="K272" s="679">
        <f t="shared" si="35"/>
        <v>0</v>
      </c>
      <c r="L272" s="664">
        <f t="shared" si="27"/>
        <v>0</v>
      </c>
      <c r="M272" s="665" t="str">
        <f t="shared" si="36"/>
        <v/>
      </c>
      <c r="N272" s="665"/>
      <c r="O272" s="665" t="str">
        <f t="shared" si="37"/>
        <v/>
      </c>
      <c r="P272" s="664">
        <v>0.85</v>
      </c>
      <c r="Q272" s="665">
        <v>1</v>
      </c>
      <c r="R272" s="666" t="str">
        <f t="shared" si="41"/>
        <v/>
      </c>
      <c r="S272" s="667" t="str">
        <f t="shared" si="39"/>
        <v/>
      </c>
      <c r="T272" s="666" t="str">
        <f t="shared" si="42"/>
        <v/>
      </c>
      <c r="U272" s="668">
        <v>25</v>
      </c>
      <c r="V272" s="668">
        <v>25</v>
      </c>
      <c r="W272" s="669">
        <v>360</v>
      </c>
      <c r="X272" s="670" t="str">
        <f t="shared" si="40"/>
        <v/>
      </c>
      <c r="Y272" s="681"/>
      <c r="Z272" s="681"/>
      <c r="AA272" s="681"/>
      <c r="AB272" s="681"/>
      <c r="AC272" s="681"/>
      <c r="AD272" s="681"/>
    </row>
    <row r="273" spans="1:30" ht="200.1" customHeight="1">
      <c r="A273" s="655">
        <v>259</v>
      </c>
      <c r="B273" s="677"/>
      <c r="C273" s="678" t="s">
        <v>60</v>
      </c>
      <c r="D273" s="754">
        <v>249</v>
      </c>
      <c r="E273" s="699" t="s">
        <v>1457</v>
      </c>
      <c r="F273" s="659" t="s">
        <v>1860</v>
      </c>
      <c r="G273" s="661"/>
      <c r="H273" s="662"/>
      <c r="I273" s="675"/>
      <c r="J273" s="675"/>
      <c r="K273" s="679">
        <f t="shared" si="35"/>
        <v>0</v>
      </c>
      <c r="L273" s="664">
        <f t="shared" si="27"/>
        <v>0</v>
      </c>
      <c r="M273" s="665" t="str">
        <f t="shared" si="36"/>
        <v/>
      </c>
      <c r="N273" s="665"/>
      <c r="O273" s="665" t="str">
        <f t="shared" si="37"/>
        <v/>
      </c>
      <c r="P273" s="664" t="str">
        <f t="shared" si="38"/>
        <v/>
      </c>
      <c r="Q273" s="665">
        <v>1</v>
      </c>
      <c r="R273" s="666" t="str">
        <f t="shared" si="41"/>
        <v/>
      </c>
      <c r="S273" s="667" t="str">
        <f t="shared" si="39"/>
        <v/>
      </c>
      <c r="T273" s="666" t="str">
        <f t="shared" si="42"/>
        <v/>
      </c>
      <c r="U273" s="668">
        <v>25</v>
      </c>
      <c r="V273" s="668">
        <v>25</v>
      </c>
      <c r="W273" s="669">
        <v>360</v>
      </c>
      <c r="X273" s="670" t="str">
        <f t="shared" si="40"/>
        <v/>
      </c>
      <c r="Y273" s="873" t="s">
        <v>1602</v>
      </c>
      <c r="Z273" s="874"/>
      <c r="AA273" s="874"/>
      <c r="AB273" s="874"/>
      <c r="AC273" s="874"/>
      <c r="AD273" s="875"/>
    </row>
    <row r="274" spans="1:30" ht="200.1" customHeight="1">
      <c r="A274" s="655">
        <v>260</v>
      </c>
      <c r="B274" s="677"/>
      <c r="C274" s="678"/>
      <c r="D274" s="754">
        <v>250</v>
      </c>
      <c r="E274" s="699" t="s">
        <v>1457</v>
      </c>
      <c r="F274" s="659" t="s">
        <v>1863</v>
      </c>
      <c r="G274" s="661"/>
      <c r="H274" s="662"/>
      <c r="I274" s="675"/>
      <c r="J274" s="675"/>
      <c r="K274" s="679">
        <f t="shared" si="35"/>
        <v>0</v>
      </c>
      <c r="L274" s="664">
        <f t="shared" si="27"/>
        <v>0</v>
      </c>
      <c r="M274" s="665" t="str">
        <f t="shared" si="36"/>
        <v/>
      </c>
      <c r="N274" s="665"/>
      <c r="O274" s="665" t="str">
        <f t="shared" si="37"/>
        <v/>
      </c>
      <c r="P274" s="664" t="str">
        <f t="shared" si="38"/>
        <v/>
      </c>
      <c r="Q274" s="665">
        <v>1</v>
      </c>
      <c r="R274" s="666" t="str">
        <f t="shared" si="41"/>
        <v/>
      </c>
      <c r="S274" s="667" t="str">
        <f t="shared" si="39"/>
        <v/>
      </c>
      <c r="T274" s="666" t="str">
        <f t="shared" si="42"/>
        <v/>
      </c>
      <c r="U274" s="668">
        <v>25</v>
      </c>
      <c r="V274" s="668">
        <v>25</v>
      </c>
      <c r="W274" s="669">
        <v>360</v>
      </c>
      <c r="X274" s="670" t="str">
        <f t="shared" si="40"/>
        <v/>
      </c>
      <c r="Y274" s="681"/>
      <c r="Z274" s="681"/>
      <c r="AA274" s="681"/>
      <c r="AB274" s="681"/>
      <c r="AC274" s="681"/>
      <c r="AD274" s="681"/>
    </row>
    <row r="275" spans="1:30" ht="200.1" customHeight="1">
      <c r="A275" s="655">
        <v>261</v>
      </c>
      <c r="B275" s="677"/>
      <c r="C275" s="678"/>
      <c r="D275" s="754">
        <v>251</v>
      </c>
      <c r="E275" s="699" t="s">
        <v>1457</v>
      </c>
      <c r="F275" s="659" t="s">
        <v>1864</v>
      </c>
      <c r="G275" s="661"/>
      <c r="H275" s="662"/>
      <c r="I275" s="675"/>
      <c r="J275" s="675"/>
      <c r="K275" s="679">
        <f t="shared" si="35"/>
        <v>0</v>
      </c>
      <c r="L275" s="664">
        <f t="shared" si="27"/>
        <v>0</v>
      </c>
      <c r="M275" s="665" t="str">
        <f t="shared" si="36"/>
        <v/>
      </c>
      <c r="N275" s="665"/>
      <c r="O275" s="665" t="str">
        <f t="shared" si="37"/>
        <v/>
      </c>
      <c r="P275" s="664" t="str">
        <f t="shared" si="38"/>
        <v/>
      </c>
      <c r="Q275" s="665">
        <v>1</v>
      </c>
      <c r="R275" s="666" t="str">
        <f t="shared" si="41"/>
        <v/>
      </c>
      <c r="S275" s="667" t="str">
        <f t="shared" si="39"/>
        <v/>
      </c>
      <c r="T275" s="666" t="str">
        <f t="shared" si="42"/>
        <v/>
      </c>
      <c r="U275" s="668"/>
      <c r="V275" s="668"/>
      <c r="W275" s="669"/>
      <c r="X275" s="670" t="str">
        <f t="shared" si="40"/>
        <v/>
      </c>
      <c r="Y275" s="681"/>
      <c r="Z275" s="681"/>
      <c r="AA275" s="681"/>
      <c r="AB275" s="681"/>
      <c r="AC275" s="681"/>
      <c r="AD275" s="681"/>
    </row>
    <row r="276" spans="1:30" ht="200.1" customHeight="1">
      <c r="A276" s="655">
        <v>262</v>
      </c>
      <c r="B276" s="677"/>
      <c r="C276" s="678"/>
      <c r="D276" s="754">
        <v>252</v>
      </c>
      <c r="E276" s="699" t="s">
        <v>1457</v>
      </c>
      <c r="F276" s="659" t="s">
        <v>1865</v>
      </c>
      <c r="G276" s="661"/>
      <c r="H276" s="662"/>
      <c r="I276" s="675"/>
      <c r="J276" s="675"/>
      <c r="K276" s="679">
        <f t="shared" si="35"/>
        <v>0</v>
      </c>
      <c r="L276" s="664">
        <f t="shared" si="27"/>
        <v>0</v>
      </c>
      <c r="M276" s="665" t="str">
        <f t="shared" si="36"/>
        <v/>
      </c>
      <c r="N276" s="665"/>
      <c r="O276" s="665" t="str">
        <f t="shared" si="37"/>
        <v/>
      </c>
      <c r="P276" s="664" t="str">
        <f t="shared" si="38"/>
        <v/>
      </c>
      <c r="Q276" s="665">
        <v>1</v>
      </c>
      <c r="R276" s="666" t="str">
        <f t="shared" si="41"/>
        <v/>
      </c>
      <c r="S276" s="667" t="str">
        <f t="shared" si="39"/>
        <v/>
      </c>
      <c r="T276" s="666" t="str">
        <f t="shared" si="42"/>
        <v/>
      </c>
      <c r="U276" s="668">
        <v>25</v>
      </c>
      <c r="V276" s="668">
        <v>25</v>
      </c>
      <c r="W276" s="669">
        <v>360</v>
      </c>
      <c r="X276" s="670" t="str">
        <f t="shared" si="40"/>
        <v/>
      </c>
      <c r="Y276" s="681"/>
      <c r="Z276" s="681"/>
      <c r="AA276" s="681"/>
      <c r="AB276" s="681"/>
      <c r="AC276" s="681"/>
      <c r="AD276" s="681"/>
    </row>
    <row r="277" spans="1:30" ht="200.1" customHeight="1">
      <c r="A277" s="655">
        <v>263</v>
      </c>
      <c r="B277" s="677"/>
      <c r="C277" s="678"/>
      <c r="D277" s="754">
        <v>253</v>
      </c>
      <c r="E277" s="699" t="s">
        <v>1457</v>
      </c>
      <c r="F277" s="659" t="s">
        <v>1866</v>
      </c>
      <c r="G277" s="661"/>
      <c r="H277" s="662"/>
      <c r="I277" s="675"/>
      <c r="J277" s="675"/>
      <c r="K277" s="679">
        <f t="shared" si="35"/>
        <v>0</v>
      </c>
      <c r="L277" s="664">
        <f t="shared" si="27"/>
        <v>0</v>
      </c>
      <c r="M277" s="665" t="str">
        <f t="shared" si="36"/>
        <v/>
      </c>
      <c r="N277" s="665"/>
      <c r="O277" s="665" t="str">
        <f t="shared" si="37"/>
        <v/>
      </c>
      <c r="P277" s="664">
        <v>0.8</v>
      </c>
      <c r="Q277" s="665">
        <v>1</v>
      </c>
      <c r="R277" s="666" t="str">
        <f t="shared" si="41"/>
        <v/>
      </c>
      <c r="S277" s="667" t="str">
        <f t="shared" si="39"/>
        <v/>
      </c>
      <c r="T277" s="666" t="str">
        <f t="shared" si="42"/>
        <v/>
      </c>
      <c r="U277" s="668">
        <v>25</v>
      </c>
      <c r="V277" s="668">
        <v>25</v>
      </c>
      <c r="W277" s="669">
        <v>360</v>
      </c>
      <c r="X277" s="670" t="str">
        <f t="shared" si="40"/>
        <v/>
      </c>
      <c r="Y277" s="681"/>
      <c r="Z277" s="681"/>
      <c r="AA277" s="681"/>
      <c r="AB277" s="681"/>
      <c r="AC277" s="681"/>
      <c r="AD277" s="681"/>
    </row>
    <row r="278" spans="1:30" ht="200.1" customHeight="1">
      <c r="A278" s="655">
        <v>264</v>
      </c>
      <c r="B278" s="677"/>
      <c r="C278" s="678"/>
      <c r="D278" s="658">
        <v>254</v>
      </c>
      <c r="E278" s="699" t="s">
        <v>1457</v>
      </c>
      <c r="F278" s="659" t="s">
        <v>1867</v>
      </c>
      <c r="G278" s="661"/>
      <c r="H278" s="662"/>
      <c r="I278" s="675"/>
      <c r="J278" s="675"/>
      <c r="K278" s="679">
        <f t="shared" si="35"/>
        <v>0</v>
      </c>
      <c r="L278" s="664">
        <f t="shared" si="27"/>
        <v>0</v>
      </c>
      <c r="M278" s="665" t="str">
        <f t="shared" si="36"/>
        <v/>
      </c>
      <c r="N278" s="665"/>
      <c r="O278" s="665" t="str">
        <f t="shared" si="37"/>
        <v/>
      </c>
      <c r="P278" s="664" t="str">
        <f t="shared" si="38"/>
        <v/>
      </c>
      <c r="Q278" s="665">
        <v>1</v>
      </c>
      <c r="R278" s="666" t="str">
        <f t="shared" si="41"/>
        <v/>
      </c>
      <c r="S278" s="667" t="str">
        <f t="shared" si="39"/>
        <v/>
      </c>
      <c r="T278" s="666" t="str">
        <f t="shared" si="42"/>
        <v/>
      </c>
      <c r="U278" s="668"/>
      <c r="V278" s="668"/>
      <c r="W278" s="669"/>
      <c r="X278" s="670" t="str">
        <f t="shared" si="40"/>
        <v/>
      </c>
      <c r="Y278" s="681"/>
      <c r="Z278" s="681"/>
      <c r="AA278" s="681"/>
      <c r="AB278" s="681"/>
      <c r="AC278" s="681"/>
      <c r="AD278" s="681"/>
    </row>
    <row r="279" spans="1:30" ht="200.1" customHeight="1">
      <c r="A279" s="655">
        <v>265</v>
      </c>
      <c r="B279" s="677"/>
      <c r="C279" s="678"/>
      <c r="D279" s="658">
        <v>254</v>
      </c>
      <c r="E279" s="699" t="s">
        <v>1457</v>
      </c>
      <c r="F279" s="659" t="s">
        <v>1867</v>
      </c>
      <c r="G279" s="661"/>
      <c r="H279" s="662"/>
      <c r="I279" s="675"/>
      <c r="J279" s="675"/>
      <c r="K279" s="679">
        <f t="shared" si="35"/>
        <v>0</v>
      </c>
      <c r="L279" s="664">
        <f t="shared" si="27"/>
        <v>0</v>
      </c>
      <c r="M279" s="665" t="str">
        <f t="shared" si="36"/>
        <v/>
      </c>
      <c r="N279" s="665"/>
      <c r="O279" s="665" t="str">
        <f t="shared" si="37"/>
        <v/>
      </c>
      <c r="P279" s="664" t="str">
        <f t="shared" si="38"/>
        <v/>
      </c>
      <c r="Q279" s="665">
        <v>1</v>
      </c>
      <c r="R279" s="666" t="str">
        <f t="shared" si="41"/>
        <v/>
      </c>
      <c r="S279" s="667" t="str">
        <f t="shared" si="39"/>
        <v/>
      </c>
      <c r="T279" s="666" t="str">
        <f t="shared" si="42"/>
        <v/>
      </c>
      <c r="U279" s="668">
        <v>25</v>
      </c>
      <c r="V279" s="668">
        <v>25</v>
      </c>
      <c r="W279" s="669">
        <v>360</v>
      </c>
      <c r="X279" s="670" t="str">
        <f t="shared" si="40"/>
        <v/>
      </c>
      <c r="Y279" s="681"/>
      <c r="Z279" s="681"/>
      <c r="AA279" s="681"/>
      <c r="AB279" s="681"/>
      <c r="AC279" s="681"/>
      <c r="AD279" s="681"/>
    </row>
    <row r="280" spans="1:30" ht="200.1" customHeight="1">
      <c r="A280" s="655">
        <v>266</v>
      </c>
      <c r="B280" s="677"/>
      <c r="C280" s="678"/>
      <c r="D280" s="658">
        <v>255</v>
      </c>
      <c r="E280" s="699" t="s">
        <v>1457</v>
      </c>
      <c r="F280" s="659" t="s">
        <v>1868</v>
      </c>
      <c r="G280" s="661"/>
      <c r="H280" s="662"/>
      <c r="I280" s="675"/>
      <c r="J280" s="675"/>
      <c r="K280" s="679">
        <f t="shared" si="35"/>
        <v>0</v>
      </c>
      <c r="L280" s="664">
        <f t="shared" si="27"/>
        <v>0</v>
      </c>
      <c r="M280" s="665" t="str">
        <f t="shared" si="36"/>
        <v/>
      </c>
      <c r="N280" s="665"/>
      <c r="O280" s="665" t="str">
        <f t="shared" si="37"/>
        <v/>
      </c>
      <c r="P280" s="664">
        <v>0.85</v>
      </c>
      <c r="Q280" s="665">
        <v>1</v>
      </c>
      <c r="R280" s="666" t="str">
        <f t="shared" si="41"/>
        <v/>
      </c>
      <c r="S280" s="667" t="str">
        <f t="shared" si="39"/>
        <v/>
      </c>
      <c r="T280" s="666" t="str">
        <f t="shared" si="42"/>
        <v/>
      </c>
      <c r="U280" s="668">
        <v>25</v>
      </c>
      <c r="V280" s="668">
        <v>25</v>
      </c>
      <c r="W280" s="669">
        <v>360</v>
      </c>
      <c r="X280" s="670" t="str">
        <f t="shared" si="40"/>
        <v/>
      </c>
      <c r="Y280" s="681"/>
      <c r="Z280" s="681"/>
      <c r="AA280" s="681"/>
      <c r="AB280" s="681"/>
      <c r="AC280" s="681"/>
      <c r="AD280" s="681"/>
    </row>
    <row r="281" spans="1:30" ht="200.1" customHeight="1">
      <c r="A281" s="655">
        <v>267</v>
      </c>
      <c r="B281" s="677"/>
      <c r="C281" s="678"/>
      <c r="D281" s="658">
        <v>256</v>
      </c>
      <c r="E281" s="699" t="s">
        <v>1457</v>
      </c>
      <c r="F281" s="659" t="s">
        <v>1869</v>
      </c>
      <c r="G281" s="661"/>
      <c r="H281" s="662"/>
      <c r="I281" s="675"/>
      <c r="J281" s="675"/>
      <c r="K281" s="679">
        <f t="shared" ref="K281:K344" si="43">I281*J281</f>
        <v>0</v>
      </c>
      <c r="L281" s="664">
        <f t="shared" si="27"/>
        <v>0</v>
      </c>
      <c r="M281" s="665" t="str">
        <f t="shared" si="36"/>
        <v/>
      </c>
      <c r="N281" s="665"/>
      <c r="O281" s="665" t="str">
        <f t="shared" si="37"/>
        <v/>
      </c>
      <c r="P281" s="664">
        <v>0.85</v>
      </c>
      <c r="Q281" s="665">
        <v>1</v>
      </c>
      <c r="R281" s="666" t="str">
        <f t="shared" si="41"/>
        <v/>
      </c>
      <c r="S281" s="667" t="str">
        <f t="shared" si="39"/>
        <v/>
      </c>
      <c r="T281" s="666" t="str">
        <f t="shared" si="42"/>
        <v/>
      </c>
      <c r="U281" s="668">
        <v>25</v>
      </c>
      <c r="V281" s="668">
        <v>25</v>
      </c>
      <c r="W281" s="669">
        <v>360</v>
      </c>
      <c r="X281" s="670" t="str">
        <f t="shared" si="40"/>
        <v/>
      </c>
      <c r="Y281" s="681"/>
      <c r="Z281" s="681"/>
      <c r="AA281" s="681"/>
      <c r="AB281" s="681"/>
      <c r="AC281" s="681"/>
      <c r="AD281" s="681"/>
    </row>
    <row r="282" spans="1:30" ht="200.1" customHeight="1">
      <c r="A282" s="655">
        <v>268</v>
      </c>
      <c r="B282" s="677"/>
      <c r="C282" s="678"/>
      <c r="D282" s="658">
        <v>257</v>
      </c>
      <c r="E282" s="659" t="s">
        <v>1755</v>
      </c>
      <c r="F282" s="660" t="s">
        <v>1622</v>
      </c>
      <c r="G282" s="661"/>
      <c r="H282" s="662"/>
      <c r="I282" s="675"/>
      <c r="J282" s="675"/>
      <c r="K282" s="679">
        <f t="shared" si="43"/>
        <v>0</v>
      </c>
      <c r="L282" s="664">
        <f t="shared" si="27"/>
        <v>0</v>
      </c>
      <c r="M282" s="665" t="str">
        <f t="shared" si="36"/>
        <v/>
      </c>
      <c r="N282" s="665"/>
      <c r="O282" s="665" t="str">
        <f t="shared" si="37"/>
        <v/>
      </c>
      <c r="P282" s="664">
        <v>0.85</v>
      </c>
      <c r="Q282" s="665">
        <v>1</v>
      </c>
      <c r="R282" s="666" t="str">
        <f t="shared" si="41"/>
        <v/>
      </c>
      <c r="S282" s="667" t="str">
        <f t="shared" si="39"/>
        <v/>
      </c>
      <c r="T282" s="666" t="str">
        <f t="shared" si="42"/>
        <v/>
      </c>
      <c r="U282" s="668">
        <v>25</v>
      </c>
      <c r="V282" s="668">
        <v>25</v>
      </c>
      <c r="W282" s="669">
        <v>360</v>
      </c>
      <c r="X282" s="670" t="str">
        <f t="shared" si="40"/>
        <v/>
      </c>
      <c r="Y282" s="681"/>
      <c r="Z282" s="681"/>
      <c r="AA282" s="681"/>
      <c r="AB282" s="681"/>
      <c r="AC282" s="681"/>
      <c r="AD282" s="681"/>
    </row>
    <row r="283" spans="1:30" ht="200.1" customHeight="1">
      <c r="A283" s="655">
        <v>269</v>
      </c>
      <c r="B283" s="677"/>
      <c r="C283" s="678"/>
      <c r="D283" s="658">
        <v>258</v>
      </c>
      <c r="E283" s="699" t="s">
        <v>1457</v>
      </c>
      <c r="F283" s="659" t="s">
        <v>1870</v>
      </c>
      <c r="G283" s="661"/>
      <c r="H283" s="662"/>
      <c r="I283" s="675"/>
      <c r="J283" s="675"/>
      <c r="K283" s="679">
        <f t="shared" si="43"/>
        <v>0</v>
      </c>
      <c r="L283" s="664">
        <f t="shared" si="27"/>
        <v>0</v>
      </c>
      <c r="M283" s="665" t="str">
        <f t="shared" si="36"/>
        <v/>
      </c>
      <c r="N283" s="665"/>
      <c r="O283" s="665" t="str">
        <f t="shared" si="37"/>
        <v/>
      </c>
      <c r="P283" s="664">
        <v>0.85</v>
      </c>
      <c r="Q283" s="665">
        <v>1</v>
      </c>
      <c r="R283" s="666" t="str">
        <f t="shared" si="41"/>
        <v/>
      </c>
      <c r="S283" s="667" t="str">
        <f t="shared" si="39"/>
        <v/>
      </c>
      <c r="T283" s="666" t="str">
        <f t="shared" si="42"/>
        <v/>
      </c>
      <c r="U283" s="668">
        <v>25</v>
      </c>
      <c r="V283" s="668">
        <v>25</v>
      </c>
      <c r="W283" s="669">
        <v>360</v>
      </c>
      <c r="X283" s="670" t="str">
        <f t="shared" si="40"/>
        <v/>
      </c>
      <c r="Y283" s="681"/>
      <c r="Z283" s="681"/>
      <c r="AA283" s="681"/>
      <c r="AB283" s="681"/>
      <c r="AC283" s="681"/>
      <c r="AD283" s="681"/>
    </row>
    <row r="284" spans="1:30" ht="200.1" customHeight="1">
      <c r="A284" s="655">
        <v>270</v>
      </c>
      <c r="B284" s="677"/>
      <c r="C284" s="678"/>
      <c r="D284" s="691">
        <v>258</v>
      </c>
      <c r="E284" s="699" t="s">
        <v>1457</v>
      </c>
      <c r="F284" s="659" t="s">
        <v>1871</v>
      </c>
      <c r="G284" s="661"/>
      <c r="H284" s="662"/>
      <c r="I284" s="675"/>
      <c r="J284" s="675"/>
      <c r="K284" s="679">
        <f t="shared" si="43"/>
        <v>0</v>
      </c>
      <c r="L284" s="664">
        <f t="shared" si="27"/>
        <v>0</v>
      </c>
      <c r="M284" s="665" t="str">
        <f t="shared" si="36"/>
        <v/>
      </c>
      <c r="N284" s="665"/>
      <c r="O284" s="665" t="str">
        <f t="shared" si="37"/>
        <v/>
      </c>
      <c r="P284" s="664">
        <v>0.8</v>
      </c>
      <c r="Q284" s="665">
        <v>1</v>
      </c>
      <c r="R284" s="666" t="str">
        <f t="shared" si="41"/>
        <v/>
      </c>
      <c r="S284" s="667" t="str">
        <f t="shared" si="39"/>
        <v/>
      </c>
      <c r="T284" s="666" t="str">
        <f t="shared" si="42"/>
        <v/>
      </c>
      <c r="U284" s="668">
        <v>25</v>
      </c>
      <c r="V284" s="668">
        <v>25</v>
      </c>
      <c r="W284" s="669">
        <v>360</v>
      </c>
      <c r="X284" s="670" t="str">
        <f t="shared" si="40"/>
        <v/>
      </c>
      <c r="Y284" s="681"/>
      <c r="Z284" s="681"/>
      <c r="AA284" s="681"/>
      <c r="AB284" s="681"/>
      <c r="AC284" s="681"/>
      <c r="AD284" s="681"/>
    </row>
    <row r="285" spans="1:30" ht="200.1" customHeight="1">
      <c r="A285" s="655">
        <v>271</v>
      </c>
      <c r="B285" s="677"/>
      <c r="C285" s="678"/>
      <c r="D285" s="691">
        <v>259</v>
      </c>
      <c r="E285" s="699" t="s">
        <v>1457</v>
      </c>
      <c r="F285" s="689" t="s">
        <v>1872</v>
      </c>
      <c r="G285" s="661"/>
      <c r="H285" s="662"/>
      <c r="I285" s="675"/>
      <c r="J285" s="675"/>
      <c r="K285" s="679">
        <f t="shared" si="43"/>
        <v>0</v>
      </c>
      <c r="L285" s="664">
        <f t="shared" si="27"/>
        <v>0</v>
      </c>
      <c r="M285" s="665" t="str">
        <f t="shared" si="36"/>
        <v/>
      </c>
      <c r="N285" s="665"/>
      <c r="O285" s="665" t="str">
        <f t="shared" si="37"/>
        <v/>
      </c>
      <c r="P285" s="664">
        <v>0.8</v>
      </c>
      <c r="Q285" s="665">
        <v>1</v>
      </c>
      <c r="R285" s="666" t="str">
        <f t="shared" si="41"/>
        <v/>
      </c>
      <c r="S285" s="667" t="str">
        <f t="shared" si="39"/>
        <v/>
      </c>
      <c r="T285" s="666" t="str">
        <f t="shared" si="42"/>
        <v/>
      </c>
      <c r="U285" s="668">
        <v>25</v>
      </c>
      <c r="V285" s="668">
        <v>25</v>
      </c>
      <c r="W285" s="669">
        <v>360</v>
      </c>
      <c r="X285" s="670" t="str">
        <f t="shared" si="40"/>
        <v/>
      </c>
      <c r="Y285" s="681"/>
      <c r="Z285" s="681"/>
      <c r="AA285" s="681"/>
      <c r="AB285" s="681"/>
      <c r="AC285" s="681"/>
      <c r="AD285" s="681"/>
    </row>
    <row r="286" spans="1:30" ht="200.1" customHeight="1">
      <c r="A286" s="655">
        <v>272</v>
      </c>
      <c r="B286" s="677"/>
      <c r="C286" s="678"/>
      <c r="D286" s="658">
        <v>260</v>
      </c>
      <c r="E286" s="699" t="s">
        <v>1457</v>
      </c>
      <c r="F286" s="689" t="s">
        <v>1873</v>
      </c>
      <c r="G286" s="661"/>
      <c r="H286" s="662"/>
      <c r="I286" s="675"/>
      <c r="J286" s="675"/>
      <c r="K286" s="679">
        <f t="shared" si="43"/>
        <v>0</v>
      </c>
      <c r="L286" s="664">
        <f t="shared" si="27"/>
        <v>0</v>
      </c>
      <c r="M286" s="665" t="str">
        <f t="shared" si="36"/>
        <v/>
      </c>
      <c r="N286" s="665"/>
      <c r="O286" s="665" t="str">
        <f t="shared" si="37"/>
        <v/>
      </c>
      <c r="P286" s="664" t="str">
        <f t="shared" si="38"/>
        <v/>
      </c>
      <c r="Q286" s="665">
        <v>1</v>
      </c>
      <c r="R286" s="666" t="str">
        <f t="shared" si="41"/>
        <v/>
      </c>
      <c r="S286" s="667" t="str">
        <f t="shared" si="39"/>
        <v/>
      </c>
      <c r="T286" s="666" t="str">
        <f t="shared" si="42"/>
        <v/>
      </c>
      <c r="U286" s="668">
        <v>25</v>
      </c>
      <c r="V286" s="668">
        <v>25</v>
      </c>
      <c r="W286" s="669">
        <v>360</v>
      </c>
      <c r="X286" s="670" t="str">
        <f t="shared" si="40"/>
        <v/>
      </c>
      <c r="Y286" s="681"/>
      <c r="Z286" s="681"/>
      <c r="AA286" s="681"/>
      <c r="AB286" s="681"/>
      <c r="AC286" s="681"/>
      <c r="AD286" s="681"/>
    </row>
    <row r="287" spans="1:30" ht="200.1" customHeight="1">
      <c r="A287" s="655">
        <v>273</v>
      </c>
      <c r="B287" s="677"/>
      <c r="C287" s="678"/>
      <c r="D287" s="658">
        <v>261</v>
      </c>
      <c r="E287" s="699" t="s">
        <v>1457</v>
      </c>
      <c r="F287" s="659" t="s">
        <v>1874</v>
      </c>
      <c r="G287" s="661"/>
      <c r="H287" s="662"/>
      <c r="I287" s="675"/>
      <c r="J287" s="675"/>
      <c r="K287" s="679">
        <f t="shared" si="43"/>
        <v>0</v>
      </c>
      <c r="L287" s="664">
        <f t="shared" si="27"/>
        <v>0</v>
      </c>
      <c r="M287" s="665" t="str">
        <f t="shared" si="36"/>
        <v/>
      </c>
      <c r="N287" s="665"/>
      <c r="O287" s="665" t="str">
        <f t="shared" si="37"/>
        <v/>
      </c>
      <c r="P287" s="664" t="str">
        <f t="shared" si="38"/>
        <v/>
      </c>
      <c r="Q287" s="665">
        <v>1</v>
      </c>
      <c r="R287" s="666" t="str">
        <f t="shared" si="41"/>
        <v/>
      </c>
      <c r="S287" s="667"/>
      <c r="T287" s="666"/>
      <c r="U287" s="668">
        <v>25</v>
      </c>
      <c r="V287" s="668">
        <v>25</v>
      </c>
      <c r="W287" s="669">
        <v>360</v>
      </c>
      <c r="X287" s="670"/>
      <c r="Y287" s="681"/>
      <c r="Z287" s="681"/>
      <c r="AA287" s="681"/>
      <c r="AB287" s="681"/>
      <c r="AC287" s="681"/>
      <c r="AD287" s="681"/>
    </row>
    <row r="288" spans="1:30" ht="200.1" customHeight="1">
      <c r="A288" s="655">
        <v>274</v>
      </c>
      <c r="B288" s="677"/>
      <c r="C288" s="678"/>
      <c r="D288" s="658">
        <v>262</v>
      </c>
      <c r="E288" s="699" t="s">
        <v>1457</v>
      </c>
      <c r="F288" s="659" t="s">
        <v>1875</v>
      </c>
      <c r="G288" s="661"/>
      <c r="H288" s="662"/>
      <c r="I288" s="675"/>
      <c r="J288" s="675"/>
      <c r="K288" s="679">
        <f t="shared" si="43"/>
        <v>0</v>
      </c>
      <c r="L288" s="664">
        <f t="shared" si="27"/>
        <v>0</v>
      </c>
      <c r="M288" s="665" t="str">
        <f t="shared" si="36"/>
        <v/>
      </c>
      <c r="N288" s="665"/>
      <c r="O288" s="665" t="str">
        <f t="shared" si="37"/>
        <v/>
      </c>
      <c r="P288" s="664" t="str">
        <f t="shared" si="38"/>
        <v/>
      </c>
      <c r="Q288" s="665">
        <v>1</v>
      </c>
      <c r="R288" s="666" t="str">
        <f t="shared" si="41"/>
        <v/>
      </c>
      <c r="S288" s="667"/>
      <c r="T288" s="666"/>
      <c r="U288" s="668"/>
      <c r="V288" s="668"/>
      <c r="W288" s="669"/>
      <c r="X288" s="670"/>
      <c r="Y288" s="681"/>
      <c r="Z288" s="681"/>
      <c r="AA288" s="681"/>
      <c r="AB288" s="681"/>
      <c r="AC288" s="681"/>
      <c r="AD288" s="681"/>
    </row>
    <row r="289" spans="1:30" ht="200.1" customHeight="1">
      <c r="A289" s="655">
        <v>275</v>
      </c>
      <c r="B289" s="677"/>
      <c r="C289" s="678"/>
      <c r="D289" s="658">
        <v>263</v>
      </c>
      <c r="E289" s="699" t="s">
        <v>1457</v>
      </c>
      <c r="F289" s="659" t="s">
        <v>1876</v>
      </c>
      <c r="G289" s="661"/>
      <c r="H289" s="662"/>
      <c r="I289" s="675"/>
      <c r="J289" s="675"/>
      <c r="K289" s="679">
        <f t="shared" si="43"/>
        <v>0</v>
      </c>
      <c r="L289" s="664">
        <f t="shared" si="27"/>
        <v>0</v>
      </c>
      <c r="M289" s="665" t="str">
        <f t="shared" si="36"/>
        <v/>
      </c>
      <c r="N289" s="665"/>
      <c r="O289" s="665" t="str">
        <f t="shared" si="37"/>
        <v/>
      </c>
      <c r="P289" s="664">
        <v>0.85</v>
      </c>
      <c r="Q289" s="665">
        <v>1</v>
      </c>
      <c r="R289" s="666" t="str">
        <f t="shared" si="41"/>
        <v/>
      </c>
      <c r="S289" s="667" t="str">
        <f t="shared" si="39"/>
        <v/>
      </c>
      <c r="T289" s="666" t="str">
        <f t="shared" si="42"/>
        <v/>
      </c>
      <c r="U289" s="668">
        <v>25</v>
      </c>
      <c r="V289" s="668">
        <v>25</v>
      </c>
      <c r="W289" s="669">
        <v>360</v>
      </c>
      <c r="X289" s="670" t="str">
        <f t="shared" si="40"/>
        <v/>
      </c>
      <c r="Y289" s="681"/>
      <c r="Z289" s="681"/>
      <c r="AA289" s="681"/>
      <c r="AB289" s="681"/>
      <c r="AC289" s="681"/>
      <c r="AD289" s="681"/>
    </row>
    <row r="290" spans="1:30" ht="200.1" customHeight="1">
      <c r="A290" s="655">
        <v>276</v>
      </c>
      <c r="B290" s="677"/>
      <c r="C290" s="678"/>
      <c r="D290" s="658">
        <v>264</v>
      </c>
      <c r="E290" s="699" t="s">
        <v>1457</v>
      </c>
      <c r="F290" s="690" t="s">
        <v>1877</v>
      </c>
      <c r="G290" s="661"/>
      <c r="H290" s="662"/>
      <c r="I290" s="655"/>
      <c r="J290" s="655"/>
      <c r="K290" s="679">
        <f t="shared" si="43"/>
        <v>0</v>
      </c>
      <c r="L290" s="664">
        <f t="shared" si="27"/>
        <v>0</v>
      </c>
      <c r="M290" s="665" t="str">
        <f t="shared" si="36"/>
        <v/>
      </c>
      <c r="N290" s="665"/>
      <c r="O290" s="665" t="str">
        <f t="shared" si="37"/>
        <v/>
      </c>
      <c r="P290" s="664" t="str">
        <f t="shared" si="38"/>
        <v/>
      </c>
      <c r="Q290" s="665">
        <v>1</v>
      </c>
      <c r="R290" s="666" t="str">
        <f t="shared" si="41"/>
        <v/>
      </c>
      <c r="S290" s="667" t="str">
        <f t="shared" si="39"/>
        <v/>
      </c>
      <c r="T290" s="666"/>
      <c r="U290" s="668"/>
      <c r="V290" s="668"/>
      <c r="W290" s="669"/>
      <c r="X290" s="670">
        <f t="shared" si="40"/>
        <v>0</v>
      </c>
      <c r="Y290" s="681"/>
      <c r="Z290" s="681"/>
      <c r="AA290" s="681"/>
      <c r="AB290" s="681"/>
      <c r="AC290" s="681"/>
      <c r="AD290" s="681"/>
    </row>
    <row r="291" spans="1:30" ht="200.1" customHeight="1">
      <c r="A291" s="655">
        <v>277</v>
      </c>
      <c r="B291" s="677"/>
      <c r="C291" s="678"/>
      <c r="D291" s="658">
        <v>264</v>
      </c>
      <c r="E291" s="699" t="s">
        <v>1457</v>
      </c>
      <c r="F291" s="659" t="s">
        <v>1878</v>
      </c>
      <c r="G291" s="661"/>
      <c r="H291" s="662"/>
      <c r="I291" s="675"/>
      <c r="J291" s="675"/>
      <c r="K291" s="679">
        <f t="shared" si="43"/>
        <v>0</v>
      </c>
      <c r="L291" s="664">
        <f t="shared" si="27"/>
        <v>0</v>
      </c>
      <c r="M291" s="665" t="str">
        <f t="shared" si="36"/>
        <v/>
      </c>
      <c r="N291" s="665"/>
      <c r="O291" s="665" t="str">
        <f t="shared" si="37"/>
        <v/>
      </c>
      <c r="P291" s="664" t="str">
        <f t="shared" si="38"/>
        <v/>
      </c>
      <c r="Q291" s="665">
        <v>1</v>
      </c>
      <c r="R291" s="666" t="str">
        <f t="shared" si="41"/>
        <v/>
      </c>
      <c r="S291" s="667" t="str">
        <f t="shared" si="39"/>
        <v/>
      </c>
      <c r="T291" s="666"/>
      <c r="U291" s="668"/>
      <c r="V291" s="668"/>
      <c r="W291" s="669"/>
      <c r="X291" s="670">
        <f t="shared" si="40"/>
        <v>0</v>
      </c>
      <c r="Y291" s="681"/>
      <c r="Z291" s="681"/>
      <c r="AA291" s="681"/>
      <c r="AB291" s="681"/>
      <c r="AC291" s="681"/>
      <c r="AD291" s="681"/>
    </row>
    <row r="292" spans="1:30" ht="200.1" customHeight="1">
      <c r="A292" s="655">
        <v>278</v>
      </c>
      <c r="B292" s="677"/>
      <c r="C292" s="678"/>
      <c r="D292" s="754">
        <v>265</v>
      </c>
      <c r="E292" s="699" t="s">
        <v>1457</v>
      </c>
      <c r="F292" s="659" t="s">
        <v>1879</v>
      </c>
      <c r="G292" s="661"/>
      <c r="H292" s="662"/>
      <c r="I292" s="675"/>
      <c r="J292" s="675"/>
      <c r="K292" s="679">
        <f t="shared" si="43"/>
        <v>0</v>
      </c>
      <c r="L292" s="664">
        <f t="shared" si="27"/>
        <v>0</v>
      </c>
      <c r="M292" s="665" t="str">
        <f t="shared" si="36"/>
        <v/>
      </c>
      <c r="N292" s="665"/>
      <c r="O292" s="665" t="str">
        <f t="shared" si="37"/>
        <v/>
      </c>
      <c r="P292" s="664" t="str">
        <f t="shared" si="38"/>
        <v/>
      </c>
      <c r="Q292" s="665">
        <v>1</v>
      </c>
      <c r="R292" s="666" t="str">
        <f t="shared" si="41"/>
        <v/>
      </c>
      <c r="S292" s="667" t="str">
        <f t="shared" si="39"/>
        <v/>
      </c>
      <c r="T292" s="666"/>
      <c r="U292" s="668"/>
      <c r="V292" s="668"/>
      <c r="W292" s="669"/>
      <c r="X292" s="670">
        <f t="shared" si="40"/>
        <v>0</v>
      </c>
      <c r="Y292" s="681"/>
      <c r="Z292" s="681"/>
      <c r="AA292" s="681"/>
      <c r="AB292" s="681"/>
      <c r="AC292" s="681"/>
      <c r="AD292" s="681"/>
    </row>
    <row r="293" spans="1:30" ht="200.1" customHeight="1">
      <c r="A293" s="655">
        <v>279</v>
      </c>
      <c r="B293" s="677"/>
      <c r="C293" s="678"/>
      <c r="D293" s="754">
        <v>266</v>
      </c>
      <c r="E293" s="699" t="s">
        <v>1457</v>
      </c>
      <c r="F293" s="659" t="s">
        <v>1880</v>
      </c>
      <c r="G293" s="661"/>
      <c r="H293" s="662"/>
      <c r="I293" s="675"/>
      <c r="J293" s="675"/>
      <c r="K293" s="679">
        <f t="shared" si="43"/>
        <v>0</v>
      </c>
      <c r="L293" s="664">
        <f t="shared" si="27"/>
        <v>0</v>
      </c>
      <c r="M293" s="665" t="str">
        <f t="shared" si="36"/>
        <v/>
      </c>
      <c r="N293" s="665"/>
      <c r="O293" s="665" t="str">
        <f t="shared" si="37"/>
        <v/>
      </c>
      <c r="P293" s="664" t="str">
        <f t="shared" si="38"/>
        <v/>
      </c>
      <c r="Q293" s="665">
        <v>1</v>
      </c>
      <c r="R293" s="666" t="str">
        <f t="shared" si="41"/>
        <v/>
      </c>
      <c r="S293" s="667" t="str">
        <f t="shared" si="39"/>
        <v/>
      </c>
      <c r="T293" s="666"/>
      <c r="U293" s="668"/>
      <c r="V293" s="668"/>
      <c r="W293" s="669"/>
      <c r="X293" s="670">
        <f t="shared" si="40"/>
        <v>0</v>
      </c>
      <c r="Y293" s="681"/>
      <c r="Z293" s="681"/>
      <c r="AA293" s="681"/>
      <c r="AB293" s="681"/>
      <c r="AC293" s="681"/>
      <c r="AD293" s="681"/>
    </row>
    <row r="294" spans="1:30" ht="200.1" customHeight="1">
      <c r="A294" s="655">
        <v>280</v>
      </c>
      <c r="B294" s="677"/>
      <c r="C294" s="678"/>
      <c r="D294" s="754">
        <v>267</v>
      </c>
      <c r="E294" s="699" t="s">
        <v>1457</v>
      </c>
      <c r="F294" s="659" t="s">
        <v>1881</v>
      </c>
      <c r="G294" s="661"/>
      <c r="H294" s="662"/>
      <c r="I294" s="675"/>
      <c r="J294" s="675"/>
      <c r="K294" s="679">
        <f t="shared" si="43"/>
        <v>0</v>
      </c>
      <c r="L294" s="664">
        <f t="shared" si="27"/>
        <v>0</v>
      </c>
      <c r="M294" s="665" t="str">
        <f t="shared" si="36"/>
        <v/>
      </c>
      <c r="N294" s="665"/>
      <c r="O294" s="665" t="str">
        <f t="shared" si="37"/>
        <v/>
      </c>
      <c r="P294" s="664" t="str">
        <f t="shared" si="38"/>
        <v/>
      </c>
      <c r="Q294" s="665">
        <v>1</v>
      </c>
      <c r="R294" s="666" t="str">
        <f t="shared" si="41"/>
        <v/>
      </c>
      <c r="S294" s="667" t="str">
        <f t="shared" si="39"/>
        <v/>
      </c>
      <c r="T294" s="666"/>
      <c r="U294" s="668"/>
      <c r="V294" s="668"/>
      <c r="W294" s="669"/>
      <c r="X294" s="670">
        <f t="shared" si="40"/>
        <v>0</v>
      </c>
      <c r="Y294" s="681"/>
      <c r="Z294" s="681"/>
      <c r="AA294" s="681"/>
      <c r="AB294" s="681"/>
      <c r="AC294" s="681"/>
      <c r="AD294" s="681"/>
    </row>
    <row r="295" spans="1:30" ht="200.1" customHeight="1">
      <c r="A295" s="655">
        <v>281</v>
      </c>
      <c r="B295" s="677"/>
      <c r="C295" s="678"/>
      <c r="D295" s="754">
        <v>268</v>
      </c>
      <c r="E295" s="699" t="s">
        <v>1457</v>
      </c>
      <c r="F295" s="659" t="s">
        <v>1882</v>
      </c>
      <c r="G295" s="661"/>
      <c r="H295" s="662"/>
      <c r="I295" s="675"/>
      <c r="J295" s="675"/>
      <c r="K295" s="679">
        <f t="shared" si="43"/>
        <v>0</v>
      </c>
      <c r="L295" s="664">
        <f t="shared" si="27"/>
        <v>0</v>
      </c>
      <c r="M295" s="665" t="str">
        <f t="shared" si="36"/>
        <v/>
      </c>
      <c r="N295" s="665"/>
      <c r="O295" s="665" t="str">
        <f t="shared" si="37"/>
        <v/>
      </c>
      <c r="P295" s="664" t="str">
        <f t="shared" si="38"/>
        <v/>
      </c>
      <c r="Q295" s="665">
        <v>1</v>
      </c>
      <c r="R295" s="666" t="str">
        <f t="shared" si="41"/>
        <v/>
      </c>
      <c r="S295" s="667" t="str">
        <f t="shared" si="39"/>
        <v/>
      </c>
      <c r="T295" s="666"/>
      <c r="U295" s="668"/>
      <c r="V295" s="668"/>
      <c r="W295" s="669"/>
      <c r="X295" s="670">
        <f t="shared" si="40"/>
        <v>0</v>
      </c>
      <c r="Y295" s="681"/>
      <c r="Z295" s="681"/>
      <c r="AA295" s="681"/>
      <c r="AB295" s="681"/>
      <c r="AC295" s="681"/>
      <c r="AD295" s="681"/>
    </row>
    <row r="296" spans="1:30" ht="200.1" customHeight="1">
      <c r="A296" s="655">
        <v>282</v>
      </c>
      <c r="B296" s="677"/>
      <c r="C296" s="678"/>
      <c r="D296" s="754">
        <v>269</v>
      </c>
      <c r="E296" s="699" t="s">
        <v>1457</v>
      </c>
      <c r="F296" s="659" t="s">
        <v>1883</v>
      </c>
      <c r="G296" s="661"/>
      <c r="H296" s="662"/>
      <c r="I296" s="675"/>
      <c r="J296" s="675"/>
      <c r="K296" s="679">
        <f t="shared" si="43"/>
        <v>0</v>
      </c>
      <c r="L296" s="664">
        <f t="shared" si="27"/>
        <v>0</v>
      </c>
      <c r="M296" s="665" t="str">
        <f t="shared" si="36"/>
        <v/>
      </c>
      <c r="N296" s="665"/>
      <c r="O296" s="665" t="str">
        <f t="shared" si="37"/>
        <v/>
      </c>
      <c r="P296" s="664">
        <v>0.8</v>
      </c>
      <c r="Q296" s="665">
        <v>1</v>
      </c>
      <c r="R296" s="666" t="str">
        <f t="shared" si="41"/>
        <v/>
      </c>
      <c r="S296" s="667" t="str">
        <f t="shared" si="39"/>
        <v/>
      </c>
      <c r="T296" s="666" t="str">
        <f t="shared" si="42"/>
        <v/>
      </c>
      <c r="U296" s="668">
        <v>25</v>
      </c>
      <c r="V296" s="668">
        <v>25</v>
      </c>
      <c r="W296" s="669">
        <v>360</v>
      </c>
      <c r="X296" s="670" t="str">
        <f t="shared" si="40"/>
        <v/>
      </c>
      <c r="Y296" s="681"/>
      <c r="Z296" s="681"/>
      <c r="AA296" s="681"/>
      <c r="AB296" s="681"/>
      <c r="AC296" s="681"/>
      <c r="AD296" s="681"/>
    </row>
    <row r="297" spans="1:30" ht="200.1" customHeight="1">
      <c r="A297" s="655">
        <v>283</v>
      </c>
      <c r="B297" s="685" t="s">
        <v>1608</v>
      </c>
      <c r="C297" s="678"/>
      <c r="D297" s="754">
        <v>270</v>
      </c>
      <c r="E297" s="699" t="s">
        <v>1457</v>
      </c>
      <c r="F297" s="659" t="s">
        <v>1884</v>
      </c>
      <c r="G297" s="661"/>
      <c r="H297" s="662"/>
      <c r="I297" s="675"/>
      <c r="J297" s="675"/>
      <c r="K297" s="679">
        <f t="shared" si="43"/>
        <v>0</v>
      </c>
      <c r="L297" s="664">
        <f t="shared" si="27"/>
        <v>0</v>
      </c>
      <c r="M297" s="665" t="str">
        <f t="shared" si="36"/>
        <v/>
      </c>
      <c r="N297" s="665"/>
      <c r="O297" s="665" t="str">
        <f t="shared" si="37"/>
        <v/>
      </c>
      <c r="P297" s="664" t="str">
        <f t="shared" si="38"/>
        <v/>
      </c>
      <c r="Q297" s="665">
        <v>1</v>
      </c>
      <c r="R297" s="666" t="str">
        <f t="shared" si="41"/>
        <v/>
      </c>
      <c r="S297" s="667" t="str">
        <f t="shared" si="39"/>
        <v/>
      </c>
      <c r="T297" s="666"/>
      <c r="U297" s="668"/>
      <c r="V297" s="668"/>
      <c r="W297" s="669"/>
      <c r="X297" s="670">
        <f t="shared" si="40"/>
        <v>0</v>
      </c>
      <c r="Y297" s="681"/>
      <c r="Z297" s="681"/>
      <c r="AA297" s="681"/>
      <c r="AB297" s="681"/>
      <c r="AC297" s="681"/>
      <c r="AD297" s="681"/>
    </row>
    <row r="298" spans="1:30" ht="200.1" customHeight="1">
      <c r="A298" s="655">
        <v>284</v>
      </c>
      <c r="B298" s="685" t="s">
        <v>1609</v>
      </c>
      <c r="C298" s="678"/>
      <c r="D298" s="754">
        <v>271</v>
      </c>
      <c r="E298" s="699" t="s">
        <v>1457</v>
      </c>
      <c r="F298" s="659" t="s">
        <v>1885</v>
      </c>
      <c r="G298" s="661"/>
      <c r="H298" s="662"/>
      <c r="I298" s="675"/>
      <c r="J298" s="675"/>
      <c r="K298" s="679">
        <f t="shared" si="43"/>
        <v>0</v>
      </c>
      <c r="L298" s="664">
        <f t="shared" si="27"/>
        <v>0</v>
      </c>
      <c r="M298" s="665" t="str">
        <f t="shared" si="36"/>
        <v/>
      </c>
      <c r="N298" s="665"/>
      <c r="O298" s="665" t="str">
        <f t="shared" si="37"/>
        <v/>
      </c>
      <c r="P298" s="664" t="str">
        <f t="shared" si="38"/>
        <v/>
      </c>
      <c r="Q298" s="665">
        <v>1</v>
      </c>
      <c r="R298" s="666" t="str">
        <f t="shared" si="41"/>
        <v/>
      </c>
      <c r="S298" s="667" t="str">
        <f t="shared" si="39"/>
        <v/>
      </c>
      <c r="T298" s="666"/>
      <c r="U298" s="668"/>
      <c r="V298" s="668"/>
      <c r="W298" s="669"/>
      <c r="X298" s="670">
        <f t="shared" si="40"/>
        <v>0</v>
      </c>
      <c r="Y298" s="681"/>
      <c r="Z298" s="681"/>
      <c r="AA298" s="681"/>
      <c r="AB298" s="681"/>
      <c r="AC298" s="681"/>
      <c r="AD298" s="681"/>
    </row>
    <row r="299" spans="1:30" ht="200.1" customHeight="1">
      <c r="A299" s="655">
        <v>285</v>
      </c>
      <c r="B299" s="685" t="s">
        <v>1610</v>
      </c>
      <c r="C299" s="678"/>
      <c r="D299" s="754">
        <v>272</v>
      </c>
      <c r="E299" s="699" t="s">
        <v>1457</v>
      </c>
      <c r="F299" s="659" t="s">
        <v>1886</v>
      </c>
      <c r="G299" s="661"/>
      <c r="H299" s="662"/>
      <c r="I299" s="675"/>
      <c r="J299" s="675"/>
      <c r="K299" s="679">
        <f t="shared" si="43"/>
        <v>0</v>
      </c>
      <c r="L299" s="664">
        <f t="shared" si="27"/>
        <v>0</v>
      </c>
      <c r="M299" s="665" t="str">
        <f t="shared" si="36"/>
        <v/>
      </c>
      <c r="N299" s="665"/>
      <c r="O299" s="665" t="str">
        <f t="shared" si="37"/>
        <v/>
      </c>
      <c r="P299" s="664" t="str">
        <f t="shared" si="38"/>
        <v/>
      </c>
      <c r="Q299" s="665">
        <v>1</v>
      </c>
      <c r="R299" s="666" t="str">
        <f t="shared" si="41"/>
        <v/>
      </c>
      <c r="S299" s="667" t="str">
        <f t="shared" si="39"/>
        <v/>
      </c>
      <c r="T299" s="666"/>
      <c r="U299" s="668"/>
      <c r="V299" s="668"/>
      <c r="W299" s="669"/>
      <c r="X299" s="670">
        <f t="shared" si="40"/>
        <v>0</v>
      </c>
      <c r="Y299" s="681"/>
      <c r="Z299" s="681"/>
      <c r="AA299" s="681"/>
      <c r="AB299" s="681"/>
      <c r="AC299" s="681"/>
      <c r="AD299" s="681"/>
    </row>
    <row r="300" spans="1:30" ht="200.1" customHeight="1">
      <c r="A300" s="655">
        <v>286</v>
      </c>
      <c r="B300" s="685" t="s">
        <v>1611</v>
      </c>
      <c r="C300" s="678"/>
      <c r="D300" s="754">
        <v>273</v>
      </c>
      <c r="E300" s="699" t="s">
        <v>1457</v>
      </c>
      <c r="F300" s="659" t="s">
        <v>1887</v>
      </c>
      <c r="G300" s="661"/>
      <c r="H300" s="662"/>
      <c r="I300" s="675"/>
      <c r="J300" s="675"/>
      <c r="K300" s="679">
        <f t="shared" si="43"/>
        <v>0</v>
      </c>
      <c r="L300" s="664">
        <f t="shared" si="27"/>
        <v>0</v>
      </c>
      <c r="M300" s="665" t="str">
        <f t="shared" si="36"/>
        <v/>
      </c>
      <c r="N300" s="665"/>
      <c r="O300" s="665" t="str">
        <f t="shared" si="37"/>
        <v/>
      </c>
      <c r="P300" s="664" t="str">
        <f t="shared" si="38"/>
        <v/>
      </c>
      <c r="Q300" s="665">
        <v>1</v>
      </c>
      <c r="R300" s="666" t="str">
        <f t="shared" si="41"/>
        <v/>
      </c>
      <c r="S300" s="667" t="str">
        <f t="shared" si="39"/>
        <v/>
      </c>
      <c r="T300" s="666"/>
      <c r="U300" s="668"/>
      <c r="V300" s="668"/>
      <c r="W300" s="669"/>
      <c r="X300" s="670">
        <f t="shared" si="40"/>
        <v>0</v>
      </c>
      <c r="Y300" s="681"/>
      <c r="Z300" s="681"/>
      <c r="AA300" s="681"/>
      <c r="AB300" s="681"/>
      <c r="AC300" s="681"/>
      <c r="AD300" s="681"/>
    </row>
    <row r="301" spans="1:30" ht="200.1" customHeight="1">
      <c r="A301" s="655">
        <v>287</v>
      </c>
      <c r="B301" s="685" t="s">
        <v>1612</v>
      </c>
      <c r="C301" s="678"/>
      <c r="D301" s="754">
        <v>274</v>
      </c>
      <c r="E301" s="699" t="s">
        <v>1457</v>
      </c>
      <c r="F301" s="659" t="s">
        <v>1888</v>
      </c>
      <c r="G301" s="661"/>
      <c r="H301" s="662"/>
      <c r="I301" s="675"/>
      <c r="J301" s="675"/>
      <c r="K301" s="679">
        <f t="shared" si="43"/>
        <v>0</v>
      </c>
      <c r="L301" s="664">
        <f t="shared" si="27"/>
        <v>0</v>
      </c>
      <c r="M301" s="665" t="str">
        <f t="shared" si="36"/>
        <v/>
      </c>
      <c r="N301" s="665"/>
      <c r="O301" s="665" t="str">
        <f t="shared" si="37"/>
        <v/>
      </c>
      <c r="P301" s="664" t="str">
        <f t="shared" si="38"/>
        <v/>
      </c>
      <c r="Q301" s="665">
        <v>1</v>
      </c>
      <c r="R301" s="666" t="str">
        <f t="shared" si="41"/>
        <v/>
      </c>
      <c r="S301" s="667" t="str">
        <f t="shared" si="39"/>
        <v/>
      </c>
      <c r="T301" s="666"/>
      <c r="U301" s="668"/>
      <c r="V301" s="668"/>
      <c r="W301" s="669"/>
      <c r="X301" s="670">
        <f t="shared" si="40"/>
        <v>0</v>
      </c>
      <c r="Y301" s="681"/>
      <c r="Z301" s="681"/>
      <c r="AA301" s="681"/>
      <c r="AB301" s="681"/>
      <c r="AC301" s="681"/>
      <c r="AD301" s="681"/>
    </row>
    <row r="302" spans="1:30" ht="200.1" customHeight="1">
      <c r="A302" s="655">
        <v>288</v>
      </c>
      <c r="B302" s="685"/>
      <c r="C302" s="678"/>
      <c r="D302" s="754">
        <v>275</v>
      </c>
      <c r="E302" s="699" t="s">
        <v>1457</v>
      </c>
      <c r="F302" s="659" t="s">
        <v>1889</v>
      </c>
      <c r="G302" s="661"/>
      <c r="H302" s="662"/>
      <c r="I302" s="675"/>
      <c r="J302" s="675"/>
      <c r="K302" s="679">
        <f t="shared" si="43"/>
        <v>0</v>
      </c>
      <c r="L302" s="664">
        <f t="shared" si="27"/>
        <v>0</v>
      </c>
      <c r="M302" s="665" t="str">
        <f t="shared" si="36"/>
        <v/>
      </c>
      <c r="N302" s="665"/>
      <c r="O302" s="665" t="str">
        <f t="shared" si="37"/>
        <v/>
      </c>
      <c r="P302" s="664">
        <v>0.85</v>
      </c>
      <c r="Q302" s="665">
        <v>1</v>
      </c>
      <c r="R302" s="666" t="str">
        <f t="shared" si="41"/>
        <v/>
      </c>
      <c r="S302" s="667" t="str">
        <f t="shared" si="39"/>
        <v/>
      </c>
      <c r="T302" s="666" t="str">
        <f t="shared" si="42"/>
        <v/>
      </c>
      <c r="U302" s="668">
        <v>25</v>
      </c>
      <c r="V302" s="668">
        <v>25</v>
      </c>
      <c r="W302" s="669">
        <v>360</v>
      </c>
      <c r="X302" s="670" t="str">
        <f t="shared" si="40"/>
        <v/>
      </c>
      <c r="Y302" s="681"/>
      <c r="Z302" s="681"/>
      <c r="AA302" s="681"/>
      <c r="AB302" s="681"/>
      <c r="AC302" s="681"/>
      <c r="AD302" s="681"/>
    </row>
    <row r="303" spans="1:30" ht="200.1" customHeight="1">
      <c r="A303" s="655">
        <v>289</v>
      </c>
      <c r="B303" s="685"/>
      <c r="C303" s="678"/>
      <c r="D303" s="754">
        <v>276</v>
      </c>
      <c r="E303" s="699" t="s">
        <v>1457</v>
      </c>
      <c r="F303" s="659" t="s">
        <v>1890</v>
      </c>
      <c r="G303" s="661"/>
      <c r="H303" s="662"/>
      <c r="I303" s="675"/>
      <c r="J303" s="675"/>
      <c r="K303" s="679">
        <f t="shared" si="43"/>
        <v>0</v>
      </c>
      <c r="L303" s="664">
        <f t="shared" si="27"/>
        <v>0</v>
      </c>
      <c r="M303" s="665" t="str">
        <f t="shared" si="36"/>
        <v/>
      </c>
      <c r="N303" s="665"/>
      <c r="O303" s="665" t="str">
        <f t="shared" si="37"/>
        <v/>
      </c>
      <c r="P303" s="664">
        <v>0.85</v>
      </c>
      <c r="Q303" s="665">
        <v>1</v>
      </c>
      <c r="R303" s="666" t="str">
        <f t="shared" si="41"/>
        <v/>
      </c>
      <c r="S303" s="667" t="str">
        <f t="shared" si="39"/>
        <v/>
      </c>
      <c r="T303" s="666" t="str">
        <f t="shared" si="42"/>
        <v/>
      </c>
      <c r="U303" s="668">
        <v>25</v>
      </c>
      <c r="V303" s="668">
        <v>25</v>
      </c>
      <c r="W303" s="669">
        <v>360</v>
      </c>
      <c r="X303" s="670" t="str">
        <f t="shared" si="40"/>
        <v/>
      </c>
      <c r="Y303" s="681"/>
      <c r="Z303" s="681"/>
      <c r="AA303" s="681"/>
      <c r="AB303" s="681"/>
      <c r="AC303" s="681"/>
      <c r="AD303" s="681"/>
    </row>
    <row r="304" spans="1:30" ht="200.1" customHeight="1">
      <c r="A304" s="655">
        <v>290</v>
      </c>
      <c r="B304" s="685"/>
      <c r="C304" s="678"/>
      <c r="D304" s="754">
        <v>277</v>
      </c>
      <c r="E304" s="699" t="s">
        <v>1457</v>
      </c>
      <c r="F304" s="659" t="s">
        <v>1891</v>
      </c>
      <c r="G304" s="661"/>
      <c r="H304" s="662"/>
      <c r="I304" s="675"/>
      <c r="J304" s="675"/>
      <c r="K304" s="679">
        <f t="shared" si="43"/>
        <v>0</v>
      </c>
      <c r="L304" s="664">
        <f t="shared" si="27"/>
        <v>0</v>
      </c>
      <c r="M304" s="665" t="str">
        <f t="shared" si="36"/>
        <v/>
      </c>
      <c r="N304" s="665"/>
      <c r="O304" s="665" t="str">
        <f t="shared" si="37"/>
        <v/>
      </c>
      <c r="P304" s="664" t="str">
        <f t="shared" si="38"/>
        <v/>
      </c>
      <c r="Q304" s="665">
        <v>1</v>
      </c>
      <c r="R304" s="666" t="str">
        <f t="shared" si="41"/>
        <v/>
      </c>
      <c r="S304" s="667" t="str">
        <f t="shared" si="39"/>
        <v/>
      </c>
      <c r="T304" s="666" t="str">
        <f t="shared" si="42"/>
        <v/>
      </c>
      <c r="U304" s="668">
        <v>25</v>
      </c>
      <c r="V304" s="668">
        <v>25</v>
      </c>
      <c r="W304" s="669">
        <v>360</v>
      </c>
      <c r="X304" s="670" t="str">
        <f t="shared" si="40"/>
        <v/>
      </c>
      <c r="Y304" s="681"/>
      <c r="Z304" s="681"/>
      <c r="AA304" s="681"/>
      <c r="AB304" s="681"/>
      <c r="AC304" s="681"/>
      <c r="AD304" s="681"/>
    </row>
    <row r="305" spans="1:30" ht="200.1" customHeight="1">
      <c r="A305" s="655">
        <v>291</v>
      </c>
      <c r="B305" s="685"/>
      <c r="C305" s="678"/>
      <c r="D305" s="754">
        <v>278</v>
      </c>
      <c r="E305" s="699" t="s">
        <v>1457</v>
      </c>
      <c r="F305" s="659" t="s">
        <v>1892</v>
      </c>
      <c r="G305" s="661"/>
      <c r="H305" s="662"/>
      <c r="I305" s="675"/>
      <c r="J305" s="675"/>
      <c r="K305" s="679">
        <f t="shared" si="43"/>
        <v>0</v>
      </c>
      <c r="L305" s="664">
        <f t="shared" si="27"/>
        <v>0</v>
      </c>
      <c r="M305" s="665" t="str">
        <f t="shared" si="36"/>
        <v/>
      </c>
      <c r="N305" s="665"/>
      <c r="O305" s="665" t="str">
        <f t="shared" si="37"/>
        <v/>
      </c>
      <c r="P305" s="664">
        <v>0.8</v>
      </c>
      <c r="Q305" s="665">
        <v>1</v>
      </c>
      <c r="R305" s="666" t="str">
        <f t="shared" si="41"/>
        <v/>
      </c>
      <c r="S305" s="667" t="str">
        <f t="shared" si="39"/>
        <v/>
      </c>
      <c r="T305" s="666" t="str">
        <f t="shared" si="42"/>
        <v/>
      </c>
      <c r="U305" s="668">
        <v>25</v>
      </c>
      <c r="V305" s="668">
        <v>25</v>
      </c>
      <c r="W305" s="669">
        <v>360</v>
      </c>
      <c r="X305" s="670" t="str">
        <f t="shared" si="40"/>
        <v/>
      </c>
      <c r="Y305" s="681"/>
      <c r="Z305" s="681"/>
      <c r="AA305" s="681"/>
      <c r="AB305" s="681"/>
      <c r="AC305" s="681"/>
      <c r="AD305" s="681"/>
    </row>
    <row r="306" spans="1:30" ht="200.1" customHeight="1">
      <c r="A306" s="655">
        <v>292</v>
      </c>
      <c r="B306" s="685"/>
      <c r="C306" s="678"/>
      <c r="D306" s="754">
        <v>279</v>
      </c>
      <c r="E306" s="699" t="s">
        <v>1457</v>
      </c>
      <c r="F306" s="659" t="s">
        <v>1893</v>
      </c>
      <c r="G306" s="661"/>
      <c r="H306" s="662"/>
      <c r="I306" s="675"/>
      <c r="J306" s="675"/>
      <c r="K306" s="679">
        <f t="shared" si="43"/>
        <v>0</v>
      </c>
      <c r="L306" s="664">
        <f t="shared" si="27"/>
        <v>0</v>
      </c>
      <c r="M306" s="665" t="str">
        <f t="shared" si="36"/>
        <v/>
      </c>
      <c r="N306" s="665"/>
      <c r="O306" s="665" t="str">
        <f t="shared" si="37"/>
        <v/>
      </c>
      <c r="P306" s="664" t="str">
        <f t="shared" si="38"/>
        <v/>
      </c>
      <c r="Q306" s="665">
        <v>1</v>
      </c>
      <c r="R306" s="666" t="str">
        <f t="shared" si="41"/>
        <v/>
      </c>
      <c r="S306" s="667" t="str">
        <f t="shared" si="39"/>
        <v/>
      </c>
      <c r="T306" s="666"/>
      <c r="U306" s="668"/>
      <c r="V306" s="668"/>
      <c r="W306" s="669"/>
      <c r="X306" s="670">
        <f t="shared" si="40"/>
        <v>0</v>
      </c>
      <c r="Y306" s="681"/>
      <c r="Z306" s="681"/>
      <c r="AA306" s="681"/>
      <c r="AB306" s="681"/>
      <c r="AC306" s="681"/>
      <c r="AD306" s="681"/>
    </row>
    <row r="307" spans="1:30" ht="200.1" customHeight="1">
      <c r="A307" s="655">
        <v>293</v>
      </c>
      <c r="B307" s="685"/>
      <c r="C307" s="678"/>
      <c r="D307" s="754">
        <v>280</v>
      </c>
      <c r="E307" s="699" t="s">
        <v>1457</v>
      </c>
      <c r="F307" s="659" t="s">
        <v>1894</v>
      </c>
      <c r="G307" s="661"/>
      <c r="H307" s="662"/>
      <c r="I307" s="655"/>
      <c r="J307" s="655"/>
      <c r="K307" s="679">
        <f t="shared" si="43"/>
        <v>0</v>
      </c>
      <c r="L307" s="664">
        <f t="shared" si="27"/>
        <v>0</v>
      </c>
      <c r="M307" s="665" t="str">
        <f t="shared" si="36"/>
        <v/>
      </c>
      <c r="N307" s="665"/>
      <c r="O307" s="665" t="str">
        <f t="shared" si="37"/>
        <v/>
      </c>
      <c r="P307" s="664" t="str">
        <f t="shared" si="38"/>
        <v/>
      </c>
      <c r="Q307" s="665">
        <v>1</v>
      </c>
      <c r="R307" s="666" t="str">
        <f t="shared" si="41"/>
        <v/>
      </c>
      <c r="S307" s="667" t="str">
        <f t="shared" si="39"/>
        <v/>
      </c>
      <c r="T307" s="666"/>
      <c r="U307" s="668"/>
      <c r="V307" s="668"/>
      <c r="W307" s="669"/>
      <c r="X307" s="670">
        <f t="shared" si="40"/>
        <v>0</v>
      </c>
      <c r="Y307" s="681"/>
      <c r="Z307" s="681"/>
      <c r="AA307" s="681"/>
      <c r="AB307" s="681"/>
      <c r="AC307" s="681"/>
      <c r="AD307" s="681"/>
    </row>
    <row r="308" spans="1:30" ht="200.1" customHeight="1">
      <c r="A308" s="655">
        <v>294</v>
      </c>
      <c r="B308" s="677"/>
      <c r="C308" s="678"/>
      <c r="D308" s="754">
        <v>281</v>
      </c>
      <c r="E308" s="659" t="s">
        <v>1895</v>
      </c>
      <c r="F308" s="660" t="s">
        <v>1895</v>
      </c>
      <c r="G308" s="661"/>
      <c r="H308" s="662"/>
      <c r="I308" s="655"/>
      <c r="J308" s="655"/>
      <c r="K308" s="679">
        <f t="shared" si="43"/>
        <v>0</v>
      </c>
      <c r="L308" s="664">
        <f t="shared" si="27"/>
        <v>0</v>
      </c>
      <c r="M308" s="665" t="str">
        <f t="shared" si="36"/>
        <v/>
      </c>
      <c r="N308" s="665"/>
      <c r="O308" s="665" t="str">
        <f t="shared" si="37"/>
        <v/>
      </c>
      <c r="P308" s="664" t="str">
        <f t="shared" si="38"/>
        <v/>
      </c>
      <c r="Q308" s="665">
        <v>1</v>
      </c>
      <c r="R308" s="666" t="str">
        <f t="shared" si="41"/>
        <v/>
      </c>
      <c r="S308" s="667" t="str">
        <f t="shared" si="39"/>
        <v/>
      </c>
      <c r="T308" s="666"/>
      <c r="U308" s="668"/>
      <c r="V308" s="668"/>
      <c r="W308" s="669"/>
      <c r="X308" s="670">
        <f t="shared" si="40"/>
        <v>0</v>
      </c>
      <c r="Y308" s="681"/>
      <c r="Z308" s="681"/>
      <c r="AA308" s="681"/>
      <c r="AB308" s="681"/>
      <c r="AC308" s="681"/>
      <c r="AD308" s="681"/>
    </row>
    <row r="309" spans="1:30" ht="200.1" customHeight="1">
      <c r="A309" s="655">
        <v>295</v>
      </c>
      <c r="B309" s="677"/>
      <c r="C309" s="678"/>
      <c r="D309" s="754">
        <v>282</v>
      </c>
      <c r="E309" s="659" t="s">
        <v>1896</v>
      </c>
      <c r="F309" s="660" t="s">
        <v>1895</v>
      </c>
      <c r="G309" s="661"/>
      <c r="H309" s="662"/>
      <c r="I309" s="675"/>
      <c r="J309" s="675"/>
      <c r="K309" s="679">
        <f t="shared" si="43"/>
        <v>0</v>
      </c>
      <c r="L309" s="664">
        <f t="shared" si="27"/>
        <v>0</v>
      </c>
      <c r="M309" s="665" t="str">
        <f t="shared" si="36"/>
        <v/>
      </c>
      <c r="N309" s="665"/>
      <c r="O309" s="665" t="str">
        <f t="shared" si="37"/>
        <v/>
      </c>
      <c r="P309" s="664" t="str">
        <f t="shared" si="38"/>
        <v/>
      </c>
      <c r="Q309" s="665">
        <v>1</v>
      </c>
      <c r="R309" s="666" t="str">
        <f t="shared" si="41"/>
        <v/>
      </c>
      <c r="S309" s="667" t="str">
        <f t="shared" si="39"/>
        <v/>
      </c>
      <c r="T309" s="666"/>
      <c r="U309" s="668"/>
      <c r="V309" s="668"/>
      <c r="W309" s="669"/>
      <c r="X309" s="670">
        <f t="shared" si="40"/>
        <v>0</v>
      </c>
      <c r="Y309" s="681"/>
      <c r="Z309" s="681"/>
      <c r="AA309" s="681"/>
      <c r="AB309" s="681"/>
      <c r="AC309" s="681"/>
      <c r="AD309" s="681"/>
    </row>
    <row r="310" spans="1:30" ht="200.1" customHeight="1">
      <c r="A310" s="655">
        <v>296</v>
      </c>
      <c r="B310" s="677"/>
      <c r="C310" s="678"/>
      <c r="D310" s="754">
        <v>283</v>
      </c>
      <c r="E310" s="659" t="s">
        <v>1897</v>
      </c>
      <c r="F310" s="660" t="s">
        <v>1457</v>
      </c>
      <c r="G310" s="661"/>
      <c r="H310" s="662"/>
      <c r="I310" s="675"/>
      <c r="J310" s="675"/>
      <c r="K310" s="679">
        <f t="shared" si="43"/>
        <v>0</v>
      </c>
      <c r="L310" s="664">
        <f t="shared" si="27"/>
        <v>0</v>
      </c>
      <c r="M310" s="665" t="str">
        <f t="shared" si="36"/>
        <v/>
      </c>
      <c r="N310" s="665"/>
      <c r="O310" s="665" t="str">
        <f t="shared" si="37"/>
        <v/>
      </c>
      <c r="P310" s="664">
        <v>0.85</v>
      </c>
      <c r="Q310" s="665">
        <v>1</v>
      </c>
      <c r="R310" s="666" t="str">
        <f t="shared" si="41"/>
        <v/>
      </c>
      <c r="S310" s="667" t="str">
        <f t="shared" si="39"/>
        <v/>
      </c>
      <c r="T310" s="666" t="str">
        <f t="shared" si="42"/>
        <v/>
      </c>
      <c r="U310" s="668">
        <v>25</v>
      </c>
      <c r="V310" s="668">
        <v>25</v>
      </c>
      <c r="W310" s="669">
        <v>360</v>
      </c>
      <c r="X310" s="670" t="str">
        <f t="shared" si="40"/>
        <v/>
      </c>
      <c r="Y310" s="681"/>
      <c r="Z310" s="681"/>
      <c r="AA310" s="681"/>
      <c r="AB310" s="681"/>
      <c r="AC310" s="681"/>
      <c r="AD310" s="681"/>
    </row>
    <row r="311" spans="1:30" ht="200.1" customHeight="1">
      <c r="A311" s="655">
        <v>297</v>
      </c>
      <c r="B311" s="677"/>
      <c r="C311" s="678"/>
      <c r="D311" s="754">
        <v>284</v>
      </c>
      <c r="E311" s="699" t="s">
        <v>1457</v>
      </c>
      <c r="F311" s="659" t="s">
        <v>1898</v>
      </c>
      <c r="G311" s="661"/>
      <c r="H311" s="662"/>
      <c r="I311" s="675"/>
      <c r="J311" s="675"/>
      <c r="K311" s="679">
        <f t="shared" si="43"/>
        <v>0</v>
      </c>
      <c r="L311" s="664">
        <f t="shared" si="27"/>
        <v>0</v>
      </c>
      <c r="M311" s="665" t="str">
        <f t="shared" si="36"/>
        <v/>
      </c>
      <c r="N311" s="665"/>
      <c r="O311" s="665" t="str">
        <f t="shared" si="37"/>
        <v/>
      </c>
      <c r="P311" s="664" t="str">
        <f t="shared" si="38"/>
        <v/>
      </c>
      <c r="Q311" s="665">
        <v>1</v>
      </c>
      <c r="R311" s="666" t="str">
        <f t="shared" si="41"/>
        <v/>
      </c>
      <c r="S311" s="667" t="str">
        <f t="shared" si="39"/>
        <v/>
      </c>
      <c r="T311" s="666" t="str">
        <f t="shared" si="42"/>
        <v/>
      </c>
      <c r="U311" s="668">
        <v>25</v>
      </c>
      <c r="V311" s="668">
        <v>25</v>
      </c>
      <c r="W311" s="669">
        <v>360</v>
      </c>
      <c r="X311" s="670" t="str">
        <f t="shared" si="40"/>
        <v/>
      </c>
      <c r="Y311" s="681"/>
      <c r="Z311" s="681"/>
      <c r="AA311" s="681"/>
      <c r="AB311" s="681"/>
      <c r="AC311" s="681"/>
      <c r="AD311" s="681"/>
    </row>
    <row r="312" spans="1:30" ht="200.1" customHeight="1">
      <c r="A312" s="655">
        <v>298</v>
      </c>
      <c r="B312" s="677"/>
      <c r="C312" s="678"/>
      <c r="D312" s="754">
        <v>285</v>
      </c>
      <c r="E312" s="699" t="s">
        <v>1457</v>
      </c>
      <c r="F312" s="659" t="s">
        <v>1899</v>
      </c>
      <c r="G312" s="661"/>
      <c r="H312" s="662"/>
      <c r="I312" s="675"/>
      <c r="J312" s="675"/>
      <c r="K312" s="679">
        <f t="shared" si="43"/>
        <v>0</v>
      </c>
      <c r="L312" s="664">
        <f t="shared" si="27"/>
        <v>0</v>
      </c>
      <c r="M312" s="665" t="str">
        <f t="shared" si="36"/>
        <v/>
      </c>
      <c r="N312" s="665"/>
      <c r="O312" s="665" t="str">
        <f t="shared" si="37"/>
        <v/>
      </c>
      <c r="P312" s="664" t="str">
        <f t="shared" si="38"/>
        <v/>
      </c>
      <c r="Q312" s="665">
        <v>1</v>
      </c>
      <c r="R312" s="666" t="str">
        <f t="shared" si="41"/>
        <v/>
      </c>
      <c r="S312" s="667" t="str">
        <f t="shared" si="39"/>
        <v/>
      </c>
      <c r="T312" s="666" t="str">
        <f t="shared" si="42"/>
        <v/>
      </c>
      <c r="U312" s="668">
        <v>25</v>
      </c>
      <c r="V312" s="668">
        <v>25</v>
      </c>
      <c r="W312" s="669">
        <v>360</v>
      </c>
      <c r="X312" s="670" t="str">
        <f t="shared" si="40"/>
        <v/>
      </c>
      <c r="Y312" s="681"/>
      <c r="Z312" s="681"/>
      <c r="AA312" s="681"/>
      <c r="AB312" s="681"/>
      <c r="AC312" s="681"/>
      <c r="AD312" s="681"/>
    </row>
    <row r="313" spans="1:30" ht="200.1" customHeight="1">
      <c r="A313" s="655">
        <v>299</v>
      </c>
      <c r="B313" s="677"/>
      <c r="C313" s="678"/>
      <c r="D313" s="754">
        <v>286</v>
      </c>
      <c r="E313" s="699" t="s">
        <v>1457</v>
      </c>
      <c r="F313" s="659" t="s">
        <v>1900</v>
      </c>
      <c r="G313" s="661"/>
      <c r="H313" s="662"/>
      <c r="I313" s="675"/>
      <c r="J313" s="675"/>
      <c r="K313" s="679">
        <f t="shared" si="43"/>
        <v>0</v>
      </c>
      <c r="L313" s="664">
        <f t="shared" si="27"/>
        <v>0</v>
      </c>
      <c r="M313" s="665" t="str">
        <f t="shared" si="36"/>
        <v/>
      </c>
      <c r="N313" s="665"/>
      <c r="O313" s="665" t="str">
        <f t="shared" si="37"/>
        <v/>
      </c>
      <c r="P313" s="664" t="str">
        <f t="shared" si="38"/>
        <v/>
      </c>
      <c r="Q313" s="665">
        <v>1</v>
      </c>
      <c r="R313" s="666" t="str">
        <f t="shared" si="41"/>
        <v/>
      </c>
      <c r="S313" s="667" t="str">
        <f t="shared" si="39"/>
        <v/>
      </c>
      <c r="T313" s="666" t="str">
        <f t="shared" si="42"/>
        <v/>
      </c>
      <c r="U313" s="668">
        <v>25</v>
      </c>
      <c r="V313" s="668">
        <v>25</v>
      </c>
      <c r="W313" s="669">
        <v>360</v>
      </c>
      <c r="X313" s="670" t="str">
        <f t="shared" si="40"/>
        <v/>
      </c>
      <c r="Y313" s="681"/>
      <c r="Z313" s="681"/>
      <c r="AA313" s="681"/>
      <c r="AB313" s="681"/>
      <c r="AC313" s="681"/>
      <c r="AD313" s="681"/>
    </row>
    <row r="314" spans="1:30" ht="200.1" customHeight="1">
      <c r="A314" s="655">
        <v>300</v>
      </c>
      <c r="B314" s="677"/>
      <c r="C314" s="678"/>
      <c r="D314" s="754">
        <v>287</v>
      </c>
      <c r="E314" s="699" t="s">
        <v>1457</v>
      </c>
      <c r="F314" s="659" t="s">
        <v>1901</v>
      </c>
      <c r="G314" s="661"/>
      <c r="H314" s="662"/>
      <c r="I314" s="675"/>
      <c r="J314" s="675"/>
      <c r="K314" s="679">
        <f t="shared" si="43"/>
        <v>0</v>
      </c>
      <c r="L314" s="664">
        <f t="shared" si="27"/>
        <v>0</v>
      </c>
      <c r="M314" s="665" t="str">
        <f t="shared" si="36"/>
        <v/>
      </c>
      <c r="N314" s="665"/>
      <c r="O314" s="665" t="str">
        <f t="shared" si="37"/>
        <v/>
      </c>
      <c r="P314" s="664" t="str">
        <f t="shared" si="38"/>
        <v/>
      </c>
      <c r="Q314" s="665">
        <v>1</v>
      </c>
      <c r="R314" s="666" t="str">
        <f t="shared" si="41"/>
        <v/>
      </c>
      <c r="S314" s="667" t="str">
        <f t="shared" si="39"/>
        <v/>
      </c>
      <c r="T314" s="666" t="str">
        <f t="shared" si="42"/>
        <v/>
      </c>
      <c r="U314" s="668">
        <v>25</v>
      </c>
      <c r="V314" s="668">
        <v>25</v>
      </c>
      <c r="W314" s="669">
        <v>360</v>
      </c>
      <c r="X314" s="670" t="str">
        <f t="shared" si="40"/>
        <v/>
      </c>
      <c r="Y314" s="681"/>
      <c r="Z314" s="681"/>
      <c r="AA314" s="681"/>
      <c r="AB314" s="681"/>
      <c r="AC314" s="681"/>
      <c r="AD314" s="681"/>
    </row>
    <row r="315" spans="1:30" ht="200.1" customHeight="1">
      <c r="A315" s="655">
        <v>301</v>
      </c>
      <c r="B315" s="677"/>
      <c r="C315" s="678"/>
      <c r="D315" s="754">
        <v>287</v>
      </c>
      <c r="E315" s="699" t="s">
        <v>1457</v>
      </c>
      <c r="F315" s="659" t="s">
        <v>1902</v>
      </c>
      <c r="G315" s="661"/>
      <c r="H315" s="662"/>
      <c r="I315" s="675"/>
      <c r="J315" s="675"/>
      <c r="K315" s="679">
        <f t="shared" si="43"/>
        <v>0</v>
      </c>
      <c r="L315" s="664">
        <f t="shared" si="27"/>
        <v>0</v>
      </c>
      <c r="M315" s="665" t="str">
        <f t="shared" si="36"/>
        <v/>
      </c>
      <c r="N315" s="665"/>
      <c r="O315" s="665" t="str">
        <f t="shared" si="37"/>
        <v/>
      </c>
      <c r="P315" s="664" t="str">
        <f t="shared" si="38"/>
        <v/>
      </c>
      <c r="Q315" s="665">
        <v>1</v>
      </c>
      <c r="R315" s="666" t="str">
        <f t="shared" si="41"/>
        <v/>
      </c>
      <c r="S315" s="667" t="str">
        <f t="shared" si="39"/>
        <v/>
      </c>
      <c r="T315" s="666" t="str">
        <f t="shared" si="42"/>
        <v/>
      </c>
      <c r="U315" s="668">
        <v>25</v>
      </c>
      <c r="V315" s="668">
        <v>25</v>
      </c>
      <c r="W315" s="669">
        <v>360</v>
      </c>
      <c r="X315" s="670" t="str">
        <f t="shared" si="40"/>
        <v/>
      </c>
      <c r="Y315" s="681"/>
      <c r="Z315" s="681"/>
      <c r="AA315" s="681"/>
      <c r="AB315" s="681"/>
      <c r="AC315" s="681"/>
      <c r="AD315" s="681"/>
    </row>
    <row r="316" spans="1:30" ht="200.1" customHeight="1">
      <c r="A316" s="655">
        <v>302</v>
      </c>
      <c r="B316" s="677"/>
      <c r="C316" s="678"/>
      <c r="D316" s="754">
        <v>288</v>
      </c>
      <c r="E316" s="699" t="s">
        <v>1457</v>
      </c>
      <c r="F316" s="659" t="s">
        <v>1903</v>
      </c>
      <c r="G316" s="661"/>
      <c r="H316" s="662"/>
      <c r="I316" s="675"/>
      <c r="J316" s="675"/>
      <c r="K316" s="679">
        <f t="shared" si="43"/>
        <v>0</v>
      </c>
      <c r="L316" s="664">
        <f t="shared" si="27"/>
        <v>0</v>
      </c>
      <c r="M316" s="665" t="str">
        <f t="shared" si="36"/>
        <v/>
      </c>
      <c r="N316" s="665"/>
      <c r="O316" s="665" t="str">
        <f t="shared" si="37"/>
        <v/>
      </c>
      <c r="P316" s="664" t="str">
        <f t="shared" si="38"/>
        <v/>
      </c>
      <c r="Q316" s="665">
        <v>1</v>
      </c>
      <c r="R316" s="666" t="str">
        <f t="shared" si="41"/>
        <v/>
      </c>
      <c r="S316" s="667" t="str">
        <f t="shared" si="39"/>
        <v/>
      </c>
      <c r="T316" s="666" t="str">
        <f t="shared" si="42"/>
        <v/>
      </c>
      <c r="U316" s="668">
        <v>25</v>
      </c>
      <c r="V316" s="668">
        <v>25</v>
      </c>
      <c r="W316" s="669">
        <v>360</v>
      </c>
      <c r="X316" s="670" t="str">
        <f t="shared" si="40"/>
        <v/>
      </c>
      <c r="Y316" s="681"/>
      <c r="Z316" s="681"/>
      <c r="AA316" s="681"/>
      <c r="AB316" s="681"/>
      <c r="AC316" s="681"/>
      <c r="AD316" s="681"/>
    </row>
    <row r="317" spans="1:30" ht="200.1" customHeight="1">
      <c r="A317" s="655">
        <v>303</v>
      </c>
      <c r="B317" s="677"/>
      <c r="C317" s="678"/>
      <c r="D317" s="754">
        <v>289</v>
      </c>
      <c r="E317" s="699" t="s">
        <v>1457</v>
      </c>
      <c r="F317" s="659" t="s">
        <v>1904</v>
      </c>
      <c r="G317" s="661"/>
      <c r="H317" s="662"/>
      <c r="I317" s="675"/>
      <c r="J317" s="675"/>
      <c r="K317" s="679">
        <f t="shared" si="43"/>
        <v>0</v>
      </c>
      <c r="L317" s="664">
        <f t="shared" si="27"/>
        <v>0</v>
      </c>
      <c r="M317" s="665" t="str">
        <f t="shared" si="36"/>
        <v/>
      </c>
      <c r="N317" s="665"/>
      <c r="O317" s="665" t="str">
        <f t="shared" si="37"/>
        <v/>
      </c>
      <c r="P317" s="664" t="str">
        <f t="shared" si="38"/>
        <v/>
      </c>
      <c r="Q317" s="665">
        <v>1</v>
      </c>
      <c r="R317" s="666" t="str">
        <f t="shared" si="41"/>
        <v/>
      </c>
      <c r="S317" s="667" t="str">
        <f t="shared" si="39"/>
        <v/>
      </c>
      <c r="T317" s="666" t="str">
        <f t="shared" si="42"/>
        <v/>
      </c>
      <c r="U317" s="668">
        <v>25</v>
      </c>
      <c r="V317" s="668">
        <v>25</v>
      </c>
      <c r="W317" s="669">
        <v>360</v>
      </c>
      <c r="X317" s="670" t="str">
        <f t="shared" si="40"/>
        <v/>
      </c>
      <c r="Y317" s="681"/>
      <c r="Z317" s="681"/>
      <c r="AA317" s="681"/>
      <c r="AB317" s="681"/>
      <c r="AC317" s="681"/>
      <c r="AD317" s="681"/>
    </row>
    <row r="318" spans="1:30" ht="200.1" customHeight="1">
      <c r="A318" s="655">
        <v>304</v>
      </c>
      <c r="B318" s="677"/>
      <c r="C318" s="678"/>
      <c r="D318" s="754">
        <v>290</v>
      </c>
      <c r="E318" s="699" t="s">
        <v>1457</v>
      </c>
      <c r="F318" s="659" t="s">
        <v>1905</v>
      </c>
      <c r="G318" s="661"/>
      <c r="H318" s="662"/>
      <c r="I318" s="675"/>
      <c r="J318" s="675"/>
      <c r="K318" s="679">
        <f t="shared" si="43"/>
        <v>0</v>
      </c>
      <c r="L318" s="664">
        <f t="shared" si="27"/>
        <v>0</v>
      </c>
      <c r="M318" s="665" t="str">
        <f t="shared" ref="M318:M380" si="44">IFERROR(VLOOKUP(G318,RateB,4,TRUE),"")</f>
        <v/>
      </c>
      <c r="N318" s="665"/>
      <c r="O318" s="665" t="str">
        <f t="shared" ref="O318:O380" si="45">IFERROR(VLOOKUP(G318,RateB,5,TRUE),"")</f>
        <v/>
      </c>
      <c r="P318" s="664" t="str">
        <f t="shared" ref="P318:P380" si="46">IFERROR(VLOOKUP(H318,Demand,2,TRUE),"")</f>
        <v/>
      </c>
      <c r="Q318" s="665">
        <v>1</v>
      </c>
      <c r="R318" s="666" t="str">
        <f t="shared" si="41"/>
        <v/>
      </c>
      <c r="S318" s="667" t="str">
        <f t="shared" ref="S318:S380" si="47">IFERROR(VLOOKUP(G318,Rate,2,0),"")</f>
        <v/>
      </c>
      <c r="T318" s="666" t="str">
        <f t="shared" si="42"/>
        <v/>
      </c>
      <c r="U318" s="668">
        <v>25</v>
      </c>
      <c r="V318" s="668">
        <v>25</v>
      </c>
      <c r="W318" s="669">
        <v>360</v>
      </c>
      <c r="X318" s="670" t="str">
        <f t="shared" ref="X318:X380" si="48">IFERROR(T318+U318+V318+W318,"")</f>
        <v/>
      </c>
      <c r="Y318" s="681"/>
      <c r="Z318" s="681"/>
      <c r="AA318" s="681"/>
      <c r="AB318" s="681"/>
      <c r="AC318" s="681"/>
      <c r="AD318" s="681"/>
    </row>
    <row r="319" spans="1:30" ht="200.1" customHeight="1">
      <c r="A319" s="655">
        <v>305</v>
      </c>
      <c r="B319" s="677"/>
      <c r="C319" s="678"/>
      <c r="D319" s="754">
        <v>291</v>
      </c>
      <c r="E319" s="699" t="s">
        <v>1457</v>
      </c>
      <c r="F319" s="659" t="s">
        <v>1906</v>
      </c>
      <c r="G319" s="661"/>
      <c r="H319" s="662"/>
      <c r="I319" s="675"/>
      <c r="J319" s="675"/>
      <c r="K319" s="679">
        <f t="shared" si="43"/>
        <v>0</v>
      </c>
      <c r="L319" s="664">
        <f t="shared" si="27"/>
        <v>0</v>
      </c>
      <c r="M319" s="665" t="str">
        <f t="shared" si="44"/>
        <v/>
      </c>
      <c r="N319" s="665"/>
      <c r="O319" s="665" t="str">
        <f t="shared" si="45"/>
        <v/>
      </c>
      <c r="P319" s="664" t="str">
        <f t="shared" si="46"/>
        <v/>
      </c>
      <c r="Q319" s="665">
        <v>1</v>
      </c>
      <c r="R319" s="666" t="str">
        <f t="shared" ref="R319:R381" si="49">IFERROR((L319*M319)+(L319*O319*P319)*Q319,"")</f>
        <v/>
      </c>
      <c r="S319" s="667" t="str">
        <f t="shared" si="47"/>
        <v/>
      </c>
      <c r="T319" s="666" t="str">
        <f t="shared" ref="T319:T381" si="50">IFERROR(R319*S319/1000,"")</f>
        <v/>
      </c>
      <c r="U319" s="668">
        <v>25</v>
      </c>
      <c r="V319" s="668">
        <v>25</v>
      </c>
      <c r="W319" s="669">
        <v>360</v>
      </c>
      <c r="X319" s="670" t="str">
        <f t="shared" si="48"/>
        <v/>
      </c>
      <c r="Y319" s="681"/>
      <c r="Z319" s="681"/>
      <c r="AA319" s="681"/>
      <c r="AB319" s="681"/>
      <c r="AC319" s="681"/>
      <c r="AD319" s="681"/>
    </row>
    <row r="320" spans="1:30" ht="200.1" customHeight="1">
      <c r="A320" s="655">
        <v>306</v>
      </c>
      <c r="B320" s="677"/>
      <c r="C320" s="678"/>
      <c r="D320" s="754">
        <v>292</v>
      </c>
      <c r="E320" s="699" t="s">
        <v>1457</v>
      </c>
      <c r="F320" s="659" t="s">
        <v>1907</v>
      </c>
      <c r="G320" s="661"/>
      <c r="H320" s="662"/>
      <c r="I320" s="675"/>
      <c r="J320" s="675"/>
      <c r="K320" s="679">
        <f t="shared" si="43"/>
        <v>0</v>
      </c>
      <c r="L320" s="664">
        <f t="shared" si="27"/>
        <v>0</v>
      </c>
      <c r="M320" s="665" t="str">
        <f t="shared" si="44"/>
        <v/>
      </c>
      <c r="N320" s="665"/>
      <c r="O320" s="665" t="str">
        <f t="shared" si="45"/>
        <v/>
      </c>
      <c r="P320" s="664" t="str">
        <f t="shared" si="46"/>
        <v/>
      </c>
      <c r="Q320" s="665">
        <v>1</v>
      </c>
      <c r="R320" s="666" t="str">
        <f t="shared" si="49"/>
        <v/>
      </c>
      <c r="S320" s="667" t="str">
        <f t="shared" si="47"/>
        <v/>
      </c>
      <c r="T320" s="666" t="str">
        <f t="shared" si="50"/>
        <v/>
      </c>
      <c r="U320" s="668">
        <v>25</v>
      </c>
      <c r="V320" s="668">
        <v>25</v>
      </c>
      <c r="W320" s="669">
        <v>360</v>
      </c>
      <c r="X320" s="670" t="str">
        <f t="shared" si="48"/>
        <v/>
      </c>
      <c r="Y320" s="681"/>
      <c r="Z320" s="681"/>
      <c r="AA320" s="681"/>
      <c r="AB320" s="681"/>
      <c r="AC320" s="681"/>
      <c r="AD320" s="681"/>
    </row>
    <row r="321" spans="1:30" ht="200.1" customHeight="1">
      <c r="A321" s="655">
        <v>307</v>
      </c>
      <c r="B321" s="677"/>
      <c r="C321" s="678"/>
      <c r="D321" s="754">
        <v>293</v>
      </c>
      <c r="E321" s="699" t="s">
        <v>1457</v>
      </c>
      <c r="F321" s="659" t="s">
        <v>1908</v>
      </c>
      <c r="G321" s="661"/>
      <c r="H321" s="662"/>
      <c r="I321" s="675"/>
      <c r="J321" s="675"/>
      <c r="K321" s="679">
        <f t="shared" si="43"/>
        <v>0</v>
      </c>
      <c r="L321" s="664">
        <f t="shared" si="27"/>
        <v>0</v>
      </c>
      <c r="M321" s="665" t="str">
        <f t="shared" si="44"/>
        <v/>
      </c>
      <c r="N321" s="665"/>
      <c r="O321" s="665" t="str">
        <f t="shared" si="45"/>
        <v/>
      </c>
      <c r="P321" s="664" t="str">
        <f t="shared" si="46"/>
        <v/>
      </c>
      <c r="Q321" s="665">
        <v>1</v>
      </c>
      <c r="R321" s="666" t="str">
        <f t="shared" si="49"/>
        <v/>
      </c>
      <c r="S321" s="667" t="str">
        <f t="shared" si="47"/>
        <v/>
      </c>
      <c r="T321" s="666" t="str">
        <f t="shared" si="50"/>
        <v/>
      </c>
      <c r="U321" s="668">
        <v>25</v>
      </c>
      <c r="V321" s="668">
        <v>25</v>
      </c>
      <c r="W321" s="669">
        <v>360</v>
      </c>
      <c r="X321" s="670" t="str">
        <f t="shared" si="48"/>
        <v/>
      </c>
      <c r="Y321" s="681"/>
      <c r="Z321" s="681"/>
      <c r="AA321" s="681"/>
      <c r="AB321" s="681"/>
      <c r="AC321" s="681"/>
      <c r="AD321" s="681"/>
    </row>
    <row r="322" spans="1:30" ht="200.1" customHeight="1">
      <c r="A322" s="655">
        <v>308</v>
      </c>
      <c r="B322" s="677"/>
      <c r="C322" s="678"/>
      <c r="D322" s="754">
        <v>294</v>
      </c>
      <c r="E322" s="699" t="s">
        <v>1457</v>
      </c>
      <c r="F322" s="659" t="s">
        <v>1909</v>
      </c>
      <c r="G322" s="661"/>
      <c r="H322" s="662"/>
      <c r="I322" s="675"/>
      <c r="J322" s="675"/>
      <c r="K322" s="679">
        <f t="shared" si="43"/>
        <v>0</v>
      </c>
      <c r="L322" s="664">
        <f t="shared" si="27"/>
        <v>0</v>
      </c>
      <c r="M322" s="665" t="str">
        <f t="shared" si="44"/>
        <v/>
      </c>
      <c r="N322" s="665"/>
      <c r="O322" s="665" t="str">
        <f t="shared" si="45"/>
        <v/>
      </c>
      <c r="P322" s="664" t="str">
        <f t="shared" si="46"/>
        <v/>
      </c>
      <c r="Q322" s="665">
        <v>1</v>
      </c>
      <c r="R322" s="666" t="str">
        <f t="shared" si="49"/>
        <v/>
      </c>
      <c r="S322" s="667" t="str">
        <f t="shared" si="47"/>
        <v/>
      </c>
      <c r="T322" s="666" t="str">
        <f t="shared" si="50"/>
        <v/>
      </c>
      <c r="U322" s="668">
        <v>25</v>
      </c>
      <c r="V322" s="668">
        <v>25</v>
      </c>
      <c r="W322" s="669">
        <v>360</v>
      </c>
      <c r="X322" s="670" t="str">
        <f t="shared" si="48"/>
        <v/>
      </c>
      <c r="Y322" s="681"/>
      <c r="Z322" s="681"/>
      <c r="AA322" s="681"/>
      <c r="AB322" s="681"/>
      <c r="AC322" s="681"/>
      <c r="AD322" s="681"/>
    </row>
    <row r="323" spans="1:30" ht="200.1" customHeight="1">
      <c r="A323" s="655">
        <v>309</v>
      </c>
      <c r="B323" s="677"/>
      <c r="C323" s="678"/>
      <c r="D323" s="754">
        <v>295</v>
      </c>
      <c r="E323" s="699" t="s">
        <v>1457</v>
      </c>
      <c r="F323" s="659" t="s">
        <v>1910</v>
      </c>
      <c r="G323" s="661"/>
      <c r="H323" s="662"/>
      <c r="I323" s="675"/>
      <c r="J323" s="675"/>
      <c r="K323" s="679">
        <f t="shared" si="43"/>
        <v>0</v>
      </c>
      <c r="L323" s="664">
        <f t="shared" si="27"/>
        <v>0</v>
      </c>
      <c r="M323" s="665" t="str">
        <f t="shared" si="44"/>
        <v/>
      </c>
      <c r="N323" s="665"/>
      <c r="O323" s="665" t="str">
        <f t="shared" si="45"/>
        <v/>
      </c>
      <c r="P323" s="664" t="str">
        <f t="shared" si="46"/>
        <v/>
      </c>
      <c r="Q323" s="665">
        <v>1</v>
      </c>
      <c r="R323" s="666" t="str">
        <f t="shared" si="49"/>
        <v/>
      </c>
      <c r="S323" s="667" t="str">
        <f t="shared" si="47"/>
        <v/>
      </c>
      <c r="T323" s="666" t="str">
        <f t="shared" si="50"/>
        <v/>
      </c>
      <c r="U323" s="668">
        <v>25</v>
      </c>
      <c r="V323" s="668">
        <v>25</v>
      </c>
      <c r="W323" s="669">
        <v>360</v>
      </c>
      <c r="X323" s="670" t="str">
        <f t="shared" si="48"/>
        <v/>
      </c>
      <c r="Y323" s="681"/>
      <c r="Z323" s="681"/>
      <c r="AA323" s="681"/>
      <c r="AB323" s="681"/>
      <c r="AC323" s="681"/>
      <c r="AD323" s="681"/>
    </row>
    <row r="324" spans="1:30" ht="200.1" customHeight="1">
      <c r="A324" s="655">
        <v>310</v>
      </c>
      <c r="B324" s="677"/>
      <c r="C324" s="678"/>
      <c r="D324" s="754">
        <v>296</v>
      </c>
      <c r="E324" s="699" t="s">
        <v>1457</v>
      </c>
      <c r="F324" s="659" t="s">
        <v>1911</v>
      </c>
      <c r="G324" s="661"/>
      <c r="H324" s="662"/>
      <c r="I324" s="675"/>
      <c r="J324" s="675"/>
      <c r="K324" s="679">
        <f t="shared" si="43"/>
        <v>0</v>
      </c>
      <c r="L324" s="664">
        <f t="shared" si="27"/>
        <v>0</v>
      </c>
      <c r="M324" s="665" t="str">
        <f t="shared" si="44"/>
        <v/>
      </c>
      <c r="N324" s="665"/>
      <c r="O324" s="665" t="str">
        <f t="shared" si="45"/>
        <v/>
      </c>
      <c r="P324" s="664" t="str">
        <f t="shared" si="46"/>
        <v/>
      </c>
      <c r="Q324" s="665">
        <v>1</v>
      </c>
      <c r="R324" s="666" t="str">
        <f t="shared" si="49"/>
        <v/>
      </c>
      <c r="S324" s="667" t="str">
        <f t="shared" si="47"/>
        <v/>
      </c>
      <c r="T324" s="666" t="str">
        <f t="shared" si="50"/>
        <v/>
      </c>
      <c r="U324" s="668">
        <v>25</v>
      </c>
      <c r="V324" s="668">
        <v>25</v>
      </c>
      <c r="W324" s="669">
        <v>360</v>
      </c>
      <c r="X324" s="670" t="str">
        <f t="shared" si="48"/>
        <v/>
      </c>
      <c r="Y324" s="681"/>
      <c r="Z324" s="681"/>
      <c r="AA324" s="681"/>
      <c r="AB324" s="681"/>
      <c r="AC324" s="681"/>
      <c r="AD324" s="681"/>
    </row>
    <row r="325" spans="1:30" ht="200.1" customHeight="1">
      <c r="A325" s="655">
        <v>311</v>
      </c>
      <c r="B325" s="677"/>
      <c r="C325" s="678"/>
      <c r="D325" s="754">
        <v>297</v>
      </c>
      <c r="E325" s="699" t="s">
        <v>1457</v>
      </c>
      <c r="F325" s="659" t="s">
        <v>1912</v>
      </c>
      <c r="G325" s="661"/>
      <c r="H325" s="662"/>
      <c r="I325" s="675"/>
      <c r="J325" s="675"/>
      <c r="K325" s="679">
        <f t="shared" si="43"/>
        <v>0</v>
      </c>
      <c r="L325" s="664">
        <f t="shared" si="27"/>
        <v>0</v>
      </c>
      <c r="M325" s="665" t="str">
        <f t="shared" si="44"/>
        <v/>
      </c>
      <c r="N325" s="665"/>
      <c r="O325" s="665" t="str">
        <f t="shared" si="45"/>
        <v/>
      </c>
      <c r="P325" s="664" t="str">
        <f t="shared" si="46"/>
        <v/>
      </c>
      <c r="Q325" s="665">
        <v>1</v>
      </c>
      <c r="R325" s="666" t="str">
        <f t="shared" si="49"/>
        <v/>
      </c>
      <c r="S325" s="667" t="str">
        <f t="shared" si="47"/>
        <v/>
      </c>
      <c r="T325" s="666" t="str">
        <f t="shared" si="50"/>
        <v/>
      </c>
      <c r="U325" s="668">
        <v>25</v>
      </c>
      <c r="V325" s="668">
        <v>25</v>
      </c>
      <c r="W325" s="669">
        <v>360</v>
      </c>
      <c r="X325" s="670" t="str">
        <f t="shared" si="48"/>
        <v/>
      </c>
      <c r="Y325" s="681"/>
      <c r="Z325" s="681"/>
      <c r="AA325" s="681"/>
      <c r="AB325" s="681"/>
      <c r="AC325" s="681"/>
      <c r="AD325" s="681"/>
    </row>
    <row r="326" spans="1:30" ht="200.1" customHeight="1">
      <c r="A326" s="655">
        <v>312</v>
      </c>
      <c r="B326" s="677"/>
      <c r="C326" s="678"/>
      <c r="D326" s="754">
        <v>298</v>
      </c>
      <c r="E326" s="699" t="s">
        <v>1457</v>
      </c>
      <c r="F326" s="659" t="s">
        <v>1913</v>
      </c>
      <c r="G326" s="661"/>
      <c r="H326" s="662"/>
      <c r="I326" s="675"/>
      <c r="J326" s="675"/>
      <c r="K326" s="679">
        <f t="shared" si="43"/>
        <v>0</v>
      </c>
      <c r="L326" s="664">
        <f t="shared" si="27"/>
        <v>0</v>
      </c>
      <c r="M326" s="665" t="str">
        <f t="shared" si="44"/>
        <v/>
      </c>
      <c r="N326" s="665"/>
      <c r="O326" s="665" t="str">
        <f t="shared" si="45"/>
        <v/>
      </c>
      <c r="P326" s="664" t="str">
        <f t="shared" si="46"/>
        <v/>
      </c>
      <c r="Q326" s="665">
        <v>1</v>
      </c>
      <c r="R326" s="666" t="str">
        <f t="shared" si="49"/>
        <v/>
      </c>
      <c r="S326" s="667" t="str">
        <f t="shared" si="47"/>
        <v/>
      </c>
      <c r="T326" s="666" t="str">
        <f t="shared" si="50"/>
        <v/>
      </c>
      <c r="U326" s="668">
        <v>25</v>
      </c>
      <c r="V326" s="668">
        <v>25</v>
      </c>
      <c r="W326" s="669">
        <v>360</v>
      </c>
      <c r="X326" s="670" t="str">
        <f t="shared" si="48"/>
        <v/>
      </c>
      <c r="Y326" s="681"/>
      <c r="Z326" s="681"/>
      <c r="AA326" s="681"/>
      <c r="AB326" s="681"/>
      <c r="AC326" s="681"/>
      <c r="AD326" s="681"/>
    </row>
    <row r="327" spans="1:30" ht="200.1" customHeight="1">
      <c r="A327" s="655">
        <v>313</v>
      </c>
      <c r="B327" s="677"/>
      <c r="C327" s="678"/>
      <c r="D327" s="754">
        <v>299</v>
      </c>
      <c r="E327" s="699" t="s">
        <v>1457</v>
      </c>
      <c r="F327" s="659" t="s">
        <v>1914</v>
      </c>
      <c r="G327" s="661"/>
      <c r="H327" s="662"/>
      <c r="I327" s="675"/>
      <c r="J327" s="675"/>
      <c r="K327" s="679">
        <f t="shared" si="43"/>
        <v>0</v>
      </c>
      <c r="L327" s="664">
        <f t="shared" si="27"/>
        <v>0</v>
      </c>
      <c r="M327" s="665" t="str">
        <f t="shared" si="44"/>
        <v/>
      </c>
      <c r="N327" s="665"/>
      <c r="O327" s="665" t="str">
        <f t="shared" si="45"/>
        <v/>
      </c>
      <c r="P327" s="664" t="str">
        <f t="shared" si="46"/>
        <v/>
      </c>
      <c r="Q327" s="665">
        <v>1</v>
      </c>
      <c r="R327" s="666" t="str">
        <f t="shared" si="49"/>
        <v/>
      </c>
      <c r="S327" s="667" t="str">
        <f t="shared" si="47"/>
        <v/>
      </c>
      <c r="T327" s="666" t="str">
        <f t="shared" si="50"/>
        <v/>
      </c>
      <c r="U327" s="668">
        <v>25</v>
      </c>
      <c r="V327" s="668">
        <v>25</v>
      </c>
      <c r="W327" s="669">
        <v>360</v>
      </c>
      <c r="X327" s="670" t="str">
        <f t="shared" si="48"/>
        <v/>
      </c>
      <c r="Y327" s="681"/>
      <c r="Z327" s="681"/>
      <c r="AA327" s="681"/>
      <c r="AB327" s="681"/>
      <c r="AC327" s="681"/>
      <c r="AD327" s="681"/>
    </row>
    <row r="328" spans="1:30" ht="200.1" customHeight="1">
      <c r="A328" s="655">
        <v>314</v>
      </c>
      <c r="B328" s="677"/>
      <c r="C328" s="678"/>
      <c r="D328" s="754">
        <v>300</v>
      </c>
      <c r="E328" s="699" t="s">
        <v>1457</v>
      </c>
      <c r="F328" s="659" t="s">
        <v>1915</v>
      </c>
      <c r="G328" s="661"/>
      <c r="H328" s="662"/>
      <c r="I328" s="675"/>
      <c r="J328" s="675"/>
      <c r="K328" s="679">
        <f t="shared" si="43"/>
        <v>0</v>
      </c>
      <c r="L328" s="664">
        <f t="shared" si="27"/>
        <v>0</v>
      </c>
      <c r="M328" s="665" t="str">
        <f t="shared" si="44"/>
        <v/>
      </c>
      <c r="N328" s="665"/>
      <c r="O328" s="665" t="str">
        <f t="shared" si="45"/>
        <v/>
      </c>
      <c r="P328" s="664" t="str">
        <f t="shared" si="46"/>
        <v/>
      </c>
      <c r="Q328" s="665">
        <v>1</v>
      </c>
      <c r="R328" s="666" t="str">
        <f t="shared" si="49"/>
        <v/>
      </c>
      <c r="S328" s="667" t="str">
        <f t="shared" si="47"/>
        <v/>
      </c>
      <c r="T328" s="666" t="str">
        <f t="shared" si="50"/>
        <v/>
      </c>
      <c r="U328" s="668">
        <v>25</v>
      </c>
      <c r="V328" s="668">
        <v>25</v>
      </c>
      <c r="W328" s="669">
        <v>360</v>
      </c>
      <c r="X328" s="670" t="str">
        <f t="shared" si="48"/>
        <v/>
      </c>
      <c r="Y328" s="681"/>
      <c r="Z328" s="681"/>
      <c r="AA328" s="681"/>
      <c r="AB328" s="681"/>
      <c r="AC328" s="681"/>
      <c r="AD328" s="681"/>
    </row>
    <row r="329" spans="1:30" ht="200.1" customHeight="1">
      <c r="A329" s="655">
        <v>315</v>
      </c>
      <c r="B329" s="677"/>
      <c r="C329" s="678"/>
      <c r="D329" s="754">
        <v>301</v>
      </c>
      <c r="E329" s="699" t="s">
        <v>1457</v>
      </c>
      <c r="F329" s="659" t="s">
        <v>1916</v>
      </c>
      <c r="G329" s="661"/>
      <c r="H329" s="662"/>
      <c r="I329" s="675"/>
      <c r="J329" s="675"/>
      <c r="K329" s="679">
        <f t="shared" si="43"/>
        <v>0</v>
      </c>
      <c r="L329" s="664">
        <f t="shared" si="27"/>
        <v>0</v>
      </c>
      <c r="M329" s="665" t="str">
        <f t="shared" si="44"/>
        <v/>
      </c>
      <c r="N329" s="665"/>
      <c r="O329" s="665" t="str">
        <f t="shared" si="45"/>
        <v/>
      </c>
      <c r="P329" s="664" t="str">
        <f t="shared" si="46"/>
        <v/>
      </c>
      <c r="Q329" s="665">
        <v>1</v>
      </c>
      <c r="R329" s="666" t="str">
        <f t="shared" si="49"/>
        <v/>
      </c>
      <c r="S329" s="667" t="str">
        <f t="shared" si="47"/>
        <v/>
      </c>
      <c r="T329" s="666" t="str">
        <f t="shared" si="50"/>
        <v/>
      </c>
      <c r="U329" s="668">
        <v>25</v>
      </c>
      <c r="V329" s="668">
        <v>25</v>
      </c>
      <c r="W329" s="669">
        <v>360</v>
      </c>
      <c r="X329" s="670" t="str">
        <f t="shared" si="48"/>
        <v/>
      </c>
      <c r="Y329" s="681"/>
      <c r="Z329" s="681"/>
      <c r="AA329" s="681"/>
      <c r="AB329" s="681"/>
      <c r="AC329" s="681"/>
      <c r="AD329" s="681"/>
    </row>
    <row r="330" spans="1:30" ht="200.1" customHeight="1">
      <c r="A330" s="655">
        <v>316</v>
      </c>
      <c r="B330" s="677"/>
      <c r="C330" s="678"/>
      <c r="D330" s="754">
        <v>302</v>
      </c>
      <c r="E330" s="699" t="s">
        <v>1457</v>
      </c>
      <c r="F330" s="659" t="s">
        <v>1917</v>
      </c>
      <c r="G330" s="661"/>
      <c r="H330" s="662"/>
      <c r="I330" s="675"/>
      <c r="J330" s="675"/>
      <c r="K330" s="679">
        <f t="shared" si="43"/>
        <v>0</v>
      </c>
      <c r="L330" s="664">
        <f t="shared" si="27"/>
        <v>0</v>
      </c>
      <c r="M330" s="665" t="str">
        <f t="shared" si="44"/>
        <v/>
      </c>
      <c r="N330" s="665"/>
      <c r="O330" s="665" t="str">
        <f t="shared" si="45"/>
        <v/>
      </c>
      <c r="P330" s="664" t="str">
        <f t="shared" si="46"/>
        <v/>
      </c>
      <c r="Q330" s="665">
        <v>1</v>
      </c>
      <c r="R330" s="666" t="str">
        <f t="shared" si="49"/>
        <v/>
      </c>
      <c r="S330" s="667" t="str">
        <f t="shared" si="47"/>
        <v/>
      </c>
      <c r="T330" s="666" t="str">
        <f t="shared" si="50"/>
        <v/>
      </c>
      <c r="U330" s="668">
        <v>25</v>
      </c>
      <c r="V330" s="668">
        <v>25</v>
      </c>
      <c r="W330" s="669">
        <v>360</v>
      </c>
      <c r="X330" s="670" t="str">
        <f t="shared" si="48"/>
        <v/>
      </c>
      <c r="Y330" s="681"/>
      <c r="Z330" s="681"/>
      <c r="AA330" s="681"/>
      <c r="AB330" s="681"/>
      <c r="AC330" s="681"/>
      <c r="AD330" s="681"/>
    </row>
    <row r="331" spans="1:30" ht="200.1" customHeight="1">
      <c r="A331" s="655">
        <v>317</v>
      </c>
      <c r="B331" s="677"/>
      <c r="C331" s="678"/>
      <c r="D331" s="754">
        <v>303</v>
      </c>
      <c r="E331" s="699" t="s">
        <v>1457</v>
      </c>
      <c r="F331" s="659" t="s">
        <v>1918</v>
      </c>
      <c r="G331" s="661"/>
      <c r="H331" s="662"/>
      <c r="I331" s="675"/>
      <c r="J331" s="675"/>
      <c r="K331" s="679">
        <f t="shared" si="43"/>
        <v>0</v>
      </c>
      <c r="L331" s="664">
        <f t="shared" si="27"/>
        <v>0</v>
      </c>
      <c r="M331" s="665" t="str">
        <f t="shared" si="44"/>
        <v/>
      </c>
      <c r="N331" s="665"/>
      <c r="O331" s="665" t="str">
        <f t="shared" si="45"/>
        <v/>
      </c>
      <c r="P331" s="664" t="str">
        <f t="shared" si="46"/>
        <v/>
      </c>
      <c r="Q331" s="665">
        <v>1</v>
      </c>
      <c r="R331" s="666" t="str">
        <f t="shared" si="49"/>
        <v/>
      </c>
      <c r="S331" s="667" t="str">
        <f t="shared" si="47"/>
        <v/>
      </c>
      <c r="T331" s="666" t="str">
        <f t="shared" si="50"/>
        <v/>
      </c>
      <c r="U331" s="668">
        <v>25</v>
      </c>
      <c r="V331" s="668">
        <v>25</v>
      </c>
      <c r="W331" s="669">
        <v>360</v>
      </c>
      <c r="X331" s="670" t="str">
        <f t="shared" si="48"/>
        <v/>
      </c>
      <c r="Y331" s="681"/>
      <c r="Z331" s="681"/>
      <c r="AA331" s="681"/>
      <c r="AB331" s="681"/>
      <c r="AC331" s="681"/>
      <c r="AD331" s="681"/>
    </row>
    <row r="332" spans="1:30" ht="200.1" customHeight="1">
      <c r="A332" s="655">
        <v>318</v>
      </c>
      <c r="B332" s="677"/>
      <c r="C332" s="678"/>
      <c r="D332" s="754">
        <v>304</v>
      </c>
      <c r="E332" s="699" t="s">
        <v>1457</v>
      </c>
      <c r="F332" s="659" t="s">
        <v>1919</v>
      </c>
      <c r="G332" s="661"/>
      <c r="H332" s="662"/>
      <c r="I332" s="675"/>
      <c r="J332" s="675"/>
      <c r="K332" s="679">
        <f t="shared" si="43"/>
        <v>0</v>
      </c>
      <c r="L332" s="664">
        <f t="shared" si="27"/>
        <v>0</v>
      </c>
      <c r="M332" s="665" t="str">
        <f t="shared" si="44"/>
        <v/>
      </c>
      <c r="N332" s="665"/>
      <c r="O332" s="665" t="str">
        <f t="shared" si="45"/>
        <v/>
      </c>
      <c r="P332" s="664" t="str">
        <f t="shared" si="46"/>
        <v/>
      </c>
      <c r="Q332" s="665">
        <v>1</v>
      </c>
      <c r="R332" s="666" t="str">
        <f t="shared" si="49"/>
        <v/>
      </c>
      <c r="S332" s="667" t="str">
        <f t="shared" si="47"/>
        <v/>
      </c>
      <c r="T332" s="666" t="str">
        <f t="shared" si="50"/>
        <v/>
      </c>
      <c r="U332" s="668">
        <v>25</v>
      </c>
      <c r="V332" s="668">
        <v>25</v>
      </c>
      <c r="W332" s="669">
        <v>360</v>
      </c>
      <c r="X332" s="670" t="str">
        <f t="shared" si="48"/>
        <v/>
      </c>
      <c r="Y332" s="681"/>
      <c r="Z332" s="681"/>
      <c r="AA332" s="681"/>
      <c r="AB332" s="681"/>
      <c r="AC332" s="681"/>
      <c r="AD332" s="681"/>
    </row>
    <row r="333" spans="1:30" ht="200.1" customHeight="1">
      <c r="A333" s="655">
        <v>319</v>
      </c>
      <c r="B333" s="677"/>
      <c r="C333" s="678"/>
      <c r="D333" s="754">
        <v>305</v>
      </c>
      <c r="E333" s="699" t="s">
        <v>1457</v>
      </c>
      <c r="F333" s="659" t="s">
        <v>1920</v>
      </c>
      <c r="G333" s="661"/>
      <c r="H333" s="662"/>
      <c r="I333" s="675"/>
      <c r="J333" s="675"/>
      <c r="K333" s="679">
        <f t="shared" si="43"/>
        <v>0</v>
      </c>
      <c r="L333" s="664">
        <f t="shared" si="27"/>
        <v>0</v>
      </c>
      <c r="M333" s="665" t="str">
        <f t="shared" si="44"/>
        <v/>
      </c>
      <c r="N333" s="665"/>
      <c r="O333" s="665" t="str">
        <f t="shared" si="45"/>
        <v/>
      </c>
      <c r="P333" s="664" t="str">
        <f t="shared" si="46"/>
        <v/>
      </c>
      <c r="Q333" s="665">
        <v>1</v>
      </c>
      <c r="R333" s="666" t="str">
        <f t="shared" si="49"/>
        <v/>
      </c>
      <c r="S333" s="667" t="str">
        <f t="shared" si="47"/>
        <v/>
      </c>
      <c r="T333" s="666" t="str">
        <f t="shared" si="50"/>
        <v/>
      </c>
      <c r="U333" s="668">
        <v>25</v>
      </c>
      <c r="V333" s="668">
        <v>25</v>
      </c>
      <c r="W333" s="669">
        <v>360</v>
      </c>
      <c r="X333" s="670" t="str">
        <f t="shared" si="48"/>
        <v/>
      </c>
      <c r="Y333" s="681"/>
      <c r="Z333" s="681"/>
      <c r="AA333" s="681"/>
      <c r="AB333" s="681"/>
      <c r="AC333" s="681"/>
      <c r="AD333" s="681"/>
    </row>
    <row r="334" spans="1:30" ht="200.1" customHeight="1">
      <c r="A334" s="655">
        <v>320</v>
      </c>
      <c r="B334" s="677"/>
      <c r="C334" s="678"/>
      <c r="D334" s="754">
        <v>306</v>
      </c>
      <c r="E334" s="699" t="s">
        <v>1457</v>
      </c>
      <c r="F334" s="659" t="s">
        <v>1921</v>
      </c>
      <c r="G334" s="661"/>
      <c r="H334" s="662"/>
      <c r="I334" s="675"/>
      <c r="J334" s="675"/>
      <c r="K334" s="679">
        <f t="shared" si="43"/>
        <v>0</v>
      </c>
      <c r="L334" s="664">
        <f t="shared" si="27"/>
        <v>0</v>
      </c>
      <c r="M334" s="665" t="str">
        <f t="shared" si="44"/>
        <v/>
      </c>
      <c r="N334" s="665"/>
      <c r="O334" s="665" t="str">
        <f t="shared" si="45"/>
        <v/>
      </c>
      <c r="P334" s="664" t="str">
        <f t="shared" si="46"/>
        <v/>
      </c>
      <c r="Q334" s="665">
        <v>1</v>
      </c>
      <c r="R334" s="666" t="str">
        <f t="shared" si="49"/>
        <v/>
      </c>
      <c r="S334" s="667" t="str">
        <f t="shared" si="47"/>
        <v/>
      </c>
      <c r="T334" s="666" t="str">
        <f t="shared" si="50"/>
        <v/>
      </c>
      <c r="U334" s="668">
        <v>25</v>
      </c>
      <c r="V334" s="668">
        <v>25</v>
      </c>
      <c r="W334" s="669">
        <v>360</v>
      </c>
      <c r="X334" s="670" t="str">
        <f t="shared" si="48"/>
        <v/>
      </c>
      <c r="Y334" s="681"/>
      <c r="Z334" s="681"/>
      <c r="AA334" s="681"/>
      <c r="AB334" s="681"/>
      <c r="AC334" s="681"/>
      <c r="AD334" s="681"/>
    </row>
    <row r="335" spans="1:30" ht="200.1" customHeight="1">
      <c r="A335" s="655">
        <v>321</v>
      </c>
      <c r="B335" s="677"/>
      <c r="C335" s="678"/>
      <c r="D335" s="754">
        <v>307</v>
      </c>
      <c r="E335" s="699" t="s">
        <v>1457</v>
      </c>
      <c r="F335" s="659" t="s">
        <v>1922</v>
      </c>
      <c r="G335" s="661"/>
      <c r="H335" s="662"/>
      <c r="I335" s="675"/>
      <c r="J335" s="675"/>
      <c r="K335" s="679">
        <f t="shared" si="43"/>
        <v>0</v>
      </c>
      <c r="L335" s="664">
        <f t="shared" si="27"/>
        <v>0</v>
      </c>
      <c r="M335" s="665" t="str">
        <f t="shared" si="44"/>
        <v/>
      </c>
      <c r="N335" s="665"/>
      <c r="O335" s="665" t="str">
        <f t="shared" si="45"/>
        <v/>
      </c>
      <c r="P335" s="664" t="str">
        <f t="shared" si="46"/>
        <v/>
      </c>
      <c r="Q335" s="665">
        <v>1</v>
      </c>
      <c r="R335" s="666" t="str">
        <f t="shared" si="49"/>
        <v/>
      </c>
      <c r="S335" s="667" t="str">
        <f t="shared" si="47"/>
        <v/>
      </c>
      <c r="T335" s="666" t="str">
        <f t="shared" si="50"/>
        <v/>
      </c>
      <c r="U335" s="668">
        <v>25</v>
      </c>
      <c r="V335" s="668">
        <v>25</v>
      </c>
      <c r="W335" s="669">
        <v>360</v>
      </c>
      <c r="X335" s="670" t="str">
        <f t="shared" si="48"/>
        <v/>
      </c>
      <c r="Y335" s="681"/>
      <c r="Z335" s="681"/>
      <c r="AA335" s="681"/>
      <c r="AB335" s="681"/>
      <c r="AC335" s="681"/>
      <c r="AD335" s="681"/>
    </row>
    <row r="336" spans="1:30" ht="200.1" customHeight="1">
      <c r="A336" s="655">
        <v>322</v>
      </c>
      <c r="B336" s="677"/>
      <c r="C336" s="678"/>
      <c r="D336" s="754">
        <v>308</v>
      </c>
      <c r="E336" s="699" t="s">
        <v>1457</v>
      </c>
      <c r="F336" s="659" t="s">
        <v>1923</v>
      </c>
      <c r="G336" s="661"/>
      <c r="H336" s="662"/>
      <c r="I336" s="675"/>
      <c r="J336" s="675"/>
      <c r="K336" s="679">
        <f t="shared" si="43"/>
        <v>0</v>
      </c>
      <c r="L336" s="664">
        <f t="shared" si="27"/>
        <v>0</v>
      </c>
      <c r="M336" s="665" t="str">
        <f t="shared" si="44"/>
        <v/>
      </c>
      <c r="N336" s="665"/>
      <c r="O336" s="665" t="str">
        <f t="shared" si="45"/>
        <v/>
      </c>
      <c r="P336" s="664" t="str">
        <f t="shared" si="46"/>
        <v/>
      </c>
      <c r="Q336" s="665">
        <v>1</v>
      </c>
      <c r="R336" s="666" t="str">
        <f t="shared" si="49"/>
        <v/>
      </c>
      <c r="S336" s="667" t="str">
        <f t="shared" si="47"/>
        <v/>
      </c>
      <c r="T336" s="666" t="str">
        <f t="shared" si="50"/>
        <v/>
      </c>
      <c r="U336" s="668">
        <v>25</v>
      </c>
      <c r="V336" s="668">
        <v>25</v>
      </c>
      <c r="W336" s="669">
        <v>360</v>
      </c>
      <c r="X336" s="670" t="str">
        <f t="shared" si="48"/>
        <v/>
      </c>
      <c r="Y336" s="681"/>
      <c r="Z336" s="681"/>
      <c r="AA336" s="681"/>
      <c r="AB336" s="681"/>
      <c r="AC336" s="681"/>
      <c r="AD336" s="681"/>
    </row>
    <row r="337" spans="1:30" ht="200.1" customHeight="1">
      <c r="A337" s="655">
        <v>323</v>
      </c>
      <c r="B337" s="677"/>
      <c r="C337" s="678"/>
      <c r="D337" s="754">
        <v>309</v>
      </c>
      <c r="E337" s="699" t="s">
        <v>1457</v>
      </c>
      <c r="F337" s="659" t="s">
        <v>1924</v>
      </c>
      <c r="G337" s="661"/>
      <c r="H337" s="662"/>
      <c r="I337" s="675"/>
      <c r="J337" s="675"/>
      <c r="K337" s="679">
        <f t="shared" si="43"/>
        <v>0</v>
      </c>
      <c r="L337" s="664">
        <f t="shared" si="27"/>
        <v>0</v>
      </c>
      <c r="M337" s="665" t="str">
        <f t="shared" si="44"/>
        <v/>
      </c>
      <c r="N337" s="665"/>
      <c r="O337" s="665" t="str">
        <f t="shared" si="45"/>
        <v/>
      </c>
      <c r="P337" s="664" t="str">
        <f t="shared" si="46"/>
        <v/>
      </c>
      <c r="Q337" s="665">
        <v>1</v>
      </c>
      <c r="R337" s="666" t="str">
        <f t="shared" si="49"/>
        <v/>
      </c>
      <c r="S337" s="667" t="str">
        <f t="shared" si="47"/>
        <v/>
      </c>
      <c r="T337" s="666" t="str">
        <f t="shared" si="50"/>
        <v/>
      </c>
      <c r="U337" s="668">
        <v>25</v>
      </c>
      <c r="V337" s="668">
        <v>25</v>
      </c>
      <c r="W337" s="669">
        <v>360</v>
      </c>
      <c r="X337" s="670" t="str">
        <f t="shared" si="48"/>
        <v/>
      </c>
      <c r="Y337" s="681"/>
      <c r="Z337" s="681"/>
      <c r="AA337" s="681"/>
      <c r="AB337" s="681"/>
      <c r="AC337" s="681"/>
      <c r="AD337" s="681"/>
    </row>
    <row r="338" spans="1:30" ht="200.1" customHeight="1">
      <c r="A338" s="655">
        <v>324</v>
      </c>
      <c r="B338" s="677"/>
      <c r="C338" s="678"/>
      <c r="D338" s="754">
        <v>310</v>
      </c>
      <c r="E338" s="699" t="s">
        <v>1457</v>
      </c>
      <c r="F338" s="659" t="s">
        <v>1925</v>
      </c>
      <c r="G338" s="661"/>
      <c r="H338" s="662"/>
      <c r="I338" s="675"/>
      <c r="J338" s="675"/>
      <c r="K338" s="679">
        <f t="shared" si="43"/>
        <v>0</v>
      </c>
      <c r="L338" s="664">
        <f t="shared" si="27"/>
        <v>0</v>
      </c>
      <c r="M338" s="665" t="str">
        <f t="shared" si="44"/>
        <v/>
      </c>
      <c r="N338" s="665"/>
      <c r="O338" s="665" t="str">
        <f t="shared" si="45"/>
        <v/>
      </c>
      <c r="P338" s="664" t="str">
        <f t="shared" si="46"/>
        <v/>
      </c>
      <c r="Q338" s="665">
        <v>1</v>
      </c>
      <c r="R338" s="666" t="str">
        <f t="shared" si="49"/>
        <v/>
      </c>
      <c r="S338" s="667" t="str">
        <f t="shared" si="47"/>
        <v/>
      </c>
      <c r="T338" s="666" t="str">
        <f t="shared" si="50"/>
        <v/>
      </c>
      <c r="U338" s="668">
        <v>25</v>
      </c>
      <c r="V338" s="668">
        <v>25</v>
      </c>
      <c r="W338" s="669">
        <v>360</v>
      </c>
      <c r="X338" s="670" t="str">
        <f t="shared" si="48"/>
        <v/>
      </c>
      <c r="Y338" s="681"/>
      <c r="Z338" s="681"/>
      <c r="AA338" s="681"/>
      <c r="AB338" s="681"/>
      <c r="AC338" s="681"/>
      <c r="AD338" s="681"/>
    </row>
    <row r="339" spans="1:30" ht="200.1" customHeight="1">
      <c r="A339" s="655">
        <v>325</v>
      </c>
      <c r="B339" s="677"/>
      <c r="C339" s="678"/>
      <c r="D339" s="754">
        <v>311</v>
      </c>
      <c r="E339" s="699" t="s">
        <v>1457</v>
      </c>
      <c r="F339" s="659" t="s">
        <v>1926</v>
      </c>
      <c r="G339" s="661"/>
      <c r="H339" s="662"/>
      <c r="I339" s="675"/>
      <c r="J339" s="675"/>
      <c r="K339" s="679">
        <f t="shared" si="43"/>
        <v>0</v>
      </c>
      <c r="L339" s="664">
        <f t="shared" si="27"/>
        <v>0</v>
      </c>
      <c r="M339" s="665" t="str">
        <f t="shared" si="44"/>
        <v/>
      </c>
      <c r="N339" s="665"/>
      <c r="O339" s="665" t="str">
        <f t="shared" si="45"/>
        <v/>
      </c>
      <c r="P339" s="664" t="str">
        <f t="shared" si="46"/>
        <v/>
      </c>
      <c r="Q339" s="665">
        <v>1</v>
      </c>
      <c r="R339" s="666" t="str">
        <f t="shared" si="49"/>
        <v/>
      </c>
      <c r="S339" s="667" t="str">
        <f t="shared" si="47"/>
        <v/>
      </c>
      <c r="T339" s="666" t="str">
        <f t="shared" si="50"/>
        <v/>
      </c>
      <c r="U339" s="668">
        <v>25</v>
      </c>
      <c r="V339" s="668">
        <v>25</v>
      </c>
      <c r="W339" s="669">
        <v>360</v>
      </c>
      <c r="X339" s="670" t="str">
        <f t="shared" si="48"/>
        <v/>
      </c>
      <c r="Y339" s="681"/>
      <c r="Z339" s="681"/>
      <c r="AA339" s="681"/>
      <c r="AB339" s="681"/>
      <c r="AC339" s="681"/>
      <c r="AD339" s="681"/>
    </row>
    <row r="340" spans="1:30" ht="200.1" customHeight="1">
      <c r="A340" s="655">
        <v>326</v>
      </c>
      <c r="B340" s="677"/>
      <c r="C340" s="678"/>
      <c r="D340" s="754">
        <v>312</v>
      </c>
      <c r="E340" s="699" t="s">
        <v>1457</v>
      </c>
      <c r="F340" s="659" t="s">
        <v>1927</v>
      </c>
      <c r="G340" s="661"/>
      <c r="H340" s="662"/>
      <c r="I340" s="675"/>
      <c r="J340" s="675"/>
      <c r="K340" s="679">
        <f t="shared" si="43"/>
        <v>0</v>
      </c>
      <c r="L340" s="664">
        <f t="shared" si="27"/>
        <v>0</v>
      </c>
      <c r="M340" s="665" t="str">
        <f t="shared" si="44"/>
        <v/>
      </c>
      <c r="N340" s="665"/>
      <c r="O340" s="665" t="str">
        <f t="shared" si="45"/>
        <v/>
      </c>
      <c r="P340" s="664" t="str">
        <f t="shared" si="46"/>
        <v/>
      </c>
      <c r="Q340" s="665">
        <v>1</v>
      </c>
      <c r="R340" s="666" t="str">
        <f t="shared" si="49"/>
        <v/>
      </c>
      <c r="S340" s="667" t="str">
        <f t="shared" si="47"/>
        <v/>
      </c>
      <c r="T340" s="666" t="str">
        <f t="shared" si="50"/>
        <v/>
      </c>
      <c r="U340" s="668">
        <v>25</v>
      </c>
      <c r="V340" s="668">
        <v>25</v>
      </c>
      <c r="W340" s="669">
        <v>360</v>
      </c>
      <c r="X340" s="670" t="str">
        <f t="shared" si="48"/>
        <v/>
      </c>
      <c r="Y340" s="681"/>
      <c r="Z340" s="681"/>
      <c r="AA340" s="681"/>
      <c r="AB340" s="681"/>
      <c r="AC340" s="681"/>
      <c r="AD340" s="681"/>
    </row>
    <row r="341" spans="1:30" ht="200.1" customHeight="1">
      <c r="A341" s="655">
        <v>327</v>
      </c>
      <c r="B341" s="677"/>
      <c r="C341" s="678"/>
      <c r="D341" s="754">
        <v>313</v>
      </c>
      <c r="E341" s="699" t="s">
        <v>1457</v>
      </c>
      <c r="F341" s="659" t="s">
        <v>1928</v>
      </c>
      <c r="G341" s="661"/>
      <c r="H341" s="662"/>
      <c r="I341" s="675"/>
      <c r="J341" s="675"/>
      <c r="K341" s="679">
        <f t="shared" si="43"/>
        <v>0</v>
      </c>
      <c r="L341" s="664">
        <f t="shared" si="27"/>
        <v>0</v>
      </c>
      <c r="M341" s="665" t="str">
        <f t="shared" si="44"/>
        <v/>
      </c>
      <c r="N341" s="665"/>
      <c r="O341" s="665" t="str">
        <f t="shared" si="45"/>
        <v/>
      </c>
      <c r="P341" s="664" t="str">
        <f t="shared" si="46"/>
        <v/>
      </c>
      <c r="Q341" s="665">
        <v>1</v>
      </c>
      <c r="R341" s="666" t="str">
        <f t="shared" si="49"/>
        <v/>
      </c>
      <c r="S341" s="667" t="str">
        <f t="shared" si="47"/>
        <v/>
      </c>
      <c r="T341" s="666" t="str">
        <f t="shared" si="50"/>
        <v/>
      </c>
      <c r="U341" s="668">
        <v>25</v>
      </c>
      <c r="V341" s="668">
        <v>25</v>
      </c>
      <c r="W341" s="669">
        <v>360</v>
      </c>
      <c r="X341" s="670" t="str">
        <f t="shared" si="48"/>
        <v/>
      </c>
      <c r="Y341" s="681"/>
      <c r="Z341" s="681"/>
      <c r="AA341" s="681"/>
      <c r="AB341" s="681"/>
      <c r="AC341" s="681"/>
      <c r="AD341" s="681"/>
    </row>
    <row r="342" spans="1:30" ht="200.1" customHeight="1">
      <c r="A342" s="655">
        <v>328</v>
      </c>
      <c r="B342" s="677"/>
      <c r="C342" s="678"/>
      <c r="D342" s="754">
        <v>314</v>
      </c>
      <c r="E342" s="699" t="s">
        <v>1457</v>
      </c>
      <c r="F342" s="659" t="s">
        <v>1433</v>
      </c>
      <c r="G342" s="661"/>
      <c r="H342" s="662"/>
      <c r="I342" s="675"/>
      <c r="J342" s="675"/>
      <c r="K342" s="679">
        <f t="shared" si="43"/>
        <v>0</v>
      </c>
      <c r="L342" s="664">
        <f t="shared" si="27"/>
        <v>0</v>
      </c>
      <c r="M342" s="665" t="str">
        <f t="shared" si="44"/>
        <v/>
      </c>
      <c r="N342" s="665"/>
      <c r="O342" s="665" t="str">
        <f t="shared" si="45"/>
        <v/>
      </c>
      <c r="P342" s="664" t="str">
        <f t="shared" si="46"/>
        <v/>
      </c>
      <c r="Q342" s="665">
        <v>1</v>
      </c>
      <c r="R342" s="666" t="str">
        <f t="shared" si="49"/>
        <v/>
      </c>
      <c r="S342" s="667" t="str">
        <f t="shared" si="47"/>
        <v/>
      </c>
      <c r="T342" s="666" t="str">
        <f t="shared" si="50"/>
        <v/>
      </c>
      <c r="U342" s="668">
        <v>25</v>
      </c>
      <c r="V342" s="668">
        <v>25</v>
      </c>
      <c r="W342" s="669">
        <v>360</v>
      </c>
      <c r="X342" s="670" t="str">
        <f t="shared" si="48"/>
        <v/>
      </c>
      <c r="Y342" s="681"/>
      <c r="Z342" s="681"/>
      <c r="AA342" s="681"/>
      <c r="AB342" s="681"/>
      <c r="AC342" s="681"/>
      <c r="AD342" s="681"/>
    </row>
    <row r="343" spans="1:30" ht="200.1" customHeight="1">
      <c r="A343" s="655">
        <v>329</v>
      </c>
      <c r="B343" s="677"/>
      <c r="C343" s="678"/>
      <c r="D343" s="754">
        <v>315</v>
      </c>
      <c r="E343" s="699" t="s">
        <v>1457</v>
      </c>
      <c r="F343" s="659" t="s">
        <v>1929</v>
      </c>
      <c r="G343" s="661"/>
      <c r="H343" s="662"/>
      <c r="I343" s="675"/>
      <c r="J343" s="675"/>
      <c r="K343" s="679">
        <f t="shared" si="43"/>
        <v>0</v>
      </c>
      <c r="L343" s="664">
        <f t="shared" si="27"/>
        <v>0</v>
      </c>
      <c r="M343" s="665" t="str">
        <f t="shared" si="44"/>
        <v/>
      </c>
      <c r="N343" s="665"/>
      <c r="O343" s="665" t="str">
        <f t="shared" si="45"/>
        <v/>
      </c>
      <c r="P343" s="664" t="str">
        <f t="shared" si="46"/>
        <v/>
      </c>
      <c r="Q343" s="665">
        <v>1</v>
      </c>
      <c r="R343" s="666" t="str">
        <f t="shared" si="49"/>
        <v/>
      </c>
      <c r="S343" s="667" t="str">
        <f t="shared" si="47"/>
        <v/>
      </c>
      <c r="T343" s="666" t="str">
        <f t="shared" si="50"/>
        <v/>
      </c>
      <c r="U343" s="668">
        <v>25</v>
      </c>
      <c r="V343" s="668">
        <v>25</v>
      </c>
      <c r="W343" s="669">
        <v>360</v>
      </c>
      <c r="X343" s="670" t="str">
        <f t="shared" si="48"/>
        <v/>
      </c>
      <c r="Y343" s="681"/>
      <c r="Z343" s="681"/>
      <c r="AA343" s="681"/>
      <c r="AB343" s="681"/>
      <c r="AC343" s="681"/>
      <c r="AD343" s="681"/>
    </row>
    <row r="344" spans="1:30" ht="200.1" customHeight="1">
      <c r="A344" s="655">
        <v>330</v>
      </c>
      <c r="B344" s="677"/>
      <c r="C344" s="678"/>
      <c r="D344" s="754">
        <v>316</v>
      </c>
      <c r="E344" s="699" t="s">
        <v>1457</v>
      </c>
      <c r="F344" s="659" t="s">
        <v>1930</v>
      </c>
      <c r="G344" s="661"/>
      <c r="H344" s="662"/>
      <c r="I344" s="675"/>
      <c r="J344" s="675"/>
      <c r="K344" s="679">
        <f t="shared" si="43"/>
        <v>0</v>
      </c>
      <c r="L344" s="664">
        <f t="shared" si="27"/>
        <v>0</v>
      </c>
      <c r="M344" s="665" t="str">
        <f t="shared" si="44"/>
        <v/>
      </c>
      <c r="N344" s="665"/>
      <c r="O344" s="665" t="str">
        <f t="shared" si="45"/>
        <v/>
      </c>
      <c r="P344" s="664" t="str">
        <f t="shared" si="46"/>
        <v/>
      </c>
      <c r="Q344" s="665">
        <v>1</v>
      </c>
      <c r="R344" s="666" t="str">
        <f t="shared" si="49"/>
        <v/>
      </c>
      <c r="S344" s="667" t="str">
        <f t="shared" si="47"/>
        <v/>
      </c>
      <c r="T344" s="666" t="str">
        <f t="shared" si="50"/>
        <v/>
      </c>
      <c r="U344" s="668">
        <v>25</v>
      </c>
      <c r="V344" s="668">
        <v>25</v>
      </c>
      <c r="W344" s="669">
        <v>360</v>
      </c>
      <c r="X344" s="670" t="str">
        <f t="shared" si="48"/>
        <v/>
      </c>
      <c r="Y344" s="681"/>
      <c r="Z344" s="681"/>
      <c r="AA344" s="681"/>
      <c r="AB344" s="681"/>
      <c r="AC344" s="681"/>
      <c r="AD344" s="681"/>
    </row>
    <row r="345" spans="1:30" ht="200.1" customHeight="1">
      <c r="A345" s="655">
        <v>331</v>
      </c>
      <c r="B345" s="677"/>
      <c r="C345" s="678"/>
      <c r="D345" s="754">
        <v>317</v>
      </c>
      <c r="E345" s="699" t="s">
        <v>1457</v>
      </c>
      <c r="F345" s="659" t="s">
        <v>1931</v>
      </c>
      <c r="G345" s="661"/>
      <c r="H345" s="662"/>
      <c r="I345" s="675"/>
      <c r="J345" s="675"/>
      <c r="K345" s="679">
        <f t="shared" ref="K345:K408" si="51">I345*J345</f>
        <v>0</v>
      </c>
      <c r="L345" s="664">
        <f t="shared" si="27"/>
        <v>0</v>
      </c>
      <c r="M345" s="665" t="str">
        <f t="shared" si="44"/>
        <v/>
      </c>
      <c r="N345" s="665"/>
      <c r="O345" s="665" t="str">
        <f t="shared" si="45"/>
        <v/>
      </c>
      <c r="P345" s="664" t="str">
        <f t="shared" si="46"/>
        <v/>
      </c>
      <c r="Q345" s="665">
        <v>1</v>
      </c>
      <c r="R345" s="666" t="str">
        <f t="shared" si="49"/>
        <v/>
      </c>
      <c r="S345" s="667" t="str">
        <f t="shared" si="47"/>
        <v/>
      </c>
      <c r="T345" s="666" t="str">
        <f t="shared" si="50"/>
        <v/>
      </c>
      <c r="U345" s="668">
        <v>25</v>
      </c>
      <c r="V345" s="668">
        <v>25</v>
      </c>
      <c r="W345" s="669">
        <v>360</v>
      </c>
      <c r="X345" s="670" t="str">
        <f t="shared" si="48"/>
        <v/>
      </c>
      <c r="Y345" s="681"/>
      <c r="Z345" s="681"/>
      <c r="AA345" s="681"/>
      <c r="AB345" s="681"/>
      <c r="AC345" s="681"/>
      <c r="AD345" s="681"/>
    </row>
    <row r="346" spans="1:30" ht="200.1" customHeight="1">
      <c r="A346" s="655">
        <v>332</v>
      </c>
      <c r="B346" s="677"/>
      <c r="C346" s="678"/>
      <c r="D346" s="754">
        <v>318</v>
      </c>
      <c r="E346" s="699" t="s">
        <v>1457</v>
      </c>
      <c r="F346" s="659" t="s">
        <v>1932</v>
      </c>
      <c r="G346" s="661"/>
      <c r="H346" s="662"/>
      <c r="I346" s="675"/>
      <c r="J346" s="675"/>
      <c r="K346" s="679">
        <f t="shared" si="51"/>
        <v>0</v>
      </c>
      <c r="L346" s="664">
        <f t="shared" si="27"/>
        <v>0</v>
      </c>
      <c r="M346" s="665" t="str">
        <f t="shared" si="44"/>
        <v/>
      </c>
      <c r="N346" s="665"/>
      <c r="O346" s="665" t="str">
        <f t="shared" si="45"/>
        <v/>
      </c>
      <c r="P346" s="664" t="str">
        <f t="shared" si="46"/>
        <v/>
      </c>
      <c r="Q346" s="665">
        <v>1</v>
      </c>
      <c r="R346" s="666" t="str">
        <f t="shared" si="49"/>
        <v/>
      </c>
      <c r="S346" s="667" t="str">
        <f t="shared" si="47"/>
        <v/>
      </c>
      <c r="T346" s="666" t="str">
        <f t="shared" si="50"/>
        <v/>
      </c>
      <c r="U346" s="668">
        <v>25</v>
      </c>
      <c r="V346" s="668">
        <v>25</v>
      </c>
      <c r="W346" s="669">
        <v>360</v>
      </c>
      <c r="X346" s="670" t="str">
        <f t="shared" si="48"/>
        <v/>
      </c>
      <c r="Y346" s="681"/>
      <c r="Z346" s="681"/>
      <c r="AA346" s="681"/>
      <c r="AB346" s="681"/>
      <c r="AC346" s="681"/>
      <c r="AD346" s="681"/>
    </row>
    <row r="347" spans="1:30" ht="200.1" customHeight="1">
      <c r="A347" s="655">
        <v>333</v>
      </c>
      <c r="B347" s="677"/>
      <c r="C347" s="678"/>
      <c r="D347" s="754">
        <v>319</v>
      </c>
      <c r="E347" s="699" t="s">
        <v>1457</v>
      </c>
      <c r="F347" s="659" t="s">
        <v>1933</v>
      </c>
      <c r="G347" s="661"/>
      <c r="H347" s="662"/>
      <c r="I347" s="675"/>
      <c r="J347" s="675"/>
      <c r="K347" s="679">
        <f t="shared" si="51"/>
        <v>0</v>
      </c>
      <c r="L347" s="664">
        <f t="shared" si="27"/>
        <v>0</v>
      </c>
      <c r="M347" s="665" t="str">
        <f t="shared" si="44"/>
        <v/>
      </c>
      <c r="N347" s="665"/>
      <c r="O347" s="665" t="str">
        <f t="shared" si="45"/>
        <v/>
      </c>
      <c r="P347" s="664" t="str">
        <f t="shared" si="46"/>
        <v/>
      </c>
      <c r="Q347" s="665">
        <v>1</v>
      </c>
      <c r="R347" s="666" t="str">
        <f t="shared" si="49"/>
        <v/>
      </c>
      <c r="S347" s="667" t="str">
        <f t="shared" si="47"/>
        <v/>
      </c>
      <c r="T347" s="666" t="str">
        <f t="shared" si="50"/>
        <v/>
      </c>
      <c r="U347" s="668">
        <v>25</v>
      </c>
      <c r="V347" s="668">
        <v>25</v>
      </c>
      <c r="W347" s="669">
        <v>360</v>
      </c>
      <c r="X347" s="670" t="str">
        <f t="shared" si="48"/>
        <v/>
      </c>
      <c r="Y347" s="681"/>
      <c r="Z347" s="681"/>
      <c r="AA347" s="681"/>
      <c r="AB347" s="681"/>
      <c r="AC347" s="681"/>
      <c r="AD347" s="681"/>
    </row>
    <row r="348" spans="1:30" ht="200.1" customHeight="1">
      <c r="A348" s="655">
        <v>334</v>
      </c>
      <c r="B348" s="677"/>
      <c r="C348" s="678"/>
      <c r="D348" s="754">
        <v>320</v>
      </c>
      <c r="E348" s="699" t="s">
        <v>1457</v>
      </c>
      <c r="F348" s="659" t="s">
        <v>1934</v>
      </c>
      <c r="G348" s="661"/>
      <c r="H348" s="662"/>
      <c r="I348" s="675"/>
      <c r="J348" s="675"/>
      <c r="K348" s="679">
        <f t="shared" si="51"/>
        <v>0</v>
      </c>
      <c r="L348" s="664">
        <f t="shared" si="27"/>
        <v>0</v>
      </c>
      <c r="M348" s="665" t="str">
        <f t="shared" si="44"/>
        <v/>
      </c>
      <c r="N348" s="665"/>
      <c r="O348" s="665" t="str">
        <f t="shared" si="45"/>
        <v/>
      </c>
      <c r="P348" s="664" t="str">
        <f t="shared" si="46"/>
        <v/>
      </c>
      <c r="Q348" s="665">
        <v>1</v>
      </c>
      <c r="R348" s="666" t="str">
        <f t="shared" si="49"/>
        <v/>
      </c>
      <c r="S348" s="667" t="str">
        <f t="shared" si="47"/>
        <v/>
      </c>
      <c r="T348" s="666" t="str">
        <f t="shared" si="50"/>
        <v/>
      </c>
      <c r="U348" s="668">
        <v>25</v>
      </c>
      <c r="V348" s="668">
        <v>25</v>
      </c>
      <c r="W348" s="669">
        <v>360</v>
      </c>
      <c r="X348" s="670" t="str">
        <f t="shared" si="48"/>
        <v/>
      </c>
      <c r="Y348" s="681"/>
      <c r="Z348" s="681"/>
      <c r="AA348" s="681"/>
      <c r="AB348" s="681"/>
      <c r="AC348" s="681"/>
      <c r="AD348" s="681"/>
    </row>
    <row r="349" spans="1:30" ht="200.1" customHeight="1">
      <c r="A349" s="655">
        <v>335</v>
      </c>
      <c r="B349" s="677"/>
      <c r="C349" s="678"/>
      <c r="D349" s="754">
        <v>321</v>
      </c>
      <c r="E349" s="699" t="s">
        <v>1457</v>
      </c>
      <c r="F349" s="659" t="s">
        <v>1935</v>
      </c>
      <c r="G349" s="661"/>
      <c r="H349" s="662"/>
      <c r="I349" s="675"/>
      <c r="J349" s="675"/>
      <c r="K349" s="679">
        <f t="shared" si="51"/>
        <v>0</v>
      </c>
      <c r="L349" s="664">
        <f t="shared" si="27"/>
        <v>0</v>
      </c>
      <c r="M349" s="665" t="str">
        <f t="shared" si="44"/>
        <v/>
      </c>
      <c r="N349" s="665"/>
      <c r="O349" s="665" t="str">
        <f t="shared" si="45"/>
        <v/>
      </c>
      <c r="P349" s="664" t="str">
        <f t="shared" si="46"/>
        <v/>
      </c>
      <c r="Q349" s="665">
        <v>1</v>
      </c>
      <c r="R349" s="666" t="str">
        <f t="shared" si="49"/>
        <v/>
      </c>
      <c r="S349" s="667" t="str">
        <f t="shared" si="47"/>
        <v/>
      </c>
      <c r="T349" s="666" t="str">
        <f t="shared" si="50"/>
        <v/>
      </c>
      <c r="U349" s="668">
        <v>25</v>
      </c>
      <c r="V349" s="668">
        <v>25</v>
      </c>
      <c r="W349" s="669">
        <v>360</v>
      </c>
      <c r="X349" s="670" t="str">
        <f t="shared" si="48"/>
        <v/>
      </c>
      <c r="Y349" s="681"/>
      <c r="Z349" s="681"/>
      <c r="AA349" s="681"/>
      <c r="AB349" s="681"/>
      <c r="AC349" s="681"/>
      <c r="AD349" s="681"/>
    </row>
    <row r="350" spans="1:30" ht="200.1" customHeight="1">
      <c r="A350" s="655">
        <v>336</v>
      </c>
      <c r="B350" s="677"/>
      <c r="C350" s="678"/>
      <c r="D350" s="754">
        <v>322</v>
      </c>
      <c r="E350" s="699" t="s">
        <v>1457</v>
      </c>
      <c r="F350" s="659" t="s">
        <v>1936</v>
      </c>
      <c r="G350" s="661"/>
      <c r="H350" s="662"/>
      <c r="I350" s="675"/>
      <c r="J350" s="675"/>
      <c r="K350" s="679">
        <f t="shared" si="51"/>
        <v>0</v>
      </c>
      <c r="L350" s="664">
        <f t="shared" si="27"/>
        <v>0</v>
      </c>
      <c r="M350" s="665" t="str">
        <f t="shared" si="44"/>
        <v/>
      </c>
      <c r="N350" s="665"/>
      <c r="O350" s="665" t="str">
        <f t="shared" si="45"/>
        <v/>
      </c>
      <c r="P350" s="664" t="str">
        <f t="shared" si="46"/>
        <v/>
      </c>
      <c r="Q350" s="665">
        <v>1</v>
      </c>
      <c r="R350" s="666" t="str">
        <f t="shared" si="49"/>
        <v/>
      </c>
      <c r="S350" s="667" t="str">
        <f t="shared" si="47"/>
        <v/>
      </c>
      <c r="T350" s="666" t="str">
        <f t="shared" si="50"/>
        <v/>
      </c>
      <c r="U350" s="668">
        <v>25</v>
      </c>
      <c r="V350" s="668">
        <v>25</v>
      </c>
      <c r="W350" s="669">
        <v>360</v>
      </c>
      <c r="X350" s="670" t="str">
        <f t="shared" si="48"/>
        <v/>
      </c>
      <c r="Y350" s="681"/>
      <c r="Z350" s="681"/>
      <c r="AA350" s="681"/>
      <c r="AB350" s="681"/>
      <c r="AC350" s="681"/>
      <c r="AD350" s="681"/>
    </row>
    <row r="351" spans="1:30" ht="200.1" customHeight="1">
      <c r="A351" s="655">
        <v>337</v>
      </c>
      <c r="B351" s="677"/>
      <c r="C351" s="678"/>
      <c r="D351" s="754">
        <v>323</v>
      </c>
      <c r="E351" s="699" t="s">
        <v>1457</v>
      </c>
      <c r="F351" s="659" t="s">
        <v>1937</v>
      </c>
      <c r="G351" s="661"/>
      <c r="H351" s="662"/>
      <c r="I351" s="675"/>
      <c r="J351" s="675"/>
      <c r="K351" s="679">
        <f t="shared" si="51"/>
        <v>0</v>
      </c>
      <c r="L351" s="664">
        <f t="shared" si="27"/>
        <v>0</v>
      </c>
      <c r="M351" s="665" t="str">
        <f t="shared" si="44"/>
        <v/>
      </c>
      <c r="N351" s="665"/>
      <c r="O351" s="665" t="str">
        <f t="shared" si="45"/>
        <v/>
      </c>
      <c r="P351" s="664" t="str">
        <f t="shared" si="46"/>
        <v/>
      </c>
      <c r="Q351" s="665">
        <v>1</v>
      </c>
      <c r="R351" s="666" t="str">
        <f t="shared" si="49"/>
        <v/>
      </c>
      <c r="S351" s="667" t="str">
        <f t="shared" si="47"/>
        <v/>
      </c>
      <c r="T351" s="666" t="str">
        <f t="shared" si="50"/>
        <v/>
      </c>
      <c r="U351" s="668">
        <v>25</v>
      </c>
      <c r="V351" s="668">
        <v>25</v>
      </c>
      <c r="W351" s="669">
        <v>360</v>
      </c>
      <c r="X351" s="670" t="str">
        <f t="shared" si="48"/>
        <v/>
      </c>
      <c r="Y351" s="681"/>
      <c r="Z351" s="681"/>
      <c r="AA351" s="681"/>
      <c r="AB351" s="681"/>
      <c r="AC351" s="681"/>
      <c r="AD351" s="681"/>
    </row>
    <row r="352" spans="1:30" ht="200.1" customHeight="1">
      <c r="A352" s="655">
        <v>338</v>
      </c>
      <c r="B352" s="677"/>
      <c r="C352" s="678"/>
      <c r="D352" s="754">
        <v>324</v>
      </c>
      <c r="E352" s="699" t="s">
        <v>1457</v>
      </c>
      <c r="F352" s="706" t="s">
        <v>1938</v>
      </c>
      <c r="G352" s="661"/>
      <c r="H352" s="662"/>
      <c r="I352" s="675"/>
      <c r="J352" s="675"/>
      <c r="K352" s="679">
        <f t="shared" si="51"/>
        <v>0</v>
      </c>
      <c r="L352" s="664">
        <f t="shared" si="27"/>
        <v>0</v>
      </c>
      <c r="M352" s="665" t="str">
        <f t="shared" si="44"/>
        <v/>
      </c>
      <c r="N352" s="665"/>
      <c r="O352" s="665" t="str">
        <f t="shared" si="45"/>
        <v/>
      </c>
      <c r="P352" s="664" t="str">
        <f t="shared" si="46"/>
        <v/>
      </c>
      <c r="Q352" s="665">
        <v>1</v>
      </c>
      <c r="R352" s="666" t="str">
        <f t="shared" si="49"/>
        <v/>
      </c>
      <c r="S352" s="667" t="str">
        <f t="shared" si="47"/>
        <v/>
      </c>
      <c r="T352" s="666" t="str">
        <f t="shared" si="50"/>
        <v/>
      </c>
      <c r="U352" s="668">
        <v>25</v>
      </c>
      <c r="V352" s="668">
        <v>25</v>
      </c>
      <c r="W352" s="669">
        <v>360</v>
      </c>
      <c r="X352" s="670" t="str">
        <f t="shared" si="48"/>
        <v/>
      </c>
      <c r="Y352" s="681"/>
      <c r="Z352" s="681"/>
      <c r="AA352" s="681"/>
      <c r="AB352" s="681"/>
      <c r="AC352" s="681"/>
      <c r="AD352" s="681"/>
    </row>
    <row r="353" spans="1:30" ht="200.1" customHeight="1">
      <c r="A353" s="655">
        <v>339</v>
      </c>
      <c r="B353" s="677"/>
      <c r="C353" s="678"/>
      <c r="D353" s="754">
        <v>325</v>
      </c>
      <c r="E353" s="699" t="s">
        <v>1457</v>
      </c>
      <c r="F353" s="706" t="s">
        <v>1939</v>
      </c>
      <c r="G353" s="661"/>
      <c r="H353" s="662"/>
      <c r="I353" s="675"/>
      <c r="J353" s="675"/>
      <c r="K353" s="679">
        <f t="shared" si="51"/>
        <v>0</v>
      </c>
      <c r="L353" s="664">
        <f t="shared" si="27"/>
        <v>0</v>
      </c>
      <c r="M353" s="665" t="str">
        <f t="shared" si="44"/>
        <v/>
      </c>
      <c r="N353" s="665"/>
      <c r="O353" s="665" t="str">
        <f t="shared" si="45"/>
        <v/>
      </c>
      <c r="P353" s="664" t="str">
        <f t="shared" si="46"/>
        <v/>
      </c>
      <c r="Q353" s="665">
        <v>1</v>
      </c>
      <c r="R353" s="666" t="str">
        <f t="shared" si="49"/>
        <v/>
      </c>
      <c r="S353" s="667" t="str">
        <f t="shared" si="47"/>
        <v/>
      </c>
      <c r="T353" s="666" t="str">
        <f t="shared" si="50"/>
        <v/>
      </c>
      <c r="U353" s="668">
        <v>25</v>
      </c>
      <c r="V353" s="668">
        <v>25</v>
      </c>
      <c r="W353" s="669">
        <v>360</v>
      </c>
      <c r="X353" s="670" t="str">
        <f t="shared" si="48"/>
        <v/>
      </c>
      <c r="Y353" s="681"/>
      <c r="Z353" s="681"/>
      <c r="AA353" s="681"/>
      <c r="AB353" s="681"/>
      <c r="AC353" s="681"/>
      <c r="AD353" s="681"/>
    </row>
    <row r="354" spans="1:30" ht="200.1" customHeight="1">
      <c r="A354" s="655">
        <v>340</v>
      </c>
      <c r="B354" s="677"/>
      <c r="C354" s="678"/>
      <c r="D354" s="754">
        <v>326</v>
      </c>
      <c r="E354" s="699" t="s">
        <v>1457</v>
      </c>
      <c r="F354" s="659" t="s">
        <v>1940</v>
      </c>
      <c r="G354" s="661"/>
      <c r="H354" s="662"/>
      <c r="I354" s="675"/>
      <c r="J354" s="675"/>
      <c r="K354" s="679">
        <f t="shared" si="51"/>
        <v>0</v>
      </c>
      <c r="L354" s="664">
        <f t="shared" si="27"/>
        <v>0</v>
      </c>
      <c r="M354" s="665" t="str">
        <f t="shared" si="44"/>
        <v/>
      </c>
      <c r="N354" s="665"/>
      <c r="O354" s="665" t="str">
        <f t="shared" si="45"/>
        <v/>
      </c>
      <c r="P354" s="664" t="str">
        <f t="shared" si="46"/>
        <v/>
      </c>
      <c r="Q354" s="665">
        <v>1</v>
      </c>
      <c r="R354" s="666" t="str">
        <f t="shared" si="49"/>
        <v/>
      </c>
      <c r="S354" s="667" t="str">
        <f t="shared" si="47"/>
        <v/>
      </c>
      <c r="T354" s="666" t="str">
        <f t="shared" si="50"/>
        <v/>
      </c>
      <c r="U354" s="668">
        <v>25</v>
      </c>
      <c r="V354" s="668">
        <v>25</v>
      </c>
      <c r="W354" s="669">
        <v>360</v>
      </c>
      <c r="X354" s="670" t="str">
        <f t="shared" si="48"/>
        <v/>
      </c>
      <c r="Y354" s="681"/>
      <c r="Z354" s="681"/>
      <c r="AA354" s="681"/>
      <c r="AB354" s="681"/>
      <c r="AC354" s="681"/>
      <c r="AD354" s="681"/>
    </row>
    <row r="355" spans="1:30" ht="200.1" customHeight="1">
      <c r="A355" s="655">
        <v>341</v>
      </c>
      <c r="B355" s="677"/>
      <c r="C355" s="678"/>
      <c r="D355" s="754">
        <v>327</v>
      </c>
      <c r="E355" s="699" t="s">
        <v>1457</v>
      </c>
      <c r="F355" s="659" t="s">
        <v>1941</v>
      </c>
      <c r="G355" s="661"/>
      <c r="H355" s="662"/>
      <c r="I355" s="675"/>
      <c r="J355" s="675"/>
      <c r="K355" s="679">
        <f t="shared" si="51"/>
        <v>0</v>
      </c>
      <c r="L355" s="664">
        <f t="shared" si="27"/>
        <v>0</v>
      </c>
      <c r="M355" s="665" t="str">
        <f t="shared" si="44"/>
        <v/>
      </c>
      <c r="N355" s="665"/>
      <c r="O355" s="665" t="str">
        <f t="shared" si="45"/>
        <v/>
      </c>
      <c r="P355" s="664" t="str">
        <f t="shared" si="46"/>
        <v/>
      </c>
      <c r="Q355" s="665">
        <v>1</v>
      </c>
      <c r="R355" s="666" t="str">
        <f t="shared" si="49"/>
        <v/>
      </c>
      <c r="S355" s="667" t="str">
        <f t="shared" si="47"/>
        <v/>
      </c>
      <c r="T355" s="666" t="str">
        <f t="shared" si="50"/>
        <v/>
      </c>
      <c r="U355" s="668">
        <v>25</v>
      </c>
      <c r="V355" s="668">
        <v>25</v>
      </c>
      <c r="W355" s="669">
        <v>360</v>
      </c>
      <c r="X355" s="670" t="str">
        <f t="shared" si="48"/>
        <v/>
      </c>
      <c r="Y355" s="681"/>
      <c r="Z355" s="681"/>
      <c r="AA355" s="681"/>
      <c r="AB355" s="681"/>
      <c r="AC355" s="681"/>
      <c r="AD355" s="681"/>
    </row>
    <row r="356" spans="1:30" ht="200.1" customHeight="1">
      <c r="A356" s="655">
        <v>342</v>
      </c>
      <c r="B356" s="677"/>
      <c r="C356" s="678"/>
      <c r="D356" s="754">
        <v>328</v>
      </c>
      <c r="E356" s="699" t="s">
        <v>1457</v>
      </c>
      <c r="F356" s="659" t="s">
        <v>1942</v>
      </c>
      <c r="G356" s="661"/>
      <c r="H356" s="662"/>
      <c r="I356" s="675"/>
      <c r="J356" s="675"/>
      <c r="K356" s="679">
        <f t="shared" si="51"/>
        <v>0</v>
      </c>
      <c r="L356" s="664">
        <f t="shared" si="27"/>
        <v>0</v>
      </c>
      <c r="M356" s="665" t="str">
        <f t="shared" si="44"/>
        <v/>
      </c>
      <c r="N356" s="665"/>
      <c r="O356" s="665" t="str">
        <f t="shared" si="45"/>
        <v/>
      </c>
      <c r="P356" s="664" t="str">
        <f t="shared" si="46"/>
        <v/>
      </c>
      <c r="Q356" s="665">
        <v>1</v>
      </c>
      <c r="R356" s="666" t="str">
        <f t="shared" si="49"/>
        <v/>
      </c>
      <c r="S356" s="667" t="str">
        <f t="shared" si="47"/>
        <v/>
      </c>
      <c r="T356" s="666" t="str">
        <f t="shared" si="50"/>
        <v/>
      </c>
      <c r="U356" s="668">
        <v>25</v>
      </c>
      <c r="V356" s="668">
        <v>25</v>
      </c>
      <c r="W356" s="669">
        <v>360</v>
      </c>
      <c r="X356" s="670" t="str">
        <f t="shared" si="48"/>
        <v/>
      </c>
      <c r="Y356" s="681"/>
      <c r="Z356" s="681"/>
      <c r="AA356" s="681"/>
      <c r="AB356" s="681"/>
      <c r="AC356" s="681"/>
      <c r="AD356" s="681"/>
    </row>
    <row r="357" spans="1:30" ht="200.1" customHeight="1">
      <c r="A357" s="655">
        <v>343</v>
      </c>
      <c r="B357" s="677"/>
      <c r="C357" s="678"/>
      <c r="D357" s="754">
        <v>329</v>
      </c>
      <c r="E357" s="699" t="s">
        <v>1457</v>
      </c>
      <c r="F357" s="659" t="s">
        <v>1942</v>
      </c>
      <c r="G357" s="661"/>
      <c r="H357" s="662"/>
      <c r="I357" s="675"/>
      <c r="J357" s="675"/>
      <c r="K357" s="679">
        <f t="shared" si="51"/>
        <v>0</v>
      </c>
      <c r="L357" s="664">
        <f t="shared" si="27"/>
        <v>0</v>
      </c>
      <c r="M357" s="665" t="str">
        <f t="shared" si="44"/>
        <v/>
      </c>
      <c r="N357" s="665"/>
      <c r="O357" s="665" t="str">
        <f t="shared" si="45"/>
        <v/>
      </c>
      <c r="P357" s="664" t="str">
        <f t="shared" si="46"/>
        <v/>
      </c>
      <c r="Q357" s="665">
        <v>1</v>
      </c>
      <c r="R357" s="666" t="str">
        <f t="shared" si="49"/>
        <v/>
      </c>
      <c r="S357" s="667" t="str">
        <f t="shared" si="47"/>
        <v/>
      </c>
      <c r="T357" s="666" t="str">
        <f t="shared" si="50"/>
        <v/>
      </c>
      <c r="U357" s="668">
        <v>25</v>
      </c>
      <c r="V357" s="668">
        <v>25</v>
      </c>
      <c r="W357" s="669">
        <v>360</v>
      </c>
      <c r="X357" s="670" t="str">
        <f t="shared" si="48"/>
        <v/>
      </c>
      <c r="Y357" s="681"/>
      <c r="Z357" s="681"/>
      <c r="AA357" s="681"/>
      <c r="AB357" s="681"/>
      <c r="AC357" s="681"/>
      <c r="AD357" s="681"/>
    </row>
    <row r="358" spans="1:30" ht="200.1" customHeight="1">
      <c r="A358" s="655">
        <v>344</v>
      </c>
      <c r="B358" s="677"/>
      <c r="C358" s="678"/>
      <c r="D358" s="754">
        <v>330</v>
      </c>
      <c r="E358" s="699" t="s">
        <v>1457</v>
      </c>
      <c r="F358" s="659" t="s">
        <v>1936</v>
      </c>
      <c r="G358" s="661"/>
      <c r="H358" s="662"/>
      <c r="I358" s="675"/>
      <c r="J358" s="675"/>
      <c r="K358" s="679">
        <f t="shared" si="51"/>
        <v>0</v>
      </c>
      <c r="L358" s="664">
        <f t="shared" si="27"/>
        <v>0</v>
      </c>
      <c r="M358" s="665" t="str">
        <f t="shared" si="44"/>
        <v/>
      </c>
      <c r="N358" s="665"/>
      <c r="O358" s="665" t="str">
        <f t="shared" si="45"/>
        <v/>
      </c>
      <c r="P358" s="664" t="str">
        <f t="shared" si="46"/>
        <v/>
      </c>
      <c r="Q358" s="665">
        <v>1</v>
      </c>
      <c r="R358" s="666" t="str">
        <f t="shared" si="49"/>
        <v/>
      </c>
      <c r="S358" s="667" t="str">
        <f t="shared" si="47"/>
        <v/>
      </c>
      <c r="T358" s="666" t="str">
        <f t="shared" si="50"/>
        <v/>
      </c>
      <c r="U358" s="668">
        <v>25</v>
      </c>
      <c r="V358" s="668">
        <v>25</v>
      </c>
      <c r="W358" s="669">
        <v>360</v>
      </c>
      <c r="X358" s="670" t="str">
        <f t="shared" si="48"/>
        <v/>
      </c>
      <c r="Y358" s="681"/>
      <c r="Z358" s="681"/>
      <c r="AA358" s="681"/>
      <c r="AB358" s="681"/>
      <c r="AC358" s="681"/>
      <c r="AD358" s="681"/>
    </row>
    <row r="359" spans="1:30" ht="200.1" customHeight="1">
      <c r="A359" s="655">
        <v>345</v>
      </c>
      <c r="B359" s="677"/>
      <c r="C359" s="678"/>
      <c r="D359" s="754">
        <v>331</v>
      </c>
      <c r="E359" s="699" t="s">
        <v>1457</v>
      </c>
      <c r="F359" s="659" t="s">
        <v>1943</v>
      </c>
      <c r="G359" s="661"/>
      <c r="H359" s="662"/>
      <c r="I359" s="675"/>
      <c r="J359" s="675"/>
      <c r="K359" s="679">
        <f t="shared" si="51"/>
        <v>0</v>
      </c>
      <c r="L359" s="664">
        <f t="shared" si="27"/>
        <v>0</v>
      </c>
      <c r="M359" s="665" t="str">
        <f t="shared" si="44"/>
        <v/>
      </c>
      <c r="N359" s="665"/>
      <c r="O359" s="665" t="str">
        <f t="shared" si="45"/>
        <v/>
      </c>
      <c r="P359" s="664" t="str">
        <f t="shared" si="46"/>
        <v/>
      </c>
      <c r="Q359" s="665">
        <v>1</v>
      </c>
      <c r="R359" s="666" t="str">
        <f t="shared" si="49"/>
        <v/>
      </c>
      <c r="S359" s="667" t="str">
        <f t="shared" si="47"/>
        <v/>
      </c>
      <c r="T359" s="666" t="str">
        <f t="shared" si="50"/>
        <v/>
      </c>
      <c r="U359" s="668">
        <v>25</v>
      </c>
      <c r="V359" s="668">
        <v>25</v>
      </c>
      <c r="W359" s="669">
        <v>360</v>
      </c>
      <c r="X359" s="670" t="str">
        <f t="shared" si="48"/>
        <v/>
      </c>
      <c r="Y359" s="681"/>
      <c r="Z359" s="681"/>
      <c r="AA359" s="681"/>
      <c r="AB359" s="681"/>
      <c r="AC359" s="681"/>
      <c r="AD359" s="681"/>
    </row>
    <row r="360" spans="1:30" ht="200.1" customHeight="1">
      <c r="A360" s="655">
        <v>346</v>
      </c>
      <c r="B360" s="677"/>
      <c r="C360" s="678"/>
      <c r="D360" s="754">
        <v>332</v>
      </c>
      <c r="E360" s="659" t="s">
        <v>1944</v>
      </c>
      <c r="F360" s="660" t="s">
        <v>1457</v>
      </c>
      <c r="G360" s="661"/>
      <c r="H360" s="662"/>
      <c r="I360" s="675"/>
      <c r="J360" s="675"/>
      <c r="K360" s="679">
        <f t="shared" si="51"/>
        <v>0</v>
      </c>
      <c r="L360" s="664">
        <f t="shared" si="27"/>
        <v>0</v>
      </c>
      <c r="M360" s="665" t="str">
        <f t="shared" si="44"/>
        <v/>
      </c>
      <c r="N360" s="665"/>
      <c r="O360" s="665" t="str">
        <f t="shared" si="45"/>
        <v/>
      </c>
      <c r="P360" s="664" t="str">
        <f t="shared" si="46"/>
        <v/>
      </c>
      <c r="Q360" s="665">
        <v>1</v>
      </c>
      <c r="R360" s="666" t="str">
        <f t="shared" si="49"/>
        <v/>
      </c>
      <c r="S360" s="667" t="str">
        <f t="shared" si="47"/>
        <v/>
      </c>
      <c r="T360" s="666" t="str">
        <f t="shared" si="50"/>
        <v/>
      </c>
      <c r="U360" s="668">
        <v>25</v>
      </c>
      <c r="V360" s="668">
        <v>25</v>
      </c>
      <c r="W360" s="669">
        <v>360</v>
      </c>
      <c r="X360" s="670" t="str">
        <f t="shared" si="48"/>
        <v/>
      </c>
      <c r="Y360" s="681"/>
      <c r="Z360" s="681"/>
      <c r="AA360" s="681"/>
      <c r="AB360" s="681"/>
      <c r="AC360" s="681"/>
      <c r="AD360" s="681"/>
    </row>
    <row r="361" spans="1:30" ht="200.1" customHeight="1">
      <c r="A361" s="655">
        <v>347</v>
      </c>
      <c r="B361" s="677"/>
      <c r="C361" s="678"/>
      <c r="D361" s="754">
        <v>333</v>
      </c>
      <c r="E361" s="699" t="s">
        <v>1457</v>
      </c>
      <c r="F361" s="659" t="s">
        <v>1945</v>
      </c>
      <c r="G361" s="661"/>
      <c r="H361" s="662"/>
      <c r="I361" s="675"/>
      <c r="J361" s="675"/>
      <c r="K361" s="679">
        <f t="shared" si="51"/>
        <v>0</v>
      </c>
      <c r="L361" s="664">
        <f t="shared" si="27"/>
        <v>0</v>
      </c>
      <c r="M361" s="665" t="str">
        <f t="shared" si="44"/>
        <v/>
      </c>
      <c r="N361" s="665"/>
      <c r="O361" s="665" t="str">
        <f t="shared" si="45"/>
        <v/>
      </c>
      <c r="P361" s="664" t="str">
        <f t="shared" si="46"/>
        <v/>
      </c>
      <c r="Q361" s="665">
        <v>1</v>
      </c>
      <c r="R361" s="666" t="str">
        <f t="shared" si="49"/>
        <v/>
      </c>
      <c r="S361" s="667" t="str">
        <f t="shared" si="47"/>
        <v/>
      </c>
      <c r="T361" s="666" t="str">
        <f t="shared" si="50"/>
        <v/>
      </c>
      <c r="U361" s="668">
        <v>25</v>
      </c>
      <c r="V361" s="668">
        <v>25</v>
      </c>
      <c r="W361" s="669">
        <v>360</v>
      </c>
      <c r="X361" s="670" t="str">
        <f t="shared" si="48"/>
        <v/>
      </c>
      <c r="Y361" s="681"/>
      <c r="Z361" s="681"/>
      <c r="AA361" s="681"/>
      <c r="AB361" s="681"/>
      <c r="AC361" s="681"/>
      <c r="AD361" s="681"/>
    </row>
    <row r="362" spans="1:30" ht="200.1" customHeight="1">
      <c r="A362" s="655">
        <v>348</v>
      </c>
      <c r="B362" s="677"/>
      <c r="C362" s="678"/>
      <c r="D362" s="754">
        <v>334</v>
      </c>
      <c r="E362" s="699" t="s">
        <v>1457</v>
      </c>
      <c r="F362" s="659" t="s">
        <v>1946</v>
      </c>
      <c r="G362" s="661"/>
      <c r="H362" s="662"/>
      <c r="I362" s="675"/>
      <c r="J362" s="675"/>
      <c r="K362" s="679">
        <f t="shared" si="51"/>
        <v>0</v>
      </c>
      <c r="L362" s="664">
        <f t="shared" si="27"/>
        <v>0</v>
      </c>
      <c r="M362" s="665" t="str">
        <f t="shared" si="44"/>
        <v/>
      </c>
      <c r="N362" s="665"/>
      <c r="O362" s="665" t="str">
        <f t="shared" si="45"/>
        <v/>
      </c>
      <c r="P362" s="664" t="str">
        <f t="shared" si="46"/>
        <v/>
      </c>
      <c r="Q362" s="665">
        <v>1</v>
      </c>
      <c r="R362" s="666" t="str">
        <f t="shared" si="49"/>
        <v/>
      </c>
      <c r="S362" s="667" t="str">
        <f t="shared" si="47"/>
        <v/>
      </c>
      <c r="T362" s="666" t="str">
        <f t="shared" si="50"/>
        <v/>
      </c>
      <c r="U362" s="668">
        <v>25</v>
      </c>
      <c r="V362" s="668">
        <v>25</v>
      </c>
      <c r="W362" s="669">
        <v>360</v>
      </c>
      <c r="X362" s="670" t="str">
        <f t="shared" si="48"/>
        <v/>
      </c>
      <c r="Y362" s="681"/>
      <c r="Z362" s="681"/>
      <c r="AA362" s="681"/>
      <c r="AB362" s="681"/>
      <c r="AC362" s="681"/>
      <c r="AD362" s="681"/>
    </row>
    <row r="363" spans="1:30" ht="200.1" customHeight="1">
      <c r="A363" s="655">
        <v>349</v>
      </c>
      <c r="B363" s="677"/>
      <c r="C363" s="678"/>
      <c r="D363" s="658">
        <v>335</v>
      </c>
      <c r="E363" s="699" t="s">
        <v>1457</v>
      </c>
      <c r="F363" s="659" t="s">
        <v>1947</v>
      </c>
      <c r="G363" s="661"/>
      <c r="H363" s="662"/>
      <c r="I363" s="675"/>
      <c r="J363" s="675"/>
      <c r="K363" s="679">
        <f t="shared" si="51"/>
        <v>0</v>
      </c>
      <c r="L363" s="664">
        <f t="shared" si="27"/>
        <v>0</v>
      </c>
      <c r="M363" s="665" t="str">
        <f t="shared" si="44"/>
        <v/>
      </c>
      <c r="N363" s="665"/>
      <c r="O363" s="665" t="str">
        <f t="shared" si="45"/>
        <v/>
      </c>
      <c r="P363" s="664" t="str">
        <f t="shared" si="46"/>
        <v/>
      </c>
      <c r="Q363" s="665">
        <v>1</v>
      </c>
      <c r="R363" s="666" t="str">
        <f t="shared" si="49"/>
        <v/>
      </c>
      <c r="S363" s="667" t="str">
        <f t="shared" si="47"/>
        <v/>
      </c>
      <c r="T363" s="666" t="str">
        <f t="shared" si="50"/>
        <v/>
      </c>
      <c r="U363" s="668">
        <v>25</v>
      </c>
      <c r="V363" s="668">
        <v>25</v>
      </c>
      <c r="W363" s="669">
        <v>360</v>
      </c>
      <c r="X363" s="670" t="str">
        <f t="shared" si="48"/>
        <v/>
      </c>
      <c r="Y363" s="681"/>
      <c r="Z363" s="681"/>
      <c r="AA363" s="681"/>
      <c r="AB363" s="681"/>
      <c r="AC363" s="681"/>
      <c r="AD363" s="681"/>
    </row>
    <row r="364" spans="1:30" ht="200.1" customHeight="1">
      <c r="A364" s="655">
        <v>350</v>
      </c>
      <c r="B364" s="677"/>
      <c r="C364" s="678"/>
      <c r="D364" s="658">
        <v>335</v>
      </c>
      <c r="E364" s="699" t="s">
        <v>1457</v>
      </c>
      <c r="F364" s="678" t="s">
        <v>1948</v>
      </c>
      <c r="G364" s="661"/>
      <c r="H364" s="662"/>
      <c r="I364" s="675"/>
      <c r="J364" s="675"/>
      <c r="K364" s="679">
        <f t="shared" si="51"/>
        <v>0</v>
      </c>
      <c r="L364" s="664">
        <f t="shared" si="27"/>
        <v>0</v>
      </c>
      <c r="M364" s="665" t="str">
        <f t="shared" si="44"/>
        <v/>
      </c>
      <c r="N364" s="665"/>
      <c r="O364" s="665" t="str">
        <f t="shared" si="45"/>
        <v/>
      </c>
      <c r="P364" s="664" t="str">
        <f t="shared" si="46"/>
        <v/>
      </c>
      <c r="Q364" s="665">
        <v>1</v>
      </c>
      <c r="R364" s="666" t="str">
        <f t="shared" si="49"/>
        <v/>
      </c>
      <c r="S364" s="667" t="str">
        <f t="shared" si="47"/>
        <v/>
      </c>
      <c r="T364" s="666" t="str">
        <f t="shared" si="50"/>
        <v/>
      </c>
      <c r="U364" s="668">
        <v>25</v>
      </c>
      <c r="V364" s="668">
        <v>25</v>
      </c>
      <c r="W364" s="669">
        <v>360</v>
      </c>
      <c r="X364" s="670" t="str">
        <f t="shared" si="48"/>
        <v/>
      </c>
      <c r="Y364" s="681"/>
      <c r="Z364" s="681"/>
      <c r="AA364" s="681"/>
      <c r="AB364" s="681"/>
      <c r="AC364" s="681"/>
      <c r="AD364" s="681"/>
    </row>
    <row r="365" spans="1:30" ht="200.1" customHeight="1">
      <c r="A365" s="655">
        <v>351</v>
      </c>
      <c r="B365" s="677"/>
      <c r="C365" s="678"/>
      <c r="D365" s="658">
        <v>335</v>
      </c>
      <c r="E365" s="699" t="s">
        <v>1457</v>
      </c>
      <c r="F365" s="659" t="s">
        <v>1949</v>
      </c>
      <c r="G365" s="661"/>
      <c r="H365" s="662"/>
      <c r="I365" s="675"/>
      <c r="J365" s="675"/>
      <c r="K365" s="679">
        <f t="shared" si="51"/>
        <v>0</v>
      </c>
      <c r="L365" s="664">
        <f t="shared" si="27"/>
        <v>0</v>
      </c>
      <c r="M365" s="665" t="str">
        <f t="shared" si="44"/>
        <v/>
      </c>
      <c r="N365" s="665"/>
      <c r="O365" s="665" t="str">
        <f t="shared" si="45"/>
        <v/>
      </c>
      <c r="P365" s="664" t="str">
        <f t="shared" si="46"/>
        <v/>
      </c>
      <c r="Q365" s="665">
        <v>1</v>
      </c>
      <c r="R365" s="666" t="str">
        <f t="shared" si="49"/>
        <v/>
      </c>
      <c r="S365" s="667" t="str">
        <f t="shared" si="47"/>
        <v/>
      </c>
      <c r="T365" s="666" t="str">
        <f t="shared" si="50"/>
        <v/>
      </c>
      <c r="U365" s="668">
        <v>25</v>
      </c>
      <c r="V365" s="668">
        <v>25</v>
      </c>
      <c r="W365" s="669">
        <v>360</v>
      </c>
      <c r="X365" s="670" t="str">
        <f t="shared" si="48"/>
        <v/>
      </c>
      <c r="Y365" s="681"/>
      <c r="Z365" s="681"/>
      <c r="AA365" s="681"/>
      <c r="AB365" s="681"/>
      <c r="AC365" s="681"/>
      <c r="AD365" s="681"/>
    </row>
    <row r="366" spans="1:30" ht="200.1" customHeight="1">
      <c r="A366" s="655">
        <v>352</v>
      </c>
      <c r="B366" s="677"/>
      <c r="C366" s="678"/>
      <c r="D366" s="754">
        <v>336</v>
      </c>
      <c r="E366" s="699" t="s">
        <v>1457</v>
      </c>
      <c r="F366" s="659" t="s">
        <v>1947</v>
      </c>
      <c r="G366" s="661"/>
      <c r="H366" s="662"/>
      <c r="I366" s="675"/>
      <c r="J366" s="675"/>
      <c r="K366" s="679">
        <f t="shared" si="51"/>
        <v>0</v>
      </c>
      <c r="L366" s="664">
        <f t="shared" si="27"/>
        <v>0</v>
      </c>
      <c r="M366" s="665" t="str">
        <f t="shared" si="44"/>
        <v/>
      </c>
      <c r="N366" s="665"/>
      <c r="O366" s="665" t="str">
        <f t="shared" si="45"/>
        <v/>
      </c>
      <c r="P366" s="664" t="str">
        <f t="shared" si="46"/>
        <v/>
      </c>
      <c r="Q366" s="665">
        <v>1</v>
      </c>
      <c r="R366" s="666" t="str">
        <f t="shared" si="49"/>
        <v/>
      </c>
      <c r="S366" s="667" t="str">
        <f t="shared" si="47"/>
        <v/>
      </c>
      <c r="T366" s="666" t="str">
        <f t="shared" si="50"/>
        <v/>
      </c>
      <c r="U366" s="668">
        <v>25</v>
      </c>
      <c r="V366" s="668">
        <v>25</v>
      </c>
      <c r="W366" s="669">
        <v>360</v>
      </c>
      <c r="X366" s="670" t="str">
        <f t="shared" si="48"/>
        <v/>
      </c>
      <c r="Y366" s="681"/>
      <c r="Z366" s="681"/>
      <c r="AA366" s="681"/>
      <c r="AB366" s="681"/>
      <c r="AC366" s="681"/>
      <c r="AD366" s="681"/>
    </row>
    <row r="367" spans="1:30" ht="200.1" customHeight="1">
      <c r="A367" s="655">
        <v>353</v>
      </c>
      <c r="B367" s="677"/>
      <c r="C367" s="678"/>
      <c r="D367" s="754">
        <v>337</v>
      </c>
      <c r="E367" s="699" t="s">
        <v>1457</v>
      </c>
      <c r="F367" s="659" t="s">
        <v>1950</v>
      </c>
      <c r="G367" s="661"/>
      <c r="H367" s="662"/>
      <c r="I367" s="675"/>
      <c r="J367" s="675"/>
      <c r="K367" s="679">
        <f t="shared" si="51"/>
        <v>0</v>
      </c>
      <c r="L367" s="664">
        <f t="shared" si="27"/>
        <v>0</v>
      </c>
      <c r="M367" s="665" t="str">
        <f t="shared" si="44"/>
        <v/>
      </c>
      <c r="N367" s="665"/>
      <c r="O367" s="665" t="str">
        <f t="shared" si="45"/>
        <v/>
      </c>
      <c r="P367" s="664" t="str">
        <f t="shared" si="46"/>
        <v/>
      </c>
      <c r="Q367" s="665">
        <v>1</v>
      </c>
      <c r="R367" s="666" t="str">
        <f t="shared" si="49"/>
        <v/>
      </c>
      <c r="S367" s="667" t="str">
        <f t="shared" si="47"/>
        <v/>
      </c>
      <c r="T367" s="666" t="str">
        <f t="shared" si="50"/>
        <v/>
      </c>
      <c r="U367" s="668">
        <v>25</v>
      </c>
      <c r="V367" s="668">
        <v>25</v>
      </c>
      <c r="W367" s="669">
        <v>360</v>
      </c>
      <c r="X367" s="670" t="str">
        <f t="shared" si="48"/>
        <v/>
      </c>
      <c r="Y367" s="681"/>
      <c r="Z367" s="681"/>
      <c r="AA367" s="681"/>
      <c r="AB367" s="681"/>
      <c r="AC367" s="681"/>
      <c r="AD367" s="681"/>
    </row>
    <row r="368" spans="1:30" ht="200.1" customHeight="1">
      <c r="A368" s="655">
        <v>354</v>
      </c>
      <c r="B368" s="677"/>
      <c r="C368" s="678"/>
      <c r="D368" s="754">
        <v>338</v>
      </c>
      <c r="E368" s="699" t="s">
        <v>1457</v>
      </c>
      <c r="F368" s="659" t="s">
        <v>1951</v>
      </c>
      <c r="G368" s="661"/>
      <c r="H368" s="662"/>
      <c r="I368" s="675"/>
      <c r="J368" s="675"/>
      <c r="K368" s="679">
        <f t="shared" si="51"/>
        <v>0</v>
      </c>
      <c r="L368" s="664">
        <f t="shared" si="27"/>
        <v>0</v>
      </c>
      <c r="M368" s="665" t="str">
        <f t="shared" si="44"/>
        <v/>
      </c>
      <c r="N368" s="665"/>
      <c r="O368" s="665" t="str">
        <f t="shared" si="45"/>
        <v/>
      </c>
      <c r="P368" s="664" t="str">
        <f t="shared" si="46"/>
        <v/>
      </c>
      <c r="Q368" s="665">
        <v>1</v>
      </c>
      <c r="R368" s="666" t="str">
        <f t="shared" si="49"/>
        <v/>
      </c>
      <c r="S368" s="667" t="str">
        <f t="shared" si="47"/>
        <v/>
      </c>
      <c r="T368" s="666" t="str">
        <f t="shared" si="50"/>
        <v/>
      </c>
      <c r="U368" s="668">
        <v>25</v>
      </c>
      <c r="V368" s="668">
        <v>25</v>
      </c>
      <c r="W368" s="669">
        <v>360</v>
      </c>
      <c r="X368" s="670" t="str">
        <f t="shared" si="48"/>
        <v/>
      </c>
      <c r="Y368" s="681"/>
      <c r="Z368" s="681"/>
      <c r="AA368" s="681"/>
      <c r="AB368" s="681"/>
      <c r="AC368" s="681"/>
      <c r="AD368" s="681"/>
    </row>
    <row r="369" spans="1:30" ht="200.1" customHeight="1">
      <c r="A369" s="655">
        <v>355</v>
      </c>
      <c r="B369" s="677"/>
      <c r="C369" s="678"/>
      <c r="D369" s="754">
        <v>339</v>
      </c>
      <c r="E369" s="659" t="s">
        <v>1281</v>
      </c>
      <c r="F369" s="660" t="s">
        <v>1457</v>
      </c>
      <c r="G369" s="661"/>
      <c r="H369" s="662"/>
      <c r="I369" s="675"/>
      <c r="J369" s="675"/>
      <c r="K369" s="679">
        <f t="shared" si="51"/>
        <v>0</v>
      </c>
      <c r="L369" s="664">
        <f t="shared" si="27"/>
        <v>0</v>
      </c>
      <c r="M369" s="665" t="str">
        <f t="shared" si="44"/>
        <v/>
      </c>
      <c r="N369" s="665"/>
      <c r="O369" s="665" t="str">
        <f t="shared" si="45"/>
        <v/>
      </c>
      <c r="P369" s="664" t="str">
        <f t="shared" si="46"/>
        <v/>
      </c>
      <c r="Q369" s="665">
        <v>1</v>
      </c>
      <c r="R369" s="666" t="str">
        <f t="shared" si="49"/>
        <v/>
      </c>
      <c r="S369" s="667" t="str">
        <f t="shared" si="47"/>
        <v/>
      </c>
      <c r="T369" s="666" t="str">
        <f t="shared" si="50"/>
        <v/>
      </c>
      <c r="U369" s="668">
        <v>25</v>
      </c>
      <c r="V369" s="668">
        <v>25</v>
      </c>
      <c r="W369" s="669">
        <v>360</v>
      </c>
      <c r="X369" s="670" t="str">
        <f t="shared" si="48"/>
        <v/>
      </c>
      <c r="Y369" s="681"/>
      <c r="Z369" s="681"/>
      <c r="AA369" s="681"/>
      <c r="AB369" s="681"/>
      <c r="AC369" s="681"/>
      <c r="AD369" s="681"/>
    </row>
    <row r="370" spans="1:30" ht="200.1" customHeight="1">
      <c r="A370" s="655">
        <v>356</v>
      </c>
      <c r="B370" s="677"/>
      <c r="C370" s="678"/>
      <c r="D370" s="754">
        <v>340</v>
      </c>
      <c r="E370" s="699" t="s">
        <v>1457</v>
      </c>
      <c r="F370" s="659" t="s">
        <v>1952</v>
      </c>
      <c r="G370" s="661"/>
      <c r="H370" s="662"/>
      <c r="I370" s="675"/>
      <c r="J370" s="675"/>
      <c r="K370" s="679">
        <f t="shared" si="51"/>
        <v>0</v>
      </c>
      <c r="L370" s="664">
        <f t="shared" si="27"/>
        <v>0</v>
      </c>
      <c r="M370" s="665" t="str">
        <f t="shared" si="44"/>
        <v/>
      </c>
      <c r="N370" s="665"/>
      <c r="O370" s="665" t="str">
        <f t="shared" si="45"/>
        <v/>
      </c>
      <c r="P370" s="664" t="str">
        <f t="shared" si="46"/>
        <v/>
      </c>
      <c r="Q370" s="665">
        <v>1</v>
      </c>
      <c r="R370" s="666" t="str">
        <f t="shared" si="49"/>
        <v/>
      </c>
      <c r="S370" s="667" t="str">
        <f t="shared" si="47"/>
        <v/>
      </c>
      <c r="T370" s="666" t="str">
        <f t="shared" si="50"/>
        <v/>
      </c>
      <c r="U370" s="668">
        <v>25</v>
      </c>
      <c r="V370" s="668">
        <v>25</v>
      </c>
      <c r="W370" s="669">
        <v>360</v>
      </c>
      <c r="X370" s="670" t="str">
        <f t="shared" si="48"/>
        <v/>
      </c>
      <c r="Y370" s="681"/>
      <c r="Z370" s="681"/>
      <c r="AA370" s="681"/>
      <c r="AB370" s="681"/>
      <c r="AC370" s="681"/>
      <c r="AD370" s="681"/>
    </row>
    <row r="371" spans="1:30" ht="200.1" customHeight="1">
      <c r="A371" s="655">
        <v>357</v>
      </c>
      <c r="B371" s="677"/>
      <c r="C371" s="678"/>
      <c r="D371" s="754">
        <v>341</v>
      </c>
      <c r="E371" s="699" t="s">
        <v>1457</v>
      </c>
      <c r="F371" s="659" t="s">
        <v>1953</v>
      </c>
      <c r="G371" s="661"/>
      <c r="H371" s="662"/>
      <c r="I371" s="675"/>
      <c r="J371" s="675"/>
      <c r="K371" s="679">
        <f t="shared" si="51"/>
        <v>0</v>
      </c>
      <c r="L371" s="664">
        <f t="shared" si="27"/>
        <v>0</v>
      </c>
      <c r="M371" s="665" t="str">
        <f t="shared" si="44"/>
        <v/>
      </c>
      <c r="N371" s="665"/>
      <c r="O371" s="665" t="str">
        <f t="shared" si="45"/>
        <v/>
      </c>
      <c r="P371" s="664" t="str">
        <f t="shared" si="46"/>
        <v/>
      </c>
      <c r="Q371" s="665">
        <v>1</v>
      </c>
      <c r="R371" s="666" t="str">
        <f t="shared" si="49"/>
        <v/>
      </c>
      <c r="S371" s="667" t="str">
        <f t="shared" si="47"/>
        <v/>
      </c>
      <c r="T371" s="666" t="str">
        <f t="shared" si="50"/>
        <v/>
      </c>
      <c r="U371" s="668">
        <v>25</v>
      </c>
      <c r="V371" s="668">
        <v>25</v>
      </c>
      <c r="W371" s="669">
        <v>360</v>
      </c>
      <c r="X371" s="670" t="str">
        <f t="shared" si="48"/>
        <v/>
      </c>
      <c r="Y371" s="681"/>
      <c r="Z371" s="681"/>
      <c r="AA371" s="681"/>
      <c r="AB371" s="681"/>
      <c r="AC371" s="681"/>
      <c r="AD371" s="681"/>
    </row>
    <row r="372" spans="1:30" ht="200.1" customHeight="1">
      <c r="A372" s="655">
        <v>358</v>
      </c>
      <c r="B372" s="677"/>
      <c r="C372" s="678"/>
      <c r="D372" s="754">
        <v>342</v>
      </c>
      <c r="E372" s="699" t="s">
        <v>1457</v>
      </c>
      <c r="F372" s="659" t="s">
        <v>1954</v>
      </c>
      <c r="G372" s="661"/>
      <c r="H372" s="662"/>
      <c r="I372" s="675"/>
      <c r="J372" s="675"/>
      <c r="K372" s="679">
        <f t="shared" si="51"/>
        <v>0</v>
      </c>
      <c r="L372" s="664">
        <f t="shared" si="27"/>
        <v>0</v>
      </c>
      <c r="M372" s="665" t="str">
        <f t="shared" si="44"/>
        <v/>
      </c>
      <c r="N372" s="665"/>
      <c r="O372" s="665" t="str">
        <f t="shared" si="45"/>
        <v/>
      </c>
      <c r="P372" s="664" t="str">
        <f t="shared" si="46"/>
        <v/>
      </c>
      <c r="Q372" s="665">
        <v>1</v>
      </c>
      <c r="R372" s="666" t="str">
        <f t="shared" si="49"/>
        <v/>
      </c>
      <c r="S372" s="667" t="str">
        <f t="shared" si="47"/>
        <v/>
      </c>
      <c r="T372" s="666" t="str">
        <f t="shared" si="50"/>
        <v/>
      </c>
      <c r="U372" s="668">
        <v>25</v>
      </c>
      <c r="V372" s="668">
        <v>25</v>
      </c>
      <c r="W372" s="669">
        <v>360</v>
      </c>
      <c r="X372" s="670" t="str">
        <f t="shared" si="48"/>
        <v/>
      </c>
      <c r="Y372" s="681"/>
      <c r="Z372" s="681"/>
      <c r="AA372" s="681"/>
      <c r="AB372" s="681"/>
      <c r="AC372" s="681"/>
      <c r="AD372" s="681"/>
    </row>
    <row r="373" spans="1:30" ht="200.1" customHeight="1">
      <c r="A373" s="655">
        <v>359</v>
      </c>
      <c r="B373" s="677"/>
      <c r="C373" s="678"/>
      <c r="D373" s="754">
        <v>343</v>
      </c>
      <c r="E373" s="699" t="s">
        <v>1457</v>
      </c>
      <c r="F373" s="659" t="s">
        <v>1955</v>
      </c>
      <c r="G373" s="661"/>
      <c r="H373" s="662"/>
      <c r="I373" s="675"/>
      <c r="J373" s="675"/>
      <c r="K373" s="679">
        <f t="shared" si="51"/>
        <v>0</v>
      </c>
      <c r="L373" s="664">
        <f t="shared" si="27"/>
        <v>0</v>
      </c>
      <c r="M373" s="665" t="str">
        <f t="shared" si="44"/>
        <v/>
      </c>
      <c r="N373" s="665"/>
      <c r="O373" s="665" t="str">
        <f t="shared" si="45"/>
        <v/>
      </c>
      <c r="P373" s="664" t="str">
        <f t="shared" si="46"/>
        <v/>
      </c>
      <c r="Q373" s="665">
        <v>1</v>
      </c>
      <c r="R373" s="666" t="str">
        <f t="shared" si="49"/>
        <v/>
      </c>
      <c r="S373" s="667" t="str">
        <f t="shared" si="47"/>
        <v/>
      </c>
      <c r="T373" s="666" t="str">
        <f t="shared" si="50"/>
        <v/>
      </c>
      <c r="U373" s="668">
        <v>25</v>
      </c>
      <c r="V373" s="668">
        <v>25</v>
      </c>
      <c r="W373" s="669">
        <v>360</v>
      </c>
      <c r="X373" s="670" t="str">
        <f t="shared" si="48"/>
        <v/>
      </c>
      <c r="Y373" s="681"/>
      <c r="Z373" s="681"/>
      <c r="AA373" s="681"/>
      <c r="AB373" s="681"/>
      <c r="AC373" s="681"/>
      <c r="AD373" s="681"/>
    </row>
    <row r="374" spans="1:30" ht="200.1" customHeight="1">
      <c r="A374" s="655">
        <v>360</v>
      </c>
      <c r="B374" s="677"/>
      <c r="C374" s="678"/>
      <c r="D374" s="754">
        <v>344</v>
      </c>
      <c r="E374" s="699" t="s">
        <v>1457</v>
      </c>
      <c r="F374" s="659" t="s">
        <v>1956</v>
      </c>
      <c r="G374" s="661"/>
      <c r="H374" s="662"/>
      <c r="I374" s="675"/>
      <c r="J374" s="675"/>
      <c r="K374" s="679">
        <f t="shared" si="51"/>
        <v>0</v>
      </c>
      <c r="L374" s="664">
        <f t="shared" si="27"/>
        <v>0</v>
      </c>
      <c r="M374" s="665" t="str">
        <f t="shared" si="44"/>
        <v/>
      </c>
      <c r="N374" s="665"/>
      <c r="O374" s="665" t="str">
        <f t="shared" si="45"/>
        <v/>
      </c>
      <c r="P374" s="664" t="str">
        <f t="shared" si="46"/>
        <v/>
      </c>
      <c r="Q374" s="665">
        <v>1</v>
      </c>
      <c r="R374" s="666" t="str">
        <f t="shared" si="49"/>
        <v/>
      </c>
      <c r="S374" s="667" t="str">
        <f t="shared" si="47"/>
        <v/>
      </c>
      <c r="T374" s="666" t="str">
        <f t="shared" si="50"/>
        <v/>
      </c>
      <c r="U374" s="668">
        <v>25</v>
      </c>
      <c r="V374" s="668">
        <v>25</v>
      </c>
      <c r="W374" s="669">
        <v>360</v>
      </c>
      <c r="X374" s="670" t="str">
        <f t="shared" si="48"/>
        <v/>
      </c>
      <c r="Y374" s="681"/>
      <c r="Z374" s="681"/>
      <c r="AA374" s="681"/>
      <c r="AB374" s="681"/>
      <c r="AC374" s="681"/>
      <c r="AD374" s="681"/>
    </row>
    <row r="375" spans="1:30" ht="200.1" customHeight="1">
      <c r="A375" s="655">
        <v>361</v>
      </c>
      <c r="B375" s="677"/>
      <c r="C375" s="678"/>
      <c r="D375" s="754">
        <v>345</v>
      </c>
      <c r="E375" s="699" t="s">
        <v>1457</v>
      </c>
      <c r="F375" s="659" t="s">
        <v>1957</v>
      </c>
      <c r="G375" s="661"/>
      <c r="H375" s="662"/>
      <c r="I375" s="675"/>
      <c r="J375" s="675"/>
      <c r="K375" s="679">
        <f t="shared" si="51"/>
        <v>0</v>
      </c>
      <c r="L375" s="664">
        <f t="shared" si="27"/>
        <v>0</v>
      </c>
      <c r="M375" s="665" t="str">
        <f t="shared" si="44"/>
        <v/>
      </c>
      <c r="N375" s="665"/>
      <c r="O375" s="665" t="str">
        <f t="shared" si="45"/>
        <v/>
      </c>
      <c r="P375" s="664" t="str">
        <f t="shared" si="46"/>
        <v/>
      </c>
      <c r="Q375" s="665">
        <v>1</v>
      </c>
      <c r="R375" s="666" t="str">
        <f t="shared" si="49"/>
        <v/>
      </c>
      <c r="S375" s="667" t="str">
        <f t="shared" si="47"/>
        <v/>
      </c>
      <c r="T375" s="666" t="str">
        <f t="shared" si="50"/>
        <v/>
      </c>
      <c r="U375" s="668">
        <v>25</v>
      </c>
      <c r="V375" s="668">
        <v>25</v>
      </c>
      <c r="W375" s="669">
        <v>360</v>
      </c>
      <c r="X375" s="670" t="str">
        <f t="shared" si="48"/>
        <v/>
      </c>
      <c r="Y375" s="681"/>
      <c r="Z375" s="681"/>
      <c r="AA375" s="681"/>
      <c r="AB375" s="681"/>
      <c r="AC375" s="681"/>
      <c r="AD375" s="681"/>
    </row>
    <row r="376" spans="1:30" ht="200.1" customHeight="1">
      <c r="A376" s="655">
        <v>362</v>
      </c>
      <c r="B376" s="677"/>
      <c r="C376" s="678"/>
      <c r="D376" s="754">
        <v>346</v>
      </c>
      <c r="E376" s="699" t="s">
        <v>1457</v>
      </c>
      <c r="F376" s="659" t="s">
        <v>1958</v>
      </c>
      <c r="G376" s="661"/>
      <c r="H376" s="662"/>
      <c r="I376" s="675"/>
      <c r="J376" s="675"/>
      <c r="K376" s="679">
        <f t="shared" si="51"/>
        <v>0</v>
      </c>
      <c r="L376" s="664">
        <f t="shared" si="27"/>
        <v>0</v>
      </c>
      <c r="M376" s="665" t="str">
        <f t="shared" si="44"/>
        <v/>
      </c>
      <c r="N376" s="665"/>
      <c r="O376" s="665" t="str">
        <f t="shared" si="45"/>
        <v/>
      </c>
      <c r="P376" s="664" t="str">
        <f t="shared" si="46"/>
        <v/>
      </c>
      <c r="Q376" s="665">
        <v>1</v>
      </c>
      <c r="R376" s="666" t="str">
        <f t="shared" si="49"/>
        <v/>
      </c>
      <c r="S376" s="667" t="str">
        <f t="shared" si="47"/>
        <v/>
      </c>
      <c r="T376" s="666" t="str">
        <f t="shared" si="50"/>
        <v/>
      </c>
      <c r="U376" s="668">
        <v>25</v>
      </c>
      <c r="V376" s="668">
        <v>25</v>
      </c>
      <c r="W376" s="669">
        <v>360</v>
      </c>
      <c r="X376" s="670" t="str">
        <f t="shared" si="48"/>
        <v/>
      </c>
      <c r="Y376" s="681"/>
      <c r="Z376" s="681"/>
      <c r="AA376" s="681"/>
      <c r="AB376" s="681"/>
      <c r="AC376" s="681"/>
      <c r="AD376" s="681"/>
    </row>
    <row r="377" spans="1:30" ht="200.1" customHeight="1">
      <c r="A377" s="655">
        <v>363</v>
      </c>
      <c r="B377" s="677"/>
      <c r="C377" s="678"/>
      <c r="D377" s="754">
        <v>347</v>
      </c>
      <c r="E377" s="699" t="s">
        <v>1457</v>
      </c>
      <c r="F377" s="659" t="s">
        <v>1907</v>
      </c>
      <c r="G377" s="661"/>
      <c r="H377" s="662"/>
      <c r="I377" s="675"/>
      <c r="J377" s="675"/>
      <c r="K377" s="679">
        <f t="shared" si="51"/>
        <v>0</v>
      </c>
      <c r="L377" s="664">
        <f t="shared" si="27"/>
        <v>0</v>
      </c>
      <c r="M377" s="665" t="str">
        <f t="shared" si="44"/>
        <v/>
      </c>
      <c r="N377" s="665"/>
      <c r="O377" s="665" t="str">
        <f t="shared" si="45"/>
        <v/>
      </c>
      <c r="P377" s="664" t="str">
        <f t="shared" si="46"/>
        <v/>
      </c>
      <c r="Q377" s="665">
        <v>1</v>
      </c>
      <c r="R377" s="666" t="str">
        <f t="shared" si="49"/>
        <v/>
      </c>
      <c r="S377" s="667" t="str">
        <f t="shared" si="47"/>
        <v/>
      </c>
      <c r="T377" s="666" t="str">
        <f t="shared" si="50"/>
        <v/>
      </c>
      <c r="U377" s="668">
        <v>25</v>
      </c>
      <c r="V377" s="668">
        <v>25</v>
      </c>
      <c r="W377" s="669">
        <v>360</v>
      </c>
      <c r="X377" s="670" t="str">
        <f t="shared" si="48"/>
        <v/>
      </c>
      <c r="Y377" s="681"/>
      <c r="Z377" s="681"/>
      <c r="AA377" s="681"/>
      <c r="AB377" s="681"/>
      <c r="AC377" s="681"/>
      <c r="AD377" s="681"/>
    </row>
    <row r="378" spans="1:30" ht="200.1" customHeight="1">
      <c r="A378" s="655">
        <v>364</v>
      </c>
      <c r="B378" s="677"/>
      <c r="C378" s="678"/>
      <c r="D378" s="754">
        <v>348</v>
      </c>
      <c r="E378" s="699" t="s">
        <v>1457</v>
      </c>
      <c r="F378" s="659" t="s">
        <v>1959</v>
      </c>
      <c r="G378" s="661"/>
      <c r="H378" s="662"/>
      <c r="I378" s="684"/>
      <c r="J378" s="684"/>
      <c r="K378" s="679">
        <f t="shared" si="51"/>
        <v>0</v>
      </c>
      <c r="L378" s="664">
        <f t="shared" si="27"/>
        <v>0</v>
      </c>
      <c r="M378" s="665" t="str">
        <f t="shared" si="44"/>
        <v/>
      </c>
      <c r="N378" s="665"/>
      <c r="O378" s="665" t="str">
        <f t="shared" si="45"/>
        <v/>
      </c>
      <c r="P378" s="664" t="str">
        <f t="shared" si="46"/>
        <v/>
      </c>
      <c r="Q378" s="665">
        <v>1</v>
      </c>
      <c r="R378" s="666" t="str">
        <f t="shared" si="49"/>
        <v/>
      </c>
      <c r="S378" s="667" t="str">
        <f t="shared" si="47"/>
        <v/>
      </c>
      <c r="T378" s="666" t="str">
        <f t="shared" si="50"/>
        <v/>
      </c>
      <c r="U378" s="668">
        <v>25</v>
      </c>
      <c r="V378" s="668">
        <v>25</v>
      </c>
      <c r="W378" s="669">
        <v>360</v>
      </c>
      <c r="X378" s="670" t="str">
        <f t="shared" si="48"/>
        <v/>
      </c>
      <c r="Y378" s="681"/>
      <c r="Z378" s="681"/>
      <c r="AA378" s="681"/>
      <c r="AB378" s="681"/>
      <c r="AC378" s="681"/>
      <c r="AD378" s="681"/>
    </row>
    <row r="379" spans="1:30" ht="200.1" customHeight="1">
      <c r="A379" s="655">
        <v>365</v>
      </c>
      <c r="B379" s="677"/>
      <c r="C379" s="678"/>
      <c r="D379" s="754">
        <v>349</v>
      </c>
      <c r="E379" s="699" t="s">
        <v>1457</v>
      </c>
      <c r="F379" s="659" t="s">
        <v>1960</v>
      </c>
      <c r="G379" s="661"/>
      <c r="H379" s="662"/>
      <c r="I379" s="675"/>
      <c r="J379" s="675"/>
      <c r="K379" s="679">
        <f t="shared" si="51"/>
        <v>0</v>
      </c>
      <c r="L379" s="664">
        <f t="shared" si="27"/>
        <v>0</v>
      </c>
      <c r="M379" s="665" t="str">
        <f t="shared" si="44"/>
        <v/>
      </c>
      <c r="N379" s="665"/>
      <c r="O379" s="665" t="str">
        <f t="shared" si="45"/>
        <v/>
      </c>
      <c r="P379" s="664" t="str">
        <f t="shared" si="46"/>
        <v/>
      </c>
      <c r="Q379" s="665">
        <v>1</v>
      </c>
      <c r="R379" s="666" t="str">
        <f t="shared" si="49"/>
        <v/>
      </c>
      <c r="S379" s="667" t="str">
        <f t="shared" si="47"/>
        <v/>
      </c>
      <c r="T379" s="666" t="str">
        <f t="shared" si="50"/>
        <v/>
      </c>
      <c r="U379" s="668">
        <v>25</v>
      </c>
      <c r="V379" s="668">
        <v>25</v>
      </c>
      <c r="W379" s="669">
        <v>360</v>
      </c>
      <c r="X379" s="670" t="str">
        <f t="shared" si="48"/>
        <v/>
      </c>
      <c r="Y379" s="681"/>
      <c r="Z379" s="681"/>
      <c r="AA379" s="681"/>
      <c r="AB379" s="681"/>
      <c r="AC379" s="681"/>
      <c r="AD379" s="681"/>
    </row>
    <row r="380" spans="1:30" ht="200.1" customHeight="1">
      <c r="A380" s="655">
        <v>366</v>
      </c>
      <c r="B380" s="677"/>
      <c r="C380" s="678"/>
      <c r="D380" s="754">
        <v>350</v>
      </c>
      <c r="E380" s="699" t="s">
        <v>1457</v>
      </c>
      <c r="F380" s="659" t="s">
        <v>1961</v>
      </c>
      <c r="G380" s="661"/>
      <c r="H380" s="662"/>
      <c r="I380" s="675"/>
      <c r="J380" s="675"/>
      <c r="K380" s="679">
        <f t="shared" si="51"/>
        <v>0</v>
      </c>
      <c r="L380" s="664">
        <f t="shared" si="27"/>
        <v>0</v>
      </c>
      <c r="M380" s="665" t="str">
        <f t="shared" si="44"/>
        <v/>
      </c>
      <c r="N380" s="665"/>
      <c r="O380" s="665" t="str">
        <f t="shared" si="45"/>
        <v/>
      </c>
      <c r="P380" s="664" t="str">
        <f t="shared" si="46"/>
        <v/>
      </c>
      <c r="Q380" s="665">
        <v>1</v>
      </c>
      <c r="R380" s="666" t="str">
        <f t="shared" si="49"/>
        <v/>
      </c>
      <c r="S380" s="667" t="str">
        <f t="shared" si="47"/>
        <v/>
      </c>
      <c r="T380" s="666" t="str">
        <f t="shared" si="50"/>
        <v/>
      </c>
      <c r="U380" s="668">
        <v>25</v>
      </c>
      <c r="V380" s="668">
        <v>25</v>
      </c>
      <c r="W380" s="669">
        <v>360</v>
      </c>
      <c r="X380" s="670" t="str">
        <f t="shared" si="48"/>
        <v/>
      </c>
      <c r="Y380" s="681"/>
      <c r="Z380" s="681"/>
      <c r="AA380" s="681"/>
      <c r="AB380" s="681"/>
      <c r="AC380" s="681"/>
      <c r="AD380" s="681"/>
    </row>
    <row r="381" spans="1:30" ht="200.1" customHeight="1">
      <c r="A381" s="655">
        <v>367</v>
      </c>
      <c r="B381" s="677"/>
      <c r="C381" s="678"/>
      <c r="D381" s="754">
        <v>351</v>
      </c>
      <c r="E381" s="699" t="s">
        <v>1457</v>
      </c>
      <c r="F381" s="659" t="s">
        <v>1962</v>
      </c>
      <c r="G381" s="661"/>
      <c r="H381" s="662"/>
      <c r="I381" s="675"/>
      <c r="J381" s="675"/>
      <c r="K381" s="679">
        <f t="shared" si="51"/>
        <v>0</v>
      </c>
      <c r="L381" s="664">
        <f t="shared" si="27"/>
        <v>0</v>
      </c>
      <c r="M381" s="665" t="str">
        <f t="shared" ref="M381:M453" si="52">IFERROR(VLOOKUP(G381,RateB,4,TRUE),"")</f>
        <v/>
      </c>
      <c r="N381" s="665"/>
      <c r="O381" s="665" t="str">
        <f t="shared" ref="O381:O453" si="53">IFERROR(VLOOKUP(G381,RateB,5,TRUE),"")</f>
        <v/>
      </c>
      <c r="P381" s="664" t="str">
        <f t="shared" ref="P381:P429" si="54">IFERROR(VLOOKUP(H381,Demand,2,TRUE),"")</f>
        <v/>
      </c>
      <c r="Q381" s="665">
        <v>1</v>
      </c>
      <c r="R381" s="666" t="str">
        <f t="shared" si="49"/>
        <v/>
      </c>
      <c r="S381" s="667" t="str">
        <f t="shared" ref="S381:S453" si="55">IFERROR(VLOOKUP(G381,Rate,2,0),"")</f>
        <v/>
      </c>
      <c r="T381" s="666" t="str">
        <f t="shared" si="50"/>
        <v/>
      </c>
      <c r="U381" s="668">
        <v>25</v>
      </c>
      <c r="V381" s="668">
        <v>25</v>
      </c>
      <c r="W381" s="669">
        <v>360</v>
      </c>
      <c r="X381" s="670" t="str">
        <f t="shared" ref="X381:X453" si="56">IFERROR(T381+U381+V381+W381,"")</f>
        <v/>
      </c>
      <c r="Y381" s="681"/>
      <c r="Z381" s="681"/>
      <c r="AA381" s="681"/>
      <c r="AB381" s="681"/>
      <c r="AC381" s="681"/>
      <c r="AD381" s="681"/>
    </row>
    <row r="382" spans="1:30" ht="200.1" customHeight="1">
      <c r="A382" s="655">
        <v>368</v>
      </c>
      <c r="B382" s="677"/>
      <c r="C382" s="678"/>
      <c r="D382" s="754">
        <v>352</v>
      </c>
      <c r="E382" s="699" t="s">
        <v>1457</v>
      </c>
      <c r="F382" s="659" t="s">
        <v>1963</v>
      </c>
      <c r="G382" s="661"/>
      <c r="H382" s="662"/>
      <c r="I382" s="675"/>
      <c r="J382" s="675"/>
      <c r="K382" s="679">
        <f t="shared" si="51"/>
        <v>0</v>
      </c>
      <c r="L382" s="664">
        <f t="shared" si="27"/>
        <v>0</v>
      </c>
      <c r="M382" s="665" t="str">
        <f t="shared" si="52"/>
        <v/>
      </c>
      <c r="N382" s="665"/>
      <c r="O382" s="665" t="str">
        <f t="shared" si="53"/>
        <v/>
      </c>
      <c r="P382" s="664" t="str">
        <f t="shared" si="54"/>
        <v/>
      </c>
      <c r="Q382" s="665">
        <v>1</v>
      </c>
      <c r="R382" s="666" t="str">
        <f t="shared" ref="R382:R453" si="57">IFERROR((L382*M382)+(L382*O382*P382)*Q382,"")</f>
        <v/>
      </c>
      <c r="S382" s="667" t="str">
        <f t="shared" si="55"/>
        <v/>
      </c>
      <c r="T382" s="666" t="str">
        <f t="shared" ref="T382:T453" si="58">IFERROR(R382*S382/1000,"")</f>
        <v/>
      </c>
      <c r="U382" s="668">
        <v>25</v>
      </c>
      <c r="V382" s="668">
        <v>25</v>
      </c>
      <c r="W382" s="669">
        <v>360</v>
      </c>
      <c r="X382" s="670" t="str">
        <f t="shared" si="56"/>
        <v/>
      </c>
      <c r="Y382" s="681"/>
      <c r="Z382" s="681"/>
      <c r="AA382" s="681"/>
      <c r="AB382" s="681"/>
      <c r="AC382" s="681"/>
      <c r="AD382" s="681"/>
    </row>
    <row r="383" spans="1:30" ht="200.1" customHeight="1">
      <c r="A383" s="655">
        <v>369</v>
      </c>
      <c r="B383" s="677"/>
      <c r="C383" s="678"/>
      <c r="D383" s="754">
        <v>353</v>
      </c>
      <c r="E383" s="699" t="s">
        <v>1457</v>
      </c>
      <c r="F383" s="659" t="s">
        <v>1964</v>
      </c>
      <c r="G383" s="661"/>
      <c r="H383" s="662"/>
      <c r="I383" s="675"/>
      <c r="J383" s="675"/>
      <c r="K383" s="679">
        <f t="shared" si="51"/>
        <v>0</v>
      </c>
      <c r="L383" s="664">
        <f t="shared" si="27"/>
        <v>0</v>
      </c>
      <c r="M383" s="665" t="str">
        <f t="shared" si="52"/>
        <v/>
      </c>
      <c r="N383" s="665"/>
      <c r="O383" s="665" t="str">
        <f t="shared" si="53"/>
        <v/>
      </c>
      <c r="P383" s="664" t="str">
        <f t="shared" si="54"/>
        <v/>
      </c>
      <c r="Q383" s="665">
        <v>1</v>
      </c>
      <c r="R383" s="666" t="str">
        <f t="shared" si="57"/>
        <v/>
      </c>
      <c r="S383" s="667" t="str">
        <f t="shared" si="55"/>
        <v/>
      </c>
      <c r="T383" s="666" t="str">
        <f t="shared" si="58"/>
        <v/>
      </c>
      <c r="U383" s="668">
        <v>25</v>
      </c>
      <c r="V383" s="668">
        <v>25</v>
      </c>
      <c r="W383" s="669">
        <v>360</v>
      </c>
      <c r="X383" s="670" t="str">
        <f t="shared" si="56"/>
        <v/>
      </c>
      <c r="Y383" s="681"/>
      <c r="Z383" s="681"/>
      <c r="AA383" s="681"/>
      <c r="AB383" s="681"/>
      <c r="AC383" s="681"/>
      <c r="AD383" s="681"/>
    </row>
    <row r="384" spans="1:30" ht="200.1" customHeight="1">
      <c r="A384" s="655">
        <v>370</v>
      </c>
      <c r="B384" s="677"/>
      <c r="C384" s="678"/>
      <c r="D384" s="754">
        <v>354</v>
      </c>
      <c r="E384" s="699" t="s">
        <v>1457</v>
      </c>
      <c r="F384" s="659" t="s">
        <v>1965</v>
      </c>
      <c r="G384" s="661"/>
      <c r="H384" s="662"/>
      <c r="I384" s="675"/>
      <c r="J384" s="675"/>
      <c r="K384" s="679">
        <f t="shared" si="51"/>
        <v>0</v>
      </c>
      <c r="L384" s="664">
        <f t="shared" si="27"/>
        <v>0</v>
      </c>
      <c r="M384" s="665" t="str">
        <f t="shared" si="52"/>
        <v/>
      </c>
      <c r="N384" s="665"/>
      <c r="O384" s="665" t="str">
        <f t="shared" si="53"/>
        <v/>
      </c>
      <c r="P384" s="664" t="str">
        <f t="shared" si="54"/>
        <v/>
      </c>
      <c r="Q384" s="665">
        <v>1</v>
      </c>
      <c r="R384" s="666" t="str">
        <f t="shared" si="57"/>
        <v/>
      </c>
      <c r="S384" s="667" t="str">
        <f t="shared" si="55"/>
        <v/>
      </c>
      <c r="T384" s="666" t="str">
        <f t="shared" si="58"/>
        <v/>
      </c>
      <c r="U384" s="668">
        <v>25</v>
      </c>
      <c r="V384" s="668">
        <v>25</v>
      </c>
      <c r="W384" s="669">
        <v>360</v>
      </c>
      <c r="X384" s="670" t="str">
        <f t="shared" si="56"/>
        <v/>
      </c>
      <c r="Y384" s="681"/>
      <c r="Z384" s="681"/>
      <c r="AA384" s="681"/>
      <c r="AB384" s="681"/>
      <c r="AC384" s="681"/>
      <c r="AD384" s="681"/>
    </row>
    <row r="385" spans="1:30" ht="200.1" customHeight="1">
      <c r="A385" s="655">
        <v>371</v>
      </c>
      <c r="B385" s="677"/>
      <c r="C385" s="678"/>
      <c r="D385" s="754">
        <v>355</v>
      </c>
      <c r="E385" s="699" t="s">
        <v>1457</v>
      </c>
      <c r="F385" s="659" t="s">
        <v>1966</v>
      </c>
      <c r="G385" s="661"/>
      <c r="H385" s="662"/>
      <c r="I385" s="675"/>
      <c r="J385" s="675"/>
      <c r="K385" s="679">
        <f t="shared" si="51"/>
        <v>0</v>
      </c>
      <c r="L385" s="664">
        <f t="shared" si="27"/>
        <v>0</v>
      </c>
      <c r="M385" s="665" t="str">
        <f t="shared" si="52"/>
        <v/>
      </c>
      <c r="N385" s="665"/>
      <c r="O385" s="665" t="str">
        <f t="shared" si="53"/>
        <v/>
      </c>
      <c r="P385" s="664" t="str">
        <f t="shared" si="54"/>
        <v/>
      </c>
      <c r="Q385" s="665">
        <v>1</v>
      </c>
      <c r="R385" s="666" t="str">
        <f t="shared" si="57"/>
        <v/>
      </c>
      <c r="S385" s="667" t="str">
        <f t="shared" si="55"/>
        <v/>
      </c>
      <c r="T385" s="666" t="str">
        <f t="shared" si="58"/>
        <v/>
      </c>
      <c r="U385" s="668">
        <v>25</v>
      </c>
      <c r="V385" s="668">
        <v>25</v>
      </c>
      <c r="W385" s="669">
        <v>360</v>
      </c>
      <c r="X385" s="670" t="str">
        <f t="shared" si="56"/>
        <v/>
      </c>
      <c r="Y385" s="681"/>
      <c r="Z385" s="681"/>
      <c r="AA385" s="681"/>
      <c r="AB385" s="681"/>
      <c r="AC385" s="681"/>
      <c r="AD385" s="681"/>
    </row>
    <row r="386" spans="1:30" ht="200.1" customHeight="1">
      <c r="A386" s="655">
        <v>372</v>
      </c>
      <c r="B386" s="677"/>
      <c r="C386" s="678"/>
      <c r="D386" s="754">
        <v>356</v>
      </c>
      <c r="E386" s="699" t="s">
        <v>1457</v>
      </c>
      <c r="F386" s="659" t="s">
        <v>1967</v>
      </c>
      <c r="G386" s="661"/>
      <c r="H386" s="662"/>
      <c r="I386" s="675"/>
      <c r="J386" s="675"/>
      <c r="K386" s="679">
        <f t="shared" si="51"/>
        <v>0</v>
      </c>
      <c r="L386" s="664">
        <f t="shared" si="27"/>
        <v>0</v>
      </c>
      <c r="M386" s="665" t="str">
        <f t="shared" si="52"/>
        <v/>
      </c>
      <c r="N386" s="665"/>
      <c r="O386" s="665" t="str">
        <f t="shared" si="53"/>
        <v/>
      </c>
      <c r="P386" s="664" t="str">
        <f t="shared" si="54"/>
        <v/>
      </c>
      <c r="Q386" s="665">
        <v>1</v>
      </c>
      <c r="R386" s="666" t="str">
        <f t="shared" si="57"/>
        <v/>
      </c>
      <c r="S386" s="667" t="str">
        <f t="shared" si="55"/>
        <v/>
      </c>
      <c r="T386" s="666" t="str">
        <f t="shared" si="58"/>
        <v/>
      </c>
      <c r="U386" s="668">
        <v>25</v>
      </c>
      <c r="V386" s="668">
        <v>25</v>
      </c>
      <c r="W386" s="669">
        <v>360</v>
      </c>
      <c r="X386" s="670" t="str">
        <f t="shared" si="56"/>
        <v/>
      </c>
      <c r="Y386" s="681"/>
      <c r="Z386" s="681"/>
      <c r="AA386" s="681"/>
      <c r="AB386" s="681"/>
      <c r="AC386" s="681"/>
      <c r="AD386" s="681"/>
    </row>
    <row r="387" spans="1:30" ht="200.1" customHeight="1">
      <c r="A387" s="655">
        <v>373</v>
      </c>
      <c r="B387" s="677"/>
      <c r="C387" s="678"/>
      <c r="D387" s="754">
        <v>357</v>
      </c>
      <c r="E387" s="699" t="s">
        <v>1457</v>
      </c>
      <c r="F387" s="659" t="s">
        <v>1968</v>
      </c>
      <c r="G387" s="661"/>
      <c r="H387" s="662"/>
      <c r="I387" s="675"/>
      <c r="J387" s="675"/>
      <c r="K387" s="679">
        <f t="shared" si="51"/>
        <v>0</v>
      </c>
      <c r="L387" s="664">
        <f t="shared" si="27"/>
        <v>0</v>
      </c>
      <c r="M387" s="665" t="str">
        <f t="shared" si="52"/>
        <v/>
      </c>
      <c r="N387" s="665"/>
      <c r="O387" s="665" t="str">
        <f t="shared" si="53"/>
        <v/>
      </c>
      <c r="P387" s="664" t="str">
        <f t="shared" si="54"/>
        <v/>
      </c>
      <c r="Q387" s="665">
        <v>1</v>
      </c>
      <c r="R387" s="666" t="str">
        <f t="shared" si="57"/>
        <v/>
      </c>
      <c r="S387" s="667" t="str">
        <f t="shared" si="55"/>
        <v/>
      </c>
      <c r="T387" s="666" t="str">
        <f t="shared" si="58"/>
        <v/>
      </c>
      <c r="U387" s="668">
        <v>25</v>
      </c>
      <c r="V387" s="668">
        <v>25</v>
      </c>
      <c r="W387" s="669">
        <v>360</v>
      </c>
      <c r="X387" s="670" t="str">
        <f t="shared" si="56"/>
        <v/>
      </c>
      <c r="Y387" s="681"/>
      <c r="Z387" s="681"/>
      <c r="AA387" s="681"/>
      <c r="AB387" s="681"/>
      <c r="AC387" s="681"/>
      <c r="AD387" s="681"/>
    </row>
    <row r="388" spans="1:30" ht="200.1" customHeight="1">
      <c r="A388" s="655">
        <v>374</v>
      </c>
      <c r="B388" s="677"/>
      <c r="C388" s="678"/>
      <c r="D388" s="754">
        <v>358</v>
      </c>
      <c r="E388" s="699" t="s">
        <v>1457</v>
      </c>
      <c r="F388" s="659" t="s">
        <v>1969</v>
      </c>
      <c r="G388" s="661"/>
      <c r="H388" s="662"/>
      <c r="I388" s="675"/>
      <c r="J388" s="675"/>
      <c r="K388" s="679">
        <f t="shared" si="51"/>
        <v>0</v>
      </c>
      <c r="L388" s="664">
        <f t="shared" si="27"/>
        <v>0</v>
      </c>
      <c r="M388" s="665" t="str">
        <f t="shared" si="52"/>
        <v/>
      </c>
      <c r="N388" s="665"/>
      <c r="O388" s="665" t="str">
        <f t="shared" si="53"/>
        <v/>
      </c>
      <c r="P388" s="664" t="str">
        <f t="shared" si="54"/>
        <v/>
      </c>
      <c r="Q388" s="665">
        <v>1</v>
      </c>
      <c r="R388" s="666" t="str">
        <f t="shared" si="57"/>
        <v/>
      </c>
      <c r="S388" s="667" t="str">
        <f t="shared" si="55"/>
        <v/>
      </c>
      <c r="T388" s="666"/>
      <c r="U388" s="668"/>
      <c r="V388" s="668"/>
      <c r="W388" s="669"/>
      <c r="X388" s="670">
        <f t="shared" si="56"/>
        <v>0</v>
      </c>
      <c r="Y388" s="681"/>
      <c r="Z388" s="681"/>
      <c r="AA388" s="681"/>
      <c r="AB388" s="681"/>
      <c r="AC388" s="681"/>
      <c r="AD388" s="681"/>
    </row>
    <row r="389" spans="1:30" ht="200.1" customHeight="1">
      <c r="A389" s="655">
        <v>375</v>
      </c>
      <c r="B389" s="677"/>
      <c r="C389" s="678"/>
      <c r="D389" s="754">
        <v>359</v>
      </c>
      <c r="E389" s="699" t="s">
        <v>1457</v>
      </c>
      <c r="F389" s="659" t="s">
        <v>1970</v>
      </c>
      <c r="G389" s="661"/>
      <c r="H389" s="662"/>
      <c r="I389" s="675"/>
      <c r="J389" s="675"/>
      <c r="K389" s="679">
        <f t="shared" si="51"/>
        <v>0</v>
      </c>
      <c r="L389" s="664">
        <f t="shared" si="27"/>
        <v>0</v>
      </c>
      <c r="M389" s="665" t="str">
        <f t="shared" si="52"/>
        <v/>
      </c>
      <c r="N389" s="665"/>
      <c r="O389" s="665" t="str">
        <f t="shared" si="53"/>
        <v/>
      </c>
      <c r="P389" s="664" t="str">
        <f t="shared" si="54"/>
        <v/>
      </c>
      <c r="Q389" s="665">
        <v>1</v>
      </c>
      <c r="R389" s="666" t="str">
        <f t="shared" si="57"/>
        <v/>
      </c>
      <c r="S389" s="667" t="str">
        <f t="shared" si="55"/>
        <v/>
      </c>
      <c r="T389" s="666" t="str">
        <f t="shared" si="58"/>
        <v/>
      </c>
      <c r="U389" s="668">
        <v>25</v>
      </c>
      <c r="V389" s="668">
        <v>25</v>
      </c>
      <c r="W389" s="669">
        <v>360</v>
      </c>
      <c r="X389" s="670" t="str">
        <f t="shared" si="56"/>
        <v/>
      </c>
      <c r="Y389" s="681"/>
      <c r="Z389" s="681"/>
      <c r="AA389" s="681"/>
      <c r="AB389" s="681"/>
      <c r="AC389" s="681"/>
      <c r="AD389" s="681"/>
    </row>
    <row r="390" spans="1:30" ht="200.1" customHeight="1">
      <c r="A390" s="655">
        <v>376</v>
      </c>
      <c r="B390" s="677"/>
      <c r="C390" s="678"/>
      <c r="D390" s="754">
        <v>360</v>
      </c>
      <c r="E390" s="699" t="s">
        <v>1457</v>
      </c>
      <c r="F390" s="659" t="s">
        <v>1971</v>
      </c>
      <c r="G390" s="661"/>
      <c r="H390" s="662"/>
      <c r="I390" s="675"/>
      <c r="J390" s="675"/>
      <c r="K390" s="679">
        <f t="shared" si="51"/>
        <v>0</v>
      </c>
      <c r="L390" s="664">
        <f t="shared" si="27"/>
        <v>0</v>
      </c>
      <c r="M390" s="665" t="str">
        <f t="shared" si="52"/>
        <v/>
      </c>
      <c r="N390" s="665"/>
      <c r="O390" s="665" t="str">
        <f t="shared" si="53"/>
        <v/>
      </c>
      <c r="P390" s="664" t="str">
        <f t="shared" si="54"/>
        <v/>
      </c>
      <c r="Q390" s="665">
        <v>1</v>
      </c>
      <c r="R390" s="666" t="str">
        <f t="shared" si="57"/>
        <v/>
      </c>
      <c r="S390" s="667" t="str">
        <f t="shared" si="55"/>
        <v/>
      </c>
      <c r="T390" s="666" t="str">
        <f t="shared" si="58"/>
        <v/>
      </c>
      <c r="U390" s="668">
        <v>25</v>
      </c>
      <c r="V390" s="668">
        <v>25</v>
      </c>
      <c r="W390" s="669">
        <v>360</v>
      </c>
      <c r="X390" s="670" t="str">
        <f t="shared" si="56"/>
        <v/>
      </c>
      <c r="Y390" s="681"/>
      <c r="Z390" s="681"/>
      <c r="AA390" s="681"/>
      <c r="AB390" s="681"/>
      <c r="AC390" s="681"/>
      <c r="AD390" s="681"/>
    </row>
    <row r="391" spans="1:30" ht="200.1" customHeight="1">
      <c r="A391" s="655">
        <v>377</v>
      </c>
      <c r="B391" s="677"/>
      <c r="C391" s="678"/>
      <c r="D391" s="754">
        <v>361</v>
      </c>
      <c r="E391" s="699" t="s">
        <v>1457</v>
      </c>
      <c r="F391" s="659" t="s">
        <v>1972</v>
      </c>
      <c r="G391" s="661"/>
      <c r="H391" s="662"/>
      <c r="I391" s="675"/>
      <c r="J391" s="675"/>
      <c r="K391" s="679">
        <f t="shared" si="51"/>
        <v>0</v>
      </c>
      <c r="L391" s="664">
        <f t="shared" si="27"/>
        <v>0</v>
      </c>
      <c r="M391" s="665" t="str">
        <f t="shared" si="52"/>
        <v/>
      </c>
      <c r="N391" s="665"/>
      <c r="O391" s="665" t="str">
        <f t="shared" si="53"/>
        <v/>
      </c>
      <c r="P391" s="664" t="str">
        <f t="shared" si="54"/>
        <v/>
      </c>
      <c r="Q391" s="665">
        <v>1</v>
      </c>
      <c r="R391" s="666" t="str">
        <f t="shared" si="57"/>
        <v/>
      </c>
      <c r="S391" s="667" t="str">
        <f t="shared" si="55"/>
        <v/>
      </c>
      <c r="T391" s="666" t="str">
        <f t="shared" si="58"/>
        <v/>
      </c>
      <c r="U391" s="668">
        <v>25</v>
      </c>
      <c r="V391" s="668">
        <v>25</v>
      </c>
      <c r="W391" s="669">
        <v>360</v>
      </c>
      <c r="X391" s="670" t="str">
        <f t="shared" si="56"/>
        <v/>
      </c>
      <c r="Y391" s="681"/>
      <c r="Z391" s="681"/>
      <c r="AA391" s="681"/>
      <c r="AB391" s="681"/>
      <c r="AC391" s="681"/>
      <c r="AD391" s="681"/>
    </row>
    <row r="392" spans="1:30" ht="200.1" customHeight="1">
      <c r="A392" s="655">
        <v>378</v>
      </c>
      <c r="B392" s="677"/>
      <c r="C392" s="678"/>
      <c r="D392" s="754">
        <v>362</v>
      </c>
      <c r="E392" s="699" t="s">
        <v>1457</v>
      </c>
      <c r="F392" s="659" t="s">
        <v>1973</v>
      </c>
      <c r="G392" s="661"/>
      <c r="H392" s="662"/>
      <c r="I392" s="675"/>
      <c r="J392" s="675"/>
      <c r="K392" s="679">
        <f t="shared" si="51"/>
        <v>0</v>
      </c>
      <c r="L392" s="664">
        <f t="shared" si="27"/>
        <v>0</v>
      </c>
      <c r="M392" s="665" t="str">
        <f t="shared" si="52"/>
        <v/>
      </c>
      <c r="N392" s="665"/>
      <c r="O392" s="665" t="str">
        <f t="shared" si="53"/>
        <v/>
      </c>
      <c r="P392" s="664" t="str">
        <f t="shared" si="54"/>
        <v/>
      </c>
      <c r="Q392" s="665">
        <v>1</v>
      </c>
      <c r="R392" s="666" t="str">
        <f t="shared" si="57"/>
        <v/>
      </c>
      <c r="S392" s="667" t="str">
        <f t="shared" si="55"/>
        <v/>
      </c>
      <c r="T392" s="666" t="str">
        <f t="shared" si="58"/>
        <v/>
      </c>
      <c r="U392" s="668">
        <v>25</v>
      </c>
      <c r="V392" s="668">
        <v>25</v>
      </c>
      <c r="W392" s="669">
        <v>360</v>
      </c>
      <c r="X392" s="670" t="str">
        <f t="shared" si="56"/>
        <v/>
      </c>
      <c r="Y392" s="681"/>
      <c r="Z392" s="681"/>
      <c r="AA392" s="681"/>
      <c r="AB392" s="681"/>
      <c r="AC392" s="681"/>
      <c r="AD392" s="681"/>
    </row>
    <row r="393" spans="1:30" ht="200.1" customHeight="1">
      <c r="A393" s="655">
        <v>379</v>
      </c>
      <c r="B393" s="677"/>
      <c r="C393" s="678"/>
      <c r="D393" s="754">
        <v>363</v>
      </c>
      <c r="E393" s="699" t="s">
        <v>1457</v>
      </c>
      <c r="F393" s="659" t="s">
        <v>1974</v>
      </c>
      <c r="G393" s="661"/>
      <c r="H393" s="662"/>
      <c r="I393" s="675"/>
      <c r="J393" s="675"/>
      <c r="K393" s="679">
        <f t="shared" si="51"/>
        <v>0</v>
      </c>
      <c r="L393" s="664">
        <f t="shared" si="27"/>
        <v>0</v>
      </c>
      <c r="M393" s="665" t="str">
        <f t="shared" si="52"/>
        <v/>
      </c>
      <c r="N393" s="665"/>
      <c r="O393" s="665" t="str">
        <f t="shared" si="53"/>
        <v/>
      </c>
      <c r="P393" s="664" t="str">
        <f t="shared" si="54"/>
        <v/>
      </c>
      <c r="Q393" s="665">
        <v>1</v>
      </c>
      <c r="R393" s="666" t="str">
        <f t="shared" si="57"/>
        <v/>
      </c>
      <c r="S393" s="667" t="str">
        <f t="shared" si="55"/>
        <v/>
      </c>
      <c r="T393" s="666" t="str">
        <f t="shared" si="58"/>
        <v/>
      </c>
      <c r="U393" s="668">
        <v>25</v>
      </c>
      <c r="V393" s="668">
        <v>25</v>
      </c>
      <c r="W393" s="669">
        <v>360</v>
      </c>
      <c r="X393" s="670" t="str">
        <f t="shared" si="56"/>
        <v/>
      </c>
      <c r="Y393" s="681"/>
      <c r="Z393" s="681"/>
      <c r="AA393" s="681"/>
      <c r="AB393" s="681"/>
      <c r="AC393" s="681"/>
      <c r="AD393" s="681"/>
    </row>
    <row r="394" spans="1:30" ht="200.1" customHeight="1">
      <c r="A394" s="655">
        <v>380</v>
      </c>
      <c r="B394" s="677"/>
      <c r="C394" s="678"/>
      <c r="D394" s="754">
        <v>364</v>
      </c>
      <c r="E394" s="699" t="s">
        <v>1457</v>
      </c>
      <c r="F394" s="659" t="s">
        <v>1975</v>
      </c>
      <c r="G394" s="661"/>
      <c r="H394" s="662"/>
      <c r="I394" s="675"/>
      <c r="J394" s="675"/>
      <c r="K394" s="679">
        <f t="shared" si="51"/>
        <v>0</v>
      </c>
      <c r="L394" s="664">
        <f t="shared" si="27"/>
        <v>0</v>
      </c>
      <c r="M394" s="665" t="str">
        <f t="shared" si="52"/>
        <v/>
      </c>
      <c r="N394" s="665"/>
      <c r="O394" s="665" t="str">
        <f t="shared" si="53"/>
        <v/>
      </c>
      <c r="P394" s="664" t="str">
        <f t="shared" si="54"/>
        <v/>
      </c>
      <c r="Q394" s="665">
        <v>1</v>
      </c>
      <c r="R394" s="666" t="str">
        <f t="shared" si="57"/>
        <v/>
      </c>
      <c r="S394" s="667" t="str">
        <f t="shared" si="55"/>
        <v/>
      </c>
      <c r="T394" s="666" t="str">
        <f t="shared" si="58"/>
        <v/>
      </c>
      <c r="U394" s="668">
        <v>25</v>
      </c>
      <c r="V394" s="668">
        <v>25</v>
      </c>
      <c r="W394" s="669">
        <v>360</v>
      </c>
      <c r="X394" s="670" t="str">
        <f t="shared" si="56"/>
        <v/>
      </c>
      <c r="Y394" s="681"/>
      <c r="Z394" s="681"/>
      <c r="AA394" s="681"/>
      <c r="AB394" s="681"/>
      <c r="AC394" s="681"/>
      <c r="AD394" s="681"/>
    </row>
    <row r="395" spans="1:30" ht="200.1" customHeight="1">
      <c r="A395" s="655">
        <v>381</v>
      </c>
      <c r="B395" s="677"/>
      <c r="C395" s="678"/>
      <c r="D395" s="754">
        <v>365</v>
      </c>
      <c r="E395" s="699" t="s">
        <v>1457</v>
      </c>
      <c r="F395" s="659" t="s">
        <v>1976</v>
      </c>
      <c r="G395" s="661"/>
      <c r="H395" s="662"/>
      <c r="I395" s="675"/>
      <c r="J395" s="675"/>
      <c r="K395" s="679">
        <f t="shared" si="51"/>
        <v>0</v>
      </c>
      <c r="L395" s="664">
        <f t="shared" si="27"/>
        <v>0</v>
      </c>
      <c r="M395" s="665" t="str">
        <f t="shared" si="52"/>
        <v/>
      </c>
      <c r="N395" s="665"/>
      <c r="O395" s="665" t="str">
        <f t="shared" si="53"/>
        <v/>
      </c>
      <c r="P395" s="664" t="str">
        <f t="shared" si="54"/>
        <v/>
      </c>
      <c r="Q395" s="665">
        <v>1</v>
      </c>
      <c r="R395" s="666" t="str">
        <f t="shared" si="57"/>
        <v/>
      </c>
      <c r="S395" s="667" t="str">
        <f t="shared" si="55"/>
        <v/>
      </c>
      <c r="T395" s="666" t="str">
        <f t="shared" si="58"/>
        <v/>
      </c>
      <c r="U395" s="668">
        <v>25</v>
      </c>
      <c r="V395" s="668">
        <v>25</v>
      </c>
      <c r="W395" s="669">
        <v>360</v>
      </c>
      <c r="X395" s="670" t="str">
        <f t="shared" si="56"/>
        <v/>
      </c>
      <c r="Y395" s="681"/>
      <c r="Z395" s="681"/>
      <c r="AA395" s="681"/>
      <c r="AB395" s="681"/>
      <c r="AC395" s="681"/>
      <c r="AD395" s="681"/>
    </row>
    <row r="396" spans="1:30" ht="200.1" customHeight="1">
      <c r="A396" s="655">
        <v>382</v>
      </c>
      <c r="B396" s="677"/>
      <c r="C396" s="678"/>
      <c r="D396" s="754">
        <v>366</v>
      </c>
      <c r="E396" s="699" t="s">
        <v>1457</v>
      </c>
      <c r="F396" s="659" t="s">
        <v>1977</v>
      </c>
      <c r="G396" s="661"/>
      <c r="H396" s="662"/>
      <c r="I396" s="675"/>
      <c r="J396" s="675"/>
      <c r="K396" s="679">
        <f t="shared" si="51"/>
        <v>0</v>
      </c>
      <c r="L396" s="664">
        <f t="shared" si="27"/>
        <v>0</v>
      </c>
      <c r="M396" s="665" t="str">
        <f t="shared" si="52"/>
        <v/>
      </c>
      <c r="N396" s="665"/>
      <c r="O396" s="665" t="str">
        <f t="shared" si="53"/>
        <v/>
      </c>
      <c r="P396" s="664" t="str">
        <f t="shared" si="54"/>
        <v/>
      </c>
      <c r="Q396" s="665">
        <v>1</v>
      </c>
      <c r="R396" s="666" t="str">
        <f t="shared" si="57"/>
        <v/>
      </c>
      <c r="S396" s="667" t="str">
        <f t="shared" si="55"/>
        <v/>
      </c>
      <c r="T396" s="666" t="str">
        <f t="shared" si="58"/>
        <v/>
      </c>
      <c r="U396" s="668">
        <v>25</v>
      </c>
      <c r="V396" s="668">
        <v>25</v>
      </c>
      <c r="W396" s="669">
        <v>360</v>
      </c>
      <c r="X396" s="670" t="str">
        <f t="shared" si="56"/>
        <v/>
      </c>
      <c r="Y396" s="681"/>
      <c r="Z396" s="681"/>
      <c r="AA396" s="681"/>
      <c r="AB396" s="681"/>
      <c r="AC396" s="681"/>
      <c r="AD396" s="681"/>
    </row>
    <row r="397" spans="1:30" ht="200.1" customHeight="1">
      <c r="A397" s="655">
        <v>383</v>
      </c>
      <c r="B397" s="677"/>
      <c r="C397" s="678"/>
      <c r="D397" s="754">
        <v>367</v>
      </c>
      <c r="E397" s="699" t="s">
        <v>1457</v>
      </c>
      <c r="F397" s="659" t="s">
        <v>1978</v>
      </c>
      <c r="G397" s="661"/>
      <c r="H397" s="662"/>
      <c r="I397" s="675"/>
      <c r="J397" s="675"/>
      <c r="K397" s="679">
        <f t="shared" si="51"/>
        <v>0</v>
      </c>
      <c r="L397" s="664">
        <f t="shared" si="27"/>
        <v>0</v>
      </c>
      <c r="M397" s="665" t="str">
        <f t="shared" si="52"/>
        <v/>
      </c>
      <c r="N397" s="665"/>
      <c r="O397" s="665" t="str">
        <f t="shared" si="53"/>
        <v/>
      </c>
      <c r="P397" s="664" t="str">
        <f t="shared" si="54"/>
        <v/>
      </c>
      <c r="Q397" s="665">
        <v>1</v>
      </c>
      <c r="R397" s="666" t="str">
        <f t="shared" si="57"/>
        <v/>
      </c>
      <c r="S397" s="667" t="str">
        <f t="shared" si="55"/>
        <v/>
      </c>
      <c r="T397" s="666" t="str">
        <f t="shared" si="58"/>
        <v/>
      </c>
      <c r="U397" s="668">
        <v>25</v>
      </c>
      <c r="V397" s="668">
        <v>25</v>
      </c>
      <c r="W397" s="669">
        <v>360</v>
      </c>
      <c r="X397" s="670" t="str">
        <f t="shared" si="56"/>
        <v/>
      </c>
      <c r="Y397" s="681"/>
      <c r="Z397" s="681"/>
      <c r="AA397" s="681"/>
      <c r="AB397" s="681"/>
      <c r="AC397" s="681"/>
      <c r="AD397" s="681"/>
    </row>
    <row r="398" spans="1:30" ht="200.1" customHeight="1">
      <c r="A398" s="655">
        <v>384</v>
      </c>
      <c r="B398" s="677"/>
      <c r="C398" s="678"/>
      <c r="D398" s="754">
        <v>368</v>
      </c>
      <c r="E398" s="699" t="s">
        <v>1457</v>
      </c>
      <c r="F398" s="659" t="s">
        <v>1979</v>
      </c>
      <c r="G398" s="661"/>
      <c r="H398" s="662"/>
      <c r="I398" s="675"/>
      <c r="J398" s="675"/>
      <c r="K398" s="679">
        <f t="shared" si="51"/>
        <v>0</v>
      </c>
      <c r="L398" s="664">
        <f t="shared" si="27"/>
        <v>0</v>
      </c>
      <c r="M398" s="665" t="str">
        <f t="shared" si="52"/>
        <v/>
      </c>
      <c r="N398" s="665"/>
      <c r="O398" s="665" t="str">
        <f t="shared" si="53"/>
        <v/>
      </c>
      <c r="P398" s="664" t="str">
        <f t="shared" si="54"/>
        <v/>
      </c>
      <c r="Q398" s="665">
        <v>1</v>
      </c>
      <c r="R398" s="666" t="str">
        <f t="shared" si="57"/>
        <v/>
      </c>
      <c r="S398" s="667" t="str">
        <f t="shared" si="55"/>
        <v/>
      </c>
      <c r="T398" s="666" t="str">
        <f t="shared" si="58"/>
        <v/>
      </c>
      <c r="U398" s="668">
        <v>25</v>
      </c>
      <c r="V398" s="668">
        <v>25</v>
      </c>
      <c r="W398" s="669">
        <v>360</v>
      </c>
      <c r="X398" s="670" t="str">
        <f t="shared" si="56"/>
        <v/>
      </c>
      <c r="Y398" s="681"/>
      <c r="Z398" s="681"/>
      <c r="AA398" s="681"/>
      <c r="AB398" s="681"/>
      <c r="AC398" s="681"/>
      <c r="AD398" s="681"/>
    </row>
    <row r="399" spans="1:30" ht="200.1" customHeight="1">
      <c r="A399" s="655">
        <v>385</v>
      </c>
      <c r="B399" s="677"/>
      <c r="C399" s="678"/>
      <c r="D399" s="754">
        <v>369</v>
      </c>
      <c r="E399" s="699" t="s">
        <v>1457</v>
      </c>
      <c r="F399" s="659" t="s">
        <v>1980</v>
      </c>
      <c r="G399" s="661"/>
      <c r="H399" s="662"/>
      <c r="I399" s="675"/>
      <c r="J399" s="675"/>
      <c r="K399" s="679">
        <f t="shared" si="51"/>
        <v>0</v>
      </c>
      <c r="L399" s="664">
        <f t="shared" si="27"/>
        <v>0</v>
      </c>
      <c r="M399" s="665" t="str">
        <f t="shared" si="52"/>
        <v/>
      </c>
      <c r="N399" s="665"/>
      <c r="O399" s="665" t="str">
        <f t="shared" si="53"/>
        <v/>
      </c>
      <c r="P399" s="664" t="str">
        <f t="shared" si="54"/>
        <v/>
      </c>
      <c r="Q399" s="665">
        <v>1</v>
      </c>
      <c r="R399" s="666" t="str">
        <f t="shared" si="57"/>
        <v/>
      </c>
      <c r="S399" s="667" t="str">
        <f t="shared" si="55"/>
        <v/>
      </c>
      <c r="T399" s="666" t="str">
        <f t="shared" si="58"/>
        <v/>
      </c>
      <c r="U399" s="668">
        <v>25</v>
      </c>
      <c r="V399" s="668">
        <v>25</v>
      </c>
      <c r="W399" s="669">
        <v>360</v>
      </c>
      <c r="X399" s="670" t="str">
        <f t="shared" si="56"/>
        <v/>
      </c>
      <c r="Y399" s="681"/>
      <c r="Z399" s="681"/>
      <c r="AA399" s="681"/>
      <c r="AB399" s="681"/>
      <c r="AC399" s="681"/>
      <c r="AD399" s="681"/>
    </row>
    <row r="400" spans="1:30" ht="200.1" customHeight="1">
      <c r="A400" s="655">
        <v>386</v>
      </c>
      <c r="B400" s="677"/>
      <c r="C400" s="678"/>
      <c r="D400" s="754">
        <v>370</v>
      </c>
      <c r="E400" s="699" t="s">
        <v>1457</v>
      </c>
      <c r="F400" s="659" t="s">
        <v>1981</v>
      </c>
      <c r="G400" s="661"/>
      <c r="H400" s="662"/>
      <c r="I400" s="675"/>
      <c r="J400" s="675"/>
      <c r="K400" s="679">
        <f t="shared" si="51"/>
        <v>0</v>
      </c>
      <c r="L400" s="664">
        <f t="shared" si="27"/>
        <v>0</v>
      </c>
      <c r="M400" s="665" t="str">
        <f t="shared" si="52"/>
        <v/>
      </c>
      <c r="N400" s="665"/>
      <c r="O400" s="665" t="str">
        <f t="shared" si="53"/>
        <v/>
      </c>
      <c r="P400" s="664" t="str">
        <f t="shared" si="54"/>
        <v/>
      </c>
      <c r="Q400" s="665">
        <v>1</v>
      </c>
      <c r="R400" s="666" t="str">
        <f t="shared" si="57"/>
        <v/>
      </c>
      <c r="S400" s="667" t="str">
        <f t="shared" si="55"/>
        <v/>
      </c>
      <c r="T400" s="666" t="str">
        <f t="shared" si="58"/>
        <v/>
      </c>
      <c r="U400" s="668">
        <v>25</v>
      </c>
      <c r="V400" s="668">
        <v>25</v>
      </c>
      <c r="W400" s="669">
        <v>360</v>
      </c>
      <c r="X400" s="670" t="str">
        <f t="shared" si="56"/>
        <v/>
      </c>
      <c r="Y400" s="681"/>
      <c r="Z400" s="681"/>
      <c r="AA400" s="681"/>
      <c r="AB400" s="681"/>
      <c r="AC400" s="681"/>
      <c r="AD400" s="681"/>
    </row>
    <row r="401" spans="1:30" ht="200.1" customHeight="1">
      <c r="A401" s="655">
        <v>387</v>
      </c>
      <c r="B401" s="677"/>
      <c r="C401" s="678"/>
      <c r="D401" s="754">
        <v>371</v>
      </c>
      <c r="E401" s="699" t="s">
        <v>1457</v>
      </c>
      <c r="F401" s="659" t="s">
        <v>1982</v>
      </c>
      <c r="G401" s="661"/>
      <c r="H401" s="662"/>
      <c r="I401" s="675"/>
      <c r="J401" s="675"/>
      <c r="K401" s="679">
        <f t="shared" si="51"/>
        <v>0</v>
      </c>
      <c r="L401" s="664">
        <f t="shared" si="27"/>
        <v>0</v>
      </c>
      <c r="M401" s="665" t="str">
        <f t="shared" si="52"/>
        <v/>
      </c>
      <c r="N401" s="665"/>
      <c r="O401" s="665" t="str">
        <f t="shared" si="53"/>
        <v/>
      </c>
      <c r="P401" s="664" t="str">
        <f t="shared" si="54"/>
        <v/>
      </c>
      <c r="Q401" s="665">
        <v>1</v>
      </c>
      <c r="R401" s="666" t="str">
        <f t="shared" si="57"/>
        <v/>
      </c>
      <c r="S401" s="667" t="str">
        <f t="shared" si="55"/>
        <v/>
      </c>
      <c r="T401" s="666" t="str">
        <f t="shared" si="58"/>
        <v/>
      </c>
      <c r="U401" s="668">
        <v>25</v>
      </c>
      <c r="V401" s="668">
        <v>25</v>
      </c>
      <c r="W401" s="669">
        <v>360</v>
      </c>
      <c r="X401" s="670" t="str">
        <f t="shared" si="56"/>
        <v/>
      </c>
      <c r="Y401" s="681"/>
      <c r="Z401" s="681"/>
      <c r="AA401" s="681"/>
      <c r="AB401" s="681"/>
      <c r="AC401" s="681"/>
      <c r="AD401" s="681"/>
    </row>
    <row r="402" spans="1:30" ht="200.1" customHeight="1">
      <c r="A402" s="655">
        <v>388</v>
      </c>
      <c r="B402" s="677"/>
      <c r="C402" s="678"/>
      <c r="D402" s="754">
        <v>372</v>
      </c>
      <c r="E402" s="699" t="s">
        <v>1457</v>
      </c>
      <c r="F402" s="659" t="s">
        <v>1963</v>
      </c>
      <c r="G402" s="661"/>
      <c r="H402" s="662"/>
      <c r="I402" s="675"/>
      <c r="J402" s="675"/>
      <c r="K402" s="679">
        <f t="shared" si="51"/>
        <v>0</v>
      </c>
      <c r="L402" s="664">
        <f t="shared" si="27"/>
        <v>0</v>
      </c>
      <c r="M402" s="665" t="str">
        <f t="shared" si="52"/>
        <v/>
      </c>
      <c r="N402" s="665"/>
      <c r="O402" s="665" t="str">
        <f t="shared" si="53"/>
        <v/>
      </c>
      <c r="P402" s="664" t="str">
        <f t="shared" si="54"/>
        <v/>
      </c>
      <c r="Q402" s="665">
        <v>1</v>
      </c>
      <c r="R402" s="666" t="str">
        <f t="shared" si="57"/>
        <v/>
      </c>
      <c r="S402" s="667" t="str">
        <f t="shared" si="55"/>
        <v/>
      </c>
      <c r="T402" s="666" t="str">
        <f t="shared" si="58"/>
        <v/>
      </c>
      <c r="U402" s="668">
        <v>25</v>
      </c>
      <c r="V402" s="668">
        <v>25</v>
      </c>
      <c r="W402" s="669">
        <v>360</v>
      </c>
      <c r="X402" s="670" t="str">
        <f t="shared" si="56"/>
        <v/>
      </c>
      <c r="Y402" s="681"/>
      <c r="Z402" s="681"/>
      <c r="AA402" s="681"/>
      <c r="AB402" s="681"/>
      <c r="AC402" s="681"/>
      <c r="AD402" s="681"/>
    </row>
    <row r="403" spans="1:30" ht="200.1" customHeight="1">
      <c r="A403" s="655">
        <v>389</v>
      </c>
      <c r="B403" s="677"/>
      <c r="C403" s="678"/>
      <c r="D403" s="754">
        <v>373</v>
      </c>
      <c r="E403" s="699" t="s">
        <v>1457</v>
      </c>
      <c r="F403" s="659" t="s">
        <v>1983</v>
      </c>
      <c r="G403" s="661"/>
      <c r="H403" s="662"/>
      <c r="I403" s="675"/>
      <c r="J403" s="675"/>
      <c r="K403" s="679">
        <f t="shared" si="51"/>
        <v>0</v>
      </c>
      <c r="L403" s="664">
        <f t="shared" si="27"/>
        <v>0</v>
      </c>
      <c r="M403" s="665" t="str">
        <f t="shared" si="52"/>
        <v/>
      </c>
      <c r="N403" s="665"/>
      <c r="O403" s="665" t="str">
        <f t="shared" si="53"/>
        <v/>
      </c>
      <c r="P403" s="664" t="str">
        <f t="shared" si="54"/>
        <v/>
      </c>
      <c r="Q403" s="665">
        <v>1</v>
      </c>
      <c r="R403" s="666" t="str">
        <f t="shared" si="57"/>
        <v/>
      </c>
      <c r="S403" s="667" t="str">
        <f t="shared" si="55"/>
        <v/>
      </c>
      <c r="T403" s="666" t="str">
        <f t="shared" si="58"/>
        <v/>
      </c>
      <c r="U403" s="668">
        <v>25</v>
      </c>
      <c r="V403" s="668">
        <v>25</v>
      </c>
      <c r="W403" s="669">
        <v>360</v>
      </c>
      <c r="X403" s="670" t="str">
        <f t="shared" si="56"/>
        <v/>
      </c>
      <c r="Y403" s="681"/>
      <c r="Z403" s="681"/>
      <c r="AA403" s="681"/>
      <c r="AB403" s="681"/>
      <c r="AC403" s="681"/>
      <c r="AD403" s="681"/>
    </row>
    <row r="404" spans="1:30" ht="200.1" customHeight="1">
      <c r="A404" s="655">
        <v>390</v>
      </c>
      <c r="B404" s="677"/>
      <c r="C404" s="678"/>
      <c r="D404" s="754">
        <v>374</v>
      </c>
      <c r="E404" s="699" t="s">
        <v>1457</v>
      </c>
      <c r="F404" s="659" t="s">
        <v>1984</v>
      </c>
      <c r="G404" s="661"/>
      <c r="H404" s="662"/>
      <c r="I404" s="675"/>
      <c r="J404" s="675"/>
      <c r="K404" s="679">
        <f t="shared" si="51"/>
        <v>0</v>
      </c>
      <c r="L404" s="664">
        <f t="shared" si="27"/>
        <v>0</v>
      </c>
      <c r="M404" s="665" t="str">
        <f t="shared" si="52"/>
        <v/>
      </c>
      <c r="N404" s="665"/>
      <c r="O404" s="665" t="str">
        <f t="shared" si="53"/>
        <v/>
      </c>
      <c r="P404" s="664" t="str">
        <f t="shared" si="54"/>
        <v/>
      </c>
      <c r="Q404" s="665">
        <v>1</v>
      </c>
      <c r="R404" s="666" t="str">
        <f t="shared" si="57"/>
        <v/>
      </c>
      <c r="S404" s="667" t="str">
        <f t="shared" si="55"/>
        <v/>
      </c>
      <c r="T404" s="666" t="str">
        <f t="shared" si="58"/>
        <v/>
      </c>
      <c r="U404" s="668">
        <v>25</v>
      </c>
      <c r="V404" s="668">
        <v>25</v>
      </c>
      <c r="W404" s="669">
        <v>360</v>
      </c>
      <c r="X404" s="670" t="str">
        <f t="shared" si="56"/>
        <v/>
      </c>
      <c r="Y404" s="681"/>
      <c r="Z404" s="681"/>
      <c r="AA404" s="681"/>
      <c r="AB404" s="681"/>
      <c r="AC404" s="681"/>
      <c r="AD404" s="681"/>
    </row>
    <row r="405" spans="1:30" ht="200.1" customHeight="1">
      <c r="A405" s="655">
        <v>391</v>
      </c>
      <c r="B405" s="677"/>
      <c r="C405" s="678"/>
      <c r="D405" s="754">
        <v>375</v>
      </c>
      <c r="E405" s="699" t="s">
        <v>1457</v>
      </c>
      <c r="F405" s="659" t="s">
        <v>1985</v>
      </c>
      <c r="G405" s="661"/>
      <c r="H405" s="662"/>
      <c r="I405" s="675"/>
      <c r="J405" s="675"/>
      <c r="K405" s="679">
        <f t="shared" si="51"/>
        <v>0</v>
      </c>
      <c r="L405" s="664">
        <f t="shared" si="27"/>
        <v>0</v>
      </c>
      <c r="M405" s="665" t="str">
        <f t="shared" si="52"/>
        <v/>
      </c>
      <c r="N405" s="665"/>
      <c r="O405" s="665" t="str">
        <f t="shared" si="53"/>
        <v/>
      </c>
      <c r="P405" s="664" t="str">
        <f t="shared" si="54"/>
        <v/>
      </c>
      <c r="Q405" s="665">
        <v>1</v>
      </c>
      <c r="R405" s="666" t="str">
        <f t="shared" si="57"/>
        <v/>
      </c>
      <c r="S405" s="667" t="str">
        <f t="shared" si="55"/>
        <v/>
      </c>
      <c r="T405" s="666" t="str">
        <f t="shared" si="58"/>
        <v/>
      </c>
      <c r="U405" s="668">
        <v>25</v>
      </c>
      <c r="V405" s="668">
        <v>25</v>
      </c>
      <c r="W405" s="669">
        <v>360</v>
      </c>
      <c r="X405" s="670" t="str">
        <f t="shared" si="56"/>
        <v/>
      </c>
      <c r="Y405" s="681"/>
      <c r="Z405" s="681"/>
      <c r="AA405" s="681"/>
      <c r="AB405" s="681"/>
      <c r="AC405" s="681"/>
      <c r="AD405" s="681"/>
    </row>
    <row r="406" spans="1:30" ht="200.1" customHeight="1">
      <c r="A406" s="655">
        <v>392</v>
      </c>
      <c r="B406" s="677"/>
      <c r="C406" s="678"/>
      <c r="D406" s="754">
        <v>376</v>
      </c>
      <c r="E406" s="699" t="s">
        <v>1457</v>
      </c>
      <c r="F406" s="659" t="s">
        <v>1985</v>
      </c>
      <c r="G406" s="661"/>
      <c r="H406" s="662"/>
      <c r="I406" s="675"/>
      <c r="J406" s="675"/>
      <c r="K406" s="679">
        <f t="shared" si="51"/>
        <v>0</v>
      </c>
      <c r="L406" s="664">
        <f t="shared" si="27"/>
        <v>0</v>
      </c>
      <c r="M406" s="665" t="str">
        <f t="shared" si="52"/>
        <v/>
      </c>
      <c r="N406" s="665"/>
      <c r="O406" s="665" t="str">
        <f t="shared" si="53"/>
        <v/>
      </c>
      <c r="P406" s="664" t="str">
        <f t="shared" si="54"/>
        <v/>
      </c>
      <c r="Q406" s="665">
        <v>1</v>
      </c>
      <c r="R406" s="666" t="str">
        <f t="shared" si="57"/>
        <v/>
      </c>
      <c r="S406" s="667" t="str">
        <f t="shared" si="55"/>
        <v/>
      </c>
      <c r="T406" s="666" t="str">
        <f t="shared" si="58"/>
        <v/>
      </c>
      <c r="U406" s="668">
        <v>25</v>
      </c>
      <c r="V406" s="668">
        <v>25</v>
      </c>
      <c r="W406" s="669">
        <v>360</v>
      </c>
      <c r="X406" s="670" t="str">
        <f t="shared" si="56"/>
        <v/>
      </c>
      <c r="Y406" s="681"/>
      <c r="Z406" s="681"/>
      <c r="AA406" s="681"/>
      <c r="AB406" s="681"/>
      <c r="AC406" s="681"/>
      <c r="AD406" s="681"/>
    </row>
    <row r="407" spans="1:30" ht="200.1" customHeight="1">
      <c r="A407" s="655">
        <v>393</v>
      </c>
      <c r="B407" s="677"/>
      <c r="C407" s="678"/>
      <c r="D407" s="754">
        <v>377</v>
      </c>
      <c r="E407" s="659" t="s">
        <v>1986</v>
      </c>
      <c r="F407" s="660" t="s">
        <v>1987</v>
      </c>
      <c r="G407" s="661"/>
      <c r="H407" s="662"/>
      <c r="I407" s="675"/>
      <c r="J407" s="675"/>
      <c r="K407" s="679">
        <f t="shared" si="51"/>
        <v>0</v>
      </c>
      <c r="L407" s="664">
        <f t="shared" si="27"/>
        <v>0</v>
      </c>
      <c r="M407" s="665" t="str">
        <f t="shared" si="52"/>
        <v/>
      </c>
      <c r="N407" s="665"/>
      <c r="O407" s="665" t="str">
        <f t="shared" si="53"/>
        <v/>
      </c>
      <c r="P407" s="664" t="str">
        <f t="shared" si="54"/>
        <v/>
      </c>
      <c r="Q407" s="665">
        <v>1</v>
      </c>
      <c r="R407" s="666" t="str">
        <f t="shared" si="57"/>
        <v/>
      </c>
      <c r="S407" s="667" t="str">
        <f t="shared" si="55"/>
        <v/>
      </c>
      <c r="T407" s="666" t="str">
        <f t="shared" si="58"/>
        <v/>
      </c>
      <c r="U407" s="668">
        <v>25</v>
      </c>
      <c r="V407" s="668">
        <v>25</v>
      </c>
      <c r="W407" s="669">
        <v>360</v>
      </c>
      <c r="X407" s="670" t="str">
        <f t="shared" si="56"/>
        <v/>
      </c>
      <c r="Y407" s="681"/>
      <c r="Z407" s="681"/>
      <c r="AA407" s="681"/>
      <c r="AB407" s="681"/>
      <c r="AC407" s="681"/>
      <c r="AD407" s="681"/>
    </row>
    <row r="408" spans="1:30" ht="200.1" customHeight="1">
      <c r="A408" s="655">
        <v>394</v>
      </c>
      <c r="B408" s="677"/>
      <c r="C408" s="678"/>
      <c r="D408" s="754">
        <v>378</v>
      </c>
      <c r="E408" s="659" t="s">
        <v>1988</v>
      </c>
      <c r="F408" s="660" t="s">
        <v>1987</v>
      </c>
      <c r="G408" s="661"/>
      <c r="H408" s="662"/>
      <c r="I408" s="675"/>
      <c r="J408" s="675"/>
      <c r="K408" s="679">
        <f t="shared" si="51"/>
        <v>0</v>
      </c>
      <c r="L408" s="664">
        <f t="shared" si="27"/>
        <v>0</v>
      </c>
      <c r="M408" s="665" t="str">
        <f t="shared" si="52"/>
        <v/>
      </c>
      <c r="N408" s="665"/>
      <c r="O408" s="665" t="str">
        <f t="shared" si="53"/>
        <v/>
      </c>
      <c r="P408" s="664">
        <v>0.8</v>
      </c>
      <c r="Q408" s="665">
        <v>1</v>
      </c>
      <c r="R408" s="666" t="str">
        <f t="shared" si="57"/>
        <v/>
      </c>
      <c r="S408" s="667" t="str">
        <f t="shared" si="55"/>
        <v/>
      </c>
      <c r="T408" s="666" t="str">
        <f t="shared" si="58"/>
        <v/>
      </c>
      <c r="U408" s="668">
        <v>25</v>
      </c>
      <c r="V408" s="668">
        <v>25</v>
      </c>
      <c r="W408" s="669">
        <v>360</v>
      </c>
      <c r="X408" s="670" t="str">
        <f t="shared" si="56"/>
        <v/>
      </c>
      <c r="Y408" s="681"/>
      <c r="Z408" s="681"/>
      <c r="AA408" s="681"/>
      <c r="AB408" s="681"/>
      <c r="AC408" s="681"/>
      <c r="AD408" s="681"/>
    </row>
    <row r="409" spans="1:30" ht="200.1" customHeight="1">
      <c r="A409" s="655">
        <v>395</v>
      </c>
      <c r="B409" s="677"/>
      <c r="C409" s="678"/>
      <c r="D409" s="754">
        <v>379</v>
      </c>
      <c r="E409" s="659" t="s">
        <v>1989</v>
      </c>
      <c r="F409" s="660" t="s">
        <v>1457</v>
      </c>
      <c r="G409" s="661"/>
      <c r="H409" s="662"/>
      <c r="I409" s="675"/>
      <c r="J409" s="675"/>
      <c r="K409" s="679">
        <f t="shared" ref="K409:K472" si="59">I409*J409</f>
        <v>0</v>
      </c>
      <c r="L409" s="664">
        <f t="shared" si="27"/>
        <v>0</v>
      </c>
      <c r="M409" s="665" t="str">
        <f t="shared" si="52"/>
        <v/>
      </c>
      <c r="N409" s="665"/>
      <c r="O409" s="665" t="str">
        <f t="shared" si="53"/>
        <v/>
      </c>
      <c r="P409" s="664">
        <v>0.8</v>
      </c>
      <c r="Q409" s="665">
        <v>1</v>
      </c>
      <c r="R409" s="666" t="str">
        <f t="shared" si="57"/>
        <v/>
      </c>
      <c r="S409" s="667" t="str">
        <f t="shared" si="55"/>
        <v/>
      </c>
      <c r="T409" s="666" t="str">
        <f t="shared" si="58"/>
        <v/>
      </c>
      <c r="U409" s="668">
        <v>25</v>
      </c>
      <c r="V409" s="668">
        <v>25</v>
      </c>
      <c r="W409" s="669">
        <v>360</v>
      </c>
      <c r="X409" s="670" t="str">
        <f t="shared" si="56"/>
        <v/>
      </c>
      <c r="Y409" s="681"/>
      <c r="Z409" s="681"/>
      <c r="AA409" s="681"/>
      <c r="AB409" s="681"/>
      <c r="AC409" s="681"/>
      <c r="AD409" s="681"/>
    </row>
    <row r="410" spans="1:30" ht="200.1" customHeight="1">
      <c r="A410" s="655">
        <v>396</v>
      </c>
      <c r="B410" s="677"/>
      <c r="C410" s="678"/>
      <c r="D410" s="754">
        <v>380</v>
      </c>
      <c r="E410" s="699" t="s">
        <v>1457</v>
      </c>
      <c r="F410" s="659" t="s">
        <v>1990</v>
      </c>
      <c r="G410" s="661"/>
      <c r="H410" s="662"/>
      <c r="I410" s="675"/>
      <c r="J410" s="675"/>
      <c r="K410" s="679">
        <f t="shared" si="59"/>
        <v>0</v>
      </c>
      <c r="L410" s="664">
        <f t="shared" si="27"/>
        <v>0</v>
      </c>
      <c r="M410" s="665" t="str">
        <f t="shared" si="52"/>
        <v/>
      </c>
      <c r="N410" s="665"/>
      <c r="O410" s="665" t="str">
        <f t="shared" si="53"/>
        <v/>
      </c>
      <c r="P410" s="664">
        <v>0.8</v>
      </c>
      <c r="Q410" s="665">
        <v>1</v>
      </c>
      <c r="R410" s="666" t="str">
        <f t="shared" si="57"/>
        <v/>
      </c>
      <c r="S410" s="667" t="str">
        <f t="shared" si="55"/>
        <v/>
      </c>
      <c r="T410" s="666" t="str">
        <f t="shared" si="58"/>
        <v/>
      </c>
      <c r="U410" s="668">
        <v>25</v>
      </c>
      <c r="V410" s="668">
        <v>25</v>
      </c>
      <c r="W410" s="669">
        <v>360</v>
      </c>
      <c r="X410" s="670" t="str">
        <f t="shared" si="56"/>
        <v/>
      </c>
      <c r="Y410" s="681"/>
      <c r="Z410" s="681"/>
      <c r="AA410" s="681"/>
      <c r="AB410" s="681"/>
      <c r="AC410" s="681"/>
      <c r="AD410" s="681"/>
    </row>
    <row r="411" spans="1:30" ht="200.1" customHeight="1">
      <c r="A411" s="655">
        <v>397</v>
      </c>
      <c r="B411" s="677"/>
      <c r="C411" s="678"/>
      <c r="D411" s="754">
        <v>381</v>
      </c>
      <c r="E411" s="699" t="s">
        <v>1457</v>
      </c>
      <c r="F411" s="659" t="s">
        <v>1991</v>
      </c>
      <c r="G411" s="661"/>
      <c r="H411" s="662"/>
      <c r="I411" s="675"/>
      <c r="J411" s="675"/>
      <c r="K411" s="679">
        <f t="shared" si="59"/>
        <v>0</v>
      </c>
      <c r="L411" s="664">
        <f t="shared" si="27"/>
        <v>0</v>
      </c>
      <c r="M411" s="665" t="str">
        <f t="shared" si="52"/>
        <v/>
      </c>
      <c r="N411" s="665"/>
      <c r="O411" s="665" t="str">
        <f t="shared" si="53"/>
        <v/>
      </c>
      <c r="P411" s="664">
        <v>0.8</v>
      </c>
      <c r="Q411" s="665">
        <v>1</v>
      </c>
      <c r="R411" s="666" t="str">
        <f t="shared" si="57"/>
        <v/>
      </c>
      <c r="S411" s="667" t="str">
        <f t="shared" si="55"/>
        <v/>
      </c>
      <c r="T411" s="666" t="str">
        <f t="shared" si="58"/>
        <v/>
      </c>
      <c r="U411" s="668">
        <v>25</v>
      </c>
      <c r="V411" s="668">
        <v>25</v>
      </c>
      <c r="W411" s="669">
        <v>360</v>
      </c>
      <c r="X411" s="670" t="str">
        <f t="shared" si="56"/>
        <v/>
      </c>
      <c r="Y411" s="681"/>
      <c r="Z411" s="681"/>
      <c r="AA411" s="681"/>
      <c r="AB411" s="681"/>
      <c r="AC411" s="681"/>
      <c r="AD411" s="681"/>
    </row>
    <row r="412" spans="1:30" ht="200.1" customHeight="1">
      <c r="A412" s="655">
        <v>398</v>
      </c>
      <c r="B412" s="677"/>
      <c r="C412" s="678"/>
      <c r="D412" s="754">
        <v>382</v>
      </c>
      <c r="E412" s="699" t="s">
        <v>1457</v>
      </c>
      <c r="F412" s="659" t="s">
        <v>1992</v>
      </c>
      <c r="G412" s="661"/>
      <c r="H412" s="662"/>
      <c r="I412" s="675"/>
      <c r="J412" s="675"/>
      <c r="K412" s="679">
        <f t="shared" si="59"/>
        <v>0</v>
      </c>
      <c r="L412" s="664">
        <f t="shared" si="27"/>
        <v>0</v>
      </c>
      <c r="M412" s="665" t="str">
        <f t="shared" si="52"/>
        <v/>
      </c>
      <c r="N412" s="665"/>
      <c r="O412" s="665" t="str">
        <f t="shared" si="53"/>
        <v/>
      </c>
      <c r="P412" s="664">
        <v>0.8</v>
      </c>
      <c r="Q412" s="665">
        <v>1</v>
      </c>
      <c r="R412" s="666" t="str">
        <f t="shared" si="57"/>
        <v/>
      </c>
      <c r="S412" s="667" t="str">
        <f t="shared" si="55"/>
        <v/>
      </c>
      <c r="T412" s="666" t="str">
        <f t="shared" si="58"/>
        <v/>
      </c>
      <c r="U412" s="668">
        <v>25</v>
      </c>
      <c r="V412" s="668">
        <v>25</v>
      </c>
      <c r="W412" s="669">
        <v>360</v>
      </c>
      <c r="X412" s="670" t="str">
        <f t="shared" si="56"/>
        <v/>
      </c>
      <c r="Y412" s="681"/>
      <c r="Z412" s="681"/>
      <c r="AA412" s="681"/>
      <c r="AB412" s="681"/>
      <c r="AC412" s="681"/>
      <c r="AD412" s="681"/>
    </row>
    <row r="413" spans="1:30" ht="200.1" customHeight="1">
      <c r="A413" s="655">
        <v>399</v>
      </c>
      <c r="B413" s="677"/>
      <c r="C413" s="678"/>
      <c r="D413" s="754">
        <v>383</v>
      </c>
      <c r="E413" s="699" t="s">
        <v>1457</v>
      </c>
      <c r="F413" s="659" t="s">
        <v>1993</v>
      </c>
      <c r="G413" s="661"/>
      <c r="H413" s="662"/>
      <c r="I413" s="675"/>
      <c r="J413" s="675"/>
      <c r="K413" s="679">
        <f t="shared" si="59"/>
        <v>0</v>
      </c>
      <c r="L413" s="664">
        <f t="shared" si="27"/>
        <v>0</v>
      </c>
      <c r="M413" s="665" t="str">
        <f t="shared" si="52"/>
        <v/>
      </c>
      <c r="N413" s="665"/>
      <c r="O413" s="665" t="str">
        <f t="shared" si="53"/>
        <v/>
      </c>
      <c r="P413" s="664">
        <v>0.8</v>
      </c>
      <c r="Q413" s="665">
        <v>1</v>
      </c>
      <c r="R413" s="666" t="str">
        <f t="shared" si="57"/>
        <v/>
      </c>
      <c r="S413" s="667" t="str">
        <f t="shared" si="55"/>
        <v/>
      </c>
      <c r="T413" s="666" t="str">
        <f t="shared" si="58"/>
        <v/>
      </c>
      <c r="U413" s="668">
        <v>25</v>
      </c>
      <c r="V413" s="668">
        <v>25</v>
      </c>
      <c r="W413" s="669">
        <v>360</v>
      </c>
      <c r="X413" s="670" t="str">
        <f t="shared" si="56"/>
        <v/>
      </c>
      <c r="Y413" s="681"/>
      <c r="Z413" s="681"/>
      <c r="AA413" s="681"/>
      <c r="AB413" s="681"/>
      <c r="AC413" s="681"/>
      <c r="AD413" s="681"/>
    </row>
    <row r="414" spans="1:30" ht="200.1" customHeight="1">
      <c r="A414" s="655">
        <v>400</v>
      </c>
      <c r="B414" s="677"/>
      <c r="C414" s="678"/>
      <c r="D414" s="754">
        <v>384</v>
      </c>
      <c r="E414" s="659" t="s">
        <v>1994</v>
      </c>
      <c r="F414" s="659" t="s">
        <v>1622</v>
      </c>
      <c r="G414" s="661"/>
      <c r="H414" s="662"/>
      <c r="I414" s="675"/>
      <c r="J414" s="675"/>
      <c r="K414" s="679">
        <f t="shared" si="59"/>
        <v>0</v>
      </c>
      <c r="L414" s="664">
        <f t="shared" si="27"/>
        <v>0</v>
      </c>
      <c r="M414" s="665" t="str">
        <f t="shared" si="52"/>
        <v/>
      </c>
      <c r="N414" s="665"/>
      <c r="O414" s="665" t="str">
        <f t="shared" si="53"/>
        <v/>
      </c>
      <c r="P414" s="664">
        <v>0.8</v>
      </c>
      <c r="Q414" s="665">
        <v>1</v>
      </c>
      <c r="R414" s="666" t="str">
        <f t="shared" si="57"/>
        <v/>
      </c>
      <c r="S414" s="667" t="str">
        <f t="shared" si="55"/>
        <v/>
      </c>
      <c r="T414" s="666" t="str">
        <f t="shared" si="58"/>
        <v/>
      </c>
      <c r="U414" s="668">
        <v>25</v>
      </c>
      <c r="V414" s="668">
        <v>25</v>
      </c>
      <c r="W414" s="669">
        <v>360</v>
      </c>
      <c r="X414" s="670" t="str">
        <f t="shared" si="56"/>
        <v/>
      </c>
      <c r="Y414" s="681"/>
      <c r="Z414" s="681"/>
      <c r="AA414" s="681"/>
      <c r="AB414" s="681"/>
      <c r="AC414" s="681"/>
      <c r="AD414" s="681"/>
    </row>
    <row r="415" spans="1:30" ht="200.1" customHeight="1">
      <c r="A415" s="655">
        <v>401</v>
      </c>
      <c r="B415" s="677"/>
      <c r="C415" s="678"/>
      <c r="D415" s="754">
        <v>385</v>
      </c>
      <c r="E415" s="699" t="s">
        <v>1457</v>
      </c>
      <c r="F415" s="659" t="s">
        <v>1995</v>
      </c>
      <c r="G415" s="661"/>
      <c r="H415" s="662"/>
      <c r="I415" s="675"/>
      <c r="J415" s="675"/>
      <c r="K415" s="679">
        <f t="shared" si="59"/>
        <v>0</v>
      </c>
      <c r="L415" s="664">
        <f t="shared" si="27"/>
        <v>0</v>
      </c>
      <c r="M415" s="665" t="str">
        <f t="shared" si="52"/>
        <v/>
      </c>
      <c r="N415" s="665"/>
      <c r="O415" s="665" t="str">
        <f t="shared" si="53"/>
        <v/>
      </c>
      <c r="P415" s="664">
        <v>0.8</v>
      </c>
      <c r="Q415" s="665">
        <v>1</v>
      </c>
      <c r="R415" s="666" t="str">
        <f t="shared" si="57"/>
        <v/>
      </c>
      <c r="S415" s="667" t="str">
        <f t="shared" si="55"/>
        <v/>
      </c>
      <c r="T415" s="666" t="str">
        <f t="shared" si="58"/>
        <v/>
      </c>
      <c r="U415" s="668">
        <v>25</v>
      </c>
      <c r="V415" s="668">
        <v>25</v>
      </c>
      <c r="W415" s="669">
        <v>360</v>
      </c>
      <c r="X415" s="670" t="str">
        <f t="shared" si="56"/>
        <v/>
      </c>
      <c r="Y415" s="681"/>
      <c r="Z415" s="681"/>
      <c r="AA415" s="681"/>
      <c r="AB415" s="681"/>
      <c r="AC415" s="681"/>
      <c r="AD415" s="681"/>
    </row>
    <row r="416" spans="1:30" ht="200.1" customHeight="1">
      <c r="A416" s="655">
        <v>402</v>
      </c>
      <c r="B416" s="677"/>
      <c r="C416" s="678"/>
      <c r="D416" s="754">
        <v>386</v>
      </c>
      <c r="E416" s="699" t="s">
        <v>1457</v>
      </c>
      <c r="F416" s="659" t="s">
        <v>1996</v>
      </c>
      <c r="G416" s="661"/>
      <c r="H416" s="662"/>
      <c r="I416" s="675"/>
      <c r="J416" s="675"/>
      <c r="K416" s="679">
        <f t="shared" si="59"/>
        <v>0</v>
      </c>
      <c r="L416" s="664">
        <f t="shared" si="27"/>
        <v>0</v>
      </c>
      <c r="M416" s="665" t="str">
        <f t="shared" si="52"/>
        <v/>
      </c>
      <c r="N416" s="665"/>
      <c r="O416" s="665" t="str">
        <f t="shared" si="53"/>
        <v/>
      </c>
      <c r="P416" s="664">
        <v>0.8</v>
      </c>
      <c r="Q416" s="665">
        <v>1</v>
      </c>
      <c r="R416" s="666" t="str">
        <f t="shared" si="57"/>
        <v/>
      </c>
      <c r="S416" s="667" t="str">
        <f t="shared" si="55"/>
        <v/>
      </c>
      <c r="T416" s="666" t="str">
        <f t="shared" si="58"/>
        <v/>
      </c>
      <c r="U416" s="668">
        <v>25</v>
      </c>
      <c r="V416" s="668">
        <v>25</v>
      </c>
      <c r="W416" s="669">
        <v>360</v>
      </c>
      <c r="X416" s="670" t="str">
        <f t="shared" si="56"/>
        <v/>
      </c>
      <c r="Y416" s="681"/>
      <c r="Z416" s="681"/>
      <c r="AA416" s="681"/>
      <c r="AB416" s="681"/>
      <c r="AC416" s="681"/>
      <c r="AD416" s="681"/>
    </row>
    <row r="417" spans="1:30" ht="200.1" customHeight="1">
      <c r="A417" s="655">
        <v>403</v>
      </c>
      <c r="B417" s="677"/>
      <c r="C417" s="678"/>
      <c r="D417" s="754">
        <v>387</v>
      </c>
      <c r="E417" s="699" t="s">
        <v>1457</v>
      </c>
      <c r="F417" s="659" t="s">
        <v>1997</v>
      </c>
      <c r="G417" s="661"/>
      <c r="H417" s="662"/>
      <c r="I417" s="675"/>
      <c r="J417" s="675"/>
      <c r="K417" s="679">
        <f t="shared" si="59"/>
        <v>0</v>
      </c>
      <c r="L417" s="664">
        <f t="shared" si="27"/>
        <v>0</v>
      </c>
      <c r="M417" s="665" t="str">
        <f t="shared" si="52"/>
        <v/>
      </c>
      <c r="N417" s="665"/>
      <c r="O417" s="665" t="str">
        <f t="shared" si="53"/>
        <v/>
      </c>
      <c r="P417" s="664">
        <v>0.8</v>
      </c>
      <c r="Q417" s="665">
        <v>1</v>
      </c>
      <c r="R417" s="666" t="str">
        <f t="shared" si="57"/>
        <v/>
      </c>
      <c r="S417" s="667" t="str">
        <f t="shared" si="55"/>
        <v/>
      </c>
      <c r="T417" s="666" t="str">
        <f t="shared" si="58"/>
        <v/>
      </c>
      <c r="U417" s="668">
        <v>25</v>
      </c>
      <c r="V417" s="668">
        <v>25</v>
      </c>
      <c r="W417" s="669">
        <v>360</v>
      </c>
      <c r="X417" s="670" t="str">
        <f t="shared" si="56"/>
        <v/>
      </c>
      <c r="Y417" s="681"/>
      <c r="Z417" s="681"/>
      <c r="AA417" s="681"/>
      <c r="AB417" s="681"/>
      <c r="AC417" s="681"/>
      <c r="AD417" s="681"/>
    </row>
    <row r="418" spans="1:30" ht="200.1" customHeight="1">
      <c r="A418" s="655">
        <v>404</v>
      </c>
      <c r="B418" s="677"/>
      <c r="C418" s="678"/>
      <c r="D418" s="754">
        <v>388</v>
      </c>
      <c r="E418" s="699" t="s">
        <v>1457</v>
      </c>
      <c r="F418" s="659" t="s">
        <v>1998</v>
      </c>
      <c r="G418" s="661"/>
      <c r="H418" s="662"/>
      <c r="I418" s="675"/>
      <c r="J418" s="675"/>
      <c r="K418" s="679">
        <f t="shared" si="59"/>
        <v>0</v>
      </c>
      <c r="L418" s="664">
        <f t="shared" si="27"/>
        <v>0</v>
      </c>
      <c r="M418" s="665" t="str">
        <f t="shared" si="52"/>
        <v/>
      </c>
      <c r="N418" s="665"/>
      <c r="O418" s="665" t="str">
        <f t="shared" si="53"/>
        <v/>
      </c>
      <c r="P418" s="664">
        <v>0.8</v>
      </c>
      <c r="Q418" s="665">
        <v>1</v>
      </c>
      <c r="R418" s="666" t="str">
        <f t="shared" si="57"/>
        <v/>
      </c>
      <c r="S418" s="667" t="str">
        <f t="shared" si="55"/>
        <v/>
      </c>
      <c r="T418" s="666" t="str">
        <f t="shared" si="58"/>
        <v/>
      </c>
      <c r="U418" s="668">
        <v>25</v>
      </c>
      <c r="V418" s="668">
        <v>25</v>
      </c>
      <c r="W418" s="669">
        <v>360</v>
      </c>
      <c r="X418" s="670" t="str">
        <f t="shared" si="56"/>
        <v/>
      </c>
      <c r="Y418" s="681"/>
      <c r="Z418" s="681"/>
      <c r="AA418" s="681"/>
      <c r="AB418" s="681"/>
      <c r="AC418" s="681"/>
      <c r="AD418" s="681"/>
    </row>
    <row r="419" spans="1:30" ht="200.1" customHeight="1">
      <c r="A419" s="655">
        <v>405</v>
      </c>
      <c r="B419" s="677"/>
      <c r="C419" s="678"/>
      <c r="D419" s="754">
        <v>389</v>
      </c>
      <c r="E419" s="699" t="s">
        <v>1457</v>
      </c>
      <c r="F419" s="659" t="s">
        <v>1999</v>
      </c>
      <c r="G419" s="661"/>
      <c r="H419" s="662"/>
      <c r="I419" s="675"/>
      <c r="J419" s="675"/>
      <c r="K419" s="679">
        <f t="shared" si="59"/>
        <v>0</v>
      </c>
      <c r="L419" s="664">
        <f t="shared" si="27"/>
        <v>0</v>
      </c>
      <c r="M419" s="665" t="str">
        <f t="shared" si="52"/>
        <v/>
      </c>
      <c r="N419" s="665"/>
      <c r="O419" s="665" t="str">
        <f t="shared" si="53"/>
        <v/>
      </c>
      <c r="P419" s="664">
        <v>0.8</v>
      </c>
      <c r="Q419" s="665">
        <v>1</v>
      </c>
      <c r="R419" s="666" t="str">
        <f t="shared" si="57"/>
        <v/>
      </c>
      <c r="S419" s="667" t="str">
        <f t="shared" si="55"/>
        <v/>
      </c>
      <c r="T419" s="666" t="str">
        <f t="shared" si="58"/>
        <v/>
      </c>
      <c r="U419" s="668">
        <v>25</v>
      </c>
      <c r="V419" s="668">
        <v>25</v>
      </c>
      <c r="W419" s="669">
        <v>360</v>
      </c>
      <c r="X419" s="670" t="str">
        <f t="shared" si="56"/>
        <v/>
      </c>
      <c r="Y419" s="681"/>
      <c r="Z419" s="681"/>
      <c r="AA419" s="681"/>
      <c r="AB419" s="681"/>
      <c r="AC419" s="681"/>
      <c r="AD419" s="681"/>
    </row>
    <row r="420" spans="1:30" ht="200.1" customHeight="1">
      <c r="A420" s="655">
        <v>406</v>
      </c>
      <c r="B420" s="677"/>
      <c r="C420" s="678"/>
      <c r="D420" s="754">
        <v>390</v>
      </c>
      <c r="E420" s="699" t="s">
        <v>1457</v>
      </c>
      <c r="F420" s="659" t="s">
        <v>2000</v>
      </c>
      <c r="G420" s="661"/>
      <c r="H420" s="662"/>
      <c r="I420" s="675"/>
      <c r="J420" s="675"/>
      <c r="K420" s="679">
        <f t="shared" si="59"/>
        <v>0</v>
      </c>
      <c r="L420" s="664">
        <f t="shared" si="27"/>
        <v>0</v>
      </c>
      <c r="M420" s="665" t="str">
        <f t="shared" si="52"/>
        <v/>
      </c>
      <c r="N420" s="665"/>
      <c r="O420" s="665" t="str">
        <f t="shared" si="53"/>
        <v/>
      </c>
      <c r="P420" s="664">
        <v>0.8</v>
      </c>
      <c r="Q420" s="665">
        <v>1</v>
      </c>
      <c r="R420" s="666" t="str">
        <f t="shared" si="57"/>
        <v/>
      </c>
      <c r="S420" s="667" t="str">
        <f t="shared" si="55"/>
        <v/>
      </c>
      <c r="T420" s="666" t="str">
        <f t="shared" si="58"/>
        <v/>
      </c>
      <c r="U420" s="668">
        <v>25</v>
      </c>
      <c r="V420" s="668">
        <v>25</v>
      </c>
      <c r="W420" s="669">
        <v>360</v>
      </c>
      <c r="X420" s="670" t="str">
        <f t="shared" si="56"/>
        <v/>
      </c>
      <c r="Y420" s="681"/>
      <c r="Z420" s="681"/>
      <c r="AA420" s="681"/>
      <c r="AB420" s="681"/>
      <c r="AC420" s="681"/>
      <c r="AD420" s="681"/>
    </row>
    <row r="421" spans="1:30" ht="200.1" customHeight="1">
      <c r="A421" s="655">
        <v>407</v>
      </c>
      <c r="B421" s="677"/>
      <c r="C421" s="678"/>
      <c r="D421" s="754">
        <v>391</v>
      </c>
      <c r="E421" s="699" t="s">
        <v>1457</v>
      </c>
      <c r="F421" s="659" t="s">
        <v>2000</v>
      </c>
      <c r="G421" s="661"/>
      <c r="H421" s="662"/>
      <c r="I421" s="675"/>
      <c r="J421" s="675"/>
      <c r="K421" s="679">
        <f t="shared" si="59"/>
        <v>0</v>
      </c>
      <c r="L421" s="664">
        <f t="shared" si="27"/>
        <v>0</v>
      </c>
      <c r="M421" s="665" t="str">
        <f t="shared" si="52"/>
        <v/>
      </c>
      <c r="N421" s="665"/>
      <c r="O421" s="665" t="str">
        <f t="shared" si="53"/>
        <v/>
      </c>
      <c r="P421" s="664">
        <v>0.8</v>
      </c>
      <c r="Q421" s="665">
        <v>1</v>
      </c>
      <c r="R421" s="666" t="str">
        <f t="shared" si="57"/>
        <v/>
      </c>
      <c r="S421" s="667" t="str">
        <f t="shared" si="55"/>
        <v/>
      </c>
      <c r="T421" s="666" t="str">
        <f t="shared" si="58"/>
        <v/>
      </c>
      <c r="U421" s="668">
        <v>25</v>
      </c>
      <c r="V421" s="668">
        <v>25</v>
      </c>
      <c r="W421" s="669">
        <v>360</v>
      </c>
      <c r="X421" s="670" t="str">
        <f t="shared" si="56"/>
        <v/>
      </c>
      <c r="Y421" s="681"/>
      <c r="Z421" s="681"/>
      <c r="AA421" s="681"/>
      <c r="AB421" s="681"/>
      <c r="AC421" s="681"/>
      <c r="AD421" s="681"/>
    </row>
    <row r="422" spans="1:30" ht="200.1" customHeight="1">
      <c r="A422" s="655">
        <v>408</v>
      </c>
      <c r="B422" s="677"/>
      <c r="C422" s="678"/>
      <c r="D422" s="754">
        <v>392</v>
      </c>
      <c r="E422" s="699" t="s">
        <v>1457</v>
      </c>
      <c r="F422" s="659" t="s">
        <v>2001</v>
      </c>
      <c r="G422" s="661"/>
      <c r="H422" s="662"/>
      <c r="I422" s="675"/>
      <c r="J422" s="675"/>
      <c r="K422" s="679">
        <f t="shared" si="59"/>
        <v>0</v>
      </c>
      <c r="L422" s="664">
        <f t="shared" si="27"/>
        <v>0</v>
      </c>
      <c r="M422" s="665" t="str">
        <f t="shared" si="52"/>
        <v/>
      </c>
      <c r="N422" s="665"/>
      <c r="O422" s="665" t="str">
        <f t="shared" si="53"/>
        <v/>
      </c>
      <c r="P422" s="664">
        <v>0.8</v>
      </c>
      <c r="Q422" s="665">
        <v>1</v>
      </c>
      <c r="R422" s="666" t="str">
        <f t="shared" si="57"/>
        <v/>
      </c>
      <c r="S422" s="667" t="str">
        <f t="shared" si="55"/>
        <v/>
      </c>
      <c r="T422" s="666" t="str">
        <f t="shared" si="58"/>
        <v/>
      </c>
      <c r="U422" s="668">
        <v>25</v>
      </c>
      <c r="V422" s="668">
        <v>25</v>
      </c>
      <c r="W422" s="669">
        <v>360</v>
      </c>
      <c r="X422" s="670" t="str">
        <f t="shared" si="56"/>
        <v/>
      </c>
      <c r="Y422" s="681"/>
      <c r="Z422" s="681"/>
      <c r="AA422" s="681"/>
      <c r="AB422" s="681"/>
      <c r="AC422" s="681"/>
      <c r="AD422" s="681"/>
    </row>
    <row r="423" spans="1:30" ht="200.1" customHeight="1">
      <c r="A423" s="655">
        <v>409</v>
      </c>
      <c r="B423" s="677"/>
      <c r="C423" s="678"/>
      <c r="D423" s="754">
        <v>393</v>
      </c>
      <c r="E423" s="699" t="s">
        <v>1457</v>
      </c>
      <c r="F423" s="659" t="s">
        <v>2002</v>
      </c>
      <c r="G423" s="661"/>
      <c r="H423" s="662"/>
      <c r="I423" s="675"/>
      <c r="J423" s="675"/>
      <c r="K423" s="679">
        <f t="shared" si="59"/>
        <v>0</v>
      </c>
      <c r="L423" s="664">
        <f t="shared" si="27"/>
        <v>0</v>
      </c>
      <c r="M423" s="665" t="str">
        <f t="shared" si="52"/>
        <v/>
      </c>
      <c r="N423" s="665"/>
      <c r="O423" s="665" t="str">
        <f t="shared" si="53"/>
        <v/>
      </c>
      <c r="P423" s="664">
        <v>0.8</v>
      </c>
      <c r="Q423" s="665">
        <v>1</v>
      </c>
      <c r="R423" s="666" t="str">
        <f t="shared" si="57"/>
        <v/>
      </c>
      <c r="S423" s="667" t="str">
        <f t="shared" si="55"/>
        <v/>
      </c>
      <c r="T423" s="666" t="str">
        <f t="shared" si="58"/>
        <v/>
      </c>
      <c r="U423" s="668">
        <v>25</v>
      </c>
      <c r="V423" s="668">
        <v>25</v>
      </c>
      <c r="W423" s="669">
        <v>360</v>
      </c>
      <c r="X423" s="670" t="str">
        <f t="shared" si="56"/>
        <v/>
      </c>
      <c r="Y423" s="681"/>
      <c r="Z423" s="681"/>
      <c r="AA423" s="681"/>
      <c r="AB423" s="681"/>
      <c r="AC423" s="681"/>
      <c r="AD423" s="681"/>
    </row>
    <row r="424" spans="1:30" ht="200.1" customHeight="1">
      <c r="A424" s="655">
        <v>410</v>
      </c>
      <c r="B424" s="677"/>
      <c r="C424" s="678"/>
      <c r="D424" s="754">
        <v>394</v>
      </c>
      <c r="E424" s="699" t="s">
        <v>1457</v>
      </c>
      <c r="F424" s="659" t="s">
        <v>2003</v>
      </c>
      <c r="G424" s="661"/>
      <c r="H424" s="662"/>
      <c r="I424" s="675"/>
      <c r="J424" s="675"/>
      <c r="K424" s="679">
        <f t="shared" si="59"/>
        <v>0</v>
      </c>
      <c r="L424" s="664">
        <f t="shared" si="27"/>
        <v>0</v>
      </c>
      <c r="M424" s="665" t="str">
        <f t="shared" si="52"/>
        <v/>
      </c>
      <c r="N424" s="665"/>
      <c r="O424" s="665" t="str">
        <f t="shared" si="53"/>
        <v/>
      </c>
      <c r="P424" s="664">
        <v>0.8</v>
      </c>
      <c r="Q424" s="665">
        <v>1</v>
      </c>
      <c r="R424" s="666" t="str">
        <f t="shared" si="57"/>
        <v/>
      </c>
      <c r="S424" s="667" t="str">
        <f t="shared" si="55"/>
        <v/>
      </c>
      <c r="T424" s="666" t="str">
        <f t="shared" si="58"/>
        <v/>
      </c>
      <c r="U424" s="668">
        <v>25</v>
      </c>
      <c r="V424" s="668">
        <v>25</v>
      </c>
      <c r="W424" s="669">
        <v>360</v>
      </c>
      <c r="X424" s="670" t="str">
        <f t="shared" si="56"/>
        <v/>
      </c>
      <c r="Y424" s="681"/>
      <c r="Z424" s="681"/>
      <c r="AA424" s="681"/>
      <c r="AB424" s="681"/>
      <c r="AC424" s="681"/>
      <c r="AD424" s="681"/>
    </row>
    <row r="425" spans="1:30" ht="200.1" customHeight="1">
      <c r="A425" s="655">
        <v>411</v>
      </c>
      <c r="B425" s="677"/>
      <c r="C425" s="678"/>
      <c r="D425" s="754">
        <v>395</v>
      </c>
      <c r="E425" s="699" t="s">
        <v>1457</v>
      </c>
      <c r="F425" s="659" t="s">
        <v>2004</v>
      </c>
      <c r="G425" s="661"/>
      <c r="H425" s="662"/>
      <c r="I425" s="675"/>
      <c r="J425" s="675"/>
      <c r="K425" s="679">
        <f t="shared" si="59"/>
        <v>0</v>
      </c>
      <c r="L425" s="664">
        <f t="shared" si="27"/>
        <v>0</v>
      </c>
      <c r="M425" s="665" t="str">
        <f t="shared" si="52"/>
        <v/>
      </c>
      <c r="N425" s="665"/>
      <c r="O425" s="665" t="str">
        <f t="shared" si="53"/>
        <v/>
      </c>
      <c r="P425" s="664">
        <v>0.8</v>
      </c>
      <c r="Q425" s="665">
        <v>1</v>
      </c>
      <c r="R425" s="666" t="str">
        <f t="shared" si="57"/>
        <v/>
      </c>
      <c r="S425" s="667" t="str">
        <f t="shared" si="55"/>
        <v/>
      </c>
      <c r="T425" s="666" t="str">
        <f t="shared" si="58"/>
        <v/>
      </c>
      <c r="U425" s="668">
        <v>25</v>
      </c>
      <c r="V425" s="668">
        <v>25</v>
      </c>
      <c r="W425" s="669">
        <v>360</v>
      </c>
      <c r="X425" s="670" t="str">
        <f t="shared" si="56"/>
        <v/>
      </c>
      <c r="Y425" s="681"/>
      <c r="Z425" s="681"/>
      <c r="AA425" s="681"/>
      <c r="AB425" s="681"/>
      <c r="AC425" s="681"/>
      <c r="AD425" s="681"/>
    </row>
    <row r="426" spans="1:30" ht="200.1" customHeight="1">
      <c r="A426" s="655">
        <v>412</v>
      </c>
      <c r="B426" s="677"/>
      <c r="C426" s="678"/>
      <c r="D426" s="754">
        <v>396</v>
      </c>
      <c r="E426" s="699" t="s">
        <v>1457</v>
      </c>
      <c r="F426" s="659" t="s">
        <v>1745</v>
      </c>
      <c r="G426" s="661"/>
      <c r="H426" s="662"/>
      <c r="I426" s="675"/>
      <c r="J426" s="675"/>
      <c r="K426" s="679">
        <f t="shared" si="59"/>
        <v>0</v>
      </c>
      <c r="L426" s="664">
        <f t="shared" si="27"/>
        <v>0</v>
      </c>
      <c r="M426" s="665" t="str">
        <f t="shared" si="52"/>
        <v/>
      </c>
      <c r="N426" s="665"/>
      <c r="O426" s="665" t="str">
        <f t="shared" si="53"/>
        <v/>
      </c>
      <c r="P426" s="664">
        <v>0.8</v>
      </c>
      <c r="Q426" s="665">
        <v>1</v>
      </c>
      <c r="R426" s="666" t="str">
        <f t="shared" si="57"/>
        <v/>
      </c>
      <c r="S426" s="667" t="str">
        <f t="shared" si="55"/>
        <v/>
      </c>
      <c r="T426" s="666" t="str">
        <f t="shared" si="58"/>
        <v/>
      </c>
      <c r="U426" s="668">
        <v>25</v>
      </c>
      <c r="V426" s="668">
        <v>25</v>
      </c>
      <c r="W426" s="669">
        <v>360</v>
      </c>
      <c r="X426" s="670" t="str">
        <f t="shared" si="56"/>
        <v/>
      </c>
      <c r="Y426" s="681"/>
      <c r="Z426" s="681"/>
      <c r="AA426" s="681"/>
      <c r="AB426" s="681"/>
      <c r="AC426" s="681"/>
      <c r="AD426" s="681"/>
    </row>
    <row r="427" spans="1:30" ht="200.1" customHeight="1">
      <c r="A427" s="655">
        <v>413</v>
      </c>
      <c r="B427" s="677"/>
      <c r="C427" s="678"/>
      <c r="D427" s="754">
        <v>397</v>
      </c>
      <c r="E427" s="699" t="s">
        <v>1457</v>
      </c>
      <c r="F427" s="659" t="s">
        <v>2002</v>
      </c>
      <c r="G427" s="661"/>
      <c r="H427" s="662"/>
      <c r="I427" s="675"/>
      <c r="J427" s="675"/>
      <c r="K427" s="679">
        <f t="shared" si="59"/>
        <v>0</v>
      </c>
      <c r="L427" s="664">
        <f t="shared" si="27"/>
        <v>0</v>
      </c>
      <c r="M427" s="665" t="str">
        <f t="shared" si="52"/>
        <v/>
      </c>
      <c r="N427" s="665"/>
      <c r="O427" s="665" t="str">
        <f t="shared" si="53"/>
        <v/>
      </c>
      <c r="P427" s="664" t="str">
        <f t="shared" si="54"/>
        <v/>
      </c>
      <c r="Q427" s="665">
        <v>1</v>
      </c>
      <c r="R427" s="666" t="str">
        <f t="shared" si="57"/>
        <v/>
      </c>
      <c r="S427" s="667">
        <v>0.9</v>
      </c>
      <c r="T427" s="666" t="str">
        <f t="shared" si="58"/>
        <v/>
      </c>
      <c r="U427" s="668">
        <v>25</v>
      </c>
      <c r="V427" s="668">
        <v>25</v>
      </c>
      <c r="W427" s="669">
        <v>360</v>
      </c>
      <c r="X427" s="670" t="str">
        <f t="shared" si="56"/>
        <v/>
      </c>
      <c r="Y427" s="681"/>
      <c r="Z427" s="681"/>
      <c r="AA427" s="681"/>
      <c r="AB427" s="681"/>
      <c r="AC427" s="681"/>
      <c r="AD427" s="681"/>
    </row>
    <row r="428" spans="1:30" ht="200.1" customHeight="1">
      <c r="A428" s="655">
        <v>414</v>
      </c>
      <c r="B428" s="677"/>
      <c r="C428" s="678"/>
      <c r="D428" s="754">
        <v>398</v>
      </c>
      <c r="E428" s="699" t="s">
        <v>1457</v>
      </c>
      <c r="F428" s="659" t="s">
        <v>2005</v>
      </c>
      <c r="G428" s="661"/>
      <c r="H428" s="662"/>
      <c r="I428" s="675"/>
      <c r="J428" s="675"/>
      <c r="K428" s="679">
        <f t="shared" si="59"/>
        <v>0</v>
      </c>
      <c r="L428" s="664">
        <f t="shared" si="27"/>
        <v>0</v>
      </c>
      <c r="M428" s="665" t="str">
        <f t="shared" si="52"/>
        <v/>
      </c>
      <c r="N428" s="665"/>
      <c r="O428" s="665" t="str">
        <f t="shared" si="53"/>
        <v/>
      </c>
      <c r="P428" s="664" t="str">
        <f t="shared" si="54"/>
        <v/>
      </c>
      <c r="Q428" s="665">
        <v>1</v>
      </c>
      <c r="R428" s="666" t="str">
        <f t="shared" si="57"/>
        <v/>
      </c>
      <c r="S428" s="667">
        <v>0.9</v>
      </c>
      <c r="T428" s="666" t="str">
        <f t="shared" si="58"/>
        <v/>
      </c>
      <c r="U428" s="668">
        <v>25</v>
      </c>
      <c r="V428" s="668">
        <v>25</v>
      </c>
      <c r="W428" s="669">
        <v>360</v>
      </c>
      <c r="X428" s="670" t="str">
        <f t="shared" si="56"/>
        <v/>
      </c>
      <c r="Y428" s="681"/>
      <c r="Z428" s="681"/>
      <c r="AA428" s="681"/>
      <c r="AB428" s="681"/>
      <c r="AC428" s="681"/>
      <c r="AD428" s="681"/>
    </row>
    <row r="429" spans="1:30" ht="200.1" customHeight="1">
      <c r="A429" s="655">
        <v>415</v>
      </c>
      <c r="B429" s="677"/>
      <c r="C429" s="678"/>
      <c r="D429" s="754">
        <v>399</v>
      </c>
      <c r="E429" s="699" t="s">
        <v>1457</v>
      </c>
      <c r="F429" s="659" t="s">
        <v>2006</v>
      </c>
      <c r="G429" s="661"/>
      <c r="H429" s="662"/>
      <c r="I429" s="675"/>
      <c r="J429" s="675"/>
      <c r="K429" s="679">
        <f t="shared" si="59"/>
        <v>0</v>
      </c>
      <c r="L429" s="664">
        <f t="shared" si="27"/>
        <v>0</v>
      </c>
      <c r="M429" s="665" t="str">
        <f t="shared" si="52"/>
        <v/>
      </c>
      <c r="N429" s="665"/>
      <c r="O429" s="665" t="str">
        <f t="shared" si="53"/>
        <v/>
      </c>
      <c r="P429" s="664" t="str">
        <f t="shared" si="54"/>
        <v/>
      </c>
      <c r="Q429" s="665">
        <v>1</v>
      </c>
      <c r="R429" s="666" t="str">
        <f t="shared" si="57"/>
        <v/>
      </c>
      <c r="S429" s="667" t="str">
        <f t="shared" si="55"/>
        <v/>
      </c>
      <c r="T429" s="666" t="str">
        <f t="shared" si="58"/>
        <v/>
      </c>
      <c r="U429" s="668"/>
      <c r="V429" s="668"/>
      <c r="W429" s="669"/>
      <c r="X429" s="670" t="str">
        <f t="shared" si="56"/>
        <v/>
      </c>
      <c r="Y429" s="681"/>
      <c r="Z429" s="681"/>
      <c r="AA429" s="681"/>
      <c r="AB429" s="681"/>
      <c r="AC429" s="681"/>
      <c r="AD429" s="681"/>
    </row>
    <row r="430" spans="1:30" ht="200.1" customHeight="1">
      <c r="A430" s="862">
        <v>416</v>
      </c>
      <c r="B430" s="677"/>
      <c r="C430" s="678"/>
      <c r="D430" s="754">
        <v>400</v>
      </c>
      <c r="E430" s="699" t="s">
        <v>1457</v>
      </c>
      <c r="F430" s="659" t="s">
        <v>2007</v>
      </c>
      <c r="G430" s="661"/>
      <c r="H430" s="662"/>
      <c r="I430" s="655"/>
      <c r="J430" s="655"/>
      <c r="K430" s="679">
        <f t="shared" si="59"/>
        <v>0</v>
      </c>
      <c r="L430" s="664">
        <f t="shared" si="27"/>
        <v>0</v>
      </c>
      <c r="M430" s="665" t="str">
        <f t="shared" si="52"/>
        <v/>
      </c>
      <c r="N430" s="665"/>
      <c r="O430" s="665" t="str">
        <f t="shared" ref="O430" si="60">IFERROR(VLOOKUP(G430,RateB,5,TRUE),"")</f>
        <v/>
      </c>
      <c r="P430" s="664" t="str">
        <f t="shared" ref="P430" si="61">IFERROR(VLOOKUP(H430,Demand,2,TRUE),"")</f>
        <v/>
      </c>
      <c r="Q430" s="665">
        <v>2</v>
      </c>
      <c r="R430" s="666" t="str">
        <f t="shared" ref="R430" si="62">IFERROR((L430*M430)+(L430*O430*P430)*Q430,"")</f>
        <v/>
      </c>
      <c r="S430" s="667" t="str">
        <f t="shared" ref="S430" si="63">IFERROR(VLOOKUP(G430,Rate,2,0),"")</f>
        <v/>
      </c>
      <c r="T430" s="666" t="str">
        <f t="shared" ref="T430" si="64">IFERROR(R430*S430/1000,"")</f>
        <v/>
      </c>
      <c r="U430" s="668">
        <v>25</v>
      </c>
      <c r="V430" s="668">
        <v>25</v>
      </c>
      <c r="W430" s="669">
        <v>360</v>
      </c>
      <c r="X430" s="670" t="str">
        <f t="shared" ref="X430" si="65">IFERROR(T430+U430+V430+W430,"")</f>
        <v/>
      </c>
      <c r="Y430" s="681"/>
      <c r="Z430" s="681"/>
      <c r="AA430" s="681"/>
      <c r="AB430" s="681"/>
      <c r="AC430" s="681"/>
      <c r="AD430" s="681"/>
    </row>
    <row r="431" spans="1:30" ht="200.1" customHeight="1">
      <c r="A431" s="862"/>
      <c r="B431" s="677"/>
      <c r="C431" s="678"/>
      <c r="D431" s="754">
        <v>401</v>
      </c>
      <c r="E431" s="699" t="s">
        <v>1457</v>
      </c>
      <c r="F431" s="689" t="s">
        <v>2008</v>
      </c>
      <c r="G431" s="661"/>
      <c r="H431" s="662"/>
      <c r="I431" s="675"/>
      <c r="J431" s="675"/>
      <c r="K431" s="679">
        <f t="shared" si="59"/>
        <v>0</v>
      </c>
      <c r="L431" s="664">
        <f t="shared" si="27"/>
        <v>0</v>
      </c>
      <c r="M431" s="665" t="str">
        <f t="shared" si="52"/>
        <v/>
      </c>
      <c r="N431" s="665"/>
      <c r="O431" s="665" t="str">
        <f t="shared" si="53"/>
        <v/>
      </c>
      <c r="P431" s="664">
        <v>0.7</v>
      </c>
      <c r="Q431" s="665">
        <v>1</v>
      </c>
      <c r="R431" s="666" t="str">
        <f t="shared" si="57"/>
        <v/>
      </c>
      <c r="S431" s="667" t="str">
        <f t="shared" si="55"/>
        <v/>
      </c>
      <c r="T431" s="666" t="str">
        <f t="shared" si="58"/>
        <v/>
      </c>
      <c r="U431" s="668">
        <v>25</v>
      </c>
      <c r="V431" s="668">
        <v>25</v>
      </c>
      <c r="W431" s="669">
        <v>360</v>
      </c>
      <c r="X431" s="670" t="str">
        <f t="shared" si="56"/>
        <v/>
      </c>
      <c r="Y431" s="681"/>
      <c r="Z431" s="681"/>
      <c r="AA431" s="681"/>
      <c r="AB431" s="681"/>
      <c r="AC431" s="681"/>
      <c r="AD431" s="681"/>
    </row>
    <row r="432" spans="1:30" ht="200.1" customHeight="1">
      <c r="A432" s="655">
        <v>417</v>
      </c>
      <c r="B432" s="677"/>
      <c r="C432" s="678"/>
      <c r="D432" s="754">
        <v>402</v>
      </c>
      <c r="E432" s="699" t="s">
        <v>1457</v>
      </c>
      <c r="F432" s="689" t="s">
        <v>2009</v>
      </c>
      <c r="G432" s="661"/>
      <c r="H432" s="662"/>
      <c r="I432" s="675"/>
      <c r="J432" s="675"/>
      <c r="K432" s="679">
        <f t="shared" si="59"/>
        <v>0</v>
      </c>
      <c r="L432" s="664">
        <f t="shared" si="27"/>
        <v>0</v>
      </c>
      <c r="M432" s="665" t="str">
        <f t="shared" si="52"/>
        <v/>
      </c>
      <c r="N432" s="665"/>
      <c r="O432" s="665" t="str">
        <f t="shared" si="53"/>
        <v/>
      </c>
      <c r="P432" s="664">
        <v>0.85</v>
      </c>
      <c r="Q432" s="665">
        <v>1</v>
      </c>
      <c r="R432" s="666" t="str">
        <f t="shared" si="57"/>
        <v/>
      </c>
      <c r="S432" s="667" t="str">
        <f t="shared" si="55"/>
        <v/>
      </c>
      <c r="T432" s="666" t="str">
        <f t="shared" si="58"/>
        <v/>
      </c>
      <c r="U432" s="668">
        <v>25</v>
      </c>
      <c r="V432" s="668">
        <v>25</v>
      </c>
      <c r="W432" s="669">
        <v>360</v>
      </c>
      <c r="X432" s="670" t="str">
        <f t="shared" si="56"/>
        <v/>
      </c>
      <c r="Y432" s="681"/>
      <c r="Z432" s="681"/>
      <c r="AA432" s="681"/>
      <c r="AB432" s="681"/>
      <c r="AC432" s="681"/>
      <c r="AD432" s="681"/>
    </row>
    <row r="433" spans="1:30" ht="200.1" customHeight="1">
      <c r="A433" s="655">
        <v>418</v>
      </c>
      <c r="B433" s="677"/>
      <c r="C433" s="678"/>
      <c r="D433" s="754">
        <v>403</v>
      </c>
      <c r="E433" s="699" t="s">
        <v>1457</v>
      </c>
      <c r="F433" s="659" t="s">
        <v>1745</v>
      </c>
      <c r="G433" s="661"/>
      <c r="H433" s="662"/>
      <c r="I433" s="675"/>
      <c r="J433" s="675"/>
      <c r="K433" s="679">
        <f t="shared" si="59"/>
        <v>0</v>
      </c>
      <c r="L433" s="664">
        <f t="shared" si="27"/>
        <v>0</v>
      </c>
      <c r="M433" s="665" t="str">
        <f t="shared" si="52"/>
        <v/>
      </c>
      <c r="N433" s="665"/>
      <c r="O433" s="665" t="str">
        <f t="shared" si="53"/>
        <v/>
      </c>
      <c r="P433" s="664">
        <v>0.85</v>
      </c>
      <c r="Q433" s="665">
        <v>1</v>
      </c>
      <c r="R433" s="666" t="str">
        <f t="shared" si="57"/>
        <v/>
      </c>
      <c r="S433" s="667" t="str">
        <f t="shared" si="55"/>
        <v/>
      </c>
      <c r="T433" s="666" t="str">
        <f t="shared" si="58"/>
        <v/>
      </c>
      <c r="U433" s="668">
        <v>25</v>
      </c>
      <c r="V433" s="668">
        <v>25</v>
      </c>
      <c r="W433" s="669">
        <v>360</v>
      </c>
      <c r="X433" s="670" t="str">
        <f t="shared" si="56"/>
        <v/>
      </c>
      <c r="Y433" s="681"/>
      <c r="Z433" s="681"/>
      <c r="AA433" s="681"/>
      <c r="AB433" s="681"/>
      <c r="AC433" s="681"/>
      <c r="AD433" s="681"/>
    </row>
    <row r="434" spans="1:30" ht="200.1" customHeight="1">
      <c r="A434" s="655">
        <v>419</v>
      </c>
      <c r="B434" s="677"/>
      <c r="C434" s="678"/>
      <c r="D434" s="754">
        <v>404</v>
      </c>
      <c r="E434" s="699" t="s">
        <v>1457</v>
      </c>
      <c r="F434" s="659" t="s">
        <v>2010</v>
      </c>
      <c r="G434" s="661"/>
      <c r="H434" s="662"/>
      <c r="I434" s="675"/>
      <c r="J434" s="675"/>
      <c r="K434" s="679">
        <f t="shared" si="59"/>
        <v>0</v>
      </c>
      <c r="L434" s="664">
        <f t="shared" si="27"/>
        <v>0</v>
      </c>
      <c r="M434" s="665" t="str">
        <f t="shared" si="52"/>
        <v/>
      </c>
      <c r="N434" s="665"/>
      <c r="O434" s="665" t="str">
        <f t="shared" si="53"/>
        <v/>
      </c>
      <c r="P434" s="664">
        <v>0.85</v>
      </c>
      <c r="Q434" s="665">
        <v>1</v>
      </c>
      <c r="R434" s="666" t="str">
        <f t="shared" si="57"/>
        <v/>
      </c>
      <c r="S434" s="667" t="str">
        <f t="shared" si="55"/>
        <v/>
      </c>
      <c r="T434" s="666" t="str">
        <f t="shared" si="58"/>
        <v/>
      </c>
      <c r="U434" s="668">
        <v>25</v>
      </c>
      <c r="V434" s="668">
        <v>25</v>
      </c>
      <c r="W434" s="669">
        <v>360</v>
      </c>
      <c r="X434" s="670" t="str">
        <f t="shared" si="56"/>
        <v/>
      </c>
      <c r="Y434" s="681"/>
      <c r="Z434" s="681"/>
      <c r="AA434" s="681"/>
      <c r="AB434" s="681"/>
      <c r="AC434" s="681"/>
      <c r="AD434" s="681"/>
    </row>
    <row r="435" spans="1:30" ht="200.1" customHeight="1">
      <c r="A435" s="655">
        <v>420</v>
      </c>
      <c r="B435" s="677"/>
      <c r="C435" s="678"/>
      <c r="D435" s="658">
        <v>405</v>
      </c>
      <c r="E435" s="699" t="s">
        <v>1457</v>
      </c>
      <c r="F435" s="659" t="s">
        <v>2011</v>
      </c>
      <c r="G435" s="661"/>
      <c r="H435" s="662"/>
      <c r="I435" s="675"/>
      <c r="J435" s="675"/>
      <c r="K435" s="679">
        <f t="shared" si="59"/>
        <v>0</v>
      </c>
      <c r="L435" s="664">
        <f t="shared" si="27"/>
        <v>0</v>
      </c>
      <c r="M435" s="665" t="str">
        <f t="shared" si="52"/>
        <v/>
      </c>
      <c r="N435" s="665"/>
      <c r="O435" s="665" t="str">
        <f t="shared" si="53"/>
        <v/>
      </c>
      <c r="P435" s="664">
        <v>0.85</v>
      </c>
      <c r="Q435" s="665">
        <v>1</v>
      </c>
      <c r="R435" s="666" t="str">
        <f t="shared" si="57"/>
        <v/>
      </c>
      <c r="S435" s="667" t="str">
        <f t="shared" si="55"/>
        <v/>
      </c>
      <c r="T435" s="666" t="str">
        <f t="shared" si="58"/>
        <v/>
      </c>
      <c r="U435" s="668">
        <v>25</v>
      </c>
      <c r="V435" s="668">
        <v>25</v>
      </c>
      <c r="W435" s="669">
        <v>360</v>
      </c>
      <c r="X435" s="670" t="str">
        <f t="shared" si="56"/>
        <v/>
      </c>
      <c r="Y435" s="681"/>
      <c r="Z435" s="681"/>
      <c r="AA435" s="681"/>
      <c r="AB435" s="681"/>
      <c r="AC435" s="681"/>
      <c r="AD435" s="681"/>
    </row>
    <row r="436" spans="1:30" ht="200.1" customHeight="1">
      <c r="A436" s="655">
        <v>421</v>
      </c>
      <c r="B436" s="677"/>
      <c r="C436" s="678"/>
      <c r="D436" s="658">
        <v>406</v>
      </c>
      <c r="E436" s="699" t="s">
        <v>1457</v>
      </c>
      <c r="F436" s="659" t="s">
        <v>2012</v>
      </c>
      <c r="G436" s="661"/>
      <c r="H436" s="662"/>
      <c r="I436" s="675"/>
      <c r="J436" s="675"/>
      <c r="K436" s="679">
        <f t="shared" si="59"/>
        <v>0</v>
      </c>
      <c r="L436" s="664">
        <f t="shared" si="27"/>
        <v>0</v>
      </c>
      <c r="M436" s="665" t="str">
        <f t="shared" si="52"/>
        <v/>
      </c>
      <c r="N436" s="665"/>
      <c r="O436" s="665" t="str">
        <f t="shared" si="53"/>
        <v/>
      </c>
      <c r="P436" s="664">
        <v>0.85</v>
      </c>
      <c r="Q436" s="665">
        <v>1</v>
      </c>
      <c r="R436" s="666" t="str">
        <f t="shared" si="57"/>
        <v/>
      </c>
      <c r="S436" s="667" t="str">
        <f t="shared" si="55"/>
        <v/>
      </c>
      <c r="T436" s="666" t="str">
        <f t="shared" si="58"/>
        <v/>
      </c>
      <c r="U436" s="668">
        <v>25</v>
      </c>
      <c r="V436" s="668">
        <v>25</v>
      </c>
      <c r="W436" s="669">
        <v>360</v>
      </c>
      <c r="X436" s="670" t="str">
        <f t="shared" si="56"/>
        <v/>
      </c>
      <c r="Y436" s="681"/>
      <c r="Z436" s="681"/>
      <c r="AA436" s="681"/>
      <c r="AB436" s="681"/>
      <c r="AC436" s="681"/>
      <c r="AD436" s="681"/>
    </row>
    <row r="437" spans="1:30" ht="200.1" customHeight="1">
      <c r="A437" s="655">
        <v>422</v>
      </c>
      <c r="B437" s="677"/>
      <c r="C437" s="678"/>
      <c r="D437" s="658">
        <v>407</v>
      </c>
      <c r="E437" s="699" t="s">
        <v>1457</v>
      </c>
      <c r="F437" s="659" t="s">
        <v>2013</v>
      </c>
      <c r="G437" s="661"/>
      <c r="H437" s="662"/>
      <c r="I437" s="675"/>
      <c r="J437" s="675"/>
      <c r="K437" s="679">
        <f t="shared" si="59"/>
        <v>0</v>
      </c>
      <c r="L437" s="664">
        <f t="shared" si="27"/>
        <v>0</v>
      </c>
      <c r="M437" s="665" t="str">
        <f t="shared" si="52"/>
        <v/>
      </c>
      <c r="N437" s="665"/>
      <c r="O437" s="665" t="str">
        <f t="shared" si="53"/>
        <v/>
      </c>
      <c r="P437" s="664">
        <v>0.85</v>
      </c>
      <c r="Q437" s="665">
        <v>1</v>
      </c>
      <c r="R437" s="666" t="str">
        <f t="shared" si="57"/>
        <v/>
      </c>
      <c r="S437" s="667" t="str">
        <f t="shared" si="55"/>
        <v/>
      </c>
      <c r="T437" s="666" t="str">
        <f t="shared" si="58"/>
        <v/>
      </c>
      <c r="U437" s="668">
        <v>25</v>
      </c>
      <c r="V437" s="668">
        <v>25</v>
      </c>
      <c r="W437" s="669">
        <v>360</v>
      </c>
      <c r="X437" s="670" t="str">
        <f t="shared" si="56"/>
        <v/>
      </c>
      <c r="Y437" s="681"/>
      <c r="Z437" s="681"/>
      <c r="AA437" s="681"/>
      <c r="AB437" s="681"/>
      <c r="AC437" s="681"/>
      <c r="AD437" s="681"/>
    </row>
    <row r="438" spans="1:30" ht="200.1" customHeight="1">
      <c r="A438" s="655">
        <v>423</v>
      </c>
      <c r="B438" s="677"/>
      <c r="C438" s="678"/>
      <c r="D438" s="658">
        <v>408</v>
      </c>
      <c r="E438" s="699" t="s">
        <v>1457</v>
      </c>
      <c r="F438" s="659" t="s">
        <v>2014</v>
      </c>
      <c r="G438" s="661"/>
      <c r="H438" s="662"/>
      <c r="I438" s="675"/>
      <c r="J438" s="675"/>
      <c r="K438" s="679">
        <f t="shared" si="59"/>
        <v>0</v>
      </c>
      <c r="L438" s="664">
        <f t="shared" si="27"/>
        <v>0</v>
      </c>
      <c r="M438" s="665" t="str">
        <f t="shared" si="52"/>
        <v/>
      </c>
      <c r="N438" s="665"/>
      <c r="O438" s="665" t="str">
        <f t="shared" si="53"/>
        <v/>
      </c>
      <c r="P438" s="664">
        <v>0.85</v>
      </c>
      <c r="Q438" s="665">
        <v>1</v>
      </c>
      <c r="R438" s="666" t="str">
        <f t="shared" si="57"/>
        <v/>
      </c>
      <c r="S438" s="667" t="str">
        <f t="shared" si="55"/>
        <v/>
      </c>
      <c r="T438" s="666" t="str">
        <f t="shared" si="58"/>
        <v/>
      </c>
      <c r="U438" s="668">
        <v>25</v>
      </c>
      <c r="V438" s="668">
        <v>25</v>
      </c>
      <c r="W438" s="669">
        <v>360</v>
      </c>
      <c r="X438" s="670" t="str">
        <f t="shared" si="56"/>
        <v/>
      </c>
      <c r="Y438" s="681"/>
      <c r="Z438" s="681"/>
      <c r="AA438" s="681"/>
      <c r="AB438" s="681"/>
      <c r="AC438" s="681"/>
      <c r="AD438" s="681"/>
    </row>
    <row r="439" spans="1:30" ht="200.1" customHeight="1">
      <c r="A439" s="655">
        <v>424</v>
      </c>
      <c r="B439" s="677"/>
      <c r="C439" s="678"/>
      <c r="D439" s="658">
        <v>409</v>
      </c>
      <c r="E439" s="699" t="s">
        <v>1457</v>
      </c>
      <c r="F439" s="659" t="s">
        <v>2015</v>
      </c>
      <c r="G439" s="661"/>
      <c r="H439" s="662"/>
      <c r="I439" s="675"/>
      <c r="J439" s="675"/>
      <c r="K439" s="679">
        <f t="shared" si="59"/>
        <v>0</v>
      </c>
      <c r="L439" s="664">
        <f t="shared" si="27"/>
        <v>0</v>
      </c>
      <c r="M439" s="665" t="str">
        <f t="shared" si="52"/>
        <v/>
      </c>
      <c r="N439" s="665"/>
      <c r="O439" s="665" t="str">
        <f t="shared" si="53"/>
        <v/>
      </c>
      <c r="P439" s="664">
        <v>0.85</v>
      </c>
      <c r="Q439" s="665">
        <v>1</v>
      </c>
      <c r="R439" s="666" t="str">
        <f t="shared" si="57"/>
        <v/>
      </c>
      <c r="S439" s="667" t="str">
        <f t="shared" si="55"/>
        <v/>
      </c>
      <c r="T439" s="666" t="str">
        <f t="shared" si="58"/>
        <v/>
      </c>
      <c r="U439" s="668">
        <v>25</v>
      </c>
      <c r="V439" s="668">
        <v>25</v>
      </c>
      <c r="W439" s="669">
        <v>360</v>
      </c>
      <c r="X439" s="670" t="str">
        <f t="shared" si="56"/>
        <v/>
      </c>
      <c r="Y439" s="681"/>
      <c r="Z439" s="681"/>
      <c r="AA439" s="681"/>
      <c r="AB439" s="681"/>
      <c r="AC439" s="681"/>
      <c r="AD439" s="681"/>
    </row>
    <row r="440" spans="1:30" ht="200.1" customHeight="1">
      <c r="A440" s="655">
        <v>425</v>
      </c>
      <c r="B440" s="677"/>
      <c r="C440" s="678"/>
      <c r="D440" s="658">
        <v>410</v>
      </c>
      <c r="E440" s="699" t="s">
        <v>1457</v>
      </c>
      <c r="F440" s="659" t="s">
        <v>2016</v>
      </c>
      <c r="G440" s="661"/>
      <c r="H440" s="662"/>
      <c r="I440" s="675"/>
      <c r="J440" s="675"/>
      <c r="K440" s="679">
        <f t="shared" si="59"/>
        <v>0</v>
      </c>
      <c r="L440" s="664">
        <f t="shared" si="27"/>
        <v>0</v>
      </c>
      <c r="M440" s="665" t="str">
        <f t="shared" si="52"/>
        <v/>
      </c>
      <c r="N440" s="665"/>
      <c r="O440" s="665" t="str">
        <f t="shared" si="53"/>
        <v/>
      </c>
      <c r="P440" s="664">
        <v>0.85</v>
      </c>
      <c r="Q440" s="665">
        <v>1</v>
      </c>
      <c r="R440" s="666" t="str">
        <f t="shared" si="57"/>
        <v/>
      </c>
      <c r="S440" s="667" t="str">
        <f t="shared" si="55"/>
        <v/>
      </c>
      <c r="T440" s="666" t="str">
        <f t="shared" si="58"/>
        <v/>
      </c>
      <c r="U440" s="668">
        <v>25</v>
      </c>
      <c r="V440" s="668">
        <v>25</v>
      </c>
      <c r="W440" s="669">
        <v>360</v>
      </c>
      <c r="X440" s="670" t="str">
        <f t="shared" si="56"/>
        <v/>
      </c>
      <c r="Y440" s="681"/>
      <c r="Z440" s="681"/>
      <c r="AA440" s="681"/>
      <c r="AB440" s="681"/>
      <c r="AC440" s="681"/>
      <c r="AD440" s="681"/>
    </row>
    <row r="441" spans="1:30" ht="200.1" customHeight="1">
      <c r="A441" s="655">
        <v>426</v>
      </c>
      <c r="B441" s="677"/>
      <c r="C441" s="678"/>
      <c r="D441" s="658">
        <v>410</v>
      </c>
      <c r="E441" s="699" t="s">
        <v>1457</v>
      </c>
      <c r="F441" s="659" t="s">
        <v>2017</v>
      </c>
      <c r="G441" s="661"/>
      <c r="H441" s="662"/>
      <c r="I441" s="675"/>
      <c r="J441" s="675"/>
      <c r="K441" s="679">
        <f t="shared" si="59"/>
        <v>0</v>
      </c>
      <c r="L441" s="664">
        <f t="shared" ref="L441:L522" si="66">K441/10.764</f>
        <v>0</v>
      </c>
      <c r="M441" s="665" t="str">
        <f t="shared" si="52"/>
        <v/>
      </c>
      <c r="N441" s="665"/>
      <c r="O441" s="665" t="str">
        <f t="shared" si="53"/>
        <v/>
      </c>
      <c r="P441" s="664">
        <v>0.85</v>
      </c>
      <c r="Q441" s="665">
        <v>1</v>
      </c>
      <c r="R441" s="666" t="str">
        <f t="shared" si="57"/>
        <v/>
      </c>
      <c r="S441" s="667" t="str">
        <f t="shared" si="55"/>
        <v/>
      </c>
      <c r="T441" s="666" t="str">
        <f t="shared" si="58"/>
        <v/>
      </c>
      <c r="U441" s="668">
        <v>25</v>
      </c>
      <c r="V441" s="668">
        <v>25</v>
      </c>
      <c r="W441" s="669">
        <v>360</v>
      </c>
      <c r="X441" s="670" t="str">
        <f t="shared" si="56"/>
        <v/>
      </c>
      <c r="Y441" s="681"/>
      <c r="Z441" s="681"/>
      <c r="AA441" s="681"/>
      <c r="AB441" s="681"/>
      <c r="AC441" s="681"/>
      <c r="AD441" s="681"/>
    </row>
    <row r="442" spans="1:30" ht="200.1" customHeight="1">
      <c r="A442" s="655">
        <v>427</v>
      </c>
      <c r="B442" s="677"/>
      <c r="C442" s="678"/>
      <c r="D442" s="754">
        <v>411</v>
      </c>
      <c r="E442" s="699" t="s">
        <v>1457</v>
      </c>
      <c r="F442" s="659" t="s">
        <v>2018</v>
      </c>
      <c r="G442" s="661"/>
      <c r="H442" s="662"/>
      <c r="I442" s="675"/>
      <c r="J442" s="675"/>
      <c r="K442" s="679">
        <f t="shared" si="59"/>
        <v>0</v>
      </c>
      <c r="L442" s="664">
        <f t="shared" si="66"/>
        <v>0</v>
      </c>
      <c r="M442" s="665" t="str">
        <f t="shared" ref="M442" si="67">IFERROR(VLOOKUP(G442,RateB,4,TRUE),"")</f>
        <v/>
      </c>
      <c r="N442" s="665"/>
      <c r="O442" s="665" t="str">
        <f t="shared" ref="O442" si="68">IFERROR(VLOOKUP(G442,RateB,5,TRUE),"")</f>
        <v/>
      </c>
      <c r="P442" s="664">
        <v>0.85</v>
      </c>
      <c r="Q442" s="665">
        <v>1</v>
      </c>
      <c r="R442" s="666" t="str">
        <f t="shared" ref="R442" si="69">IFERROR((L442*M442)+(L442*O442*P442)*Q442,"")</f>
        <v/>
      </c>
      <c r="S442" s="667" t="str">
        <f t="shared" ref="S442" si="70">IFERROR(VLOOKUP(G442,Rate,2,0),"")</f>
        <v/>
      </c>
      <c r="T442" s="666" t="str">
        <f t="shared" ref="T442" si="71">IFERROR(R442*S442/1000,"")</f>
        <v/>
      </c>
      <c r="U442" s="668">
        <v>25</v>
      </c>
      <c r="V442" s="668">
        <v>25</v>
      </c>
      <c r="W442" s="669">
        <v>360</v>
      </c>
      <c r="X442" s="670" t="str">
        <f t="shared" ref="X442" si="72">IFERROR(T442+U442+V442+W442,"")</f>
        <v/>
      </c>
      <c r="Y442" s="681"/>
      <c r="Z442" s="681"/>
      <c r="AA442" s="681"/>
      <c r="AB442" s="681"/>
      <c r="AC442" s="681"/>
      <c r="AD442" s="681"/>
    </row>
    <row r="443" spans="1:30" ht="200.1" customHeight="1">
      <c r="A443" s="655">
        <v>428</v>
      </c>
      <c r="B443" s="677"/>
      <c r="C443" s="678"/>
      <c r="D443" s="754">
        <v>412</v>
      </c>
      <c r="E443" s="699" t="s">
        <v>1457</v>
      </c>
      <c r="F443" s="659" t="s">
        <v>2019</v>
      </c>
      <c r="G443" s="661"/>
      <c r="H443" s="662"/>
      <c r="I443" s="675"/>
      <c r="J443" s="675"/>
      <c r="K443" s="679">
        <f t="shared" si="59"/>
        <v>0</v>
      </c>
      <c r="L443" s="664">
        <f t="shared" si="66"/>
        <v>0</v>
      </c>
      <c r="M443" s="665" t="str">
        <f t="shared" ref="M443" si="73">IFERROR(VLOOKUP(G443,RateB,4,TRUE),"")</f>
        <v/>
      </c>
      <c r="N443" s="665"/>
      <c r="O443" s="665" t="str">
        <f t="shared" ref="O443" si="74">IFERROR(VLOOKUP(G443,RateB,5,TRUE),"")</f>
        <v/>
      </c>
      <c r="P443" s="664">
        <v>0.85</v>
      </c>
      <c r="Q443" s="665">
        <v>1</v>
      </c>
      <c r="R443" s="666" t="str">
        <f t="shared" ref="R443" si="75">IFERROR((L443*M443)+(L443*O443*P443)*Q443,"")</f>
        <v/>
      </c>
      <c r="S443" s="667" t="str">
        <f t="shared" ref="S443" si="76">IFERROR(VLOOKUP(G443,Rate,2,0),"")</f>
        <v/>
      </c>
      <c r="T443" s="666" t="str">
        <f t="shared" ref="T443" si="77">IFERROR(R443*S443/1000,"")</f>
        <v/>
      </c>
      <c r="U443" s="668">
        <v>25</v>
      </c>
      <c r="V443" s="668">
        <v>25</v>
      </c>
      <c r="W443" s="669">
        <v>360</v>
      </c>
      <c r="X443" s="670" t="str">
        <f t="shared" ref="X443" si="78">IFERROR(T443+U443+V443+W443,"")</f>
        <v/>
      </c>
      <c r="Y443" s="681"/>
      <c r="Z443" s="681"/>
      <c r="AA443" s="681"/>
      <c r="AB443" s="681"/>
      <c r="AC443" s="681"/>
      <c r="AD443" s="681"/>
    </row>
    <row r="444" spans="1:30" ht="200.1" customHeight="1">
      <c r="A444" s="655">
        <v>429</v>
      </c>
      <c r="B444" s="677"/>
      <c r="C444" s="678"/>
      <c r="D444" s="754">
        <v>413</v>
      </c>
      <c r="E444" s="699" t="s">
        <v>1457</v>
      </c>
      <c r="F444" s="659" t="s">
        <v>2020</v>
      </c>
      <c r="G444" s="661"/>
      <c r="H444" s="662"/>
      <c r="I444" s="675"/>
      <c r="J444" s="675"/>
      <c r="K444" s="679">
        <f t="shared" si="59"/>
        <v>0</v>
      </c>
      <c r="L444" s="664">
        <f t="shared" si="66"/>
        <v>0</v>
      </c>
      <c r="M444" s="665" t="str">
        <f t="shared" ref="M444:M452" si="79">IFERROR(VLOOKUP(G444,RateB,4,TRUE),"")</f>
        <v/>
      </c>
      <c r="N444" s="665"/>
      <c r="O444" s="665" t="str">
        <f t="shared" ref="O444:O452" si="80">IFERROR(VLOOKUP(G444,RateB,5,TRUE),"")</f>
        <v/>
      </c>
      <c r="P444" s="664">
        <v>0.85</v>
      </c>
      <c r="Q444" s="665">
        <v>1</v>
      </c>
      <c r="R444" s="666" t="str">
        <f t="shared" ref="R444:R452" si="81">IFERROR((L444*M444)+(L444*O444*P444)*Q444,"")</f>
        <v/>
      </c>
      <c r="S444" s="667" t="str">
        <f t="shared" ref="S444:S452" si="82">IFERROR(VLOOKUP(G444,Rate,2,0),"")</f>
        <v/>
      </c>
      <c r="T444" s="666" t="str">
        <f t="shared" ref="T444:T452" si="83">IFERROR(R444*S444/1000,"")</f>
        <v/>
      </c>
      <c r="U444" s="668">
        <v>25</v>
      </c>
      <c r="V444" s="668">
        <v>25</v>
      </c>
      <c r="W444" s="669">
        <v>360</v>
      </c>
      <c r="X444" s="670" t="str">
        <f t="shared" ref="X444:X452" si="84">IFERROR(T444+U444+V444+W444,"")</f>
        <v/>
      </c>
      <c r="Y444" s="681"/>
      <c r="Z444" s="681"/>
      <c r="AA444" s="681"/>
      <c r="AB444" s="681"/>
      <c r="AC444" s="681"/>
      <c r="AD444" s="681"/>
    </row>
    <row r="445" spans="1:30" ht="200.1" customHeight="1">
      <c r="A445" s="655">
        <v>430</v>
      </c>
      <c r="B445" s="677"/>
      <c r="C445" s="678"/>
      <c r="D445" s="754">
        <v>414</v>
      </c>
      <c r="E445" s="699" t="s">
        <v>1457</v>
      </c>
      <c r="F445" s="659" t="s">
        <v>2021</v>
      </c>
      <c r="G445" s="661"/>
      <c r="H445" s="662"/>
      <c r="I445" s="675"/>
      <c r="J445" s="675"/>
      <c r="K445" s="679">
        <f t="shared" si="59"/>
        <v>0</v>
      </c>
      <c r="L445" s="664">
        <f t="shared" si="66"/>
        <v>0</v>
      </c>
      <c r="M445" s="665" t="str">
        <f t="shared" si="79"/>
        <v/>
      </c>
      <c r="N445" s="665"/>
      <c r="O445" s="665" t="str">
        <f t="shared" si="80"/>
        <v/>
      </c>
      <c r="P445" s="664">
        <v>0.85</v>
      </c>
      <c r="Q445" s="665">
        <v>1</v>
      </c>
      <c r="R445" s="666" t="str">
        <f t="shared" si="81"/>
        <v/>
      </c>
      <c r="S445" s="667" t="str">
        <f t="shared" si="82"/>
        <v/>
      </c>
      <c r="T445" s="666" t="str">
        <f t="shared" si="83"/>
        <v/>
      </c>
      <c r="U445" s="668">
        <v>25</v>
      </c>
      <c r="V445" s="668">
        <v>25</v>
      </c>
      <c r="W445" s="669">
        <v>360</v>
      </c>
      <c r="X445" s="670" t="str">
        <f t="shared" si="84"/>
        <v/>
      </c>
      <c r="Y445" s="681"/>
      <c r="Z445" s="681"/>
      <c r="AA445" s="681"/>
      <c r="AB445" s="681"/>
      <c r="AC445" s="681"/>
      <c r="AD445" s="681"/>
    </row>
    <row r="446" spans="1:30" ht="200.1" customHeight="1">
      <c r="A446" s="655">
        <v>431</v>
      </c>
      <c r="B446" s="677"/>
      <c r="C446" s="678"/>
      <c r="D446" s="754">
        <v>415</v>
      </c>
      <c r="E446" s="699" t="s">
        <v>1457</v>
      </c>
      <c r="F446" s="659" t="s">
        <v>2022</v>
      </c>
      <c r="G446" s="661"/>
      <c r="H446" s="662"/>
      <c r="I446" s="675"/>
      <c r="J446" s="675"/>
      <c r="K446" s="679">
        <f t="shared" si="59"/>
        <v>0</v>
      </c>
      <c r="L446" s="664">
        <f t="shared" si="66"/>
        <v>0</v>
      </c>
      <c r="M446" s="665" t="str">
        <f t="shared" si="79"/>
        <v/>
      </c>
      <c r="N446" s="665"/>
      <c r="O446" s="665" t="str">
        <f t="shared" si="80"/>
        <v/>
      </c>
      <c r="P446" s="664">
        <v>0.85</v>
      </c>
      <c r="Q446" s="665">
        <v>1</v>
      </c>
      <c r="R446" s="666" t="str">
        <f t="shared" si="81"/>
        <v/>
      </c>
      <c r="S446" s="667" t="str">
        <f t="shared" si="82"/>
        <v/>
      </c>
      <c r="T446" s="666" t="str">
        <f t="shared" si="83"/>
        <v/>
      </c>
      <c r="U446" s="668">
        <v>25</v>
      </c>
      <c r="V446" s="668">
        <v>25</v>
      </c>
      <c r="W446" s="669">
        <v>360</v>
      </c>
      <c r="X446" s="670" t="str">
        <f t="shared" si="84"/>
        <v/>
      </c>
      <c r="Y446" s="681"/>
      <c r="Z446" s="681"/>
      <c r="AA446" s="681"/>
      <c r="AB446" s="681"/>
      <c r="AC446" s="681"/>
      <c r="AD446" s="681"/>
    </row>
    <row r="447" spans="1:30" ht="200.1" customHeight="1">
      <c r="A447" s="655">
        <v>432</v>
      </c>
      <c r="B447" s="677"/>
      <c r="C447" s="678"/>
      <c r="D447" s="862">
        <v>416</v>
      </c>
      <c r="E447" s="699" t="s">
        <v>1457</v>
      </c>
      <c r="F447" s="659" t="s">
        <v>2023</v>
      </c>
      <c r="G447" s="661"/>
      <c r="H447" s="662"/>
      <c r="I447" s="675"/>
      <c r="J447" s="675"/>
      <c r="K447" s="679">
        <f t="shared" si="59"/>
        <v>0</v>
      </c>
      <c r="L447" s="664">
        <f t="shared" si="66"/>
        <v>0</v>
      </c>
      <c r="M447" s="665" t="str">
        <f t="shared" si="79"/>
        <v/>
      </c>
      <c r="N447" s="665"/>
      <c r="O447" s="665" t="str">
        <f t="shared" si="80"/>
        <v/>
      </c>
      <c r="P447" s="664">
        <v>0.85</v>
      </c>
      <c r="Q447" s="665">
        <v>1</v>
      </c>
      <c r="R447" s="666" t="str">
        <f t="shared" si="81"/>
        <v/>
      </c>
      <c r="S447" s="667" t="str">
        <f t="shared" si="82"/>
        <v/>
      </c>
      <c r="T447" s="666" t="str">
        <f t="shared" si="83"/>
        <v/>
      </c>
      <c r="U447" s="668">
        <v>25</v>
      </c>
      <c r="V447" s="668">
        <v>25</v>
      </c>
      <c r="W447" s="669">
        <v>360</v>
      </c>
      <c r="X447" s="670" t="str">
        <f t="shared" si="84"/>
        <v/>
      </c>
      <c r="Y447" s="681"/>
      <c r="Z447" s="681"/>
      <c r="AA447" s="681"/>
      <c r="AB447" s="681"/>
      <c r="AC447" s="681"/>
      <c r="AD447" s="681"/>
    </row>
    <row r="448" spans="1:30" ht="200.1" customHeight="1">
      <c r="A448" s="655">
        <v>433</v>
      </c>
      <c r="B448" s="677"/>
      <c r="C448" s="678"/>
      <c r="D448" s="862"/>
      <c r="E448" s="672"/>
      <c r="F448" s="672"/>
      <c r="G448" s="661"/>
      <c r="H448" s="662"/>
      <c r="I448" s="675"/>
      <c r="J448" s="675"/>
      <c r="K448" s="679">
        <f t="shared" si="59"/>
        <v>0</v>
      </c>
      <c r="L448" s="664">
        <f t="shared" si="66"/>
        <v>0</v>
      </c>
      <c r="M448" s="665" t="str">
        <f t="shared" si="79"/>
        <v/>
      </c>
      <c r="N448" s="665"/>
      <c r="O448" s="665" t="str">
        <f t="shared" si="80"/>
        <v/>
      </c>
      <c r="P448" s="664">
        <v>0.85</v>
      </c>
      <c r="Q448" s="665">
        <v>1</v>
      </c>
      <c r="R448" s="666" t="str">
        <f t="shared" si="81"/>
        <v/>
      </c>
      <c r="S448" s="667" t="str">
        <f t="shared" si="82"/>
        <v/>
      </c>
      <c r="T448" s="666" t="str">
        <f t="shared" si="83"/>
        <v/>
      </c>
      <c r="U448" s="668">
        <v>25</v>
      </c>
      <c r="V448" s="668">
        <v>25</v>
      </c>
      <c r="W448" s="669">
        <v>360</v>
      </c>
      <c r="X448" s="670" t="str">
        <f t="shared" si="84"/>
        <v/>
      </c>
      <c r="Y448" s="681"/>
      <c r="Z448" s="681"/>
      <c r="AA448" s="681"/>
      <c r="AB448" s="681"/>
      <c r="AC448" s="681"/>
      <c r="AD448" s="681"/>
    </row>
    <row r="449" spans="1:30" ht="200.1" customHeight="1">
      <c r="A449" s="754"/>
      <c r="B449" s="677"/>
      <c r="C449" s="678"/>
      <c r="D449" s="754">
        <v>417</v>
      </c>
      <c r="E449" s="699" t="s">
        <v>1457</v>
      </c>
      <c r="F449" s="659" t="s">
        <v>2024</v>
      </c>
      <c r="G449" s="661"/>
      <c r="H449" s="662"/>
      <c r="I449" s="675"/>
      <c r="J449" s="675"/>
      <c r="K449" s="679"/>
      <c r="L449" s="755"/>
      <c r="M449" s="665"/>
      <c r="N449" s="665"/>
      <c r="O449" s="665"/>
      <c r="P449" s="755"/>
      <c r="Q449" s="665"/>
      <c r="R449" s="666"/>
      <c r="S449" s="667"/>
      <c r="T449" s="666"/>
      <c r="U449" s="668"/>
      <c r="V449" s="668"/>
      <c r="W449" s="669"/>
      <c r="X449" s="670"/>
      <c r="Y449" s="681"/>
      <c r="Z449" s="681"/>
      <c r="AA449" s="681"/>
      <c r="AB449" s="681"/>
      <c r="AC449" s="681"/>
      <c r="AD449" s="681"/>
    </row>
    <row r="450" spans="1:30" ht="200.1" customHeight="1">
      <c r="A450" s="655">
        <v>434</v>
      </c>
      <c r="B450" s="677"/>
      <c r="C450" s="678"/>
      <c r="D450" s="754">
        <v>418</v>
      </c>
      <c r="E450" s="699" t="s">
        <v>1457</v>
      </c>
      <c r="F450" s="659" t="s">
        <v>2025</v>
      </c>
      <c r="G450" s="661"/>
      <c r="H450" s="662"/>
      <c r="I450" s="675"/>
      <c r="J450" s="675"/>
      <c r="K450" s="679">
        <f t="shared" si="59"/>
        <v>0</v>
      </c>
      <c r="L450" s="664">
        <f t="shared" si="66"/>
        <v>0</v>
      </c>
      <c r="M450" s="665" t="str">
        <f t="shared" si="79"/>
        <v/>
      </c>
      <c r="N450" s="665"/>
      <c r="O450" s="665" t="str">
        <f t="shared" si="80"/>
        <v/>
      </c>
      <c r="P450" s="664">
        <v>0.85</v>
      </c>
      <c r="Q450" s="665">
        <v>1</v>
      </c>
      <c r="R450" s="666" t="str">
        <f t="shared" si="81"/>
        <v/>
      </c>
      <c r="S450" s="667" t="str">
        <f t="shared" si="82"/>
        <v/>
      </c>
      <c r="T450" s="666" t="str">
        <f t="shared" si="83"/>
        <v/>
      </c>
      <c r="U450" s="668">
        <v>25</v>
      </c>
      <c r="V450" s="668">
        <v>25</v>
      </c>
      <c r="W450" s="669">
        <v>360</v>
      </c>
      <c r="X450" s="670" t="str">
        <f t="shared" si="84"/>
        <v/>
      </c>
      <c r="Y450" s="681"/>
      <c r="Z450" s="681"/>
      <c r="AA450" s="681"/>
      <c r="AB450" s="681"/>
      <c r="AC450" s="681"/>
      <c r="AD450" s="681"/>
    </row>
    <row r="451" spans="1:30" ht="200.1" customHeight="1">
      <c r="A451" s="655">
        <v>435</v>
      </c>
      <c r="B451" s="677"/>
      <c r="C451" s="678"/>
      <c r="D451" s="754">
        <v>419</v>
      </c>
      <c r="E451" s="699" t="s">
        <v>1457</v>
      </c>
      <c r="F451" s="659" t="s">
        <v>2026</v>
      </c>
      <c r="G451" s="661"/>
      <c r="H451" s="662"/>
      <c r="I451" s="675"/>
      <c r="J451" s="675"/>
      <c r="K451" s="679">
        <f t="shared" si="59"/>
        <v>0</v>
      </c>
      <c r="L451" s="664">
        <f t="shared" si="66"/>
        <v>0</v>
      </c>
      <c r="M451" s="665" t="str">
        <f t="shared" si="79"/>
        <v/>
      </c>
      <c r="N451" s="665"/>
      <c r="O451" s="665" t="str">
        <f t="shared" si="80"/>
        <v/>
      </c>
      <c r="P451" s="664">
        <v>0.85</v>
      </c>
      <c r="Q451" s="665">
        <v>1</v>
      </c>
      <c r="R451" s="666" t="str">
        <f t="shared" si="81"/>
        <v/>
      </c>
      <c r="S451" s="667" t="str">
        <f t="shared" si="82"/>
        <v/>
      </c>
      <c r="T451" s="666" t="str">
        <f t="shared" si="83"/>
        <v/>
      </c>
      <c r="U451" s="668">
        <v>25</v>
      </c>
      <c r="V451" s="668">
        <v>25</v>
      </c>
      <c r="W451" s="669">
        <v>360</v>
      </c>
      <c r="X451" s="670" t="str">
        <f t="shared" si="84"/>
        <v/>
      </c>
      <c r="Y451" s="681"/>
      <c r="Z451" s="681"/>
      <c r="AA451" s="681"/>
      <c r="AB451" s="681"/>
      <c r="AC451" s="681"/>
      <c r="AD451" s="681"/>
    </row>
    <row r="452" spans="1:30" ht="200.1" customHeight="1">
      <c r="A452" s="655">
        <v>436</v>
      </c>
      <c r="B452" s="677"/>
      <c r="C452" s="678"/>
      <c r="D452" s="754">
        <v>420</v>
      </c>
      <c r="E452" s="699" t="s">
        <v>1457</v>
      </c>
      <c r="F452" s="659" t="s">
        <v>2027</v>
      </c>
      <c r="G452" s="661"/>
      <c r="H452" s="662"/>
      <c r="I452" s="684"/>
      <c r="J452" s="684"/>
      <c r="K452" s="679">
        <f t="shared" si="59"/>
        <v>0</v>
      </c>
      <c r="L452" s="664">
        <f t="shared" si="66"/>
        <v>0</v>
      </c>
      <c r="M452" s="665" t="str">
        <f t="shared" si="79"/>
        <v/>
      </c>
      <c r="N452" s="665"/>
      <c r="O452" s="665" t="str">
        <f t="shared" si="80"/>
        <v/>
      </c>
      <c r="P452" s="664">
        <v>0.85</v>
      </c>
      <c r="Q452" s="665">
        <v>1</v>
      </c>
      <c r="R452" s="666" t="str">
        <f t="shared" si="81"/>
        <v/>
      </c>
      <c r="S452" s="667" t="str">
        <f t="shared" si="82"/>
        <v/>
      </c>
      <c r="T452" s="666" t="str">
        <f t="shared" si="83"/>
        <v/>
      </c>
      <c r="U452" s="668">
        <v>25</v>
      </c>
      <c r="V452" s="668">
        <v>25</v>
      </c>
      <c r="W452" s="669">
        <v>360</v>
      </c>
      <c r="X452" s="670" t="str">
        <f t="shared" si="84"/>
        <v/>
      </c>
      <c r="Y452" s="681"/>
      <c r="Z452" s="681"/>
      <c r="AA452" s="681"/>
      <c r="AB452" s="681"/>
      <c r="AC452" s="681"/>
      <c r="AD452" s="681"/>
    </row>
    <row r="453" spans="1:30" ht="200.1" customHeight="1">
      <c r="A453" s="655">
        <v>437</v>
      </c>
      <c r="B453" s="677"/>
      <c r="C453" s="678"/>
      <c r="D453" s="754">
        <v>421</v>
      </c>
      <c r="E453" s="699" t="s">
        <v>1457</v>
      </c>
      <c r="F453" s="659" t="s">
        <v>2028</v>
      </c>
      <c r="G453" s="661"/>
      <c r="H453" s="662"/>
      <c r="I453" s="675"/>
      <c r="J453" s="675"/>
      <c r="K453" s="679">
        <f t="shared" si="59"/>
        <v>0</v>
      </c>
      <c r="L453" s="664">
        <f t="shared" si="66"/>
        <v>0</v>
      </c>
      <c r="M453" s="665" t="str">
        <f t="shared" si="52"/>
        <v/>
      </c>
      <c r="N453" s="665"/>
      <c r="O453" s="665" t="str">
        <f t="shared" si="53"/>
        <v/>
      </c>
      <c r="P453" s="664">
        <v>0.85</v>
      </c>
      <c r="Q453" s="665">
        <v>1</v>
      </c>
      <c r="R453" s="666" t="str">
        <f t="shared" si="57"/>
        <v/>
      </c>
      <c r="S453" s="667" t="str">
        <f t="shared" si="55"/>
        <v/>
      </c>
      <c r="T453" s="666" t="str">
        <f t="shared" si="58"/>
        <v/>
      </c>
      <c r="U453" s="668">
        <v>25</v>
      </c>
      <c r="V453" s="668">
        <v>25</v>
      </c>
      <c r="W453" s="669">
        <v>360</v>
      </c>
      <c r="X453" s="670" t="str">
        <f t="shared" si="56"/>
        <v/>
      </c>
      <c r="Y453" s="681"/>
      <c r="Z453" s="681"/>
      <c r="AA453" s="681"/>
      <c r="AB453" s="681"/>
      <c r="AC453" s="681"/>
      <c r="AD453" s="681"/>
    </row>
    <row r="454" spans="1:30" ht="200.1" customHeight="1">
      <c r="A454" s="655">
        <v>438</v>
      </c>
      <c r="B454" s="677"/>
      <c r="C454" s="678"/>
      <c r="D454" s="754">
        <v>422</v>
      </c>
      <c r="E454" s="699" t="s">
        <v>1457</v>
      </c>
      <c r="F454" s="689" t="s">
        <v>2029</v>
      </c>
      <c r="G454" s="661"/>
      <c r="H454" s="662"/>
      <c r="I454" s="683"/>
      <c r="J454" s="675"/>
      <c r="K454" s="679">
        <f t="shared" si="59"/>
        <v>0</v>
      </c>
      <c r="L454" s="664">
        <f t="shared" si="66"/>
        <v>0</v>
      </c>
      <c r="M454" s="665" t="str">
        <f t="shared" ref="M454:M513" si="85">IFERROR(VLOOKUP(G454,RateB,4,TRUE),"")</f>
        <v/>
      </c>
      <c r="N454" s="665"/>
      <c r="O454" s="665" t="str">
        <f t="shared" ref="O454:O513" si="86">IFERROR(VLOOKUP(G454,RateB,5,TRUE),"")</f>
        <v/>
      </c>
      <c r="P454" s="664">
        <v>0.85</v>
      </c>
      <c r="Q454" s="665">
        <v>1</v>
      </c>
      <c r="R454" s="666" t="str">
        <f t="shared" ref="R454:R514" si="87">IFERROR((L454*M454)+(L454*O454*P454)*Q454,"")</f>
        <v/>
      </c>
      <c r="S454" s="667" t="str">
        <f t="shared" ref="S454:S512" si="88">IFERROR(VLOOKUP(G454,Rate,2,0),"")</f>
        <v/>
      </c>
      <c r="T454" s="666" t="str">
        <f t="shared" ref="T454:T514" si="89">IFERROR(R454*S454/1000,"")</f>
        <v/>
      </c>
      <c r="U454" s="668">
        <v>25</v>
      </c>
      <c r="V454" s="668">
        <v>25</v>
      </c>
      <c r="W454" s="669">
        <v>360</v>
      </c>
      <c r="X454" s="670" t="str">
        <f t="shared" ref="X454:X513" si="90">IFERROR(T454+U454+V454+W454,"")</f>
        <v/>
      </c>
      <c r="Y454" s="681"/>
      <c r="Z454" s="681"/>
      <c r="AA454" s="681"/>
      <c r="AB454" s="681"/>
      <c r="AC454" s="681"/>
      <c r="AD454" s="681"/>
    </row>
    <row r="455" spans="1:30" ht="200.1" customHeight="1">
      <c r="A455" s="655">
        <v>439</v>
      </c>
      <c r="B455" s="677"/>
      <c r="C455" s="678"/>
      <c r="D455" s="754">
        <v>423</v>
      </c>
      <c r="E455" s="699" t="s">
        <v>1457</v>
      </c>
      <c r="F455" s="659" t="s">
        <v>2030</v>
      </c>
      <c r="G455" s="661"/>
      <c r="H455" s="662"/>
      <c r="I455" s="683"/>
      <c r="J455" s="675"/>
      <c r="K455" s="679">
        <f t="shared" si="59"/>
        <v>0</v>
      </c>
      <c r="L455" s="664">
        <f t="shared" si="66"/>
        <v>0</v>
      </c>
      <c r="M455" s="665" t="str">
        <f t="shared" si="85"/>
        <v/>
      </c>
      <c r="N455" s="665"/>
      <c r="O455" s="665" t="str">
        <f t="shared" si="86"/>
        <v/>
      </c>
      <c r="P455" s="664">
        <v>0.85</v>
      </c>
      <c r="Q455" s="665">
        <v>1</v>
      </c>
      <c r="R455" s="666" t="str">
        <f t="shared" si="87"/>
        <v/>
      </c>
      <c r="S455" s="667" t="str">
        <f t="shared" si="88"/>
        <v/>
      </c>
      <c r="T455" s="666" t="str">
        <f t="shared" si="89"/>
        <v/>
      </c>
      <c r="U455" s="668">
        <v>25</v>
      </c>
      <c r="V455" s="668">
        <v>25</v>
      </c>
      <c r="W455" s="669">
        <v>360</v>
      </c>
      <c r="X455" s="670" t="str">
        <f t="shared" si="90"/>
        <v/>
      </c>
      <c r="Y455" s="681"/>
      <c r="Z455" s="681"/>
      <c r="AA455" s="681"/>
      <c r="AB455" s="681"/>
      <c r="AC455" s="681"/>
      <c r="AD455" s="681"/>
    </row>
    <row r="456" spans="1:30" ht="200.1" customHeight="1">
      <c r="A456" s="655">
        <v>440</v>
      </c>
      <c r="B456" s="677"/>
      <c r="C456" s="678"/>
      <c r="D456" s="754">
        <v>424</v>
      </c>
      <c r="E456" s="699" t="s">
        <v>1457</v>
      </c>
      <c r="F456" s="659" t="s">
        <v>2031</v>
      </c>
      <c r="G456" s="661"/>
      <c r="H456" s="662"/>
      <c r="I456" s="683"/>
      <c r="J456" s="675"/>
      <c r="K456" s="679">
        <f t="shared" si="59"/>
        <v>0</v>
      </c>
      <c r="L456" s="664">
        <f t="shared" si="66"/>
        <v>0</v>
      </c>
      <c r="M456" s="665" t="str">
        <f t="shared" si="85"/>
        <v/>
      </c>
      <c r="N456" s="665"/>
      <c r="O456" s="665" t="str">
        <f t="shared" si="86"/>
        <v/>
      </c>
      <c r="P456" s="664">
        <v>0.85</v>
      </c>
      <c r="Q456" s="665">
        <v>1</v>
      </c>
      <c r="R456" s="666" t="str">
        <f t="shared" si="87"/>
        <v/>
      </c>
      <c r="S456" s="667" t="str">
        <f t="shared" si="88"/>
        <v/>
      </c>
      <c r="T456" s="666" t="str">
        <f t="shared" si="89"/>
        <v/>
      </c>
      <c r="U456" s="668">
        <v>25</v>
      </c>
      <c r="V456" s="668">
        <v>25</v>
      </c>
      <c r="W456" s="669">
        <v>360</v>
      </c>
      <c r="X456" s="670" t="str">
        <f t="shared" si="90"/>
        <v/>
      </c>
      <c r="Y456" s="681"/>
      <c r="Z456" s="681"/>
      <c r="AA456" s="681"/>
      <c r="AB456" s="681"/>
      <c r="AC456" s="681"/>
      <c r="AD456" s="681"/>
    </row>
    <row r="457" spans="1:30" ht="200.1" customHeight="1">
      <c r="A457" s="655">
        <v>441</v>
      </c>
      <c r="B457" s="677"/>
      <c r="C457" s="678"/>
      <c r="D457" s="754">
        <v>425</v>
      </c>
      <c r="E457" s="659" t="s">
        <v>2032</v>
      </c>
      <c r="F457" s="660" t="s">
        <v>1622</v>
      </c>
      <c r="G457" s="661"/>
      <c r="H457" s="662"/>
      <c r="I457" s="683"/>
      <c r="J457" s="675"/>
      <c r="K457" s="679">
        <f t="shared" si="59"/>
        <v>0</v>
      </c>
      <c r="L457" s="664">
        <f t="shared" si="66"/>
        <v>0</v>
      </c>
      <c r="M457" s="665" t="str">
        <f t="shared" si="85"/>
        <v/>
      </c>
      <c r="N457" s="665"/>
      <c r="O457" s="665" t="str">
        <f t="shared" si="86"/>
        <v/>
      </c>
      <c r="P457" s="664">
        <v>0.85</v>
      </c>
      <c r="Q457" s="665">
        <v>1</v>
      </c>
      <c r="R457" s="666" t="str">
        <f t="shared" si="87"/>
        <v/>
      </c>
      <c r="S457" s="667" t="str">
        <f t="shared" si="88"/>
        <v/>
      </c>
      <c r="T457" s="666" t="str">
        <f t="shared" si="89"/>
        <v/>
      </c>
      <c r="U457" s="668">
        <v>25</v>
      </c>
      <c r="V457" s="668">
        <v>25</v>
      </c>
      <c r="W457" s="669">
        <v>360</v>
      </c>
      <c r="X457" s="670" t="str">
        <f t="shared" si="90"/>
        <v/>
      </c>
      <c r="Y457" s="681"/>
      <c r="Z457" s="681"/>
      <c r="AA457" s="681"/>
      <c r="AB457" s="681"/>
      <c r="AC457" s="681"/>
      <c r="AD457" s="681"/>
    </row>
    <row r="458" spans="1:30" ht="200.1" customHeight="1">
      <c r="A458" s="655">
        <v>442</v>
      </c>
      <c r="B458" s="677"/>
      <c r="C458" s="678"/>
      <c r="D458" s="754">
        <v>426</v>
      </c>
      <c r="E458" s="659" t="s">
        <v>2033</v>
      </c>
      <c r="F458" s="660" t="s">
        <v>1987</v>
      </c>
      <c r="G458" s="661"/>
      <c r="H458" s="662"/>
      <c r="I458" s="683"/>
      <c r="J458" s="675"/>
      <c r="K458" s="679">
        <f t="shared" si="59"/>
        <v>0</v>
      </c>
      <c r="L458" s="664">
        <f t="shared" si="66"/>
        <v>0</v>
      </c>
      <c r="M458" s="665" t="str">
        <f t="shared" si="85"/>
        <v/>
      </c>
      <c r="N458" s="665"/>
      <c r="O458" s="665" t="str">
        <f t="shared" si="86"/>
        <v/>
      </c>
      <c r="P458" s="664">
        <v>0.85</v>
      </c>
      <c r="Q458" s="665">
        <v>1</v>
      </c>
      <c r="R458" s="666" t="str">
        <f t="shared" si="87"/>
        <v/>
      </c>
      <c r="S458" s="667" t="str">
        <f t="shared" si="88"/>
        <v/>
      </c>
      <c r="T458" s="666" t="str">
        <f t="shared" si="89"/>
        <v/>
      </c>
      <c r="U458" s="668">
        <v>25</v>
      </c>
      <c r="V458" s="668">
        <v>25</v>
      </c>
      <c r="W458" s="669">
        <v>360</v>
      </c>
      <c r="X458" s="670" t="str">
        <f t="shared" si="90"/>
        <v/>
      </c>
      <c r="Y458" s="681"/>
      <c r="Z458" s="681"/>
      <c r="AA458" s="681"/>
      <c r="AB458" s="681"/>
      <c r="AC458" s="681"/>
      <c r="AD458" s="681"/>
    </row>
    <row r="459" spans="1:30" ht="200.1" customHeight="1">
      <c r="A459" s="655">
        <v>443</v>
      </c>
      <c r="B459" s="677"/>
      <c r="C459" s="678"/>
      <c r="D459" s="754">
        <v>427</v>
      </c>
      <c r="E459" s="659" t="s">
        <v>2034</v>
      </c>
      <c r="F459" s="660" t="s">
        <v>1622</v>
      </c>
      <c r="G459" s="661"/>
      <c r="H459" s="662"/>
      <c r="I459" s="683"/>
      <c r="J459" s="675"/>
      <c r="K459" s="679">
        <f t="shared" si="59"/>
        <v>0</v>
      </c>
      <c r="L459" s="664">
        <f t="shared" si="66"/>
        <v>0</v>
      </c>
      <c r="M459" s="665" t="str">
        <f t="shared" si="85"/>
        <v/>
      </c>
      <c r="N459" s="665"/>
      <c r="O459" s="665" t="str">
        <f t="shared" si="86"/>
        <v/>
      </c>
      <c r="P459" s="664">
        <v>0.85</v>
      </c>
      <c r="Q459" s="665">
        <v>1</v>
      </c>
      <c r="R459" s="666" t="str">
        <f t="shared" si="87"/>
        <v/>
      </c>
      <c r="S459" s="667" t="str">
        <f t="shared" si="88"/>
        <v/>
      </c>
      <c r="T459" s="666" t="str">
        <f t="shared" si="89"/>
        <v/>
      </c>
      <c r="U459" s="668">
        <v>25</v>
      </c>
      <c r="V459" s="668">
        <v>25</v>
      </c>
      <c r="W459" s="669">
        <v>360</v>
      </c>
      <c r="X459" s="670" t="str">
        <f t="shared" si="90"/>
        <v/>
      </c>
      <c r="Y459" s="681"/>
      <c r="Z459" s="681"/>
      <c r="AA459" s="681"/>
      <c r="AB459" s="681"/>
      <c r="AC459" s="681"/>
      <c r="AD459" s="681"/>
    </row>
    <row r="460" spans="1:30" ht="200.1" customHeight="1">
      <c r="A460" s="655">
        <v>444</v>
      </c>
      <c r="B460" s="677"/>
      <c r="C460" s="678"/>
      <c r="D460" s="754">
        <v>428</v>
      </c>
      <c r="E460" s="659" t="s">
        <v>500</v>
      </c>
      <c r="F460" s="660" t="s">
        <v>2226</v>
      </c>
      <c r="G460" s="661"/>
      <c r="H460" s="662"/>
      <c r="I460" s="683"/>
      <c r="J460" s="675"/>
      <c r="K460" s="679">
        <f t="shared" si="59"/>
        <v>0</v>
      </c>
      <c r="L460" s="664">
        <f t="shared" si="66"/>
        <v>0</v>
      </c>
      <c r="M460" s="665" t="str">
        <f t="shared" si="85"/>
        <v/>
      </c>
      <c r="N460" s="665"/>
      <c r="O460" s="665" t="str">
        <f t="shared" si="86"/>
        <v/>
      </c>
      <c r="P460" s="664">
        <v>0.85</v>
      </c>
      <c r="Q460" s="665">
        <v>1</v>
      </c>
      <c r="R460" s="666" t="str">
        <f t="shared" si="87"/>
        <v/>
      </c>
      <c r="S460" s="667" t="str">
        <f t="shared" si="88"/>
        <v/>
      </c>
      <c r="T460" s="666" t="str">
        <f t="shared" si="89"/>
        <v/>
      </c>
      <c r="U460" s="668">
        <v>25</v>
      </c>
      <c r="V460" s="668">
        <v>25</v>
      </c>
      <c r="W460" s="669">
        <v>360</v>
      </c>
      <c r="X460" s="670" t="str">
        <f t="shared" si="90"/>
        <v/>
      </c>
      <c r="Y460" s="681"/>
      <c r="Z460" s="681"/>
      <c r="AA460" s="681"/>
      <c r="AB460" s="681"/>
      <c r="AC460" s="681"/>
      <c r="AD460" s="681"/>
    </row>
    <row r="461" spans="1:30" ht="200.1" customHeight="1">
      <c r="A461" s="655">
        <v>445</v>
      </c>
      <c r="B461" s="677"/>
      <c r="C461" s="678"/>
      <c r="D461" s="754">
        <v>429</v>
      </c>
      <c r="E461" s="699" t="s">
        <v>1457</v>
      </c>
      <c r="F461" s="659" t="s">
        <v>2035</v>
      </c>
      <c r="G461" s="661"/>
      <c r="H461" s="662"/>
      <c r="I461" s="683"/>
      <c r="J461" s="675"/>
      <c r="K461" s="679">
        <f t="shared" si="59"/>
        <v>0</v>
      </c>
      <c r="L461" s="664">
        <f t="shared" si="66"/>
        <v>0</v>
      </c>
      <c r="M461" s="665" t="str">
        <f t="shared" si="85"/>
        <v/>
      </c>
      <c r="N461" s="665"/>
      <c r="O461" s="665" t="str">
        <f t="shared" si="86"/>
        <v/>
      </c>
      <c r="P461" s="664">
        <v>0.85</v>
      </c>
      <c r="Q461" s="665">
        <v>1</v>
      </c>
      <c r="R461" s="666" t="str">
        <f t="shared" si="87"/>
        <v/>
      </c>
      <c r="S461" s="667" t="str">
        <f t="shared" si="88"/>
        <v/>
      </c>
      <c r="T461" s="666" t="str">
        <f t="shared" si="89"/>
        <v/>
      </c>
      <c r="U461" s="668">
        <v>25</v>
      </c>
      <c r="V461" s="668">
        <v>25</v>
      </c>
      <c r="W461" s="669">
        <v>360</v>
      </c>
      <c r="X461" s="670" t="str">
        <f t="shared" si="90"/>
        <v/>
      </c>
      <c r="Y461" s="681"/>
      <c r="Z461" s="681"/>
      <c r="AA461" s="681"/>
      <c r="AB461" s="681"/>
      <c r="AC461" s="681"/>
      <c r="AD461" s="681"/>
    </row>
    <row r="462" spans="1:30" ht="200.1" customHeight="1">
      <c r="A462" s="655">
        <v>446</v>
      </c>
      <c r="B462" s="677"/>
      <c r="C462" s="678"/>
      <c r="D462" s="754">
        <v>430</v>
      </c>
      <c r="E462" s="659" t="s">
        <v>2036</v>
      </c>
      <c r="F462" s="660" t="s">
        <v>1987</v>
      </c>
      <c r="G462" s="661"/>
      <c r="H462" s="662"/>
      <c r="I462" s="683"/>
      <c r="J462" s="675"/>
      <c r="K462" s="679">
        <f t="shared" si="59"/>
        <v>0</v>
      </c>
      <c r="L462" s="664">
        <f t="shared" si="66"/>
        <v>0</v>
      </c>
      <c r="M462" s="665" t="str">
        <f t="shared" si="85"/>
        <v/>
      </c>
      <c r="N462" s="665"/>
      <c r="O462" s="665" t="str">
        <f t="shared" si="86"/>
        <v/>
      </c>
      <c r="P462" s="664">
        <v>0.85</v>
      </c>
      <c r="Q462" s="665">
        <v>1</v>
      </c>
      <c r="R462" s="666" t="str">
        <f t="shared" si="87"/>
        <v/>
      </c>
      <c r="S462" s="667" t="str">
        <f t="shared" si="88"/>
        <v/>
      </c>
      <c r="T462" s="666" t="str">
        <f t="shared" si="89"/>
        <v/>
      </c>
      <c r="U462" s="668">
        <v>25</v>
      </c>
      <c r="V462" s="668">
        <v>25</v>
      </c>
      <c r="W462" s="669">
        <v>360</v>
      </c>
      <c r="X462" s="670" t="str">
        <f t="shared" si="90"/>
        <v/>
      </c>
      <c r="Y462" s="681"/>
      <c r="Z462" s="681"/>
      <c r="AA462" s="681"/>
      <c r="AB462" s="681"/>
      <c r="AC462" s="681"/>
      <c r="AD462" s="681"/>
    </row>
    <row r="463" spans="1:30" ht="200.1" customHeight="1">
      <c r="A463" s="655">
        <v>447</v>
      </c>
      <c r="B463" s="677"/>
      <c r="C463" s="678"/>
      <c r="D463" s="754">
        <v>431</v>
      </c>
      <c r="E463" s="659" t="s">
        <v>2037</v>
      </c>
      <c r="F463" s="660" t="s">
        <v>1987</v>
      </c>
      <c r="G463" s="661"/>
      <c r="H463" s="662"/>
      <c r="I463" s="683"/>
      <c r="J463" s="675"/>
      <c r="K463" s="679">
        <f t="shared" si="59"/>
        <v>0</v>
      </c>
      <c r="L463" s="664">
        <f t="shared" si="66"/>
        <v>0</v>
      </c>
      <c r="M463" s="665" t="str">
        <f t="shared" si="85"/>
        <v/>
      </c>
      <c r="N463" s="665"/>
      <c r="O463" s="665" t="str">
        <f t="shared" si="86"/>
        <v/>
      </c>
      <c r="P463" s="664">
        <v>0.85</v>
      </c>
      <c r="Q463" s="665">
        <v>1</v>
      </c>
      <c r="R463" s="666" t="str">
        <f t="shared" si="87"/>
        <v/>
      </c>
      <c r="S463" s="667" t="str">
        <f t="shared" si="88"/>
        <v/>
      </c>
      <c r="T463" s="666" t="str">
        <f t="shared" si="89"/>
        <v/>
      </c>
      <c r="U463" s="668">
        <v>25</v>
      </c>
      <c r="V463" s="668">
        <v>25</v>
      </c>
      <c r="W463" s="669">
        <v>360</v>
      </c>
      <c r="X463" s="670" t="str">
        <f t="shared" si="90"/>
        <v/>
      </c>
      <c r="Y463" s="681"/>
      <c r="Z463" s="681"/>
      <c r="AA463" s="681"/>
      <c r="AB463" s="681"/>
      <c r="AC463" s="681"/>
      <c r="AD463" s="681"/>
    </row>
    <row r="464" spans="1:30" ht="200.1" customHeight="1">
      <c r="A464" s="655">
        <v>448</v>
      </c>
      <c r="B464" s="677"/>
      <c r="C464" s="678"/>
      <c r="D464" s="754">
        <v>432</v>
      </c>
      <c r="E464" s="659" t="s">
        <v>2038</v>
      </c>
      <c r="F464" s="660" t="s">
        <v>1987</v>
      </c>
      <c r="G464" s="661"/>
      <c r="H464" s="662"/>
      <c r="I464" s="683"/>
      <c r="J464" s="675"/>
      <c r="K464" s="679">
        <f t="shared" si="59"/>
        <v>0</v>
      </c>
      <c r="L464" s="664">
        <f t="shared" si="66"/>
        <v>0</v>
      </c>
      <c r="M464" s="665" t="str">
        <f t="shared" si="85"/>
        <v/>
      </c>
      <c r="N464" s="665"/>
      <c r="O464" s="665" t="str">
        <f t="shared" si="86"/>
        <v/>
      </c>
      <c r="P464" s="664">
        <v>0.85</v>
      </c>
      <c r="Q464" s="665">
        <v>1</v>
      </c>
      <c r="R464" s="666" t="str">
        <f t="shared" si="87"/>
        <v/>
      </c>
      <c r="S464" s="667" t="str">
        <f t="shared" si="88"/>
        <v/>
      </c>
      <c r="T464" s="666" t="str">
        <f t="shared" si="89"/>
        <v/>
      </c>
      <c r="U464" s="668">
        <v>25</v>
      </c>
      <c r="V464" s="668">
        <v>25</v>
      </c>
      <c r="W464" s="669">
        <v>360</v>
      </c>
      <c r="X464" s="670" t="str">
        <f t="shared" si="90"/>
        <v/>
      </c>
      <c r="Y464" s="681"/>
      <c r="Z464" s="681"/>
      <c r="AA464" s="681"/>
      <c r="AB464" s="681"/>
      <c r="AC464" s="681"/>
      <c r="AD464" s="681"/>
    </row>
    <row r="465" spans="1:30" ht="200.1" customHeight="1">
      <c r="A465" s="655">
        <v>449</v>
      </c>
      <c r="B465" s="677"/>
      <c r="C465" s="678"/>
      <c r="D465" s="754">
        <v>433</v>
      </c>
      <c r="E465" s="659" t="s">
        <v>2039</v>
      </c>
      <c r="F465" s="660" t="s">
        <v>1987</v>
      </c>
      <c r="G465" s="661"/>
      <c r="H465" s="662"/>
      <c r="I465" s="683"/>
      <c r="J465" s="675"/>
      <c r="K465" s="679">
        <f t="shared" si="59"/>
        <v>0</v>
      </c>
      <c r="L465" s="664">
        <f t="shared" si="66"/>
        <v>0</v>
      </c>
      <c r="M465" s="665" t="str">
        <f t="shared" si="85"/>
        <v/>
      </c>
      <c r="N465" s="665"/>
      <c r="O465" s="665" t="str">
        <f t="shared" si="86"/>
        <v/>
      </c>
      <c r="P465" s="664">
        <v>0.85</v>
      </c>
      <c r="Q465" s="665">
        <v>1</v>
      </c>
      <c r="R465" s="666" t="str">
        <f t="shared" si="87"/>
        <v/>
      </c>
      <c r="S465" s="667" t="str">
        <f t="shared" si="88"/>
        <v/>
      </c>
      <c r="T465" s="666" t="str">
        <f t="shared" si="89"/>
        <v/>
      </c>
      <c r="U465" s="668">
        <v>25</v>
      </c>
      <c r="V465" s="668">
        <v>25</v>
      </c>
      <c r="W465" s="669">
        <v>360</v>
      </c>
      <c r="X465" s="670" t="str">
        <f t="shared" si="90"/>
        <v/>
      </c>
      <c r="Y465" s="681"/>
      <c r="Z465" s="681"/>
      <c r="AA465" s="681"/>
      <c r="AB465" s="681"/>
      <c r="AC465" s="681"/>
      <c r="AD465" s="681"/>
    </row>
    <row r="466" spans="1:30" ht="200.1" customHeight="1">
      <c r="A466" s="754">
        <v>50</v>
      </c>
      <c r="B466" s="677"/>
      <c r="C466" s="678"/>
      <c r="D466" s="754">
        <v>434</v>
      </c>
      <c r="E466" s="659" t="s">
        <v>2230</v>
      </c>
      <c r="F466" s="660"/>
      <c r="G466" s="661"/>
      <c r="H466" s="662"/>
      <c r="I466" s="683"/>
      <c r="J466" s="675"/>
      <c r="K466" s="679"/>
      <c r="L466" s="755"/>
      <c r="M466" s="665"/>
      <c r="N466" s="665"/>
      <c r="O466" s="665"/>
      <c r="P466" s="755"/>
      <c r="Q466" s="665"/>
      <c r="R466" s="666"/>
      <c r="S466" s="667"/>
      <c r="T466" s="666"/>
      <c r="U466" s="668"/>
      <c r="V466" s="668"/>
      <c r="W466" s="669"/>
      <c r="X466" s="670"/>
      <c r="Y466" s="681"/>
      <c r="Z466" s="681"/>
      <c r="AA466" s="681"/>
      <c r="AB466" s="681"/>
      <c r="AC466" s="681"/>
      <c r="AD466" s="681"/>
    </row>
    <row r="467" spans="1:30" ht="200.1" customHeight="1">
      <c r="A467" s="655">
        <v>451</v>
      </c>
      <c r="B467" s="677"/>
      <c r="C467" s="678"/>
      <c r="D467" s="754">
        <v>435</v>
      </c>
      <c r="E467" s="659" t="s">
        <v>2040</v>
      </c>
      <c r="F467" s="660" t="s">
        <v>1987</v>
      </c>
      <c r="G467" s="661"/>
      <c r="H467" s="662"/>
      <c r="I467" s="683"/>
      <c r="J467" s="675"/>
      <c r="K467" s="679">
        <f t="shared" si="59"/>
        <v>0</v>
      </c>
      <c r="L467" s="664">
        <f t="shared" si="66"/>
        <v>0</v>
      </c>
      <c r="M467" s="665" t="str">
        <f t="shared" si="85"/>
        <v/>
      </c>
      <c r="N467" s="665"/>
      <c r="O467" s="665" t="str">
        <f t="shared" si="86"/>
        <v/>
      </c>
      <c r="P467" s="664">
        <v>0.85</v>
      </c>
      <c r="Q467" s="665">
        <v>1</v>
      </c>
      <c r="R467" s="666" t="str">
        <f t="shared" si="87"/>
        <v/>
      </c>
      <c r="S467" s="667" t="str">
        <f t="shared" si="88"/>
        <v/>
      </c>
      <c r="T467" s="666" t="str">
        <f t="shared" si="89"/>
        <v/>
      </c>
      <c r="U467" s="668">
        <v>25</v>
      </c>
      <c r="V467" s="668">
        <v>25</v>
      </c>
      <c r="W467" s="669">
        <v>360</v>
      </c>
      <c r="X467" s="670" t="str">
        <f t="shared" si="90"/>
        <v/>
      </c>
      <c r="Y467" s="681"/>
      <c r="Z467" s="681"/>
      <c r="AA467" s="681"/>
      <c r="AB467" s="681"/>
      <c r="AC467" s="681"/>
      <c r="AD467" s="681"/>
    </row>
    <row r="468" spans="1:30" ht="200.1" customHeight="1">
      <c r="A468" s="655">
        <v>452</v>
      </c>
      <c r="B468" s="677"/>
      <c r="C468" s="678"/>
      <c r="D468" s="754">
        <v>436</v>
      </c>
      <c r="E468" s="659" t="s">
        <v>2041</v>
      </c>
      <c r="F468" s="660" t="s">
        <v>1987</v>
      </c>
      <c r="G468" s="661"/>
      <c r="H468" s="662"/>
      <c r="I468" s="683"/>
      <c r="J468" s="675"/>
      <c r="K468" s="679">
        <f t="shared" si="59"/>
        <v>0</v>
      </c>
      <c r="L468" s="664">
        <f t="shared" si="66"/>
        <v>0</v>
      </c>
      <c r="M468" s="665" t="str">
        <f t="shared" si="85"/>
        <v/>
      </c>
      <c r="N468" s="665"/>
      <c r="O468" s="665" t="str">
        <f t="shared" si="86"/>
        <v/>
      </c>
      <c r="P468" s="664">
        <v>0.85</v>
      </c>
      <c r="Q468" s="665">
        <v>1</v>
      </c>
      <c r="R468" s="666" t="str">
        <f t="shared" si="87"/>
        <v/>
      </c>
      <c r="S468" s="667" t="str">
        <f t="shared" si="88"/>
        <v/>
      </c>
      <c r="T468" s="666" t="str">
        <f t="shared" si="89"/>
        <v/>
      </c>
      <c r="U468" s="668">
        <v>25</v>
      </c>
      <c r="V468" s="668">
        <v>25</v>
      </c>
      <c r="W468" s="669">
        <v>360</v>
      </c>
      <c r="X468" s="670" t="str">
        <f t="shared" si="90"/>
        <v/>
      </c>
      <c r="Y468" s="681"/>
      <c r="Z468" s="681"/>
      <c r="AA468" s="681"/>
      <c r="AB468" s="681"/>
      <c r="AC468" s="681"/>
      <c r="AD468" s="681"/>
    </row>
    <row r="469" spans="1:30" ht="200.1" customHeight="1">
      <c r="A469" s="655">
        <v>453</v>
      </c>
      <c r="B469" s="677"/>
      <c r="C469" s="678"/>
      <c r="D469" s="754">
        <v>437</v>
      </c>
      <c r="E469" s="659" t="s">
        <v>2041</v>
      </c>
      <c r="F469" s="660" t="s">
        <v>1987</v>
      </c>
      <c r="G469" s="661"/>
      <c r="H469" s="662"/>
      <c r="I469" s="683"/>
      <c r="J469" s="675"/>
      <c r="K469" s="679">
        <f t="shared" si="59"/>
        <v>0</v>
      </c>
      <c r="L469" s="664">
        <f t="shared" si="66"/>
        <v>0</v>
      </c>
      <c r="M469" s="665" t="str">
        <f t="shared" si="85"/>
        <v/>
      </c>
      <c r="N469" s="665"/>
      <c r="O469" s="665" t="str">
        <f t="shared" si="86"/>
        <v/>
      </c>
      <c r="P469" s="664">
        <v>0.85</v>
      </c>
      <c r="Q469" s="665">
        <v>1</v>
      </c>
      <c r="R469" s="666" t="str">
        <f t="shared" si="87"/>
        <v/>
      </c>
      <c r="S469" s="667" t="str">
        <f t="shared" si="88"/>
        <v/>
      </c>
      <c r="T469" s="666" t="str">
        <f t="shared" si="89"/>
        <v/>
      </c>
      <c r="U469" s="668">
        <v>25</v>
      </c>
      <c r="V469" s="668">
        <v>25</v>
      </c>
      <c r="W469" s="669">
        <v>360</v>
      </c>
      <c r="X469" s="670" t="str">
        <f t="shared" si="90"/>
        <v/>
      </c>
      <c r="Y469" s="681"/>
      <c r="Z469" s="681"/>
      <c r="AA469" s="681"/>
      <c r="AB469" s="681"/>
      <c r="AC469" s="681"/>
      <c r="AD469" s="681"/>
    </row>
    <row r="470" spans="1:30" ht="200.1" customHeight="1">
      <c r="A470" s="655">
        <v>454</v>
      </c>
      <c r="B470" s="677"/>
      <c r="C470" s="678"/>
      <c r="D470" s="754">
        <v>438</v>
      </c>
      <c r="E470" s="659" t="s">
        <v>2042</v>
      </c>
      <c r="F470" s="660" t="s">
        <v>1987</v>
      </c>
      <c r="G470" s="661"/>
      <c r="H470" s="662"/>
      <c r="I470" s="683"/>
      <c r="J470" s="675"/>
      <c r="K470" s="679">
        <f t="shared" si="59"/>
        <v>0</v>
      </c>
      <c r="L470" s="664">
        <f t="shared" si="66"/>
        <v>0</v>
      </c>
      <c r="M470" s="665" t="str">
        <f t="shared" si="85"/>
        <v/>
      </c>
      <c r="N470" s="665"/>
      <c r="O470" s="665" t="str">
        <f t="shared" si="86"/>
        <v/>
      </c>
      <c r="P470" s="664">
        <v>0.85</v>
      </c>
      <c r="Q470" s="665">
        <v>1</v>
      </c>
      <c r="R470" s="666" t="str">
        <f t="shared" si="87"/>
        <v/>
      </c>
      <c r="S470" s="667" t="str">
        <f t="shared" si="88"/>
        <v/>
      </c>
      <c r="T470" s="666" t="str">
        <f t="shared" si="89"/>
        <v/>
      </c>
      <c r="U470" s="668">
        <v>25</v>
      </c>
      <c r="V470" s="668">
        <v>25</v>
      </c>
      <c r="W470" s="669">
        <v>360</v>
      </c>
      <c r="X470" s="670" t="str">
        <f t="shared" si="90"/>
        <v/>
      </c>
      <c r="Y470" s="681"/>
      <c r="Z470" s="681"/>
      <c r="AA470" s="681"/>
      <c r="AB470" s="681"/>
      <c r="AC470" s="681"/>
      <c r="AD470" s="681"/>
    </row>
    <row r="471" spans="1:30" ht="200.1" customHeight="1">
      <c r="A471" s="655">
        <v>455</v>
      </c>
      <c r="B471" s="677"/>
      <c r="C471" s="678"/>
      <c r="D471" s="754">
        <v>439</v>
      </c>
      <c r="E471" s="659" t="s">
        <v>2043</v>
      </c>
      <c r="F471" s="660" t="s">
        <v>1987</v>
      </c>
      <c r="G471" s="661"/>
      <c r="H471" s="662"/>
      <c r="I471" s="683"/>
      <c r="J471" s="675"/>
      <c r="K471" s="679">
        <f t="shared" si="59"/>
        <v>0</v>
      </c>
      <c r="L471" s="664">
        <f t="shared" si="66"/>
        <v>0</v>
      </c>
      <c r="M471" s="665" t="str">
        <f t="shared" si="85"/>
        <v/>
      </c>
      <c r="N471" s="665"/>
      <c r="O471" s="665" t="str">
        <f t="shared" si="86"/>
        <v/>
      </c>
      <c r="P471" s="664">
        <v>0.85</v>
      </c>
      <c r="Q471" s="665">
        <v>1</v>
      </c>
      <c r="R471" s="666" t="str">
        <f t="shared" si="87"/>
        <v/>
      </c>
      <c r="S471" s="667" t="str">
        <f t="shared" si="88"/>
        <v/>
      </c>
      <c r="T471" s="666" t="str">
        <f t="shared" si="89"/>
        <v/>
      </c>
      <c r="U471" s="668">
        <v>25</v>
      </c>
      <c r="V471" s="668">
        <v>25</v>
      </c>
      <c r="W471" s="669">
        <v>360</v>
      </c>
      <c r="X471" s="670" t="str">
        <f t="shared" si="90"/>
        <v/>
      </c>
      <c r="Y471" s="681"/>
      <c r="Z471" s="681"/>
      <c r="AA471" s="681"/>
      <c r="AB471" s="681"/>
      <c r="AC471" s="681"/>
      <c r="AD471" s="681"/>
    </row>
    <row r="472" spans="1:30" ht="200.1" customHeight="1">
      <c r="A472" s="655">
        <v>456</v>
      </c>
      <c r="B472" s="677"/>
      <c r="C472" s="678"/>
      <c r="D472" s="754">
        <v>440</v>
      </c>
      <c r="E472" s="659" t="s">
        <v>2044</v>
      </c>
      <c r="F472" s="660" t="s">
        <v>1987</v>
      </c>
      <c r="G472" s="661"/>
      <c r="H472" s="662"/>
      <c r="I472" s="683"/>
      <c r="J472" s="675"/>
      <c r="K472" s="679">
        <f t="shared" si="59"/>
        <v>0</v>
      </c>
      <c r="L472" s="664">
        <f t="shared" si="66"/>
        <v>0</v>
      </c>
      <c r="M472" s="665" t="str">
        <f t="shared" si="85"/>
        <v/>
      </c>
      <c r="N472" s="665"/>
      <c r="O472" s="665" t="str">
        <f t="shared" si="86"/>
        <v/>
      </c>
      <c r="P472" s="664">
        <v>0.85</v>
      </c>
      <c r="Q472" s="665">
        <v>1</v>
      </c>
      <c r="R472" s="666" t="str">
        <f t="shared" si="87"/>
        <v/>
      </c>
      <c r="S472" s="667" t="str">
        <f t="shared" si="88"/>
        <v/>
      </c>
      <c r="T472" s="666" t="str">
        <f t="shared" si="89"/>
        <v/>
      </c>
      <c r="U472" s="668">
        <v>25</v>
      </c>
      <c r="V472" s="668">
        <v>25</v>
      </c>
      <c r="W472" s="669">
        <v>360</v>
      </c>
      <c r="X472" s="670" t="str">
        <f t="shared" si="90"/>
        <v/>
      </c>
      <c r="Y472" s="681"/>
      <c r="Z472" s="681"/>
      <c r="AA472" s="681"/>
      <c r="AB472" s="681"/>
      <c r="AC472" s="681"/>
      <c r="AD472" s="681"/>
    </row>
    <row r="473" spans="1:30" ht="200.1" customHeight="1">
      <c r="A473" s="655">
        <v>457</v>
      </c>
      <c r="B473" s="677"/>
      <c r="C473" s="678"/>
      <c r="D473" s="754">
        <v>441</v>
      </c>
      <c r="E473" s="659" t="s">
        <v>2045</v>
      </c>
      <c r="F473" s="660" t="s">
        <v>1987</v>
      </c>
      <c r="G473" s="661"/>
      <c r="H473" s="662"/>
      <c r="I473" s="683"/>
      <c r="J473" s="675"/>
      <c r="K473" s="679">
        <f t="shared" ref="K473:K512" si="91">I473*J473</f>
        <v>0</v>
      </c>
      <c r="L473" s="664">
        <f t="shared" si="66"/>
        <v>0</v>
      </c>
      <c r="M473" s="665" t="str">
        <f t="shared" si="85"/>
        <v/>
      </c>
      <c r="N473" s="665"/>
      <c r="O473" s="665" t="str">
        <f t="shared" si="86"/>
        <v/>
      </c>
      <c r="P473" s="664">
        <v>0.85</v>
      </c>
      <c r="Q473" s="665">
        <v>1</v>
      </c>
      <c r="R473" s="666" t="str">
        <f t="shared" si="87"/>
        <v/>
      </c>
      <c r="S473" s="667" t="str">
        <f t="shared" si="88"/>
        <v/>
      </c>
      <c r="T473" s="666" t="str">
        <f t="shared" si="89"/>
        <v/>
      </c>
      <c r="U473" s="668">
        <v>25</v>
      </c>
      <c r="V473" s="668">
        <v>25</v>
      </c>
      <c r="W473" s="669">
        <v>360</v>
      </c>
      <c r="X473" s="670" t="str">
        <f t="shared" si="90"/>
        <v/>
      </c>
      <c r="Y473" s="681"/>
      <c r="Z473" s="681"/>
      <c r="AA473" s="681"/>
      <c r="AB473" s="681"/>
      <c r="AC473" s="681"/>
      <c r="AD473" s="681"/>
    </row>
    <row r="474" spans="1:30" ht="200.1" customHeight="1">
      <c r="A474" s="655">
        <v>458</v>
      </c>
      <c r="B474" s="677"/>
      <c r="C474" s="678"/>
      <c r="D474" s="754">
        <v>442</v>
      </c>
      <c r="E474" s="659" t="s">
        <v>2046</v>
      </c>
      <c r="F474" s="660" t="s">
        <v>1987</v>
      </c>
      <c r="G474" s="661"/>
      <c r="H474" s="662"/>
      <c r="I474" s="683"/>
      <c r="J474" s="675"/>
      <c r="K474" s="679">
        <f t="shared" si="91"/>
        <v>0</v>
      </c>
      <c r="L474" s="664">
        <f t="shared" si="66"/>
        <v>0</v>
      </c>
      <c r="M474" s="665" t="str">
        <f t="shared" si="85"/>
        <v/>
      </c>
      <c r="N474" s="665"/>
      <c r="O474" s="665" t="str">
        <f t="shared" si="86"/>
        <v/>
      </c>
      <c r="P474" s="664">
        <v>0.85</v>
      </c>
      <c r="Q474" s="665">
        <v>1</v>
      </c>
      <c r="R474" s="666" t="str">
        <f t="shared" si="87"/>
        <v/>
      </c>
      <c r="S474" s="667" t="str">
        <f t="shared" si="88"/>
        <v/>
      </c>
      <c r="T474" s="666" t="str">
        <f t="shared" si="89"/>
        <v/>
      </c>
      <c r="U474" s="668">
        <v>25</v>
      </c>
      <c r="V474" s="668">
        <v>25</v>
      </c>
      <c r="W474" s="669">
        <v>360</v>
      </c>
      <c r="X474" s="670" t="str">
        <f t="shared" si="90"/>
        <v/>
      </c>
      <c r="Y474" s="681"/>
      <c r="Z474" s="681"/>
      <c r="AA474" s="681"/>
      <c r="AB474" s="681"/>
      <c r="AC474" s="681"/>
      <c r="AD474" s="681"/>
    </row>
    <row r="475" spans="1:30" ht="200.1" customHeight="1">
      <c r="A475" s="655">
        <v>459</v>
      </c>
      <c r="B475" s="677"/>
      <c r="C475" s="678"/>
      <c r="D475" s="754">
        <v>443</v>
      </c>
      <c r="E475" s="659" t="s">
        <v>2047</v>
      </c>
      <c r="F475" s="660" t="s">
        <v>1987</v>
      </c>
      <c r="G475" s="661"/>
      <c r="H475" s="662"/>
      <c r="I475" s="683"/>
      <c r="J475" s="675"/>
      <c r="K475" s="679">
        <f t="shared" si="91"/>
        <v>0</v>
      </c>
      <c r="L475" s="664">
        <f t="shared" si="66"/>
        <v>0</v>
      </c>
      <c r="M475" s="665" t="str">
        <f t="shared" si="85"/>
        <v/>
      </c>
      <c r="N475" s="665"/>
      <c r="O475" s="665" t="str">
        <f t="shared" si="86"/>
        <v/>
      </c>
      <c r="P475" s="664">
        <v>0.85</v>
      </c>
      <c r="Q475" s="665">
        <v>1</v>
      </c>
      <c r="R475" s="666" t="str">
        <f t="shared" si="87"/>
        <v/>
      </c>
      <c r="S475" s="667" t="str">
        <f t="shared" si="88"/>
        <v/>
      </c>
      <c r="T475" s="666" t="str">
        <f t="shared" si="89"/>
        <v/>
      </c>
      <c r="U475" s="668">
        <v>25</v>
      </c>
      <c r="V475" s="668">
        <v>25</v>
      </c>
      <c r="W475" s="669">
        <v>360</v>
      </c>
      <c r="X475" s="670" t="str">
        <f t="shared" si="90"/>
        <v/>
      </c>
      <c r="Y475" s="681"/>
      <c r="Z475" s="681"/>
      <c r="AA475" s="681"/>
      <c r="AB475" s="681"/>
      <c r="AC475" s="681"/>
      <c r="AD475" s="681"/>
    </row>
    <row r="476" spans="1:30" ht="200.1" customHeight="1">
      <c r="A476" s="655">
        <v>460</v>
      </c>
      <c r="B476" s="677"/>
      <c r="C476" s="678"/>
      <c r="D476" s="754">
        <v>444</v>
      </c>
      <c r="E476" s="659" t="s">
        <v>2048</v>
      </c>
      <c r="F476" s="660" t="s">
        <v>1622</v>
      </c>
      <c r="G476" s="661"/>
      <c r="H476" s="662"/>
      <c r="I476" s="692"/>
      <c r="J476" s="655"/>
      <c r="K476" s="679">
        <f t="shared" si="91"/>
        <v>0</v>
      </c>
      <c r="L476" s="664">
        <f t="shared" si="66"/>
        <v>0</v>
      </c>
      <c r="M476" s="665" t="str">
        <f t="shared" si="85"/>
        <v/>
      </c>
      <c r="N476" s="665"/>
      <c r="O476" s="665" t="str">
        <f t="shared" si="86"/>
        <v/>
      </c>
      <c r="P476" s="664">
        <v>0.85</v>
      </c>
      <c r="Q476" s="665">
        <v>1</v>
      </c>
      <c r="R476" s="666" t="str">
        <f t="shared" si="87"/>
        <v/>
      </c>
      <c r="S476" s="667" t="str">
        <f t="shared" si="88"/>
        <v/>
      </c>
      <c r="T476" s="666" t="str">
        <f t="shared" si="89"/>
        <v/>
      </c>
      <c r="U476" s="668">
        <v>25</v>
      </c>
      <c r="V476" s="668">
        <v>25</v>
      </c>
      <c r="W476" s="669">
        <v>360</v>
      </c>
      <c r="X476" s="670" t="str">
        <f t="shared" si="90"/>
        <v/>
      </c>
      <c r="Y476" s="681"/>
      <c r="Z476" s="681"/>
      <c r="AA476" s="681"/>
      <c r="AB476" s="681"/>
      <c r="AC476" s="681"/>
      <c r="AD476" s="681"/>
    </row>
    <row r="477" spans="1:30" ht="200.1" customHeight="1">
      <c r="A477" s="655">
        <v>461</v>
      </c>
      <c r="B477" s="677"/>
      <c r="C477" s="678"/>
      <c r="D477" s="754">
        <v>445</v>
      </c>
      <c r="E477" s="678" t="s">
        <v>2049</v>
      </c>
      <c r="F477" s="660" t="s">
        <v>1987</v>
      </c>
      <c r="G477" s="661"/>
      <c r="H477" s="662"/>
      <c r="I477" s="675"/>
      <c r="J477" s="675"/>
      <c r="K477" s="679">
        <f t="shared" si="91"/>
        <v>0</v>
      </c>
      <c r="L477" s="664">
        <f t="shared" si="66"/>
        <v>0</v>
      </c>
      <c r="M477" s="665" t="str">
        <f t="shared" si="85"/>
        <v/>
      </c>
      <c r="N477" s="665"/>
      <c r="O477" s="665" t="str">
        <f t="shared" si="86"/>
        <v/>
      </c>
      <c r="P477" s="664">
        <v>0.85</v>
      </c>
      <c r="Q477" s="665">
        <v>1</v>
      </c>
      <c r="R477" s="666" t="str">
        <f t="shared" si="87"/>
        <v/>
      </c>
      <c r="S477" s="667" t="str">
        <f t="shared" si="88"/>
        <v/>
      </c>
      <c r="T477" s="666" t="str">
        <f t="shared" si="89"/>
        <v/>
      </c>
      <c r="U477" s="668">
        <v>25</v>
      </c>
      <c r="V477" s="668">
        <v>25</v>
      </c>
      <c r="W477" s="669">
        <v>360</v>
      </c>
      <c r="X477" s="670" t="str">
        <f t="shared" si="90"/>
        <v/>
      </c>
      <c r="Y477" s="681"/>
      <c r="Z477" s="681"/>
      <c r="AA477" s="681"/>
      <c r="AB477" s="681"/>
      <c r="AC477" s="681"/>
      <c r="AD477" s="681"/>
    </row>
    <row r="478" spans="1:30" ht="200.1" customHeight="1">
      <c r="A478" s="655">
        <v>462</v>
      </c>
      <c r="B478" s="677"/>
      <c r="C478" s="678"/>
      <c r="D478" s="754">
        <v>446</v>
      </c>
      <c r="E478" s="693" t="s">
        <v>2045</v>
      </c>
      <c r="F478" s="660" t="s">
        <v>1987</v>
      </c>
      <c r="G478" s="661"/>
      <c r="H478" s="662"/>
      <c r="I478" s="675"/>
      <c r="J478" s="675"/>
      <c r="K478" s="679">
        <f t="shared" si="91"/>
        <v>0</v>
      </c>
      <c r="L478" s="664">
        <f t="shared" si="66"/>
        <v>0</v>
      </c>
      <c r="M478" s="665" t="str">
        <f t="shared" si="85"/>
        <v/>
      </c>
      <c r="N478" s="665"/>
      <c r="O478" s="665" t="str">
        <f t="shared" si="86"/>
        <v/>
      </c>
      <c r="P478" s="664">
        <v>0.85</v>
      </c>
      <c r="Q478" s="665">
        <v>1</v>
      </c>
      <c r="R478" s="666" t="str">
        <f t="shared" si="87"/>
        <v/>
      </c>
      <c r="S478" s="667" t="str">
        <f t="shared" si="88"/>
        <v/>
      </c>
      <c r="T478" s="666" t="str">
        <f t="shared" si="89"/>
        <v/>
      </c>
      <c r="U478" s="668">
        <v>25</v>
      </c>
      <c r="V478" s="668">
        <v>25</v>
      </c>
      <c r="W478" s="669">
        <v>360</v>
      </c>
      <c r="X478" s="670" t="str">
        <f t="shared" si="90"/>
        <v/>
      </c>
      <c r="Y478" s="681"/>
      <c r="Z478" s="681"/>
      <c r="AA478" s="681"/>
      <c r="AB478" s="681"/>
      <c r="AC478" s="681"/>
      <c r="AD478" s="681"/>
    </row>
    <row r="479" spans="1:30" ht="200.1" customHeight="1">
      <c r="A479" s="655">
        <v>463</v>
      </c>
      <c r="B479" s="677"/>
      <c r="C479" s="678"/>
      <c r="D479" s="754">
        <v>447</v>
      </c>
      <c r="E479" s="659" t="s">
        <v>2050</v>
      </c>
      <c r="F479" s="660" t="s">
        <v>1987</v>
      </c>
      <c r="G479" s="661"/>
      <c r="H479" s="662"/>
      <c r="I479" s="675"/>
      <c r="J479" s="675"/>
      <c r="K479" s="679">
        <f t="shared" si="91"/>
        <v>0</v>
      </c>
      <c r="L479" s="664">
        <f t="shared" si="66"/>
        <v>0</v>
      </c>
      <c r="M479" s="665" t="str">
        <f t="shared" si="85"/>
        <v/>
      </c>
      <c r="N479" s="665"/>
      <c r="O479" s="665" t="str">
        <f t="shared" si="86"/>
        <v/>
      </c>
      <c r="P479" s="664">
        <v>0.85</v>
      </c>
      <c r="Q479" s="665">
        <v>1</v>
      </c>
      <c r="R479" s="666" t="str">
        <f t="shared" si="87"/>
        <v/>
      </c>
      <c r="S479" s="667" t="str">
        <f t="shared" si="88"/>
        <v/>
      </c>
      <c r="T479" s="666" t="str">
        <f t="shared" si="89"/>
        <v/>
      </c>
      <c r="U479" s="668">
        <v>25</v>
      </c>
      <c r="V479" s="668">
        <v>25</v>
      </c>
      <c r="W479" s="669">
        <v>360</v>
      </c>
      <c r="X479" s="670" t="str">
        <f t="shared" si="90"/>
        <v/>
      </c>
      <c r="Y479" s="681"/>
      <c r="Z479" s="681"/>
      <c r="AA479" s="681"/>
      <c r="AB479" s="681"/>
      <c r="AC479" s="681"/>
      <c r="AD479" s="681"/>
    </row>
    <row r="480" spans="1:30" ht="200.1" customHeight="1">
      <c r="A480" s="655">
        <v>464</v>
      </c>
      <c r="B480" s="677"/>
      <c r="C480" s="678"/>
      <c r="D480" s="754">
        <v>448</v>
      </c>
      <c r="E480" s="659" t="s">
        <v>2051</v>
      </c>
      <c r="F480" s="660" t="s">
        <v>1987</v>
      </c>
      <c r="G480" s="661"/>
      <c r="H480" s="662"/>
      <c r="I480" s="675"/>
      <c r="J480" s="675"/>
      <c r="K480" s="679">
        <f t="shared" si="91"/>
        <v>0</v>
      </c>
      <c r="L480" s="664">
        <f t="shared" si="66"/>
        <v>0</v>
      </c>
      <c r="M480" s="665" t="str">
        <f t="shared" si="85"/>
        <v/>
      </c>
      <c r="N480" s="665"/>
      <c r="O480" s="665" t="str">
        <f t="shared" si="86"/>
        <v/>
      </c>
      <c r="P480" s="664" t="str">
        <f t="shared" ref="P480:P504" si="92">IFERROR(VLOOKUP(H480,Demand,2,TRUE),"")</f>
        <v/>
      </c>
      <c r="Q480" s="665">
        <v>1</v>
      </c>
      <c r="R480" s="666" t="str">
        <f t="shared" si="87"/>
        <v/>
      </c>
      <c r="S480" s="667" t="str">
        <f t="shared" si="88"/>
        <v/>
      </c>
      <c r="T480" s="666" t="str">
        <f t="shared" si="89"/>
        <v/>
      </c>
      <c r="U480" s="668"/>
      <c r="V480" s="668"/>
      <c r="W480" s="669"/>
      <c r="X480" s="670" t="str">
        <f t="shared" si="90"/>
        <v/>
      </c>
      <c r="Y480" s="681"/>
      <c r="Z480" s="681"/>
      <c r="AA480" s="681"/>
      <c r="AB480" s="681"/>
      <c r="AC480" s="681"/>
      <c r="AD480" s="681"/>
    </row>
    <row r="481" spans="1:30" ht="200.1" customHeight="1">
      <c r="A481" s="655">
        <v>465</v>
      </c>
      <c r="B481" s="685" t="s">
        <v>1595</v>
      </c>
      <c r="C481" s="678"/>
      <c r="D481" s="754">
        <v>449</v>
      </c>
      <c r="E481" s="659" t="s">
        <v>2052</v>
      </c>
      <c r="F481" s="660" t="s">
        <v>1987</v>
      </c>
      <c r="G481" s="661"/>
      <c r="H481" s="662"/>
      <c r="I481" s="675"/>
      <c r="J481" s="675"/>
      <c r="K481" s="679">
        <f t="shared" si="91"/>
        <v>0</v>
      </c>
      <c r="L481" s="664">
        <f t="shared" si="66"/>
        <v>0</v>
      </c>
      <c r="M481" s="665" t="str">
        <f t="shared" si="85"/>
        <v/>
      </c>
      <c r="N481" s="665"/>
      <c r="O481" s="665" t="str">
        <f t="shared" si="86"/>
        <v/>
      </c>
      <c r="P481" s="664" t="str">
        <f t="shared" si="92"/>
        <v/>
      </c>
      <c r="Q481" s="665">
        <v>1</v>
      </c>
      <c r="R481" s="666" t="str">
        <f t="shared" si="87"/>
        <v/>
      </c>
      <c r="S481" s="667" t="str">
        <f t="shared" si="88"/>
        <v/>
      </c>
      <c r="T481" s="666" t="str">
        <f t="shared" si="89"/>
        <v/>
      </c>
      <c r="U481" s="668"/>
      <c r="V481" s="668"/>
      <c r="W481" s="669"/>
      <c r="X481" s="670" t="str">
        <f t="shared" si="90"/>
        <v/>
      </c>
      <c r="Y481" s="681"/>
      <c r="Z481" s="681"/>
      <c r="AA481" s="681"/>
      <c r="AB481" s="681"/>
      <c r="AC481" s="681"/>
      <c r="AD481" s="681"/>
    </row>
    <row r="482" spans="1:30" ht="200.1" customHeight="1">
      <c r="A482" s="655">
        <v>466</v>
      </c>
      <c r="B482" s="685" t="s">
        <v>1596</v>
      </c>
      <c r="C482" s="678"/>
      <c r="D482" s="754">
        <v>50</v>
      </c>
      <c r="E482" s="659" t="s">
        <v>2053</v>
      </c>
      <c r="F482" s="660" t="s">
        <v>1987</v>
      </c>
      <c r="G482" s="661"/>
      <c r="H482" s="662"/>
      <c r="I482" s="675"/>
      <c r="J482" s="675"/>
      <c r="K482" s="679">
        <f t="shared" si="91"/>
        <v>0</v>
      </c>
      <c r="L482" s="664">
        <f t="shared" si="66"/>
        <v>0</v>
      </c>
      <c r="M482" s="665" t="str">
        <f t="shared" si="85"/>
        <v/>
      </c>
      <c r="N482" s="665"/>
      <c r="O482" s="665" t="str">
        <f t="shared" si="86"/>
        <v/>
      </c>
      <c r="P482" s="664" t="str">
        <f t="shared" si="92"/>
        <v/>
      </c>
      <c r="Q482" s="665">
        <v>1</v>
      </c>
      <c r="R482" s="666" t="str">
        <f t="shared" si="87"/>
        <v/>
      </c>
      <c r="S482" s="667" t="str">
        <f t="shared" si="88"/>
        <v/>
      </c>
      <c r="T482" s="666" t="str">
        <f t="shared" si="89"/>
        <v/>
      </c>
      <c r="U482" s="668"/>
      <c r="V482" s="668"/>
      <c r="W482" s="669"/>
      <c r="X482" s="670" t="str">
        <f t="shared" si="90"/>
        <v/>
      </c>
      <c r="Y482" s="681"/>
      <c r="Z482" s="681"/>
      <c r="AA482" s="681"/>
      <c r="AB482" s="681"/>
      <c r="AC482" s="681"/>
      <c r="AD482" s="681"/>
    </row>
    <row r="483" spans="1:30" ht="200.1" customHeight="1">
      <c r="A483" s="655">
        <v>467</v>
      </c>
      <c r="B483" s="677"/>
      <c r="C483" s="678"/>
      <c r="D483" s="754">
        <v>451</v>
      </c>
      <c r="E483" s="659" t="s">
        <v>2054</v>
      </c>
      <c r="F483" s="660" t="s">
        <v>1987</v>
      </c>
      <c r="G483" s="661"/>
      <c r="H483" s="662"/>
      <c r="I483" s="675"/>
      <c r="J483" s="675"/>
      <c r="K483" s="679">
        <f t="shared" si="91"/>
        <v>0</v>
      </c>
      <c r="L483" s="664">
        <f t="shared" si="66"/>
        <v>0</v>
      </c>
      <c r="M483" s="665" t="str">
        <f t="shared" si="85"/>
        <v/>
      </c>
      <c r="N483" s="665"/>
      <c r="O483" s="665" t="str">
        <f t="shared" si="86"/>
        <v/>
      </c>
      <c r="P483" s="664">
        <v>0.95</v>
      </c>
      <c r="Q483" s="665">
        <v>1</v>
      </c>
      <c r="R483" s="666" t="str">
        <f t="shared" si="87"/>
        <v/>
      </c>
      <c r="S483" s="667" t="str">
        <f t="shared" si="88"/>
        <v/>
      </c>
      <c r="T483" s="666" t="str">
        <f t="shared" si="89"/>
        <v/>
      </c>
      <c r="U483" s="668">
        <v>25</v>
      </c>
      <c r="V483" s="668">
        <v>25</v>
      </c>
      <c r="W483" s="669">
        <v>360</v>
      </c>
      <c r="X483" s="670" t="str">
        <f t="shared" si="90"/>
        <v/>
      </c>
      <c r="Y483" s="681"/>
      <c r="Z483" s="681"/>
      <c r="AA483" s="681"/>
      <c r="AB483" s="681"/>
      <c r="AC483" s="681"/>
      <c r="AD483" s="681"/>
    </row>
    <row r="484" spans="1:30" ht="200.1" customHeight="1">
      <c r="A484" s="655">
        <v>468</v>
      </c>
      <c r="B484" s="677"/>
      <c r="C484" s="678"/>
      <c r="D484" s="754">
        <v>452</v>
      </c>
      <c r="E484" s="659" t="s">
        <v>2055</v>
      </c>
      <c r="F484" s="660" t="s">
        <v>1987</v>
      </c>
      <c r="G484" s="661"/>
      <c r="H484" s="662"/>
      <c r="I484" s="675"/>
      <c r="J484" s="675"/>
      <c r="K484" s="679">
        <f t="shared" si="91"/>
        <v>0</v>
      </c>
      <c r="L484" s="664">
        <f t="shared" si="66"/>
        <v>0</v>
      </c>
      <c r="M484" s="665" t="str">
        <f t="shared" si="85"/>
        <v/>
      </c>
      <c r="N484" s="665"/>
      <c r="O484" s="665" t="str">
        <f t="shared" si="86"/>
        <v/>
      </c>
      <c r="P484" s="664">
        <v>0.95</v>
      </c>
      <c r="Q484" s="665">
        <v>1</v>
      </c>
      <c r="R484" s="666" t="str">
        <f t="shared" si="87"/>
        <v/>
      </c>
      <c r="S484" s="667" t="str">
        <f t="shared" si="88"/>
        <v/>
      </c>
      <c r="T484" s="666" t="str">
        <f t="shared" si="89"/>
        <v/>
      </c>
      <c r="U484" s="668">
        <v>25</v>
      </c>
      <c r="V484" s="668">
        <v>25</v>
      </c>
      <c r="W484" s="669">
        <v>360</v>
      </c>
      <c r="X484" s="670" t="str">
        <f t="shared" si="90"/>
        <v/>
      </c>
      <c r="Y484" s="681"/>
      <c r="Z484" s="681"/>
      <c r="AA484" s="681"/>
      <c r="AB484" s="681"/>
      <c r="AC484" s="681"/>
      <c r="AD484" s="681"/>
    </row>
    <row r="485" spans="1:30" ht="200.1" customHeight="1">
      <c r="A485" s="655">
        <v>469</v>
      </c>
      <c r="B485" s="685" t="s">
        <v>1597</v>
      </c>
      <c r="C485" s="678"/>
      <c r="D485" s="754">
        <v>453</v>
      </c>
      <c r="E485" s="659" t="s">
        <v>2056</v>
      </c>
      <c r="F485" s="660" t="s">
        <v>1987</v>
      </c>
      <c r="G485" s="661"/>
      <c r="H485" s="662"/>
      <c r="I485" s="675"/>
      <c r="J485" s="675"/>
      <c r="K485" s="679">
        <f t="shared" si="91"/>
        <v>0</v>
      </c>
      <c r="L485" s="664">
        <f t="shared" si="66"/>
        <v>0</v>
      </c>
      <c r="M485" s="665" t="str">
        <f t="shared" si="85"/>
        <v/>
      </c>
      <c r="N485" s="665"/>
      <c r="O485" s="665" t="str">
        <f t="shared" si="86"/>
        <v/>
      </c>
      <c r="P485" s="664" t="str">
        <f t="shared" si="92"/>
        <v/>
      </c>
      <c r="Q485" s="665">
        <v>1</v>
      </c>
      <c r="R485" s="666" t="str">
        <f t="shared" si="87"/>
        <v/>
      </c>
      <c r="S485" s="667" t="str">
        <f t="shared" si="88"/>
        <v/>
      </c>
      <c r="T485" s="666" t="str">
        <f t="shared" si="89"/>
        <v/>
      </c>
      <c r="U485" s="668"/>
      <c r="V485" s="668"/>
      <c r="W485" s="669"/>
      <c r="X485" s="670" t="str">
        <f t="shared" si="90"/>
        <v/>
      </c>
      <c r="Y485" s="681"/>
      <c r="Z485" s="681"/>
      <c r="AA485" s="681"/>
      <c r="AB485" s="681"/>
      <c r="AC485" s="681"/>
      <c r="AD485" s="681"/>
    </row>
    <row r="486" spans="1:30" ht="200.1" customHeight="1">
      <c r="A486" s="655">
        <v>470</v>
      </c>
      <c r="B486" s="685" t="s">
        <v>1598</v>
      </c>
      <c r="C486" s="678"/>
      <c r="D486" s="754">
        <v>454</v>
      </c>
      <c r="E486" s="659" t="s">
        <v>2057</v>
      </c>
      <c r="F486" s="660" t="s">
        <v>1987</v>
      </c>
      <c r="G486" s="661"/>
      <c r="H486" s="662"/>
      <c r="I486" s="675"/>
      <c r="J486" s="675"/>
      <c r="K486" s="679">
        <f t="shared" si="91"/>
        <v>0</v>
      </c>
      <c r="L486" s="664">
        <f t="shared" si="66"/>
        <v>0</v>
      </c>
      <c r="M486" s="665" t="str">
        <f t="shared" si="85"/>
        <v/>
      </c>
      <c r="N486" s="665"/>
      <c r="O486" s="665" t="str">
        <f t="shared" si="86"/>
        <v/>
      </c>
      <c r="P486" s="664" t="str">
        <f t="shared" si="92"/>
        <v/>
      </c>
      <c r="Q486" s="665">
        <v>1</v>
      </c>
      <c r="R486" s="666" t="str">
        <f t="shared" si="87"/>
        <v/>
      </c>
      <c r="S486" s="667" t="str">
        <f t="shared" si="88"/>
        <v/>
      </c>
      <c r="T486" s="666" t="str">
        <f t="shared" si="89"/>
        <v/>
      </c>
      <c r="U486" s="668"/>
      <c r="V486" s="668"/>
      <c r="W486" s="669"/>
      <c r="X486" s="670" t="str">
        <f t="shared" si="90"/>
        <v/>
      </c>
      <c r="Y486" s="681"/>
      <c r="Z486" s="681"/>
      <c r="AA486" s="681"/>
      <c r="AB486" s="681"/>
      <c r="AC486" s="681"/>
      <c r="AD486" s="681"/>
    </row>
    <row r="487" spans="1:30" ht="200.1" customHeight="1">
      <c r="A487" s="655">
        <v>471</v>
      </c>
      <c r="B487" s="685" t="s">
        <v>1598</v>
      </c>
      <c r="C487" s="678"/>
      <c r="D487" s="754">
        <v>455</v>
      </c>
      <c r="E487" s="659" t="s">
        <v>2058</v>
      </c>
      <c r="F487" s="660" t="s">
        <v>1987</v>
      </c>
      <c r="G487" s="661"/>
      <c r="H487" s="662"/>
      <c r="I487" s="675"/>
      <c r="J487" s="675"/>
      <c r="K487" s="679">
        <f t="shared" si="91"/>
        <v>0</v>
      </c>
      <c r="L487" s="664">
        <f t="shared" si="66"/>
        <v>0</v>
      </c>
      <c r="M487" s="665" t="str">
        <f t="shared" si="85"/>
        <v/>
      </c>
      <c r="N487" s="665"/>
      <c r="O487" s="665" t="str">
        <f t="shared" si="86"/>
        <v/>
      </c>
      <c r="P487" s="664" t="str">
        <f t="shared" si="92"/>
        <v/>
      </c>
      <c r="Q487" s="665">
        <v>1</v>
      </c>
      <c r="R487" s="666" t="str">
        <f t="shared" si="87"/>
        <v/>
      </c>
      <c r="S487" s="667" t="str">
        <f t="shared" si="88"/>
        <v/>
      </c>
      <c r="T487" s="666" t="str">
        <f t="shared" si="89"/>
        <v/>
      </c>
      <c r="U487" s="668"/>
      <c r="V487" s="668"/>
      <c r="W487" s="669"/>
      <c r="X487" s="670" t="str">
        <f t="shared" si="90"/>
        <v/>
      </c>
      <c r="Y487" s="681"/>
      <c r="Z487" s="681"/>
      <c r="AA487" s="681"/>
      <c r="AB487" s="681"/>
      <c r="AC487" s="681"/>
      <c r="AD487" s="681"/>
    </row>
    <row r="488" spans="1:30" ht="200.1" customHeight="1">
      <c r="A488" s="655">
        <v>472</v>
      </c>
      <c r="B488" s="685" t="s">
        <v>1598</v>
      </c>
      <c r="C488" s="678"/>
      <c r="D488" s="754">
        <v>456</v>
      </c>
      <c r="E488" s="659" t="s">
        <v>2059</v>
      </c>
      <c r="F488" s="660" t="s">
        <v>1987</v>
      </c>
      <c r="G488" s="661"/>
      <c r="H488" s="662"/>
      <c r="I488" s="675"/>
      <c r="J488" s="675"/>
      <c r="K488" s="679">
        <f t="shared" si="91"/>
        <v>0</v>
      </c>
      <c r="L488" s="664">
        <f t="shared" si="66"/>
        <v>0</v>
      </c>
      <c r="M488" s="665" t="str">
        <f t="shared" si="85"/>
        <v/>
      </c>
      <c r="N488" s="665"/>
      <c r="O488" s="665" t="str">
        <f t="shared" si="86"/>
        <v/>
      </c>
      <c r="P488" s="664" t="str">
        <f t="shared" si="92"/>
        <v/>
      </c>
      <c r="Q488" s="665">
        <v>1</v>
      </c>
      <c r="R488" s="666" t="str">
        <f t="shared" si="87"/>
        <v/>
      </c>
      <c r="S488" s="667" t="str">
        <f t="shared" si="88"/>
        <v/>
      </c>
      <c r="T488" s="666" t="str">
        <f t="shared" si="89"/>
        <v/>
      </c>
      <c r="U488" s="668"/>
      <c r="V488" s="668"/>
      <c r="W488" s="669"/>
      <c r="X488" s="670" t="str">
        <f t="shared" si="90"/>
        <v/>
      </c>
      <c r="Y488" s="681"/>
      <c r="Z488" s="681"/>
      <c r="AA488" s="681"/>
      <c r="AB488" s="681"/>
      <c r="AC488" s="681"/>
      <c r="AD488" s="681"/>
    </row>
    <row r="489" spans="1:30" ht="200.1" customHeight="1">
      <c r="A489" s="655">
        <v>473</v>
      </c>
      <c r="B489" s="677"/>
      <c r="C489" s="678"/>
      <c r="D489" s="754">
        <v>457</v>
      </c>
      <c r="E489" s="659" t="s">
        <v>2060</v>
      </c>
      <c r="F489" s="660" t="s">
        <v>1987</v>
      </c>
      <c r="G489" s="661"/>
      <c r="H489" s="662"/>
      <c r="I489" s="675"/>
      <c r="J489" s="675"/>
      <c r="K489" s="679">
        <f t="shared" si="91"/>
        <v>0</v>
      </c>
      <c r="L489" s="664">
        <f t="shared" si="66"/>
        <v>0</v>
      </c>
      <c r="M489" s="665" t="str">
        <f t="shared" si="85"/>
        <v/>
      </c>
      <c r="N489" s="665"/>
      <c r="O489" s="665" t="str">
        <f t="shared" si="86"/>
        <v/>
      </c>
      <c r="P489" s="664" t="str">
        <f t="shared" si="92"/>
        <v/>
      </c>
      <c r="Q489" s="665">
        <v>1</v>
      </c>
      <c r="R489" s="666" t="str">
        <f t="shared" si="87"/>
        <v/>
      </c>
      <c r="S489" s="667" t="str">
        <f t="shared" si="88"/>
        <v/>
      </c>
      <c r="T489" s="666" t="str">
        <f t="shared" si="89"/>
        <v/>
      </c>
      <c r="U489" s="668"/>
      <c r="V489" s="668"/>
      <c r="W489" s="669"/>
      <c r="X489" s="670" t="str">
        <f t="shared" si="90"/>
        <v/>
      </c>
      <c r="Y489" s="681"/>
      <c r="Z489" s="681"/>
      <c r="AA489" s="681"/>
      <c r="AB489" s="681"/>
      <c r="AC489" s="681"/>
      <c r="AD489" s="681"/>
    </row>
    <row r="490" spans="1:30" ht="200.1" customHeight="1">
      <c r="A490" s="655">
        <v>474</v>
      </c>
      <c r="B490" s="685" t="s">
        <v>1595</v>
      </c>
      <c r="C490" s="678"/>
      <c r="D490" s="754">
        <v>458</v>
      </c>
      <c r="E490" s="659" t="s">
        <v>2061</v>
      </c>
      <c r="F490" s="660" t="s">
        <v>1987</v>
      </c>
      <c r="G490" s="661"/>
      <c r="H490" s="662"/>
      <c r="I490" s="675"/>
      <c r="J490" s="675"/>
      <c r="K490" s="679">
        <f t="shared" si="91"/>
        <v>0</v>
      </c>
      <c r="L490" s="664">
        <f t="shared" si="66"/>
        <v>0</v>
      </c>
      <c r="M490" s="665" t="str">
        <f t="shared" si="85"/>
        <v/>
      </c>
      <c r="N490" s="665"/>
      <c r="O490" s="665" t="str">
        <f t="shared" si="86"/>
        <v/>
      </c>
      <c r="P490" s="664" t="str">
        <f t="shared" si="92"/>
        <v/>
      </c>
      <c r="Q490" s="665">
        <v>1</v>
      </c>
      <c r="R490" s="666" t="str">
        <f t="shared" si="87"/>
        <v/>
      </c>
      <c r="S490" s="667" t="str">
        <f t="shared" si="88"/>
        <v/>
      </c>
      <c r="T490" s="666" t="str">
        <f t="shared" si="89"/>
        <v/>
      </c>
      <c r="U490" s="668"/>
      <c r="V490" s="668"/>
      <c r="W490" s="669"/>
      <c r="X490" s="670" t="str">
        <f t="shared" si="90"/>
        <v/>
      </c>
      <c r="Y490" s="681"/>
      <c r="Z490" s="681"/>
      <c r="AA490" s="681"/>
      <c r="AB490" s="681"/>
      <c r="AC490" s="681"/>
      <c r="AD490" s="681"/>
    </row>
    <row r="491" spans="1:30" ht="200.1" customHeight="1">
      <c r="A491" s="655">
        <v>475</v>
      </c>
      <c r="B491" s="677"/>
      <c r="C491" s="678"/>
      <c r="D491" s="754">
        <v>459</v>
      </c>
      <c r="E491" s="659" t="s">
        <v>2062</v>
      </c>
      <c r="F491" s="660" t="s">
        <v>1987</v>
      </c>
      <c r="G491" s="661"/>
      <c r="H491" s="662"/>
      <c r="I491" s="675"/>
      <c r="J491" s="675"/>
      <c r="K491" s="679">
        <f t="shared" si="91"/>
        <v>0</v>
      </c>
      <c r="L491" s="664">
        <f t="shared" si="66"/>
        <v>0</v>
      </c>
      <c r="M491" s="665" t="str">
        <f t="shared" si="85"/>
        <v/>
      </c>
      <c r="N491" s="665"/>
      <c r="O491" s="665" t="str">
        <f t="shared" si="86"/>
        <v/>
      </c>
      <c r="P491" s="664">
        <v>0.85</v>
      </c>
      <c r="Q491" s="665">
        <v>1</v>
      </c>
      <c r="R491" s="666" t="str">
        <f t="shared" si="87"/>
        <v/>
      </c>
      <c r="S491" s="667" t="str">
        <f t="shared" si="88"/>
        <v/>
      </c>
      <c r="T491" s="666" t="str">
        <f t="shared" si="89"/>
        <v/>
      </c>
      <c r="U491" s="668">
        <v>25</v>
      </c>
      <c r="V491" s="668">
        <v>25</v>
      </c>
      <c r="W491" s="669">
        <v>360</v>
      </c>
      <c r="X491" s="670" t="str">
        <f t="shared" si="90"/>
        <v/>
      </c>
      <c r="Y491" s="681"/>
      <c r="Z491" s="681"/>
      <c r="AA491" s="681"/>
      <c r="AB491" s="681"/>
      <c r="AC491" s="681"/>
      <c r="AD491" s="681"/>
    </row>
    <row r="492" spans="1:30" ht="200.1" customHeight="1">
      <c r="A492" s="655">
        <v>476</v>
      </c>
      <c r="B492" s="677"/>
      <c r="C492" s="678"/>
      <c r="D492" s="754">
        <v>460</v>
      </c>
      <c r="E492" s="659" t="s">
        <v>2063</v>
      </c>
      <c r="F492" s="660"/>
      <c r="G492" s="661"/>
      <c r="H492" s="662"/>
      <c r="I492" s="675"/>
      <c r="J492" s="675"/>
      <c r="K492" s="679">
        <f t="shared" si="91"/>
        <v>0</v>
      </c>
      <c r="L492" s="664">
        <f t="shared" si="66"/>
        <v>0</v>
      </c>
      <c r="M492" s="665" t="str">
        <f t="shared" si="85"/>
        <v/>
      </c>
      <c r="N492" s="665"/>
      <c r="O492" s="665" t="str">
        <f t="shared" si="86"/>
        <v/>
      </c>
      <c r="P492" s="664">
        <v>0.85</v>
      </c>
      <c r="Q492" s="665">
        <v>1</v>
      </c>
      <c r="R492" s="666" t="str">
        <f t="shared" si="87"/>
        <v/>
      </c>
      <c r="S492" s="667" t="str">
        <f t="shared" si="88"/>
        <v/>
      </c>
      <c r="T492" s="666" t="str">
        <f t="shared" si="89"/>
        <v/>
      </c>
      <c r="U492" s="668">
        <v>25</v>
      </c>
      <c r="V492" s="668">
        <v>25</v>
      </c>
      <c r="W492" s="669">
        <v>360</v>
      </c>
      <c r="X492" s="670" t="str">
        <f t="shared" si="90"/>
        <v/>
      </c>
      <c r="Y492" s="681"/>
      <c r="Z492" s="681"/>
      <c r="AA492" s="681"/>
      <c r="AB492" s="681"/>
      <c r="AC492" s="681"/>
      <c r="AD492" s="681"/>
    </row>
    <row r="493" spans="1:30" ht="200.1" customHeight="1">
      <c r="A493" s="655">
        <v>477</v>
      </c>
      <c r="B493" s="677"/>
      <c r="C493" s="678"/>
      <c r="D493" s="754">
        <v>461</v>
      </c>
      <c r="E493" s="659" t="s">
        <v>921</v>
      </c>
      <c r="F493" s="660" t="s">
        <v>1457</v>
      </c>
      <c r="G493" s="661"/>
      <c r="H493" s="662"/>
      <c r="I493" s="684"/>
      <c r="J493" s="684"/>
      <c r="K493" s="679">
        <f t="shared" si="91"/>
        <v>0</v>
      </c>
      <c r="L493" s="664">
        <f t="shared" si="66"/>
        <v>0</v>
      </c>
      <c r="M493" s="665" t="str">
        <f t="shared" si="85"/>
        <v/>
      </c>
      <c r="N493" s="665"/>
      <c r="O493" s="665" t="str">
        <f t="shared" si="86"/>
        <v/>
      </c>
      <c r="P493" s="664" t="str">
        <f t="shared" si="92"/>
        <v/>
      </c>
      <c r="Q493" s="665">
        <v>1</v>
      </c>
      <c r="R493" s="666" t="str">
        <f t="shared" si="87"/>
        <v/>
      </c>
      <c r="S493" s="667" t="str">
        <f t="shared" si="88"/>
        <v/>
      </c>
      <c r="T493" s="666" t="str">
        <f t="shared" si="89"/>
        <v/>
      </c>
      <c r="U493" s="668"/>
      <c r="V493" s="668"/>
      <c r="W493" s="669"/>
      <c r="X493" s="670" t="str">
        <f t="shared" si="90"/>
        <v/>
      </c>
      <c r="Y493" s="681"/>
      <c r="Z493" s="681"/>
      <c r="AA493" s="681"/>
      <c r="AB493" s="681"/>
      <c r="AC493" s="681"/>
      <c r="AD493" s="681"/>
    </row>
    <row r="494" spans="1:30" ht="200.1" customHeight="1">
      <c r="A494" s="655">
        <v>478</v>
      </c>
      <c r="B494" s="677"/>
      <c r="C494" s="678"/>
      <c r="D494" s="754">
        <v>462</v>
      </c>
      <c r="E494" s="699" t="s">
        <v>500</v>
      </c>
      <c r="F494" s="659" t="s">
        <v>2064</v>
      </c>
      <c r="G494" s="661"/>
      <c r="H494" s="662"/>
      <c r="I494" s="675"/>
      <c r="J494" s="675"/>
      <c r="K494" s="679">
        <f t="shared" si="91"/>
        <v>0</v>
      </c>
      <c r="L494" s="664">
        <f t="shared" si="66"/>
        <v>0</v>
      </c>
      <c r="M494" s="665" t="str">
        <f t="shared" si="85"/>
        <v/>
      </c>
      <c r="N494" s="665"/>
      <c r="O494" s="665" t="str">
        <f t="shared" si="86"/>
        <v/>
      </c>
      <c r="P494" s="664">
        <v>0.9</v>
      </c>
      <c r="Q494" s="665">
        <v>1</v>
      </c>
      <c r="R494" s="666" t="str">
        <f t="shared" si="87"/>
        <v/>
      </c>
      <c r="S494" s="667" t="str">
        <f t="shared" si="88"/>
        <v/>
      </c>
      <c r="T494" s="666"/>
      <c r="U494" s="668"/>
      <c r="V494" s="668"/>
      <c r="W494" s="669"/>
      <c r="X494" s="670">
        <f t="shared" si="90"/>
        <v>0</v>
      </c>
      <c r="Y494" s="681"/>
      <c r="Z494" s="681"/>
      <c r="AA494" s="681"/>
      <c r="AB494" s="681"/>
      <c r="AC494" s="681"/>
      <c r="AD494" s="681"/>
    </row>
    <row r="495" spans="1:30" ht="200.1" customHeight="1">
      <c r="A495" s="655">
        <v>479</v>
      </c>
      <c r="B495" s="677"/>
      <c r="C495" s="686"/>
      <c r="D495" s="754">
        <v>463</v>
      </c>
      <c r="E495" s="659" t="s">
        <v>2065</v>
      </c>
      <c r="F495" s="686" t="s">
        <v>1987</v>
      </c>
      <c r="G495" s="661"/>
      <c r="H495" s="662"/>
      <c r="I495" s="675"/>
      <c r="J495" s="675"/>
      <c r="K495" s="679">
        <f t="shared" si="91"/>
        <v>0</v>
      </c>
      <c r="L495" s="664">
        <f t="shared" si="66"/>
        <v>0</v>
      </c>
      <c r="M495" s="665" t="str">
        <f t="shared" si="85"/>
        <v/>
      </c>
      <c r="N495" s="665"/>
      <c r="O495" s="665" t="str">
        <f t="shared" si="86"/>
        <v/>
      </c>
      <c r="P495" s="664">
        <v>0.9</v>
      </c>
      <c r="Q495" s="665">
        <v>1</v>
      </c>
      <c r="R495" s="666" t="str">
        <f t="shared" si="87"/>
        <v/>
      </c>
      <c r="S495" s="667" t="str">
        <f t="shared" si="88"/>
        <v/>
      </c>
      <c r="T495" s="666" t="str">
        <f t="shared" si="89"/>
        <v/>
      </c>
      <c r="U495" s="668">
        <v>25</v>
      </c>
      <c r="V495" s="668">
        <v>25</v>
      </c>
      <c r="W495" s="669">
        <v>360</v>
      </c>
      <c r="X495" s="670" t="str">
        <f t="shared" si="90"/>
        <v/>
      </c>
      <c r="Y495" s="681"/>
      <c r="Z495" s="681"/>
      <c r="AA495" s="681"/>
      <c r="AB495" s="681"/>
      <c r="AC495" s="681"/>
      <c r="AD495" s="681"/>
    </row>
    <row r="496" spans="1:30" ht="200.1" customHeight="1">
      <c r="A496" s="655">
        <v>480</v>
      </c>
      <c r="B496" s="677"/>
      <c r="C496" s="686"/>
      <c r="D496" s="754">
        <v>464</v>
      </c>
      <c r="E496" s="659" t="s">
        <v>2066</v>
      </c>
      <c r="F496" s="686" t="s">
        <v>1987</v>
      </c>
      <c r="G496" s="661"/>
      <c r="H496" s="662"/>
      <c r="I496" s="675"/>
      <c r="J496" s="675"/>
      <c r="K496" s="679">
        <f t="shared" si="91"/>
        <v>0</v>
      </c>
      <c r="L496" s="664">
        <f t="shared" si="66"/>
        <v>0</v>
      </c>
      <c r="M496" s="665" t="str">
        <f t="shared" si="85"/>
        <v/>
      </c>
      <c r="N496" s="665"/>
      <c r="O496" s="665" t="str">
        <f t="shared" si="86"/>
        <v/>
      </c>
      <c r="P496" s="664">
        <v>0.9</v>
      </c>
      <c r="Q496" s="665">
        <v>1</v>
      </c>
      <c r="R496" s="666" t="str">
        <f t="shared" si="87"/>
        <v/>
      </c>
      <c r="S496" s="667" t="str">
        <f t="shared" si="88"/>
        <v/>
      </c>
      <c r="T496" s="666" t="str">
        <f t="shared" si="89"/>
        <v/>
      </c>
      <c r="U496" s="668">
        <v>25</v>
      </c>
      <c r="V496" s="668">
        <v>25</v>
      </c>
      <c r="W496" s="669">
        <v>360</v>
      </c>
      <c r="X496" s="670" t="str">
        <f t="shared" si="90"/>
        <v/>
      </c>
      <c r="Y496" s="681"/>
      <c r="Z496" s="681"/>
      <c r="AA496" s="681"/>
      <c r="AB496" s="681"/>
      <c r="AC496" s="681"/>
      <c r="AD496" s="681"/>
    </row>
    <row r="497" spans="1:30" ht="200.1" customHeight="1">
      <c r="A497" s="655">
        <v>481</v>
      </c>
      <c r="B497" s="677"/>
      <c r="C497" s="686"/>
      <c r="D497" s="658">
        <v>464</v>
      </c>
      <c r="E497" s="659" t="s">
        <v>2067</v>
      </c>
      <c r="F497" s="686" t="s">
        <v>1987</v>
      </c>
      <c r="G497" s="661"/>
      <c r="H497" s="662"/>
      <c r="I497" s="675"/>
      <c r="J497" s="675"/>
      <c r="K497" s="679">
        <f t="shared" si="91"/>
        <v>0</v>
      </c>
      <c r="L497" s="664">
        <f t="shared" si="66"/>
        <v>0</v>
      </c>
      <c r="M497" s="665" t="str">
        <f t="shared" si="85"/>
        <v/>
      </c>
      <c r="N497" s="665"/>
      <c r="O497" s="665" t="str">
        <f t="shared" si="86"/>
        <v/>
      </c>
      <c r="P497" s="664">
        <v>0.9</v>
      </c>
      <c r="Q497" s="665">
        <v>1</v>
      </c>
      <c r="R497" s="666" t="str">
        <f t="shared" si="87"/>
        <v/>
      </c>
      <c r="S497" s="667" t="str">
        <f t="shared" si="88"/>
        <v/>
      </c>
      <c r="T497" s="666" t="str">
        <f t="shared" si="89"/>
        <v/>
      </c>
      <c r="U497" s="668">
        <v>25</v>
      </c>
      <c r="V497" s="668">
        <v>25</v>
      </c>
      <c r="W497" s="669">
        <v>360</v>
      </c>
      <c r="X497" s="670" t="str">
        <f t="shared" si="90"/>
        <v/>
      </c>
      <c r="Y497" s="681"/>
      <c r="Z497" s="681"/>
      <c r="AA497" s="681"/>
      <c r="AB497" s="681"/>
      <c r="AC497" s="681"/>
      <c r="AD497" s="681"/>
    </row>
    <row r="498" spans="1:30" ht="200.1" customHeight="1">
      <c r="A498" s="655">
        <v>482</v>
      </c>
      <c r="B498" s="677"/>
      <c r="C498" s="686"/>
      <c r="D498" s="754">
        <v>465</v>
      </c>
      <c r="E498" s="659" t="s">
        <v>2068</v>
      </c>
      <c r="F498" s="686" t="s">
        <v>1987</v>
      </c>
      <c r="G498" s="661"/>
      <c r="H498" s="662"/>
      <c r="I498" s="675"/>
      <c r="J498" s="675"/>
      <c r="K498" s="679">
        <f t="shared" si="91"/>
        <v>0</v>
      </c>
      <c r="L498" s="664">
        <f t="shared" si="66"/>
        <v>0</v>
      </c>
      <c r="M498" s="665" t="str">
        <f t="shared" si="85"/>
        <v/>
      </c>
      <c r="N498" s="665"/>
      <c r="O498" s="665" t="str">
        <f t="shared" si="86"/>
        <v/>
      </c>
      <c r="P498" s="664" t="str">
        <f t="shared" si="92"/>
        <v/>
      </c>
      <c r="Q498" s="665">
        <v>1</v>
      </c>
      <c r="R498" s="666" t="str">
        <f t="shared" si="87"/>
        <v/>
      </c>
      <c r="S498" s="667" t="str">
        <f t="shared" si="88"/>
        <v/>
      </c>
      <c r="T498" s="666"/>
      <c r="U498" s="668"/>
      <c r="V498" s="668"/>
      <c r="W498" s="669"/>
      <c r="X498" s="670">
        <f t="shared" si="90"/>
        <v>0</v>
      </c>
      <c r="Y498" s="681"/>
      <c r="Z498" s="681"/>
      <c r="AA498" s="681"/>
      <c r="AB498" s="681"/>
      <c r="AC498" s="681"/>
      <c r="AD498" s="681"/>
    </row>
    <row r="499" spans="1:30" ht="200.1" customHeight="1">
      <c r="A499" s="655">
        <v>483</v>
      </c>
      <c r="B499" s="677"/>
      <c r="C499" s="686"/>
      <c r="D499" s="754">
        <v>466</v>
      </c>
      <c r="E499" s="659" t="s">
        <v>2069</v>
      </c>
      <c r="F499" s="686" t="s">
        <v>1987</v>
      </c>
      <c r="G499" s="661"/>
      <c r="H499" s="662"/>
      <c r="I499" s="675"/>
      <c r="J499" s="675"/>
      <c r="K499" s="679">
        <f t="shared" si="91"/>
        <v>0</v>
      </c>
      <c r="L499" s="664">
        <f t="shared" si="66"/>
        <v>0</v>
      </c>
      <c r="M499" s="665" t="str">
        <f t="shared" si="85"/>
        <v/>
      </c>
      <c r="N499" s="665"/>
      <c r="O499" s="665" t="str">
        <f t="shared" si="86"/>
        <v/>
      </c>
      <c r="P499" s="664">
        <v>0.9</v>
      </c>
      <c r="Q499" s="665">
        <v>1</v>
      </c>
      <c r="R499" s="666" t="str">
        <f t="shared" si="87"/>
        <v/>
      </c>
      <c r="S499" s="667" t="str">
        <f t="shared" si="88"/>
        <v/>
      </c>
      <c r="T499" s="666" t="str">
        <f t="shared" si="89"/>
        <v/>
      </c>
      <c r="U499" s="668">
        <v>25</v>
      </c>
      <c r="V499" s="668">
        <v>25</v>
      </c>
      <c r="W499" s="669">
        <v>360</v>
      </c>
      <c r="X499" s="670" t="str">
        <f t="shared" si="90"/>
        <v/>
      </c>
      <c r="Y499" s="681"/>
      <c r="Z499" s="681"/>
      <c r="AA499" s="681"/>
      <c r="AB499" s="681"/>
      <c r="AC499" s="681"/>
      <c r="AD499" s="681"/>
    </row>
    <row r="500" spans="1:30" ht="200.1" customHeight="1">
      <c r="A500" s="655">
        <v>484</v>
      </c>
      <c r="B500" s="677"/>
      <c r="C500" s="686"/>
      <c r="D500" s="754">
        <v>467</v>
      </c>
      <c r="E500" s="659" t="s">
        <v>2070</v>
      </c>
      <c r="F500" s="686" t="s">
        <v>1987</v>
      </c>
      <c r="G500" s="661"/>
      <c r="H500" s="662"/>
      <c r="I500" s="675"/>
      <c r="J500" s="675"/>
      <c r="K500" s="679">
        <f t="shared" si="91"/>
        <v>0</v>
      </c>
      <c r="L500" s="664">
        <f t="shared" si="66"/>
        <v>0</v>
      </c>
      <c r="M500" s="665" t="str">
        <f t="shared" si="85"/>
        <v/>
      </c>
      <c r="N500" s="665"/>
      <c r="O500" s="665" t="str">
        <f t="shared" si="86"/>
        <v/>
      </c>
      <c r="P500" s="664">
        <v>0.9</v>
      </c>
      <c r="Q500" s="665">
        <v>1</v>
      </c>
      <c r="R500" s="666" t="str">
        <f t="shared" si="87"/>
        <v/>
      </c>
      <c r="S500" s="667" t="str">
        <f t="shared" si="88"/>
        <v/>
      </c>
      <c r="T500" s="666" t="str">
        <f t="shared" si="89"/>
        <v/>
      </c>
      <c r="U500" s="668">
        <v>25</v>
      </c>
      <c r="V500" s="668">
        <v>25</v>
      </c>
      <c r="W500" s="669">
        <v>360</v>
      </c>
      <c r="X500" s="670" t="str">
        <f t="shared" si="90"/>
        <v/>
      </c>
      <c r="Y500" s="681"/>
      <c r="Z500" s="681"/>
      <c r="AA500" s="681"/>
      <c r="AB500" s="681"/>
      <c r="AC500" s="681"/>
      <c r="AD500" s="681"/>
    </row>
    <row r="501" spans="1:30" ht="200.1" customHeight="1">
      <c r="A501" s="655">
        <v>485</v>
      </c>
      <c r="B501" s="677"/>
      <c r="C501" s="686"/>
      <c r="D501" s="754">
        <v>468</v>
      </c>
      <c r="E501" s="659" t="s">
        <v>2071</v>
      </c>
      <c r="F501" s="686" t="s">
        <v>1457</v>
      </c>
      <c r="G501" s="661"/>
      <c r="H501" s="662"/>
      <c r="I501" s="675"/>
      <c r="J501" s="675"/>
      <c r="K501" s="679">
        <f t="shared" si="91"/>
        <v>0</v>
      </c>
      <c r="L501" s="664">
        <f t="shared" si="66"/>
        <v>0</v>
      </c>
      <c r="M501" s="665" t="str">
        <f t="shared" si="85"/>
        <v/>
      </c>
      <c r="N501" s="665"/>
      <c r="O501" s="665" t="str">
        <f t="shared" si="86"/>
        <v/>
      </c>
      <c r="P501" s="664" t="str">
        <f t="shared" si="92"/>
        <v/>
      </c>
      <c r="Q501" s="665">
        <v>1</v>
      </c>
      <c r="R501" s="666" t="str">
        <f t="shared" si="87"/>
        <v/>
      </c>
      <c r="S501" s="667" t="str">
        <f t="shared" si="88"/>
        <v/>
      </c>
      <c r="T501" s="666" t="str">
        <f t="shared" si="89"/>
        <v/>
      </c>
      <c r="U501" s="668">
        <v>25</v>
      </c>
      <c r="V501" s="668">
        <v>25</v>
      </c>
      <c r="W501" s="669">
        <v>360</v>
      </c>
      <c r="X501" s="670" t="str">
        <f t="shared" si="90"/>
        <v/>
      </c>
      <c r="Y501" s="681"/>
      <c r="Z501" s="681"/>
      <c r="AA501" s="681"/>
      <c r="AB501" s="681"/>
      <c r="AC501" s="681"/>
      <c r="AD501" s="681"/>
    </row>
    <row r="502" spans="1:30" ht="200.1" customHeight="1">
      <c r="A502" s="655">
        <v>486</v>
      </c>
      <c r="B502" s="677"/>
      <c r="C502" s="686"/>
      <c r="D502" s="754">
        <v>469</v>
      </c>
      <c r="E502" s="686" t="s">
        <v>1457</v>
      </c>
      <c r="F502" s="659" t="s">
        <v>2072</v>
      </c>
      <c r="G502" s="661"/>
      <c r="H502" s="662"/>
      <c r="I502" s="675"/>
      <c r="J502" s="675"/>
      <c r="K502" s="679">
        <f t="shared" si="91"/>
        <v>0</v>
      </c>
      <c r="L502" s="664">
        <f t="shared" si="66"/>
        <v>0</v>
      </c>
      <c r="M502" s="665" t="str">
        <f t="shared" si="85"/>
        <v/>
      </c>
      <c r="N502" s="665"/>
      <c r="O502" s="665" t="str">
        <f t="shared" si="86"/>
        <v/>
      </c>
      <c r="P502" s="664" t="str">
        <f t="shared" si="92"/>
        <v/>
      </c>
      <c r="Q502" s="665">
        <v>1</v>
      </c>
      <c r="R502" s="666" t="str">
        <f t="shared" si="87"/>
        <v/>
      </c>
      <c r="S502" s="667" t="str">
        <f t="shared" si="88"/>
        <v/>
      </c>
      <c r="T502" s="666" t="str">
        <f t="shared" si="89"/>
        <v/>
      </c>
      <c r="U502" s="668">
        <v>25</v>
      </c>
      <c r="V502" s="668">
        <v>25</v>
      </c>
      <c r="W502" s="669">
        <v>360</v>
      </c>
      <c r="X502" s="670" t="str">
        <f t="shared" si="90"/>
        <v/>
      </c>
      <c r="Y502" s="681"/>
      <c r="Z502" s="681"/>
      <c r="AA502" s="681"/>
      <c r="AB502" s="681"/>
      <c r="AC502" s="681"/>
      <c r="AD502" s="681"/>
    </row>
    <row r="503" spans="1:30" ht="200.1" customHeight="1">
      <c r="A503" s="655">
        <v>487</v>
      </c>
      <c r="B503" s="677"/>
      <c r="C503" s="686"/>
      <c r="D503" s="754">
        <v>470</v>
      </c>
      <c r="E503" s="686" t="s">
        <v>1457</v>
      </c>
      <c r="F503" s="659" t="s">
        <v>2073</v>
      </c>
      <c r="G503" s="661"/>
      <c r="H503" s="662"/>
      <c r="I503" s="675"/>
      <c r="J503" s="675"/>
      <c r="K503" s="679">
        <f t="shared" si="91"/>
        <v>0</v>
      </c>
      <c r="L503" s="664">
        <f t="shared" si="66"/>
        <v>0</v>
      </c>
      <c r="M503" s="665" t="str">
        <f t="shared" si="85"/>
        <v/>
      </c>
      <c r="N503" s="665"/>
      <c r="O503" s="665" t="str">
        <f t="shared" si="86"/>
        <v/>
      </c>
      <c r="P503" s="664" t="str">
        <f t="shared" si="92"/>
        <v/>
      </c>
      <c r="Q503" s="665">
        <v>1</v>
      </c>
      <c r="R503" s="666" t="str">
        <f t="shared" si="87"/>
        <v/>
      </c>
      <c r="S503" s="667" t="str">
        <f t="shared" si="88"/>
        <v/>
      </c>
      <c r="T503" s="666" t="str">
        <f t="shared" si="89"/>
        <v/>
      </c>
      <c r="U503" s="668">
        <v>25</v>
      </c>
      <c r="V503" s="668">
        <v>25</v>
      </c>
      <c r="W503" s="669">
        <v>360</v>
      </c>
      <c r="X503" s="670" t="str">
        <f t="shared" si="90"/>
        <v/>
      </c>
      <c r="Y503" s="681"/>
      <c r="Z503" s="681"/>
      <c r="AA503" s="681"/>
      <c r="AB503" s="681"/>
      <c r="AC503" s="681"/>
      <c r="AD503" s="681"/>
    </row>
    <row r="504" spans="1:30" ht="200.1" customHeight="1">
      <c r="A504" s="655">
        <v>488</v>
      </c>
      <c r="B504" s="677"/>
      <c r="C504" s="694"/>
      <c r="D504" s="754">
        <v>471</v>
      </c>
      <c r="E504" s="686" t="s">
        <v>1457</v>
      </c>
      <c r="F504" s="659" t="s">
        <v>2074</v>
      </c>
      <c r="G504" s="661"/>
      <c r="H504" s="662"/>
      <c r="I504" s="684"/>
      <c r="J504" s="684"/>
      <c r="K504" s="679">
        <f t="shared" si="91"/>
        <v>0</v>
      </c>
      <c r="L504" s="664">
        <f t="shared" si="66"/>
        <v>0</v>
      </c>
      <c r="M504" s="665" t="str">
        <f t="shared" si="85"/>
        <v/>
      </c>
      <c r="N504" s="665"/>
      <c r="O504" s="665" t="str">
        <f t="shared" si="86"/>
        <v/>
      </c>
      <c r="P504" s="664" t="str">
        <f t="shared" si="92"/>
        <v/>
      </c>
      <c r="Q504" s="665">
        <v>1</v>
      </c>
      <c r="R504" s="666" t="str">
        <f t="shared" si="87"/>
        <v/>
      </c>
      <c r="S504" s="667" t="str">
        <f t="shared" si="88"/>
        <v/>
      </c>
      <c r="T504" s="666" t="str">
        <f t="shared" si="89"/>
        <v/>
      </c>
      <c r="U504" s="668"/>
      <c r="V504" s="668"/>
      <c r="W504" s="669"/>
      <c r="X504" s="670" t="str">
        <f t="shared" si="90"/>
        <v/>
      </c>
      <c r="Y504" s="681"/>
      <c r="Z504" s="681"/>
      <c r="AA504" s="681"/>
      <c r="AB504" s="681"/>
      <c r="AC504" s="681"/>
      <c r="AD504" s="681"/>
    </row>
    <row r="505" spans="1:30" ht="200.1" customHeight="1">
      <c r="A505" s="655">
        <v>489</v>
      </c>
      <c r="B505" s="677" t="s">
        <v>1603</v>
      </c>
      <c r="C505" s="686"/>
      <c r="D505" s="754">
        <v>472</v>
      </c>
      <c r="E505" s="686" t="s">
        <v>1457</v>
      </c>
      <c r="F505" s="690" t="s">
        <v>2075</v>
      </c>
      <c r="G505" s="661"/>
      <c r="H505" s="662"/>
      <c r="I505" s="675"/>
      <c r="J505" s="675"/>
      <c r="K505" s="679">
        <f t="shared" si="91"/>
        <v>0</v>
      </c>
      <c r="L505" s="664">
        <f t="shared" si="66"/>
        <v>0</v>
      </c>
      <c r="M505" s="665" t="str">
        <f t="shared" si="85"/>
        <v/>
      </c>
      <c r="N505" s="665"/>
      <c r="O505" s="665" t="str">
        <f t="shared" si="86"/>
        <v/>
      </c>
      <c r="P505" s="664">
        <v>0.9</v>
      </c>
      <c r="Q505" s="665">
        <v>1</v>
      </c>
      <c r="R505" s="666" t="str">
        <f t="shared" si="87"/>
        <v/>
      </c>
      <c r="S505" s="667" t="str">
        <f t="shared" si="88"/>
        <v/>
      </c>
      <c r="T505" s="666" t="str">
        <f t="shared" si="89"/>
        <v/>
      </c>
      <c r="U505" s="668">
        <v>25</v>
      </c>
      <c r="V505" s="668">
        <v>25</v>
      </c>
      <c r="W505" s="669">
        <v>360</v>
      </c>
      <c r="X505" s="670" t="str">
        <f t="shared" si="90"/>
        <v/>
      </c>
      <c r="Y505" s="681"/>
      <c r="Z505" s="681"/>
      <c r="AA505" s="681"/>
      <c r="AB505" s="681"/>
      <c r="AC505" s="681"/>
      <c r="AD505" s="681"/>
    </row>
    <row r="506" spans="1:30" ht="200.1" customHeight="1">
      <c r="A506" s="655">
        <v>490</v>
      </c>
      <c r="B506" s="677"/>
      <c r="C506" s="686"/>
      <c r="D506" s="754">
        <v>473</v>
      </c>
      <c r="E506" s="686" t="s">
        <v>1457</v>
      </c>
      <c r="F506" s="659" t="s">
        <v>2076</v>
      </c>
      <c r="G506" s="661"/>
      <c r="H506" s="662"/>
      <c r="I506" s="675"/>
      <c r="J506" s="675"/>
      <c r="K506" s="679">
        <f t="shared" si="91"/>
        <v>0</v>
      </c>
      <c r="L506" s="664">
        <f t="shared" si="66"/>
        <v>0</v>
      </c>
      <c r="M506" s="665" t="str">
        <f t="shared" si="85"/>
        <v/>
      </c>
      <c r="N506" s="665"/>
      <c r="O506" s="665" t="str">
        <f t="shared" si="86"/>
        <v/>
      </c>
      <c r="P506" s="664">
        <v>0.9</v>
      </c>
      <c r="Q506" s="665">
        <v>1</v>
      </c>
      <c r="R506" s="666" t="str">
        <f t="shared" si="87"/>
        <v/>
      </c>
      <c r="S506" s="667" t="str">
        <f t="shared" si="88"/>
        <v/>
      </c>
      <c r="T506" s="666" t="str">
        <f t="shared" si="89"/>
        <v/>
      </c>
      <c r="U506" s="668">
        <v>25</v>
      </c>
      <c r="V506" s="668">
        <v>25</v>
      </c>
      <c r="W506" s="669">
        <v>360</v>
      </c>
      <c r="X506" s="670" t="str">
        <f t="shared" si="90"/>
        <v/>
      </c>
      <c r="Y506" s="681"/>
      <c r="Z506" s="681"/>
      <c r="AA506" s="681"/>
      <c r="AB506" s="681"/>
      <c r="AC506" s="681"/>
      <c r="AD506" s="681"/>
    </row>
    <row r="507" spans="1:30" ht="200.1" customHeight="1">
      <c r="A507" s="655">
        <v>491</v>
      </c>
      <c r="B507" s="677"/>
      <c r="C507" s="686"/>
      <c r="D507" s="754">
        <v>474</v>
      </c>
      <c r="E507" s="659" t="s">
        <v>2077</v>
      </c>
      <c r="F507" s="686" t="s">
        <v>1987</v>
      </c>
      <c r="G507" s="661"/>
      <c r="H507" s="662"/>
      <c r="I507" s="675"/>
      <c r="J507" s="675"/>
      <c r="K507" s="679">
        <f t="shared" si="91"/>
        <v>0</v>
      </c>
      <c r="L507" s="664">
        <f t="shared" si="66"/>
        <v>0</v>
      </c>
      <c r="M507" s="665" t="str">
        <f t="shared" si="85"/>
        <v/>
      </c>
      <c r="N507" s="665"/>
      <c r="O507" s="665" t="str">
        <f t="shared" si="86"/>
        <v/>
      </c>
      <c r="P507" s="664">
        <v>0.85</v>
      </c>
      <c r="Q507" s="665">
        <v>1</v>
      </c>
      <c r="R507" s="666" t="str">
        <f t="shared" si="87"/>
        <v/>
      </c>
      <c r="S507" s="667" t="str">
        <f t="shared" si="88"/>
        <v/>
      </c>
      <c r="T507" s="666" t="str">
        <f t="shared" si="89"/>
        <v/>
      </c>
      <c r="U507" s="668">
        <v>25</v>
      </c>
      <c r="V507" s="668">
        <v>25</v>
      </c>
      <c r="W507" s="669">
        <v>360</v>
      </c>
      <c r="X507" s="670" t="str">
        <f t="shared" si="90"/>
        <v/>
      </c>
      <c r="Y507" s="681"/>
      <c r="Z507" s="681"/>
      <c r="AA507" s="681"/>
      <c r="AB507" s="681"/>
      <c r="AC507" s="681"/>
      <c r="AD507" s="681"/>
    </row>
    <row r="508" spans="1:30" ht="200.1" customHeight="1">
      <c r="A508" s="655">
        <v>492</v>
      </c>
      <c r="B508" s="677"/>
      <c r="C508" s="686"/>
      <c r="D508" s="754">
        <v>475</v>
      </c>
      <c r="E508" s="659" t="s">
        <v>2078</v>
      </c>
      <c r="F508" s="686" t="s">
        <v>1987</v>
      </c>
      <c r="G508" s="661"/>
      <c r="H508" s="662"/>
      <c r="I508" s="675"/>
      <c r="J508" s="675"/>
      <c r="K508" s="679">
        <f t="shared" si="91"/>
        <v>0</v>
      </c>
      <c r="L508" s="664">
        <f t="shared" si="66"/>
        <v>0</v>
      </c>
      <c r="M508" s="665" t="str">
        <f t="shared" si="85"/>
        <v/>
      </c>
      <c r="N508" s="665"/>
      <c r="O508" s="665" t="str">
        <f t="shared" si="86"/>
        <v/>
      </c>
      <c r="P508" s="664">
        <v>0.8</v>
      </c>
      <c r="Q508" s="665">
        <v>1</v>
      </c>
      <c r="R508" s="666" t="str">
        <f t="shared" si="87"/>
        <v/>
      </c>
      <c r="S508" s="667" t="str">
        <f t="shared" si="88"/>
        <v/>
      </c>
      <c r="T508" s="666" t="str">
        <f t="shared" si="89"/>
        <v/>
      </c>
      <c r="U508" s="668">
        <v>25</v>
      </c>
      <c r="V508" s="668">
        <v>25</v>
      </c>
      <c r="W508" s="669">
        <v>360</v>
      </c>
      <c r="X508" s="670" t="str">
        <f t="shared" si="90"/>
        <v/>
      </c>
      <c r="Y508" s="681"/>
      <c r="Z508" s="681"/>
      <c r="AA508" s="681"/>
      <c r="AB508" s="681"/>
      <c r="AC508" s="681"/>
      <c r="AD508" s="681"/>
    </row>
    <row r="509" spans="1:30" ht="200.1" customHeight="1">
      <c r="A509" s="655">
        <v>493</v>
      </c>
      <c r="B509" s="677"/>
      <c r="C509" s="686"/>
      <c r="D509" s="754">
        <v>476</v>
      </c>
      <c r="E509" s="659" t="s">
        <v>2079</v>
      </c>
      <c r="F509" s="686" t="s">
        <v>1987</v>
      </c>
      <c r="G509" s="661"/>
      <c r="H509" s="662"/>
      <c r="I509" s="675"/>
      <c r="J509" s="675"/>
      <c r="K509" s="679">
        <f t="shared" si="91"/>
        <v>0</v>
      </c>
      <c r="L509" s="664">
        <f t="shared" si="66"/>
        <v>0</v>
      </c>
      <c r="M509" s="665" t="str">
        <f t="shared" si="85"/>
        <v/>
      </c>
      <c r="N509" s="665"/>
      <c r="O509" s="665" t="str">
        <f t="shared" si="86"/>
        <v/>
      </c>
      <c r="P509" s="664">
        <v>0.8</v>
      </c>
      <c r="Q509" s="665">
        <v>1</v>
      </c>
      <c r="R509" s="666" t="str">
        <f t="shared" si="87"/>
        <v/>
      </c>
      <c r="S509" s="667" t="str">
        <f t="shared" si="88"/>
        <v/>
      </c>
      <c r="T509" s="666" t="str">
        <f t="shared" si="89"/>
        <v/>
      </c>
      <c r="U509" s="668">
        <v>25</v>
      </c>
      <c r="V509" s="668">
        <v>25</v>
      </c>
      <c r="W509" s="669">
        <v>360</v>
      </c>
      <c r="X509" s="670" t="str">
        <f t="shared" si="90"/>
        <v/>
      </c>
      <c r="Y509" s="681"/>
      <c r="Z509" s="681"/>
      <c r="AA509" s="681"/>
      <c r="AB509" s="681"/>
      <c r="AC509" s="681"/>
      <c r="AD509" s="681"/>
    </row>
    <row r="510" spans="1:30" ht="200.1" customHeight="1">
      <c r="A510" s="655">
        <v>494</v>
      </c>
      <c r="B510" s="677"/>
      <c r="C510" s="686"/>
      <c r="D510" s="754">
        <v>477</v>
      </c>
      <c r="E510" s="659" t="s">
        <v>2080</v>
      </c>
      <c r="F510" s="686" t="s">
        <v>1987</v>
      </c>
      <c r="G510" s="661"/>
      <c r="H510" s="662"/>
      <c r="I510" s="675"/>
      <c r="J510" s="675"/>
      <c r="K510" s="679">
        <f t="shared" si="91"/>
        <v>0</v>
      </c>
      <c r="L510" s="664">
        <f t="shared" si="66"/>
        <v>0</v>
      </c>
      <c r="M510" s="665" t="str">
        <f t="shared" si="85"/>
        <v/>
      </c>
      <c r="N510" s="665"/>
      <c r="O510" s="665" t="str">
        <f t="shared" si="86"/>
        <v/>
      </c>
      <c r="P510" s="664">
        <v>0.8</v>
      </c>
      <c r="Q510" s="665">
        <v>1</v>
      </c>
      <c r="R510" s="666" t="str">
        <f t="shared" si="87"/>
        <v/>
      </c>
      <c r="S510" s="667" t="str">
        <f t="shared" si="88"/>
        <v/>
      </c>
      <c r="T510" s="666" t="str">
        <f t="shared" si="89"/>
        <v/>
      </c>
      <c r="U510" s="668">
        <v>25</v>
      </c>
      <c r="V510" s="668">
        <v>25</v>
      </c>
      <c r="W510" s="669">
        <v>360</v>
      </c>
      <c r="X510" s="670" t="str">
        <f t="shared" si="90"/>
        <v/>
      </c>
      <c r="Y510" s="681"/>
      <c r="Z510" s="681"/>
      <c r="AA510" s="681"/>
      <c r="AB510" s="681"/>
      <c r="AC510" s="681"/>
      <c r="AD510" s="681"/>
    </row>
    <row r="511" spans="1:30" ht="200.1" customHeight="1">
      <c r="A511" s="655">
        <v>495</v>
      </c>
      <c r="B511" s="677"/>
      <c r="C511" s="686"/>
      <c r="D511" s="754">
        <v>478</v>
      </c>
      <c r="E511" s="659" t="s">
        <v>2081</v>
      </c>
      <c r="F511" s="686" t="s">
        <v>1987</v>
      </c>
      <c r="G511" s="661"/>
      <c r="H511" s="662"/>
      <c r="I511" s="675"/>
      <c r="J511" s="675"/>
      <c r="K511" s="679">
        <f t="shared" si="91"/>
        <v>0</v>
      </c>
      <c r="L511" s="664">
        <f t="shared" si="66"/>
        <v>0</v>
      </c>
      <c r="M511" s="665" t="str">
        <f t="shared" si="85"/>
        <v/>
      </c>
      <c r="N511" s="665"/>
      <c r="O511" s="665" t="str">
        <f t="shared" si="86"/>
        <v/>
      </c>
      <c r="P511" s="664">
        <v>0.8</v>
      </c>
      <c r="Q511" s="665">
        <v>1</v>
      </c>
      <c r="R511" s="666" t="str">
        <f t="shared" si="87"/>
        <v/>
      </c>
      <c r="S511" s="667" t="str">
        <f t="shared" si="88"/>
        <v/>
      </c>
      <c r="T511" s="666" t="str">
        <f t="shared" si="89"/>
        <v/>
      </c>
      <c r="U511" s="668">
        <v>25</v>
      </c>
      <c r="V511" s="668">
        <v>25</v>
      </c>
      <c r="W511" s="669">
        <v>360</v>
      </c>
      <c r="X511" s="670" t="str">
        <f t="shared" si="90"/>
        <v/>
      </c>
      <c r="Y511" s="681"/>
      <c r="Z511" s="681"/>
      <c r="AA511" s="681"/>
      <c r="AB511" s="681"/>
      <c r="AC511" s="681"/>
      <c r="AD511" s="681"/>
    </row>
    <row r="512" spans="1:30" ht="200.1" customHeight="1">
      <c r="A512" s="655">
        <v>496</v>
      </c>
      <c r="B512" s="677"/>
      <c r="C512" s="686"/>
      <c r="D512" s="754">
        <v>479</v>
      </c>
      <c r="E512" s="659" t="s">
        <v>2082</v>
      </c>
      <c r="F512" s="686" t="s">
        <v>1987</v>
      </c>
      <c r="G512" s="661"/>
      <c r="H512" s="662"/>
      <c r="I512" s="655"/>
      <c r="J512" s="675"/>
      <c r="K512" s="679">
        <f t="shared" si="91"/>
        <v>0</v>
      </c>
      <c r="L512" s="664">
        <f t="shared" si="66"/>
        <v>0</v>
      </c>
      <c r="M512" s="665" t="str">
        <f t="shared" si="85"/>
        <v/>
      </c>
      <c r="N512" s="665"/>
      <c r="O512" s="665" t="str">
        <f t="shared" si="86"/>
        <v/>
      </c>
      <c r="P512" s="664">
        <v>0.8</v>
      </c>
      <c r="Q512" s="665">
        <v>1</v>
      </c>
      <c r="R512" s="666" t="str">
        <f t="shared" si="87"/>
        <v/>
      </c>
      <c r="S512" s="667" t="str">
        <f t="shared" si="88"/>
        <v/>
      </c>
      <c r="T512" s="666" t="str">
        <f t="shared" si="89"/>
        <v/>
      </c>
      <c r="U512" s="668">
        <v>25</v>
      </c>
      <c r="V512" s="668">
        <v>25</v>
      </c>
      <c r="W512" s="669">
        <v>360</v>
      </c>
      <c r="X512" s="670" t="str">
        <f t="shared" si="90"/>
        <v/>
      </c>
      <c r="Y512" s="681"/>
      <c r="Z512" s="681"/>
      <c r="AA512" s="681"/>
      <c r="AB512" s="681"/>
      <c r="AC512" s="681"/>
      <c r="AD512" s="681"/>
    </row>
    <row r="513" spans="1:30" ht="200.1" customHeight="1">
      <c r="A513" s="655">
        <v>497</v>
      </c>
      <c r="B513" s="677"/>
      <c r="C513" s="686"/>
      <c r="D513" s="754">
        <v>480</v>
      </c>
      <c r="E513" s="659" t="s">
        <v>2083</v>
      </c>
      <c r="F513" s="678" t="s">
        <v>1987</v>
      </c>
      <c r="G513" s="661"/>
      <c r="H513" s="662"/>
      <c r="I513" s="655"/>
      <c r="J513" s="655"/>
      <c r="K513" s="679">
        <f t="shared" ref="K513:K522" si="93">I513*J513</f>
        <v>0</v>
      </c>
      <c r="L513" s="664">
        <f t="shared" si="66"/>
        <v>0</v>
      </c>
      <c r="M513" s="665" t="str">
        <f t="shared" si="85"/>
        <v/>
      </c>
      <c r="N513" s="665"/>
      <c r="O513" s="665" t="str">
        <f t="shared" si="86"/>
        <v/>
      </c>
      <c r="P513" s="664">
        <v>0.95</v>
      </c>
      <c r="Q513" s="665">
        <v>1</v>
      </c>
      <c r="R513" s="666" t="str">
        <f t="shared" si="87"/>
        <v/>
      </c>
      <c r="S513" s="667">
        <v>0.85</v>
      </c>
      <c r="T513" s="666" t="str">
        <f t="shared" si="89"/>
        <v/>
      </c>
      <c r="U513" s="668">
        <v>25</v>
      </c>
      <c r="V513" s="668">
        <v>25</v>
      </c>
      <c r="W513" s="669">
        <v>360</v>
      </c>
      <c r="X513" s="670" t="str">
        <f t="shared" si="90"/>
        <v/>
      </c>
      <c r="Y513" s="681"/>
      <c r="Z513" s="681"/>
      <c r="AA513" s="681"/>
      <c r="AB513" s="681"/>
      <c r="AC513" s="681"/>
      <c r="AD513" s="681"/>
    </row>
    <row r="514" spans="1:30" ht="200.1" customHeight="1">
      <c r="A514" s="655">
        <v>498</v>
      </c>
      <c r="B514" s="677"/>
      <c r="C514" s="686"/>
      <c r="D514" s="754">
        <v>481</v>
      </c>
      <c r="E514" s="659" t="s">
        <v>2084</v>
      </c>
      <c r="F514" s="686" t="s">
        <v>1987</v>
      </c>
      <c r="G514" s="661"/>
      <c r="H514" s="662"/>
      <c r="I514" s="655"/>
      <c r="J514" s="655"/>
      <c r="K514" s="679">
        <f t="shared" si="93"/>
        <v>0</v>
      </c>
      <c r="L514" s="664">
        <f t="shared" si="66"/>
        <v>0</v>
      </c>
      <c r="M514" s="665" t="str">
        <f t="shared" ref="M514:M522" si="94">IFERROR(VLOOKUP(G514,RateB,4,TRUE),"")</f>
        <v/>
      </c>
      <c r="N514" s="665"/>
      <c r="O514" s="665" t="str">
        <f t="shared" ref="O514:O522" si="95">IFERROR(VLOOKUP(G514,RateB,5,TRUE),"")</f>
        <v/>
      </c>
      <c r="P514" s="664" t="str">
        <f t="shared" ref="P514:P522" si="96">IFERROR(VLOOKUP(H514,Demand,2,TRUE),"")</f>
        <v/>
      </c>
      <c r="Q514" s="665">
        <v>1</v>
      </c>
      <c r="R514" s="666" t="str">
        <f t="shared" si="87"/>
        <v/>
      </c>
      <c r="S514" s="667">
        <v>0.85</v>
      </c>
      <c r="T514" s="666" t="str">
        <f t="shared" si="89"/>
        <v/>
      </c>
      <c r="U514" s="668">
        <v>25</v>
      </c>
      <c r="V514" s="668">
        <v>25</v>
      </c>
      <c r="W514" s="669">
        <v>360</v>
      </c>
      <c r="X514" s="670" t="str">
        <f t="shared" ref="X514:X522" si="97">IFERROR(T514+U514+V514+W514,"")</f>
        <v/>
      </c>
      <c r="Y514" s="681"/>
      <c r="Z514" s="681"/>
      <c r="AA514" s="681"/>
      <c r="AB514" s="681"/>
      <c r="AC514" s="681"/>
      <c r="AD514" s="681"/>
    </row>
    <row r="515" spans="1:30" ht="200.1" customHeight="1">
      <c r="A515" s="655">
        <v>499</v>
      </c>
      <c r="B515" s="677"/>
      <c r="C515" s="686"/>
      <c r="D515" s="754">
        <v>482</v>
      </c>
      <c r="E515" s="659" t="s">
        <v>2070</v>
      </c>
      <c r="F515" s="678" t="s">
        <v>1987</v>
      </c>
      <c r="G515" s="661"/>
      <c r="H515" s="662"/>
      <c r="I515" s="655"/>
      <c r="J515" s="655"/>
      <c r="K515" s="679">
        <f t="shared" si="93"/>
        <v>0</v>
      </c>
      <c r="L515" s="664">
        <f t="shared" si="66"/>
        <v>0</v>
      </c>
      <c r="M515" s="665" t="str">
        <f t="shared" si="94"/>
        <v/>
      </c>
      <c r="N515" s="665"/>
      <c r="O515" s="665" t="str">
        <f t="shared" si="95"/>
        <v/>
      </c>
      <c r="P515" s="664" t="str">
        <f t="shared" si="96"/>
        <v/>
      </c>
      <c r="Q515" s="665">
        <v>1</v>
      </c>
      <c r="R515" s="666" t="str">
        <f t="shared" ref="R515:R522" si="98">IFERROR((L515*M515)+(L515*O515*P515)*Q515,"")</f>
        <v/>
      </c>
      <c r="S515" s="667">
        <v>0.85</v>
      </c>
      <c r="T515" s="666" t="str">
        <f t="shared" ref="T515:T522" si="99">IFERROR(R515*S515/1000,"")</f>
        <v/>
      </c>
      <c r="U515" s="668">
        <v>25</v>
      </c>
      <c r="V515" s="668">
        <v>25</v>
      </c>
      <c r="W515" s="669">
        <v>360</v>
      </c>
      <c r="X515" s="670" t="str">
        <f t="shared" si="97"/>
        <v/>
      </c>
      <c r="Y515" s="681"/>
      <c r="Z515" s="681"/>
      <c r="AA515" s="681"/>
      <c r="AB515" s="681"/>
      <c r="AC515" s="681"/>
      <c r="AD515" s="681"/>
    </row>
    <row r="516" spans="1:30" ht="200.1" customHeight="1">
      <c r="A516" s="655">
        <v>500</v>
      </c>
      <c r="B516" s="677"/>
      <c r="C516" s="695"/>
      <c r="D516" s="754">
        <v>483</v>
      </c>
      <c r="E516" s="659" t="s">
        <v>2071</v>
      </c>
      <c r="F516" s="678" t="s">
        <v>1987</v>
      </c>
      <c r="G516" s="661"/>
      <c r="H516" s="662"/>
      <c r="I516" s="655"/>
      <c r="J516" s="655"/>
      <c r="K516" s="679">
        <f t="shared" si="93"/>
        <v>0</v>
      </c>
      <c r="L516" s="664">
        <f t="shared" si="66"/>
        <v>0</v>
      </c>
      <c r="M516" s="665" t="str">
        <f t="shared" si="94"/>
        <v/>
      </c>
      <c r="N516" s="665"/>
      <c r="O516" s="665" t="str">
        <f t="shared" si="95"/>
        <v/>
      </c>
      <c r="P516" s="664" t="str">
        <f t="shared" si="96"/>
        <v/>
      </c>
      <c r="Q516" s="665">
        <v>1</v>
      </c>
      <c r="R516" s="666" t="str">
        <f t="shared" si="98"/>
        <v/>
      </c>
      <c r="S516" s="667">
        <v>0.85</v>
      </c>
      <c r="T516" s="666" t="str">
        <f t="shared" si="99"/>
        <v/>
      </c>
      <c r="U516" s="668">
        <v>25</v>
      </c>
      <c r="V516" s="668">
        <v>25</v>
      </c>
      <c r="W516" s="669">
        <v>360</v>
      </c>
      <c r="X516" s="670" t="str">
        <f t="shared" si="97"/>
        <v/>
      </c>
      <c r="Y516" s="681"/>
      <c r="Z516" s="681"/>
      <c r="AA516" s="681"/>
      <c r="AB516" s="681"/>
      <c r="AC516" s="681"/>
      <c r="AD516" s="681"/>
    </row>
    <row r="517" spans="1:30" ht="200.1" customHeight="1">
      <c r="A517" s="655">
        <v>501</v>
      </c>
      <c r="B517" s="677"/>
      <c r="C517" s="695"/>
      <c r="D517" s="754">
        <v>484</v>
      </c>
      <c r="E517" s="659" t="s">
        <v>2085</v>
      </c>
      <c r="F517" s="678" t="s">
        <v>1987</v>
      </c>
      <c r="G517" s="661"/>
      <c r="H517" s="662"/>
      <c r="I517" s="655"/>
      <c r="J517" s="655"/>
      <c r="K517" s="679">
        <f t="shared" si="93"/>
        <v>0</v>
      </c>
      <c r="L517" s="664">
        <f t="shared" si="66"/>
        <v>0</v>
      </c>
      <c r="M517" s="665" t="str">
        <f t="shared" si="94"/>
        <v/>
      </c>
      <c r="N517" s="665"/>
      <c r="O517" s="665" t="str">
        <f t="shared" si="95"/>
        <v/>
      </c>
      <c r="P517" s="664" t="str">
        <f t="shared" si="96"/>
        <v/>
      </c>
      <c r="Q517" s="665">
        <v>1</v>
      </c>
      <c r="R517" s="666" t="str">
        <f t="shared" si="98"/>
        <v/>
      </c>
      <c r="S517" s="667" t="str">
        <f t="shared" ref="S517:S522" si="100">IFERROR(VLOOKUP(G517,Rate,2,0),"")</f>
        <v/>
      </c>
      <c r="T517" s="666" t="str">
        <f t="shared" si="99"/>
        <v/>
      </c>
      <c r="U517" s="668"/>
      <c r="V517" s="668"/>
      <c r="W517" s="669"/>
      <c r="X517" s="670" t="str">
        <f t="shared" si="97"/>
        <v/>
      </c>
      <c r="Y517" s="681"/>
      <c r="Z517" s="681"/>
      <c r="AA517" s="681"/>
      <c r="AB517" s="681"/>
      <c r="AC517" s="681"/>
      <c r="AD517" s="681"/>
    </row>
    <row r="518" spans="1:30" ht="200.1" customHeight="1">
      <c r="A518" s="655">
        <v>502</v>
      </c>
      <c r="B518" s="677"/>
      <c r="C518" s="695"/>
      <c r="D518" s="754">
        <v>485</v>
      </c>
      <c r="E518" s="659" t="s">
        <v>2086</v>
      </c>
      <c r="F518" s="678" t="s">
        <v>1987</v>
      </c>
      <c r="G518" s="661"/>
      <c r="H518" s="662"/>
      <c r="I518" s="655"/>
      <c r="J518" s="655"/>
      <c r="K518" s="679">
        <f t="shared" si="93"/>
        <v>0</v>
      </c>
      <c r="L518" s="664">
        <f t="shared" si="66"/>
        <v>0</v>
      </c>
      <c r="M518" s="665" t="str">
        <f t="shared" si="94"/>
        <v/>
      </c>
      <c r="N518" s="665"/>
      <c r="O518" s="665" t="str">
        <f t="shared" si="95"/>
        <v/>
      </c>
      <c r="P518" s="664">
        <v>0.9</v>
      </c>
      <c r="Q518" s="665">
        <v>1</v>
      </c>
      <c r="R518" s="666" t="str">
        <f t="shared" si="98"/>
        <v/>
      </c>
      <c r="S518" s="667" t="str">
        <f t="shared" si="100"/>
        <v/>
      </c>
      <c r="T518" s="666" t="str">
        <f t="shared" si="99"/>
        <v/>
      </c>
      <c r="U518" s="668">
        <v>25</v>
      </c>
      <c r="V518" s="668">
        <v>25</v>
      </c>
      <c r="W518" s="669">
        <v>360</v>
      </c>
      <c r="X518" s="670" t="str">
        <f t="shared" si="97"/>
        <v/>
      </c>
      <c r="Y518" s="681"/>
      <c r="Z518" s="681"/>
      <c r="AA518" s="681"/>
      <c r="AB518" s="681"/>
      <c r="AC518" s="681"/>
      <c r="AD518" s="681"/>
    </row>
    <row r="519" spans="1:30" ht="200.1" customHeight="1">
      <c r="A519" s="655">
        <v>503</v>
      </c>
      <c r="B519" s="677"/>
      <c r="C519" s="695"/>
      <c r="D519" s="754">
        <v>486</v>
      </c>
      <c r="E519" s="659" t="s">
        <v>2087</v>
      </c>
      <c r="F519" s="678" t="s">
        <v>1987</v>
      </c>
      <c r="G519" s="661"/>
      <c r="H519" s="662"/>
      <c r="I519" s="655"/>
      <c r="J519" s="655"/>
      <c r="K519" s="679">
        <f t="shared" si="93"/>
        <v>0</v>
      </c>
      <c r="L519" s="664">
        <f t="shared" si="66"/>
        <v>0</v>
      </c>
      <c r="M519" s="665" t="str">
        <f t="shared" si="94"/>
        <v/>
      </c>
      <c r="N519" s="665"/>
      <c r="O519" s="665" t="str">
        <f t="shared" si="95"/>
        <v/>
      </c>
      <c r="P519" s="664">
        <v>0.9</v>
      </c>
      <c r="Q519" s="665">
        <v>1</v>
      </c>
      <c r="R519" s="666" t="str">
        <f t="shared" si="98"/>
        <v/>
      </c>
      <c r="S519" s="667" t="str">
        <f t="shared" si="100"/>
        <v/>
      </c>
      <c r="T519" s="666" t="str">
        <f t="shared" si="99"/>
        <v/>
      </c>
      <c r="U519" s="668">
        <v>25</v>
      </c>
      <c r="V519" s="668">
        <v>25</v>
      </c>
      <c r="W519" s="669">
        <v>360</v>
      </c>
      <c r="X519" s="670" t="str">
        <f t="shared" si="97"/>
        <v/>
      </c>
      <c r="Y519" s="681"/>
      <c r="Z519" s="681"/>
      <c r="AA519" s="681"/>
      <c r="AB519" s="681"/>
      <c r="AC519" s="681"/>
      <c r="AD519" s="681"/>
    </row>
    <row r="520" spans="1:30" ht="200.1" customHeight="1">
      <c r="A520" s="655">
        <v>504</v>
      </c>
      <c r="B520" s="696"/>
      <c r="C520" s="697" t="s">
        <v>1604</v>
      </c>
      <c r="D520" s="754">
        <v>487</v>
      </c>
      <c r="E520" s="659" t="s">
        <v>2088</v>
      </c>
      <c r="F520" s="678" t="s">
        <v>1987</v>
      </c>
      <c r="G520" s="661"/>
      <c r="H520" s="662"/>
      <c r="I520" s="655"/>
      <c r="J520" s="655"/>
      <c r="K520" s="679">
        <f t="shared" si="93"/>
        <v>0</v>
      </c>
      <c r="L520" s="664">
        <f t="shared" si="66"/>
        <v>0</v>
      </c>
      <c r="M520" s="665" t="str">
        <f t="shared" ref="M520" si="101">IFERROR(VLOOKUP(G520,RateB,4,TRUE),"")</f>
        <v/>
      </c>
      <c r="N520" s="665"/>
      <c r="O520" s="665" t="str">
        <f t="shared" ref="O520" si="102">IFERROR(VLOOKUP(G520,RateB,5,TRUE),"")</f>
        <v/>
      </c>
      <c r="P520" s="664" t="str">
        <f t="shared" ref="P520" si="103">IFERROR(VLOOKUP(H520,Demand,2,TRUE),"")</f>
        <v/>
      </c>
      <c r="Q520" s="665">
        <v>1</v>
      </c>
      <c r="R520" s="666" t="str">
        <f t="shared" ref="R520" si="104">IFERROR((L520*M520)+(L520*O520*P520)*Q520,"")</f>
        <v/>
      </c>
      <c r="S520" s="667" t="str">
        <f t="shared" ref="S520" si="105">IFERROR(VLOOKUP(G520,Rate,2,0),"")</f>
        <v/>
      </c>
      <c r="T520" s="666" t="str">
        <f t="shared" ref="T520" si="106">IFERROR(R520*S520/1000,"")</f>
        <v/>
      </c>
      <c r="U520" s="668"/>
      <c r="V520" s="668"/>
      <c r="W520" s="669"/>
      <c r="X520" s="670" t="str">
        <f t="shared" ref="X520" si="107">IFERROR(T520+U520+V520+W520,"")</f>
        <v/>
      </c>
      <c r="Y520" s="681"/>
      <c r="Z520" s="681"/>
      <c r="AA520" s="681"/>
      <c r="AB520" s="681"/>
      <c r="AC520" s="681"/>
      <c r="AD520" s="681"/>
    </row>
    <row r="521" spans="1:30" ht="143.25" customHeight="1">
      <c r="A521" s="862">
        <v>505</v>
      </c>
      <c r="B521" s="677"/>
      <c r="C521" s="863" t="s">
        <v>1607</v>
      </c>
      <c r="D521" s="754">
        <v>488</v>
      </c>
      <c r="E521" s="659" t="s">
        <v>2088</v>
      </c>
      <c r="F521" s="860" t="s">
        <v>1987</v>
      </c>
      <c r="G521" s="661"/>
      <c r="H521" s="662"/>
      <c r="I521" s="655"/>
      <c r="J521" s="655"/>
      <c r="K521" s="679">
        <f t="shared" si="93"/>
        <v>0</v>
      </c>
      <c r="L521" s="664">
        <f t="shared" si="66"/>
        <v>0</v>
      </c>
      <c r="M521" s="665" t="str">
        <f t="shared" si="94"/>
        <v/>
      </c>
      <c r="N521" s="665"/>
      <c r="O521" s="665" t="str">
        <f t="shared" si="95"/>
        <v/>
      </c>
      <c r="P521" s="664" t="str">
        <f t="shared" si="96"/>
        <v/>
      </c>
      <c r="Q521" s="665">
        <v>1</v>
      </c>
      <c r="R521" s="666" t="str">
        <f t="shared" si="98"/>
        <v/>
      </c>
      <c r="S521" s="667" t="str">
        <f t="shared" si="100"/>
        <v/>
      </c>
      <c r="T521" s="666" t="str">
        <f t="shared" si="99"/>
        <v/>
      </c>
      <c r="U521" s="668">
        <v>25</v>
      </c>
      <c r="V521" s="668">
        <v>25</v>
      </c>
      <c r="W521" s="669">
        <v>360</v>
      </c>
      <c r="X521" s="670" t="str">
        <f t="shared" si="97"/>
        <v/>
      </c>
      <c r="Y521" s="681"/>
      <c r="Z521" s="681"/>
      <c r="AA521" s="681"/>
      <c r="AB521" s="681"/>
      <c r="AC521" s="681"/>
      <c r="AD521" s="681"/>
    </row>
    <row r="522" spans="1:30" ht="200.1" customHeight="1">
      <c r="A522" s="862"/>
      <c r="B522" s="677"/>
      <c r="C522" s="864"/>
      <c r="D522" s="754">
        <v>489</v>
      </c>
      <c r="E522" s="869" t="s">
        <v>2089</v>
      </c>
      <c r="F522" s="861"/>
      <c r="G522" s="661"/>
      <c r="H522" s="662"/>
      <c r="I522" s="655"/>
      <c r="J522" s="655"/>
      <c r="K522" s="679">
        <f t="shared" si="93"/>
        <v>0</v>
      </c>
      <c r="L522" s="664">
        <f t="shared" si="66"/>
        <v>0</v>
      </c>
      <c r="M522" s="665" t="str">
        <f t="shared" si="94"/>
        <v/>
      </c>
      <c r="N522" s="665"/>
      <c r="O522" s="665" t="str">
        <f t="shared" si="95"/>
        <v/>
      </c>
      <c r="P522" s="664" t="str">
        <f t="shared" si="96"/>
        <v/>
      </c>
      <c r="Q522" s="665">
        <v>1</v>
      </c>
      <c r="R522" s="666" t="str">
        <f t="shared" si="98"/>
        <v/>
      </c>
      <c r="S522" s="667" t="str">
        <f t="shared" si="100"/>
        <v/>
      </c>
      <c r="T522" s="666" t="str">
        <f t="shared" si="99"/>
        <v/>
      </c>
      <c r="U522" s="668"/>
      <c r="V522" s="668"/>
      <c r="W522" s="669"/>
      <c r="X522" s="670" t="str">
        <f t="shared" si="97"/>
        <v/>
      </c>
      <c r="Y522" s="681"/>
      <c r="Z522" s="681"/>
      <c r="AA522" s="681"/>
      <c r="AB522" s="681"/>
      <c r="AC522" s="681"/>
      <c r="AD522" s="681"/>
    </row>
    <row r="523" spans="1:30" ht="200.1" customHeight="1">
      <c r="A523" s="655">
        <v>506</v>
      </c>
      <c r="B523" s="677"/>
      <c r="C523" s="695"/>
      <c r="D523" s="754">
        <v>490</v>
      </c>
      <c r="E523" s="870"/>
      <c r="F523" s="678" t="s">
        <v>1987</v>
      </c>
      <c r="G523" s="661"/>
      <c r="H523" s="662"/>
      <c r="I523" s="655"/>
      <c r="J523" s="655"/>
      <c r="K523" s="679"/>
      <c r="L523" s="664"/>
      <c r="M523" s="665"/>
      <c r="N523" s="665"/>
      <c r="O523" s="665"/>
      <c r="P523" s="664"/>
      <c r="Q523" s="665"/>
      <c r="R523" s="666"/>
      <c r="S523" s="667"/>
      <c r="T523" s="666"/>
      <c r="U523" s="668"/>
      <c r="V523" s="668"/>
      <c r="W523" s="669"/>
      <c r="X523" s="670"/>
      <c r="Y523" s="681"/>
      <c r="Z523" s="681"/>
      <c r="AA523" s="681"/>
      <c r="AB523" s="681"/>
      <c r="AC523" s="681"/>
      <c r="AD523" s="681"/>
    </row>
    <row r="524" spans="1:30" ht="200.1" customHeight="1">
      <c r="A524" s="655">
        <v>507</v>
      </c>
      <c r="B524" s="677"/>
      <c r="C524" s="695"/>
      <c r="D524" s="754">
        <v>491</v>
      </c>
      <c r="E524" s="678" t="s">
        <v>2090</v>
      </c>
      <c r="F524" s="660" t="s">
        <v>1622</v>
      </c>
      <c r="G524" s="661"/>
      <c r="H524" s="662"/>
      <c r="I524" s="655"/>
      <c r="J524" s="655"/>
      <c r="K524" s="679"/>
      <c r="L524" s="664"/>
      <c r="M524" s="665"/>
      <c r="N524" s="665"/>
      <c r="O524" s="665"/>
      <c r="P524" s="664"/>
      <c r="Q524" s="665"/>
      <c r="R524" s="666"/>
      <c r="S524" s="667"/>
      <c r="T524" s="666"/>
      <c r="U524" s="668"/>
      <c r="V524" s="668"/>
      <c r="W524" s="669"/>
      <c r="X524" s="670"/>
      <c r="Y524" s="681"/>
      <c r="Z524" s="681"/>
      <c r="AA524" s="681"/>
      <c r="AB524" s="681"/>
      <c r="AC524" s="681"/>
      <c r="AD524" s="681"/>
    </row>
    <row r="525" spans="1:30" ht="200.1" customHeight="1">
      <c r="A525" s="655">
        <v>508</v>
      </c>
      <c r="B525" s="677"/>
      <c r="C525" s="695"/>
      <c r="D525" s="754">
        <v>492</v>
      </c>
      <c r="E525" s="678" t="s">
        <v>2091</v>
      </c>
      <c r="F525" s="660" t="s">
        <v>1622</v>
      </c>
      <c r="G525" s="661"/>
      <c r="H525" s="662"/>
      <c r="I525" s="655"/>
      <c r="J525" s="655"/>
      <c r="K525" s="679"/>
      <c r="L525" s="664"/>
      <c r="M525" s="665"/>
      <c r="N525" s="665"/>
      <c r="O525" s="665"/>
      <c r="P525" s="664"/>
      <c r="Q525" s="665"/>
      <c r="R525" s="666"/>
      <c r="S525" s="667"/>
      <c r="T525" s="666"/>
      <c r="U525" s="668"/>
      <c r="V525" s="668"/>
      <c r="W525" s="669"/>
      <c r="X525" s="670"/>
      <c r="Y525" s="681"/>
      <c r="Z525" s="681"/>
      <c r="AA525" s="681"/>
      <c r="AB525" s="681"/>
      <c r="AC525" s="681"/>
      <c r="AD525" s="681"/>
    </row>
    <row r="526" spans="1:30" ht="200.1" customHeight="1">
      <c r="A526" s="655">
        <v>509</v>
      </c>
      <c r="B526" s="677"/>
      <c r="C526" s="695"/>
      <c r="D526" s="754">
        <v>493</v>
      </c>
      <c r="E526" s="678" t="s">
        <v>2092</v>
      </c>
      <c r="F526" s="660" t="s">
        <v>1622</v>
      </c>
      <c r="G526" s="661"/>
      <c r="H526" s="662"/>
      <c r="I526" s="655"/>
      <c r="J526" s="655"/>
      <c r="K526" s="679"/>
      <c r="L526" s="664"/>
      <c r="M526" s="665"/>
      <c r="N526" s="665"/>
      <c r="O526" s="665"/>
      <c r="P526" s="664"/>
      <c r="Q526" s="665"/>
      <c r="R526" s="666"/>
      <c r="S526" s="667"/>
      <c r="T526" s="666"/>
      <c r="U526" s="668"/>
      <c r="V526" s="668"/>
      <c r="W526" s="669"/>
      <c r="X526" s="670"/>
      <c r="Y526" s="681"/>
      <c r="Z526" s="681"/>
      <c r="AA526" s="681"/>
      <c r="AB526" s="681"/>
      <c r="AC526" s="681"/>
      <c r="AD526" s="681"/>
    </row>
    <row r="527" spans="1:30" ht="200.1" customHeight="1">
      <c r="A527" s="655">
        <v>510</v>
      </c>
      <c r="B527" s="677"/>
      <c r="C527" s="695"/>
      <c r="D527" s="754">
        <v>494</v>
      </c>
      <c r="E527" s="678" t="s">
        <v>2092</v>
      </c>
      <c r="F527" s="660" t="s">
        <v>1622</v>
      </c>
      <c r="G527" s="661"/>
      <c r="H527" s="662"/>
      <c r="I527" s="655"/>
      <c r="J527" s="655"/>
      <c r="K527" s="679"/>
      <c r="L527" s="664"/>
      <c r="M527" s="665"/>
      <c r="N527" s="665"/>
      <c r="O527" s="665"/>
      <c r="P527" s="664"/>
      <c r="Q527" s="665"/>
      <c r="R527" s="666"/>
      <c r="S527" s="667"/>
      <c r="T527" s="666"/>
      <c r="U527" s="668"/>
      <c r="V527" s="668"/>
      <c r="W527" s="669"/>
      <c r="X527" s="670"/>
      <c r="Y527" s="681"/>
      <c r="Z527" s="681"/>
      <c r="AA527" s="681"/>
      <c r="AB527" s="681"/>
      <c r="AC527" s="681"/>
      <c r="AD527" s="681"/>
    </row>
    <row r="528" spans="1:30" ht="200.1" customHeight="1">
      <c r="A528" s="655">
        <v>511</v>
      </c>
      <c r="B528" s="677"/>
      <c r="C528" s="695"/>
      <c r="D528" s="754">
        <v>495</v>
      </c>
      <c r="E528" s="678" t="s">
        <v>2093</v>
      </c>
      <c r="F528" s="660" t="s">
        <v>1622</v>
      </c>
      <c r="G528" s="661"/>
      <c r="H528" s="662"/>
      <c r="I528" s="655"/>
      <c r="J528" s="655"/>
      <c r="K528" s="679"/>
      <c r="L528" s="664"/>
      <c r="M528" s="665"/>
      <c r="N528" s="665"/>
      <c r="O528" s="665"/>
      <c r="P528" s="664"/>
      <c r="Q528" s="665"/>
      <c r="R528" s="666"/>
      <c r="S528" s="667"/>
      <c r="T528" s="666"/>
      <c r="U528" s="668"/>
      <c r="V528" s="668"/>
      <c r="W528" s="669"/>
      <c r="X528" s="670"/>
      <c r="Y528" s="681"/>
      <c r="Z528" s="681"/>
      <c r="AA528" s="681"/>
      <c r="AB528" s="681"/>
      <c r="AC528" s="681"/>
      <c r="AD528" s="681"/>
    </row>
    <row r="529" spans="1:30" ht="200.1" customHeight="1">
      <c r="A529" s="655"/>
      <c r="B529" s="677"/>
      <c r="C529" s="695"/>
      <c r="D529" s="754">
        <v>496</v>
      </c>
      <c r="E529" s="678" t="s">
        <v>2094</v>
      </c>
      <c r="F529" s="660" t="s">
        <v>1622</v>
      </c>
      <c r="G529" s="661"/>
      <c r="H529" s="662"/>
      <c r="I529" s="655"/>
      <c r="J529" s="655"/>
      <c r="K529" s="679"/>
      <c r="L529" s="664"/>
      <c r="M529" s="665"/>
      <c r="N529" s="665"/>
      <c r="O529" s="665"/>
      <c r="P529" s="664"/>
      <c r="Q529" s="665"/>
      <c r="R529" s="666"/>
      <c r="S529" s="667"/>
      <c r="T529" s="666"/>
      <c r="U529" s="668"/>
      <c r="V529" s="668"/>
      <c r="W529" s="669"/>
      <c r="X529" s="670"/>
      <c r="Y529" s="681"/>
      <c r="Z529" s="681"/>
      <c r="AA529" s="681"/>
      <c r="AB529" s="681"/>
      <c r="AC529" s="681"/>
      <c r="AD529" s="681"/>
    </row>
    <row r="530" spans="1:30" ht="200.1" customHeight="1">
      <c r="A530" s="655"/>
      <c r="B530" s="677"/>
      <c r="C530" s="695"/>
      <c r="D530" s="754">
        <v>497</v>
      </c>
      <c r="E530" s="678" t="s">
        <v>2095</v>
      </c>
      <c r="F530" s="699" t="s">
        <v>1622</v>
      </c>
      <c r="G530" s="661"/>
      <c r="H530" s="662"/>
      <c r="I530" s="655"/>
      <c r="J530" s="655"/>
      <c r="K530" s="679"/>
      <c r="L530" s="664"/>
      <c r="M530" s="665"/>
      <c r="N530" s="665"/>
      <c r="O530" s="665"/>
      <c r="P530" s="664"/>
      <c r="Q530" s="665"/>
      <c r="R530" s="666"/>
      <c r="S530" s="667"/>
      <c r="T530" s="666"/>
      <c r="U530" s="668"/>
      <c r="V530" s="668"/>
      <c r="W530" s="669"/>
      <c r="X530" s="670"/>
      <c r="Y530" s="681"/>
      <c r="Z530" s="681"/>
      <c r="AA530" s="681"/>
      <c r="AB530" s="681"/>
      <c r="AC530" s="681"/>
      <c r="AD530" s="681"/>
    </row>
    <row r="531" spans="1:30" ht="200.1" customHeight="1">
      <c r="A531" s="655"/>
      <c r="B531" s="677"/>
      <c r="C531" s="695"/>
      <c r="D531" s="754">
        <v>498</v>
      </c>
      <c r="E531" s="699" t="s">
        <v>1457</v>
      </c>
      <c r="F531" s="678" t="s">
        <v>2096</v>
      </c>
      <c r="G531" s="661"/>
      <c r="H531" s="662"/>
      <c r="I531" s="655"/>
      <c r="J531" s="655"/>
      <c r="K531" s="679"/>
      <c r="L531" s="664"/>
      <c r="M531" s="665"/>
      <c r="N531" s="665"/>
      <c r="O531" s="665"/>
      <c r="P531" s="664"/>
      <c r="Q531" s="665"/>
      <c r="R531" s="666"/>
      <c r="S531" s="667"/>
      <c r="T531" s="666"/>
      <c r="U531" s="668"/>
      <c r="V531" s="668"/>
      <c r="W531" s="669"/>
      <c r="X531" s="670"/>
      <c r="Y531" s="681"/>
      <c r="Z531" s="681"/>
      <c r="AA531" s="681"/>
      <c r="AB531" s="681"/>
      <c r="AC531" s="681"/>
      <c r="AD531" s="681"/>
    </row>
    <row r="532" spans="1:30" ht="200.1" customHeight="1">
      <c r="A532" s="655"/>
      <c r="B532" s="677"/>
      <c r="C532" s="695"/>
      <c r="D532" s="754">
        <v>499</v>
      </c>
      <c r="E532" s="678" t="s">
        <v>2094</v>
      </c>
      <c r="F532" s="699" t="s">
        <v>1622</v>
      </c>
      <c r="G532" s="661"/>
      <c r="H532" s="662"/>
      <c r="I532" s="655"/>
      <c r="J532" s="655"/>
      <c r="K532" s="679"/>
      <c r="L532" s="664"/>
      <c r="M532" s="665"/>
      <c r="N532" s="665"/>
      <c r="O532" s="665"/>
      <c r="P532" s="664"/>
      <c r="Q532" s="665"/>
      <c r="R532" s="666"/>
      <c r="S532" s="667"/>
      <c r="T532" s="666"/>
      <c r="U532" s="668"/>
      <c r="V532" s="668"/>
      <c r="W532" s="669"/>
      <c r="X532" s="670"/>
      <c r="Y532" s="681"/>
      <c r="Z532" s="681"/>
      <c r="AA532" s="681"/>
      <c r="AB532" s="681"/>
      <c r="AC532" s="681"/>
      <c r="AD532" s="681"/>
    </row>
    <row r="533" spans="1:30" ht="200.1" customHeight="1">
      <c r="A533" s="655"/>
      <c r="B533" s="677"/>
      <c r="C533" s="695"/>
      <c r="D533" s="754">
        <v>500</v>
      </c>
      <c r="E533" s="699" t="s">
        <v>1457</v>
      </c>
      <c r="F533" s="678" t="s">
        <v>2097</v>
      </c>
      <c r="G533" s="661"/>
      <c r="H533" s="662"/>
      <c r="I533" s="655"/>
      <c r="J533" s="655"/>
      <c r="K533" s="679"/>
      <c r="L533" s="664"/>
      <c r="M533" s="665"/>
      <c r="N533" s="665"/>
      <c r="O533" s="665"/>
      <c r="P533" s="664"/>
      <c r="Q533" s="665"/>
      <c r="R533" s="666"/>
      <c r="S533" s="667"/>
      <c r="T533" s="666"/>
      <c r="U533" s="668"/>
      <c r="V533" s="668"/>
      <c r="W533" s="669"/>
      <c r="X533" s="670"/>
      <c r="Y533" s="681"/>
      <c r="Z533" s="681"/>
      <c r="AA533" s="681"/>
      <c r="AB533" s="681"/>
      <c r="AC533" s="681"/>
      <c r="AD533" s="681"/>
    </row>
    <row r="534" spans="1:30" ht="200.1" customHeight="1">
      <c r="A534" s="655"/>
      <c r="B534" s="677"/>
      <c r="C534" s="695"/>
      <c r="D534" s="754">
        <v>501</v>
      </c>
      <c r="E534" s="699" t="s">
        <v>1457</v>
      </c>
      <c r="F534" s="678" t="s">
        <v>2098</v>
      </c>
      <c r="G534" s="661"/>
      <c r="H534" s="662"/>
      <c r="I534" s="655"/>
      <c r="J534" s="655"/>
      <c r="K534" s="679"/>
      <c r="L534" s="664"/>
      <c r="M534" s="665"/>
      <c r="N534" s="665"/>
      <c r="O534" s="665"/>
      <c r="P534" s="664"/>
      <c r="Q534" s="665"/>
      <c r="R534" s="666"/>
      <c r="S534" s="667"/>
      <c r="T534" s="666"/>
      <c r="U534" s="668"/>
      <c r="V534" s="668"/>
      <c r="W534" s="669"/>
      <c r="X534" s="670"/>
      <c r="Y534" s="681"/>
      <c r="Z534" s="681"/>
      <c r="AA534" s="681"/>
      <c r="AB534" s="681"/>
      <c r="AC534" s="681"/>
      <c r="AD534" s="681"/>
    </row>
    <row r="535" spans="1:30" ht="200.1" customHeight="1">
      <c r="A535" s="655"/>
      <c r="B535" s="677"/>
      <c r="C535" s="695"/>
      <c r="D535" s="754">
        <v>502</v>
      </c>
      <c r="E535" s="678" t="s">
        <v>2099</v>
      </c>
      <c r="F535" s="660" t="s">
        <v>1987</v>
      </c>
      <c r="G535" s="661"/>
      <c r="H535" s="662"/>
      <c r="I535" s="655"/>
      <c r="J535" s="655"/>
      <c r="K535" s="679"/>
      <c r="L535" s="664"/>
      <c r="M535" s="665"/>
      <c r="N535" s="665"/>
      <c r="O535" s="665"/>
      <c r="P535" s="664"/>
      <c r="Q535" s="665"/>
      <c r="R535" s="666"/>
      <c r="S535" s="667"/>
      <c r="T535" s="666"/>
      <c r="U535" s="668"/>
      <c r="V535" s="668"/>
      <c r="W535" s="669"/>
      <c r="X535" s="670"/>
      <c r="Y535" s="681"/>
      <c r="Z535" s="681"/>
      <c r="AA535" s="681"/>
      <c r="AB535" s="681"/>
      <c r="AC535" s="681"/>
      <c r="AD535" s="681"/>
    </row>
    <row r="536" spans="1:30" ht="200.1" customHeight="1">
      <c r="A536" s="655"/>
      <c r="B536" s="677"/>
      <c r="C536" s="695"/>
      <c r="D536" s="754">
        <v>503</v>
      </c>
      <c r="E536" s="678" t="s">
        <v>2100</v>
      </c>
      <c r="F536" s="660" t="s">
        <v>1622</v>
      </c>
      <c r="G536" s="661"/>
      <c r="H536" s="662"/>
      <c r="I536" s="655"/>
      <c r="J536" s="655"/>
      <c r="K536" s="679"/>
      <c r="L536" s="664"/>
      <c r="M536" s="665"/>
      <c r="N536" s="665"/>
      <c r="O536" s="665"/>
      <c r="P536" s="664"/>
      <c r="Q536" s="665"/>
      <c r="R536" s="666"/>
      <c r="S536" s="667"/>
      <c r="T536" s="666"/>
      <c r="U536" s="668"/>
      <c r="V536" s="668"/>
      <c r="W536" s="669"/>
      <c r="X536" s="670"/>
      <c r="Y536" s="681"/>
      <c r="Z536" s="681"/>
      <c r="AA536" s="681"/>
      <c r="AB536" s="681"/>
      <c r="AC536" s="681"/>
      <c r="AD536" s="681"/>
    </row>
    <row r="537" spans="1:30" ht="200.1" customHeight="1">
      <c r="A537" s="655"/>
      <c r="B537" s="677"/>
      <c r="C537" s="695"/>
      <c r="D537" s="754">
        <v>504</v>
      </c>
      <c r="E537" s="678" t="s">
        <v>2101</v>
      </c>
      <c r="F537" s="660" t="s">
        <v>1622</v>
      </c>
      <c r="G537" s="661"/>
      <c r="H537" s="662"/>
      <c r="I537" s="655"/>
      <c r="J537" s="655"/>
      <c r="K537" s="679"/>
      <c r="L537" s="664"/>
      <c r="M537" s="665"/>
      <c r="N537" s="665"/>
      <c r="O537" s="665"/>
      <c r="P537" s="664"/>
      <c r="Q537" s="665"/>
      <c r="R537" s="666"/>
      <c r="S537" s="667"/>
      <c r="T537" s="666"/>
      <c r="U537" s="668"/>
      <c r="V537" s="668"/>
      <c r="W537" s="669"/>
      <c r="X537" s="670"/>
      <c r="Y537" s="681"/>
      <c r="Z537" s="681"/>
      <c r="AA537" s="681"/>
      <c r="AB537" s="681"/>
      <c r="AC537" s="681"/>
      <c r="AD537" s="681"/>
    </row>
    <row r="538" spans="1:30" ht="200.1" customHeight="1">
      <c r="A538" s="655"/>
      <c r="B538" s="677"/>
      <c r="C538" s="695"/>
      <c r="D538" s="862">
        <v>505</v>
      </c>
      <c r="E538" s="678" t="s">
        <v>2098</v>
      </c>
      <c r="F538" s="660" t="s">
        <v>1987</v>
      </c>
      <c r="G538" s="661"/>
      <c r="H538" s="662"/>
      <c r="I538" s="655"/>
      <c r="J538" s="655"/>
      <c r="K538" s="679"/>
      <c r="L538" s="664"/>
      <c r="M538" s="665"/>
      <c r="N538" s="665"/>
      <c r="O538" s="665"/>
      <c r="P538" s="664"/>
      <c r="Q538" s="665"/>
      <c r="R538" s="666"/>
      <c r="S538" s="667"/>
      <c r="T538" s="666"/>
      <c r="U538" s="668"/>
      <c r="V538" s="668"/>
      <c r="W538" s="669"/>
      <c r="X538" s="670"/>
      <c r="Y538" s="681"/>
      <c r="Z538" s="681"/>
      <c r="AA538" s="681"/>
      <c r="AB538" s="681"/>
      <c r="AC538" s="681"/>
      <c r="AD538" s="681"/>
    </row>
    <row r="539" spans="1:30" ht="200.1" customHeight="1">
      <c r="A539" s="655"/>
      <c r="B539" s="677"/>
      <c r="C539" s="695"/>
      <c r="D539" s="862"/>
      <c r="E539" s="678" t="s">
        <v>2102</v>
      </c>
      <c r="F539" s="660" t="s">
        <v>1622</v>
      </c>
      <c r="G539" s="661"/>
      <c r="H539" s="662"/>
      <c r="I539" s="655"/>
      <c r="J539" s="655"/>
      <c r="K539" s="679"/>
      <c r="L539" s="664"/>
      <c r="M539" s="665"/>
      <c r="N539" s="665"/>
      <c r="O539" s="665"/>
      <c r="P539" s="664"/>
      <c r="Q539" s="665"/>
      <c r="R539" s="666"/>
      <c r="S539" s="667"/>
      <c r="T539" s="666"/>
      <c r="U539" s="668"/>
      <c r="V539" s="668"/>
      <c r="W539" s="669"/>
      <c r="X539" s="670"/>
      <c r="Y539" s="681"/>
      <c r="Z539" s="681"/>
      <c r="AA539" s="681"/>
      <c r="AB539" s="681"/>
      <c r="AC539" s="681"/>
      <c r="AD539" s="681"/>
    </row>
    <row r="540" spans="1:30" ht="200.1" customHeight="1">
      <c r="A540" s="655"/>
      <c r="B540" s="677"/>
      <c r="C540" s="695"/>
      <c r="D540" s="754">
        <v>506</v>
      </c>
      <c r="E540" s="678" t="s">
        <v>2103</v>
      </c>
      <c r="F540" s="660" t="s">
        <v>1457</v>
      </c>
      <c r="G540" s="661"/>
      <c r="H540" s="662"/>
      <c r="I540" s="655"/>
      <c r="J540" s="655"/>
      <c r="K540" s="679"/>
      <c r="L540" s="664"/>
      <c r="M540" s="665"/>
      <c r="N540" s="665"/>
      <c r="O540" s="665"/>
      <c r="P540" s="664"/>
      <c r="Q540" s="665"/>
      <c r="R540" s="666"/>
      <c r="S540" s="667"/>
      <c r="T540" s="666"/>
      <c r="U540" s="668"/>
      <c r="V540" s="668"/>
      <c r="W540" s="669"/>
      <c r="X540" s="670"/>
      <c r="Y540" s="681"/>
      <c r="Z540" s="681"/>
      <c r="AA540" s="681"/>
      <c r="AB540" s="681"/>
      <c r="AC540" s="681"/>
      <c r="AD540" s="681"/>
    </row>
    <row r="541" spans="1:30" ht="200.1" customHeight="1">
      <c r="A541" s="655"/>
      <c r="B541" s="677"/>
      <c r="C541" s="695"/>
      <c r="D541" s="754">
        <v>507</v>
      </c>
      <c r="E541" s="699" t="s">
        <v>1457</v>
      </c>
      <c r="F541" s="678" t="s">
        <v>2104</v>
      </c>
      <c r="G541" s="661"/>
      <c r="H541" s="662"/>
      <c r="I541" s="655"/>
      <c r="J541" s="655"/>
      <c r="K541" s="679"/>
      <c r="L541" s="664"/>
      <c r="M541" s="665"/>
      <c r="N541" s="665"/>
      <c r="O541" s="665"/>
      <c r="P541" s="664"/>
      <c r="Q541" s="665"/>
      <c r="R541" s="666"/>
      <c r="S541" s="667"/>
      <c r="T541" s="666"/>
      <c r="U541" s="668"/>
      <c r="V541" s="668"/>
      <c r="W541" s="669"/>
      <c r="X541" s="670"/>
      <c r="Y541" s="681"/>
      <c r="Z541" s="681"/>
      <c r="AA541" s="681"/>
      <c r="AB541" s="681"/>
      <c r="AC541" s="681"/>
      <c r="AD541" s="681"/>
    </row>
    <row r="542" spans="1:30" ht="200.1" customHeight="1">
      <c r="A542" s="655"/>
      <c r="B542" s="677"/>
      <c r="C542" s="695"/>
      <c r="D542" s="754">
        <v>508</v>
      </c>
      <c r="E542" s="699" t="s">
        <v>1457</v>
      </c>
      <c r="F542" s="678" t="s">
        <v>2105</v>
      </c>
      <c r="G542" s="661"/>
      <c r="H542" s="662"/>
      <c r="I542" s="655"/>
      <c r="J542" s="655"/>
      <c r="K542" s="679"/>
      <c r="L542" s="664"/>
      <c r="M542" s="665"/>
      <c r="N542" s="665"/>
      <c r="O542" s="665"/>
      <c r="P542" s="664"/>
      <c r="Q542" s="665"/>
      <c r="R542" s="666"/>
      <c r="S542" s="667"/>
      <c r="T542" s="666"/>
      <c r="U542" s="668"/>
      <c r="V542" s="668"/>
      <c r="W542" s="669"/>
      <c r="X542" s="670"/>
      <c r="Y542" s="681"/>
      <c r="Z542" s="681"/>
      <c r="AA542" s="681"/>
      <c r="AB542" s="681"/>
      <c r="AC542" s="681"/>
      <c r="AD542" s="681"/>
    </row>
    <row r="543" spans="1:30" ht="200.1" customHeight="1">
      <c r="A543" s="655"/>
      <c r="B543" s="677"/>
      <c r="C543" s="695"/>
      <c r="D543" s="754">
        <v>509</v>
      </c>
      <c r="E543" s="678" t="s">
        <v>2106</v>
      </c>
      <c r="F543" s="660" t="s">
        <v>1622</v>
      </c>
      <c r="G543" s="661"/>
      <c r="H543" s="662"/>
      <c r="I543" s="655"/>
      <c r="J543" s="655"/>
      <c r="K543" s="679"/>
      <c r="L543" s="664"/>
      <c r="M543" s="665"/>
      <c r="N543" s="665"/>
      <c r="O543" s="665"/>
      <c r="P543" s="664"/>
      <c r="Q543" s="665"/>
      <c r="R543" s="666"/>
      <c r="S543" s="667"/>
      <c r="T543" s="666"/>
      <c r="U543" s="668"/>
      <c r="V543" s="668"/>
      <c r="W543" s="669"/>
      <c r="X543" s="670"/>
      <c r="Y543" s="681"/>
      <c r="Z543" s="681"/>
      <c r="AA543" s="681"/>
      <c r="AB543" s="681"/>
      <c r="AC543" s="681"/>
      <c r="AD543" s="681"/>
    </row>
    <row r="544" spans="1:30" ht="200.1" customHeight="1">
      <c r="A544" s="655"/>
      <c r="B544" s="677"/>
      <c r="C544" s="695"/>
      <c r="D544" s="754">
        <v>510</v>
      </c>
      <c r="E544" s="678" t="s">
        <v>2107</v>
      </c>
      <c r="F544" s="660" t="s">
        <v>1987</v>
      </c>
      <c r="G544" s="661"/>
      <c r="H544" s="662"/>
      <c r="I544" s="655"/>
      <c r="J544" s="655"/>
      <c r="K544" s="679"/>
      <c r="L544" s="664"/>
      <c r="M544" s="665"/>
      <c r="N544" s="665"/>
      <c r="O544" s="665"/>
      <c r="P544" s="664"/>
      <c r="Q544" s="665"/>
      <c r="R544" s="666"/>
      <c r="S544" s="667"/>
      <c r="T544" s="666"/>
      <c r="U544" s="668"/>
      <c r="V544" s="668"/>
      <c r="W544" s="669"/>
      <c r="X544" s="670"/>
      <c r="Y544" s="681"/>
      <c r="Z544" s="681"/>
      <c r="AA544" s="681"/>
      <c r="AB544" s="681"/>
      <c r="AC544" s="681"/>
      <c r="AD544" s="681"/>
    </row>
    <row r="545" spans="1:30" ht="200.1" customHeight="1">
      <c r="A545" s="655"/>
      <c r="B545" s="677"/>
      <c r="C545" s="695"/>
      <c r="D545" s="754">
        <v>511</v>
      </c>
      <c r="E545" s="678" t="s">
        <v>2093</v>
      </c>
      <c r="F545" s="660" t="s">
        <v>1987</v>
      </c>
      <c r="G545" s="661"/>
      <c r="H545" s="662"/>
      <c r="I545" s="655"/>
      <c r="J545" s="655"/>
      <c r="K545" s="679"/>
      <c r="L545" s="664"/>
      <c r="M545" s="665"/>
      <c r="N545" s="665"/>
      <c r="O545" s="665"/>
      <c r="P545" s="664"/>
      <c r="Q545" s="665"/>
      <c r="R545" s="666"/>
      <c r="S545" s="667"/>
      <c r="T545" s="666"/>
      <c r="U545" s="668"/>
      <c r="V545" s="668"/>
      <c r="W545" s="669"/>
      <c r="X545" s="670"/>
      <c r="Y545" s="681"/>
      <c r="Z545" s="681"/>
      <c r="AA545" s="681"/>
      <c r="AB545" s="681"/>
      <c r="AC545" s="681"/>
      <c r="AD545" s="681"/>
    </row>
    <row r="546" spans="1:30" ht="200.1" customHeight="1">
      <c r="A546" s="655"/>
      <c r="B546" s="677"/>
      <c r="C546" s="695"/>
      <c r="D546" s="658">
        <v>512</v>
      </c>
      <c r="E546" s="678" t="s">
        <v>2108</v>
      </c>
      <c r="F546" s="660" t="s">
        <v>1987</v>
      </c>
      <c r="G546" s="661"/>
      <c r="H546" s="662"/>
      <c r="I546" s="655"/>
      <c r="J546" s="655"/>
      <c r="K546" s="679"/>
      <c r="L546" s="664"/>
      <c r="M546" s="665"/>
      <c r="N546" s="665"/>
      <c r="O546" s="665"/>
      <c r="P546" s="664"/>
      <c r="Q546" s="665"/>
      <c r="R546" s="666"/>
      <c r="S546" s="667"/>
      <c r="T546" s="666"/>
      <c r="U546" s="668"/>
      <c r="V546" s="668"/>
      <c r="W546" s="669"/>
      <c r="X546" s="670"/>
      <c r="Y546" s="681"/>
      <c r="Z546" s="681"/>
      <c r="AA546" s="681"/>
      <c r="AB546" s="681"/>
      <c r="AC546" s="681"/>
      <c r="AD546" s="681"/>
    </row>
    <row r="547" spans="1:30" ht="200.1" customHeight="1">
      <c r="A547" s="655"/>
      <c r="B547" s="677"/>
      <c r="C547" s="695"/>
      <c r="D547" s="658">
        <v>513</v>
      </c>
      <c r="E547" s="678" t="s">
        <v>2109</v>
      </c>
      <c r="F547" s="660" t="s">
        <v>1987</v>
      </c>
      <c r="G547" s="661"/>
      <c r="H547" s="662"/>
      <c r="I547" s="655"/>
      <c r="J547" s="655"/>
      <c r="K547" s="679"/>
      <c r="L547" s="664"/>
      <c r="M547" s="665"/>
      <c r="N547" s="665"/>
      <c r="O547" s="665"/>
      <c r="P547" s="664"/>
      <c r="Q547" s="665"/>
      <c r="R547" s="666"/>
      <c r="S547" s="667"/>
      <c r="T547" s="666"/>
      <c r="U547" s="668"/>
      <c r="V547" s="668"/>
      <c r="W547" s="669"/>
      <c r="X547" s="670"/>
      <c r="Y547" s="681"/>
      <c r="Z547" s="681"/>
      <c r="AA547" s="681"/>
      <c r="AB547" s="681"/>
      <c r="AC547" s="681"/>
      <c r="AD547" s="681"/>
    </row>
    <row r="548" spans="1:30" ht="200.1" customHeight="1">
      <c r="A548" s="655"/>
      <c r="B548" s="677"/>
      <c r="C548" s="695"/>
      <c r="D548" s="658">
        <v>514</v>
      </c>
      <c r="E548" s="678" t="s">
        <v>2110</v>
      </c>
      <c r="F548" s="660" t="s">
        <v>1987</v>
      </c>
      <c r="G548" s="661"/>
      <c r="H548" s="662"/>
      <c r="I548" s="655"/>
      <c r="J548" s="655"/>
      <c r="K548" s="679"/>
      <c r="L548" s="664"/>
      <c r="M548" s="665"/>
      <c r="N548" s="665"/>
      <c r="O548" s="665"/>
      <c r="P548" s="664"/>
      <c r="Q548" s="665"/>
      <c r="R548" s="666"/>
      <c r="S548" s="667"/>
      <c r="T548" s="666"/>
      <c r="U548" s="668"/>
      <c r="V548" s="668"/>
      <c r="W548" s="669"/>
      <c r="X548" s="670"/>
      <c r="Y548" s="681"/>
      <c r="Z548" s="681"/>
      <c r="AA548" s="681"/>
      <c r="AB548" s="681"/>
      <c r="AC548" s="681"/>
      <c r="AD548" s="681"/>
    </row>
    <row r="549" spans="1:30" ht="200.1" customHeight="1">
      <c r="A549" s="655"/>
      <c r="B549" s="677"/>
      <c r="C549" s="695"/>
      <c r="D549" s="658">
        <v>515</v>
      </c>
      <c r="E549" s="678" t="s">
        <v>2111</v>
      </c>
      <c r="F549" s="660" t="s">
        <v>1987</v>
      </c>
      <c r="G549" s="661"/>
      <c r="H549" s="662"/>
      <c r="I549" s="655"/>
      <c r="J549" s="655"/>
      <c r="K549" s="679"/>
      <c r="L549" s="664"/>
      <c r="M549" s="665"/>
      <c r="N549" s="665"/>
      <c r="O549" s="665"/>
      <c r="P549" s="664"/>
      <c r="Q549" s="665"/>
      <c r="R549" s="666"/>
      <c r="S549" s="667"/>
      <c r="T549" s="666"/>
      <c r="U549" s="668"/>
      <c r="V549" s="668"/>
      <c r="W549" s="669"/>
      <c r="X549" s="670"/>
      <c r="Y549" s="681"/>
      <c r="Z549" s="681"/>
      <c r="AA549" s="681"/>
      <c r="AB549" s="681"/>
      <c r="AC549" s="681"/>
      <c r="AD549" s="681"/>
    </row>
    <row r="550" spans="1:30" ht="200.1" customHeight="1">
      <c r="A550" s="655"/>
      <c r="B550" s="677"/>
      <c r="C550" s="695"/>
      <c r="D550" s="658">
        <v>516</v>
      </c>
      <c r="E550" s="678" t="s">
        <v>2112</v>
      </c>
      <c r="F550" s="660" t="s">
        <v>1987</v>
      </c>
      <c r="G550" s="661"/>
      <c r="H550" s="662"/>
      <c r="I550" s="655"/>
      <c r="J550" s="655"/>
      <c r="K550" s="679"/>
      <c r="L550" s="664"/>
      <c r="M550" s="665"/>
      <c r="N550" s="665"/>
      <c r="O550" s="665"/>
      <c r="P550" s="664"/>
      <c r="Q550" s="665"/>
      <c r="R550" s="666"/>
      <c r="S550" s="667"/>
      <c r="T550" s="666"/>
      <c r="U550" s="668"/>
      <c r="V550" s="668"/>
      <c r="W550" s="669"/>
      <c r="X550" s="670"/>
      <c r="Y550" s="681"/>
      <c r="Z550" s="681"/>
      <c r="AA550" s="681"/>
      <c r="AB550" s="681"/>
      <c r="AC550" s="681"/>
      <c r="AD550" s="681"/>
    </row>
    <row r="551" spans="1:30" ht="200.1" customHeight="1">
      <c r="A551" s="655"/>
      <c r="B551" s="677"/>
      <c r="C551" s="695"/>
      <c r="D551" s="658">
        <v>517</v>
      </c>
      <c r="E551" s="678" t="s">
        <v>2113</v>
      </c>
      <c r="F551" s="660" t="s">
        <v>1987</v>
      </c>
      <c r="G551" s="661"/>
      <c r="H551" s="662"/>
      <c r="I551" s="655"/>
      <c r="J551" s="655"/>
      <c r="K551" s="679"/>
      <c r="L551" s="664"/>
      <c r="M551" s="665"/>
      <c r="N551" s="665"/>
      <c r="O551" s="665"/>
      <c r="P551" s="664"/>
      <c r="Q551" s="665"/>
      <c r="R551" s="666"/>
      <c r="S551" s="667"/>
      <c r="T551" s="666"/>
      <c r="U551" s="668"/>
      <c r="V551" s="668"/>
      <c r="W551" s="669"/>
      <c r="X551" s="670"/>
      <c r="Y551" s="681"/>
      <c r="Z551" s="681"/>
      <c r="AA551" s="681"/>
      <c r="AB551" s="681"/>
      <c r="AC551" s="681"/>
      <c r="AD551" s="681"/>
    </row>
    <row r="552" spans="1:30" ht="200.1" customHeight="1">
      <c r="A552" s="655"/>
      <c r="B552" s="677"/>
      <c r="C552" s="695"/>
      <c r="D552" s="658">
        <v>518</v>
      </c>
      <c r="E552" s="678" t="s">
        <v>2114</v>
      </c>
      <c r="F552" s="660" t="s">
        <v>1987</v>
      </c>
      <c r="G552" s="661"/>
      <c r="H552" s="662"/>
      <c r="I552" s="655"/>
      <c r="J552" s="655"/>
      <c r="K552" s="679"/>
      <c r="L552" s="664"/>
      <c r="M552" s="665"/>
      <c r="N552" s="665"/>
      <c r="O552" s="665"/>
      <c r="P552" s="664"/>
      <c r="Q552" s="665"/>
      <c r="R552" s="666"/>
      <c r="S552" s="667"/>
      <c r="T552" s="666"/>
      <c r="U552" s="668"/>
      <c r="V552" s="668"/>
      <c r="W552" s="669"/>
      <c r="X552" s="670"/>
      <c r="Y552" s="681"/>
      <c r="Z552" s="681"/>
      <c r="AA552" s="681"/>
      <c r="AB552" s="681"/>
      <c r="AC552" s="681"/>
      <c r="AD552" s="681"/>
    </row>
    <row r="553" spans="1:30" ht="200.1" customHeight="1">
      <c r="A553" s="655"/>
      <c r="B553" s="677"/>
      <c r="C553" s="695"/>
      <c r="D553" s="658">
        <v>519</v>
      </c>
      <c r="E553" s="678" t="s">
        <v>2115</v>
      </c>
      <c r="F553" s="660" t="s">
        <v>1987</v>
      </c>
      <c r="G553" s="661"/>
      <c r="H553" s="662"/>
      <c r="I553" s="655"/>
      <c r="J553" s="655"/>
      <c r="K553" s="679"/>
      <c r="L553" s="664"/>
      <c r="M553" s="665"/>
      <c r="N553" s="665"/>
      <c r="O553" s="665"/>
      <c r="P553" s="664"/>
      <c r="Q553" s="665"/>
      <c r="R553" s="666"/>
      <c r="S553" s="667"/>
      <c r="T553" s="666"/>
      <c r="U553" s="668"/>
      <c r="V553" s="668"/>
      <c r="W553" s="669"/>
      <c r="X553" s="670"/>
      <c r="Y553" s="681"/>
      <c r="Z553" s="681"/>
      <c r="AA553" s="681"/>
      <c r="AB553" s="681"/>
      <c r="AC553" s="681"/>
      <c r="AD553" s="681"/>
    </row>
    <row r="554" spans="1:30" ht="200.1" customHeight="1">
      <c r="A554" s="655"/>
      <c r="B554" s="677"/>
      <c r="C554" s="695"/>
      <c r="D554" s="658">
        <v>520</v>
      </c>
      <c r="E554" s="678" t="s">
        <v>2116</v>
      </c>
      <c r="F554" s="660" t="s">
        <v>1987</v>
      </c>
      <c r="G554" s="661"/>
      <c r="H554" s="662"/>
      <c r="I554" s="655"/>
      <c r="J554" s="655"/>
      <c r="K554" s="679"/>
      <c r="L554" s="664"/>
      <c r="M554" s="665"/>
      <c r="N554" s="665"/>
      <c r="O554" s="665"/>
      <c r="P554" s="664"/>
      <c r="Q554" s="665"/>
      <c r="R554" s="666"/>
      <c r="S554" s="667"/>
      <c r="T554" s="666"/>
      <c r="U554" s="668"/>
      <c r="V554" s="668"/>
      <c r="W554" s="669"/>
      <c r="X554" s="670"/>
      <c r="Y554" s="681"/>
      <c r="Z554" s="681"/>
      <c r="AA554" s="681"/>
      <c r="AB554" s="681"/>
      <c r="AC554" s="681"/>
      <c r="AD554" s="681"/>
    </row>
    <row r="555" spans="1:30" ht="200.1" customHeight="1">
      <c r="A555" s="655"/>
      <c r="B555" s="677"/>
      <c r="C555" s="695"/>
      <c r="D555" s="658">
        <v>521</v>
      </c>
      <c r="E555" s="678" t="s">
        <v>1637</v>
      </c>
      <c r="F555" s="660" t="s">
        <v>1987</v>
      </c>
      <c r="G555" s="661"/>
      <c r="H555" s="662"/>
      <c r="I555" s="655"/>
      <c r="J555" s="655"/>
      <c r="K555" s="679"/>
      <c r="L555" s="664"/>
      <c r="M555" s="665"/>
      <c r="N555" s="665"/>
      <c r="O555" s="665"/>
      <c r="P555" s="664"/>
      <c r="Q555" s="665"/>
      <c r="R555" s="666"/>
      <c r="S555" s="667"/>
      <c r="T555" s="666"/>
      <c r="U555" s="668"/>
      <c r="V555" s="668"/>
      <c r="W555" s="669"/>
      <c r="X555" s="670"/>
      <c r="Y555" s="681"/>
      <c r="Z555" s="681"/>
      <c r="AA555" s="681"/>
      <c r="AB555" s="681"/>
      <c r="AC555" s="681"/>
      <c r="AD555" s="681"/>
    </row>
    <row r="556" spans="1:30" ht="200.1" customHeight="1">
      <c r="A556" s="655"/>
      <c r="B556" s="677"/>
      <c r="C556" s="695"/>
      <c r="D556" s="658">
        <v>522</v>
      </c>
      <c r="E556" s="660" t="s">
        <v>2117</v>
      </c>
      <c r="F556" s="660" t="s">
        <v>1987</v>
      </c>
      <c r="G556" s="661"/>
      <c r="H556" s="662"/>
      <c r="I556" s="655"/>
      <c r="J556" s="655"/>
      <c r="K556" s="679"/>
      <c r="L556" s="664"/>
      <c r="M556" s="665"/>
      <c r="N556" s="665"/>
      <c r="O556" s="665"/>
      <c r="P556" s="664"/>
      <c r="Q556" s="665"/>
      <c r="R556" s="666"/>
      <c r="S556" s="667"/>
      <c r="T556" s="666"/>
      <c r="U556" s="668"/>
      <c r="V556" s="668"/>
      <c r="W556" s="669"/>
      <c r="X556" s="670"/>
      <c r="Y556" s="681"/>
      <c r="Z556" s="681"/>
      <c r="AA556" s="681"/>
      <c r="AB556" s="681"/>
      <c r="AC556" s="681"/>
      <c r="AD556" s="681"/>
    </row>
    <row r="557" spans="1:30" ht="200.1" customHeight="1">
      <c r="A557" s="655"/>
      <c r="B557" s="677"/>
      <c r="C557" s="695"/>
      <c r="D557" s="658">
        <v>523</v>
      </c>
      <c r="E557" s="678" t="s">
        <v>2118</v>
      </c>
      <c r="F557" s="660" t="s">
        <v>1987</v>
      </c>
      <c r="G557" s="661"/>
      <c r="H557" s="662"/>
      <c r="I557" s="655"/>
      <c r="J557" s="655"/>
      <c r="K557" s="679"/>
      <c r="L557" s="664"/>
      <c r="M557" s="665"/>
      <c r="N557" s="665"/>
      <c r="O557" s="665"/>
      <c r="P557" s="664"/>
      <c r="Q557" s="665"/>
      <c r="R557" s="666"/>
      <c r="S557" s="667"/>
      <c r="T557" s="666"/>
      <c r="U557" s="668"/>
      <c r="V557" s="668"/>
      <c r="W557" s="669"/>
      <c r="X557" s="670"/>
      <c r="Y557" s="681"/>
      <c r="Z557" s="681"/>
      <c r="AA557" s="681"/>
      <c r="AB557" s="681"/>
      <c r="AC557" s="681"/>
      <c r="AD557" s="681"/>
    </row>
    <row r="558" spans="1:30" ht="200.1" customHeight="1">
      <c r="A558" s="655"/>
      <c r="B558" s="677"/>
      <c r="C558" s="695"/>
      <c r="D558" s="658">
        <v>524</v>
      </c>
      <c r="E558" s="678" t="s">
        <v>2119</v>
      </c>
      <c r="F558" s="660" t="s">
        <v>1987</v>
      </c>
      <c r="G558" s="661"/>
      <c r="H558" s="662"/>
      <c r="I558" s="655"/>
      <c r="J558" s="655"/>
      <c r="K558" s="679"/>
      <c r="L558" s="664"/>
      <c r="M558" s="665"/>
      <c r="N558" s="665"/>
      <c r="O558" s="665"/>
      <c r="P558" s="664"/>
      <c r="Q558" s="665"/>
      <c r="R558" s="666"/>
      <c r="S558" s="667"/>
      <c r="T558" s="666"/>
      <c r="U558" s="668"/>
      <c r="V558" s="668"/>
      <c r="W558" s="669"/>
      <c r="X558" s="670"/>
      <c r="Y558" s="681"/>
      <c r="Z558" s="681"/>
      <c r="AA558" s="681"/>
      <c r="AB558" s="681"/>
      <c r="AC558" s="681"/>
      <c r="AD558" s="681"/>
    </row>
    <row r="559" spans="1:30" ht="200.1" customHeight="1">
      <c r="A559" s="655"/>
      <c r="B559" s="677"/>
      <c r="C559" s="695"/>
      <c r="D559" s="658">
        <v>525</v>
      </c>
      <c r="E559" s="678" t="s">
        <v>2120</v>
      </c>
      <c r="F559" s="660" t="s">
        <v>1987</v>
      </c>
      <c r="G559" s="661"/>
      <c r="H559" s="662"/>
      <c r="I559" s="655"/>
      <c r="J559" s="655"/>
      <c r="K559" s="679"/>
      <c r="L559" s="664"/>
      <c r="M559" s="665"/>
      <c r="N559" s="665"/>
      <c r="O559" s="665"/>
      <c r="P559" s="664"/>
      <c r="Q559" s="665"/>
      <c r="R559" s="666"/>
      <c r="S559" s="667"/>
      <c r="T559" s="666"/>
      <c r="U559" s="668"/>
      <c r="V559" s="668"/>
      <c r="W559" s="669"/>
      <c r="X559" s="670"/>
      <c r="Y559" s="681"/>
      <c r="Z559" s="681"/>
      <c r="AA559" s="681"/>
      <c r="AB559" s="681"/>
      <c r="AC559" s="681"/>
      <c r="AD559" s="681"/>
    </row>
    <row r="560" spans="1:30" ht="200.1" customHeight="1">
      <c r="A560" s="655"/>
      <c r="B560" s="677"/>
      <c r="C560" s="695"/>
      <c r="D560" s="658">
        <v>526</v>
      </c>
      <c r="E560" s="678" t="s">
        <v>2121</v>
      </c>
      <c r="F560" s="660" t="s">
        <v>1987</v>
      </c>
      <c r="G560" s="661"/>
      <c r="H560" s="662"/>
      <c r="I560" s="655"/>
      <c r="J560" s="655"/>
      <c r="K560" s="679"/>
      <c r="L560" s="664"/>
      <c r="M560" s="665"/>
      <c r="N560" s="665"/>
      <c r="O560" s="665"/>
      <c r="P560" s="664"/>
      <c r="Q560" s="665"/>
      <c r="R560" s="666"/>
      <c r="S560" s="667"/>
      <c r="T560" s="666"/>
      <c r="U560" s="668"/>
      <c r="V560" s="668"/>
      <c r="W560" s="669"/>
      <c r="X560" s="670"/>
      <c r="Y560" s="681"/>
      <c r="Z560" s="681"/>
      <c r="AA560" s="681"/>
      <c r="AB560" s="681"/>
      <c r="AC560" s="681"/>
      <c r="AD560" s="681"/>
    </row>
    <row r="561" spans="1:30" ht="200.1" customHeight="1">
      <c r="A561" s="655"/>
      <c r="B561" s="677"/>
      <c r="C561" s="695"/>
      <c r="D561" s="658">
        <v>527</v>
      </c>
      <c r="E561" s="678" t="s">
        <v>2041</v>
      </c>
      <c r="F561" s="660" t="s">
        <v>1987</v>
      </c>
      <c r="G561" s="661"/>
      <c r="H561" s="662"/>
      <c r="I561" s="655"/>
      <c r="J561" s="655"/>
      <c r="K561" s="679"/>
      <c r="L561" s="664"/>
      <c r="M561" s="665"/>
      <c r="N561" s="665"/>
      <c r="O561" s="665"/>
      <c r="P561" s="664"/>
      <c r="Q561" s="665"/>
      <c r="R561" s="666"/>
      <c r="S561" s="667"/>
      <c r="T561" s="666"/>
      <c r="U561" s="668"/>
      <c r="V561" s="668"/>
      <c r="W561" s="669"/>
      <c r="X561" s="670"/>
      <c r="Y561" s="681"/>
      <c r="Z561" s="681"/>
      <c r="AA561" s="681"/>
      <c r="AB561" s="681"/>
      <c r="AC561" s="681"/>
      <c r="AD561" s="681"/>
    </row>
    <row r="562" spans="1:30" ht="200.1" customHeight="1">
      <c r="A562" s="655"/>
      <c r="B562" s="677"/>
      <c r="C562" s="695"/>
      <c r="D562" s="658">
        <v>528</v>
      </c>
      <c r="E562" s="678" t="s">
        <v>2122</v>
      </c>
      <c r="F562" s="660" t="s">
        <v>1987</v>
      </c>
      <c r="G562" s="661"/>
      <c r="H562" s="662"/>
      <c r="I562" s="655"/>
      <c r="J562" s="655"/>
      <c r="K562" s="679"/>
      <c r="L562" s="664"/>
      <c r="M562" s="665"/>
      <c r="N562" s="665"/>
      <c r="O562" s="665"/>
      <c r="P562" s="664"/>
      <c r="Q562" s="665"/>
      <c r="R562" s="666"/>
      <c r="S562" s="667"/>
      <c r="T562" s="666"/>
      <c r="U562" s="668"/>
      <c r="V562" s="668"/>
      <c r="W562" s="669"/>
      <c r="X562" s="670"/>
      <c r="Y562" s="681"/>
      <c r="Z562" s="681"/>
      <c r="AA562" s="681"/>
      <c r="AB562" s="681"/>
      <c r="AC562" s="681"/>
      <c r="AD562" s="681"/>
    </row>
    <row r="563" spans="1:30" ht="200.1" customHeight="1">
      <c r="A563" s="655"/>
      <c r="B563" s="677"/>
      <c r="C563" s="695"/>
      <c r="D563" s="658">
        <v>529</v>
      </c>
      <c r="E563" s="678" t="s">
        <v>2123</v>
      </c>
      <c r="F563" s="660" t="s">
        <v>1987</v>
      </c>
      <c r="G563" s="661"/>
      <c r="H563" s="662"/>
      <c r="I563" s="655"/>
      <c r="J563" s="655"/>
      <c r="K563" s="679"/>
      <c r="L563" s="664"/>
      <c r="M563" s="665"/>
      <c r="N563" s="665"/>
      <c r="O563" s="665"/>
      <c r="P563" s="664"/>
      <c r="Q563" s="665"/>
      <c r="R563" s="666"/>
      <c r="S563" s="667"/>
      <c r="T563" s="666"/>
      <c r="U563" s="668"/>
      <c r="V563" s="668"/>
      <c r="W563" s="669"/>
      <c r="X563" s="670"/>
      <c r="Y563" s="681"/>
      <c r="Z563" s="681"/>
      <c r="AA563" s="681"/>
      <c r="AB563" s="681"/>
      <c r="AC563" s="681"/>
      <c r="AD563" s="681"/>
    </row>
    <row r="564" spans="1:30" ht="200.1" customHeight="1">
      <c r="A564" s="655"/>
      <c r="B564" s="677"/>
      <c r="C564" s="695"/>
      <c r="D564" s="658">
        <v>530</v>
      </c>
      <c r="E564" s="678" t="s">
        <v>2124</v>
      </c>
      <c r="F564" s="660" t="s">
        <v>1987</v>
      </c>
      <c r="G564" s="661"/>
      <c r="H564" s="662"/>
      <c r="I564" s="655"/>
      <c r="J564" s="655"/>
      <c r="K564" s="679"/>
      <c r="L564" s="664"/>
      <c r="M564" s="665"/>
      <c r="N564" s="665"/>
      <c r="O564" s="665"/>
      <c r="P564" s="664"/>
      <c r="Q564" s="665"/>
      <c r="R564" s="666"/>
      <c r="S564" s="667"/>
      <c r="T564" s="666"/>
      <c r="U564" s="668"/>
      <c r="V564" s="668"/>
      <c r="W564" s="669"/>
      <c r="X564" s="670"/>
      <c r="Y564" s="681"/>
      <c r="Z564" s="681"/>
      <c r="AA564" s="681"/>
      <c r="AB564" s="681"/>
      <c r="AC564" s="681"/>
      <c r="AD564" s="681"/>
    </row>
    <row r="565" spans="1:30" ht="200.1" customHeight="1">
      <c r="A565" s="655"/>
      <c r="B565" s="677"/>
      <c r="C565" s="695"/>
      <c r="D565" s="658">
        <v>531</v>
      </c>
      <c r="E565" s="678" t="s">
        <v>2125</v>
      </c>
      <c r="F565" s="660" t="s">
        <v>1987</v>
      </c>
      <c r="G565" s="661"/>
      <c r="H565" s="662"/>
      <c r="I565" s="655"/>
      <c r="J565" s="655"/>
      <c r="K565" s="679"/>
      <c r="L565" s="664"/>
      <c r="M565" s="665"/>
      <c r="N565" s="665"/>
      <c r="O565" s="665"/>
      <c r="P565" s="664"/>
      <c r="Q565" s="665"/>
      <c r="R565" s="666"/>
      <c r="S565" s="667"/>
      <c r="T565" s="666"/>
      <c r="U565" s="668"/>
      <c r="V565" s="668"/>
      <c r="W565" s="669"/>
      <c r="X565" s="670"/>
      <c r="Y565" s="681"/>
      <c r="Z565" s="681"/>
      <c r="AA565" s="681"/>
      <c r="AB565" s="681"/>
      <c r="AC565" s="681"/>
      <c r="AD565" s="681"/>
    </row>
    <row r="566" spans="1:30" ht="200.1" customHeight="1">
      <c r="A566" s="655"/>
      <c r="B566" s="677"/>
      <c r="C566" s="695"/>
      <c r="D566" s="658">
        <v>532</v>
      </c>
      <c r="E566" s="678" t="s">
        <v>2126</v>
      </c>
      <c r="F566" s="660" t="s">
        <v>1987</v>
      </c>
      <c r="G566" s="661"/>
      <c r="H566" s="662"/>
      <c r="I566" s="655"/>
      <c r="J566" s="655"/>
      <c r="K566" s="679"/>
      <c r="L566" s="664"/>
      <c r="M566" s="665"/>
      <c r="N566" s="665"/>
      <c r="O566" s="665"/>
      <c r="P566" s="664"/>
      <c r="Q566" s="665"/>
      <c r="R566" s="666"/>
      <c r="S566" s="667"/>
      <c r="T566" s="666"/>
      <c r="U566" s="668"/>
      <c r="V566" s="668"/>
      <c r="W566" s="669"/>
      <c r="X566" s="670"/>
      <c r="Y566" s="681"/>
      <c r="Z566" s="681"/>
      <c r="AA566" s="681"/>
      <c r="AB566" s="681"/>
      <c r="AC566" s="681"/>
      <c r="AD566" s="681"/>
    </row>
    <row r="567" spans="1:30" ht="200.1" customHeight="1">
      <c r="A567" s="655"/>
      <c r="B567" s="677"/>
      <c r="C567" s="695"/>
      <c r="D567" s="658">
        <v>533</v>
      </c>
      <c r="E567" s="678" t="s">
        <v>2127</v>
      </c>
      <c r="F567" s="660" t="s">
        <v>1987</v>
      </c>
      <c r="G567" s="661"/>
      <c r="H567" s="662"/>
      <c r="I567" s="655"/>
      <c r="J567" s="655"/>
      <c r="K567" s="679"/>
      <c r="L567" s="664"/>
      <c r="M567" s="665"/>
      <c r="N567" s="665"/>
      <c r="O567" s="665"/>
      <c r="P567" s="664"/>
      <c r="Q567" s="665"/>
      <c r="R567" s="666"/>
      <c r="S567" s="667"/>
      <c r="T567" s="666"/>
      <c r="U567" s="668"/>
      <c r="V567" s="668"/>
      <c r="W567" s="669"/>
      <c r="X567" s="670"/>
      <c r="Y567" s="681"/>
      <c r="Z567" s="681"/>
      <c r="AA567" s="681"/>
      <c r="AB567" s="681"/>
      <c r="AC567" s="681"/>
      <c r="AD567" s="681"/>
    </row>
    <row r="568" spans="1:30" ht="200.1" customHeight="1">
      <c r="A568" s="655"/>
      <c r="B568" s="677"/>
      <c r="C568" s="695"/>
      <c r="D568" s="658">
        <v>534</v>
      </c>
      <c r="E568" s="678" t="s">
        <v>2127</v>
      </c>
      <c r="F568" s="660" t="s">
        <v>1987</v>
      </c>
      <c r="G568" s="661"/>
      <c r="H568" s="662"/>
      <c r="I568" s="655"/>
      <c r="J568" s="655"/>
      <c r="K568" s="679"/>
      <c r="L568" s="664"/>
      <c r="M568" s="665"/>
      <c r="N568" s="665"/>
      <c r="O568" s="665"/>
      <c r="P568" s="664"/>
      <c r="Q568" s="665"/>
      <c r="R568" s="666"/>
      <c r="S568" s="667"/>
      <c r="T568" s="666"/>
      <c r="U568" s="668"/>
      <c r="V568" s="668"/>
      <c r="W568" s="669"/>
      <c r="X568" s="670"/>
      <c r="Y568" s="681"/>
      <c r="Z568" s="681"/>
      <c r="AA568" s="681"/>
      <c r="AB568" s="681"/>
      <c r="AC568" s="681"/>
      <c r="AD568" s="681"/>
    </row>
    <row r="569" spans="1:30" ht="200.1" customHeight="1">
      <c r="A569" s="655"/>
      <c r="B569" s="677"/>
      <c r="C569" s="695"/>
      <c r="D569" s="658">
        <v>535</v>
      </c>
      <c r="E569" s="678" t="s">
        <v>2128</v>
      </c>
      <c r="F569" s="660" t="s">
        <v>1987</v>
      </c>
      <c r="G569" s="661"/>
      <c r="H569" s="662"/>
      <c r="I569" s="655"/>
      <c r="J569" s="655"/>
      <c r="K569" s="679"/>
      <c r="L569" s="664"/>
      <c r="M569" s="665"/>
      <c r="N569" s="665"/>
      <c r="O569" s="665"/>
      <c r="P569" s="664"/>
      <c r="Q569" s="665"/>
      <c r="R569" s="666"/>
      <c r="S569" s="667"/>
      <c r="T569" s="666"/>
      <c r="U569" s="668"/>
      <c r="V569" s="668"/>
      <c r="W569" s="669"/>
      <c r="X569" s="670"/>
      <c r="Y569" s="681"/>
      <c r="Z569" s="681"/>
      <c r="AA569" s="681"/>
      <c r="AB569" s="681"/>
      <c r="AC569" s="681"/>
      <c r="AD569" s="681"/>
    </row>
    <row r="570" spans="1:30" ht="200.1" customHeight="1">
      <c r="A570" s="655"/>
      <c r="B570" s="677"/>
      <c r="C570" s="695"/>
      <c r="D570" s="658">
        <v>536</v>
      </c>
      <c r="E570" s="678" t="s">
        <v>2129</v>
      </c>
      <c r="F570" s="660" t="s">
        <v>1987</v>
      </c>
      <c r="G570" s="661"/>
      <c r="H570" s="662"/>
      <c r="I570" s="655"/>
      <c r="J570" s="655"/>
      <c r="K570" s="679"/>
      <c r="L570" s="664"/>
      <c r="M570" s="665"/>
      <c r="N570" s="665"/>
      <c r="O570" s="665"/>
      <c r="P570" s="664"/>
      <c r="Q570" s="665"/>
      <c r="R570" s="666"/>
      <c r="S570" s="667"/>
      <c r="T570" s="666"/>
      <c r="U570" s="668"/>
      <c r="V570" s="668"/>
      <c r="W570" s="669"/>
      <c r="X570" s="670"/>
      <c r="Y570" s="681"/>
      <c r="Z570" s="681"/>
      <c r="AA570" s="681"/>
      <c r="AB570" s="681"/>
      <c r="AC570" s="681"/>
      <c r="AD570" s="681"/>
    </row>
    <row r="571" spans="1:30" ht="200.1" customHeight="1">
      <c r="A571" s="655"/>
      <c r="B571" s="677"/>
      <c r="C571" s="695"/>
      <c r="D571" s="658">
        <v>537</v>
      </c>
      <c r="E571" s="678" t="s">
        <v>2130</v>
      </c>
      <c r="F571" s="660" t="s">
        <v>1987</v>
      </c>
      <c r="G571" s="661"/>
      <c r="H571" s="662"/>
      <c r="I571" s="655"/>
      <c r="J571" s="655"/>
      <c r="K571" s="679"/>
      <c r="L571" s="664"/>
      <c r="M571" s="665"/>
      <c r="N571" s="665"/>
      <c r="O571" s="665"/>
      <c r="P571" s="664"/>
      <c r="Q571" s="665"/>
      <c r="R571" s="666"/>
      <c r="S571" s="667"/>
      <c r="T571" s="666"/>
      <c r="U571" s="668"/>
      <c r="V571" s="668"/>
      <c r="W571" s="669"/>
      <c r="X571" s="670"/>
      <c r="Y571" s="681"/>
      <c r="Z571" s="681"/>
      <c r="AA571" s="681"/>
      <c r="AB571" s="681"/>
      <c r="AC571" s="681"/>
      <c r="AD571" s="681"/>
    </row>
    <row r="572" spans="1:30" ht="200.1" customHeight="1">
      <c r="A572" s="655"/>
      <c r="B572" s="677"/>
      <c r="C572" s="695"/>
      <c r="D572" s="658">
        <v>538</v>
      </c>
      <c r="E572" s="678" t="s">
        <v>2131</v>
      </c>
      <c r="F572" s="660" t="s">
        <v>1987</v>
      </c>
      <c r="G572" s="661"/>
      <c r="H572" s="662"/>
      <c r="I572" s="655"/>
      <c r="J572" s="655"/>
      <c r="K572" s="679"/>
      <c r="L572" s="664"/>
      <c r="M572" s="665"/>
      <c r="N572" s="665"/>
      <c r="O572" s="665"/>
      <c r="P572" s="664"/>
      <c r="Q572" s="665"/>
      <c r="R572" s="666"/>
      <c r="S572" s="667"/>
      <c r="T572" s="666"/>
      <c r="U572" s="668"/>
      <c r="V572" s="668"/>
      <c r="W572" s="669"/>
      <c r="X572" s="670"/>
      <c r="Y572" s="681"/>
      <c r="Z572" s="681"/>
      <c r="AA572" s="681"/>
      <c r="AB572" s="681"/>
      <c r="AC572" s="681"/>
      <c r="AD572" s="681"/>
    </row>
    <row r="573" spans="1:30" ht="200.1" customHeight="1">
      <c r="A573" s="655"/>
      <c r="B573" s="677"/>
      <c r="C573" s="695"/>
      <c r="D573" s="658">
        <v>539</v>
      </c>
      <c r="E573" s="678" t="s">
        <v>2132</v>
      </c>
      <c r="F573" s="660" t="s">
        <v>1987</v>
      </c>
      <c r="G573" s="661"/>
      <c r="H573" s="662"/>
      <c r="I573" s="655"/>
      <c r="J573" s="655"/>
      <c r="K573" s="679"/>
      <c r="L573" s="664"/>
      <c r="M573" s="665"/>
      <c r="N573" s="665"/>
      <c r="O573" s="665"/>
      <c r="P573" s="664"/>
      <c r="Q573" s="665"/>
      <c r="R573" s="666"/>
      <c r="S573" s="667"/>
      <c r="T573" s="666"/>
      <c r="U573" s="668"/>
      <c r="V573" s="668"/>
      <c r="W573" s="669"/>
      <c r="X573" s="670"/>
      <c r="Y573" s="681"/>
      <c r="Z573" s="681"/>
      <c r="AA573" s="681"/>
      <c r="AB573" s="681"/>
      <c r="AC573" s="681"/>
      <c r="AD573" s="681"/>
    </row>
    <row r="574" spans="1:30" ht="200.1" customHeight="1">
      <c r="A574" s="655"/>
      <c r="B574" s="677"/>
      <c r="C574" s="695"/>
      <c r="D574" s="658">
        <v>540</v>
      </c>
      <c r="E574" s="678" t="s">
        <v>2098</v>
      </c>
      <c r="F574" s="660" t="s">
        <v>1987</v>
      </c>
      <c r="G574" s="661"/>
      <c r="H574" s="662"/>
      <c r="I574" s="655"/>
      <c r="J574" s="655"/>
      <c r="K574" s="679"/>
      <c r="L574" s="664"/>
      <c r="M574" s="665"/>
      <c r="N574" s="665"/>
      <c r="O574" s="665"/>
      <c r="P574" s="664"/>
      <c r="Q574" s="665"/>
      <c r="R574" s="666"/>
      <c r="S574" s="667"/>
      <c r="T574" s="666"/>
      <c r="U574" s="668"/>
      <c r="V574" s="668"/>
      <c r="W574" s="669"/>
      <c r="X574" s="670"/>
      <c r="Y574" s="681"/>
      <c r="Z574" s="681"/>
      <c r="AA574" s="681"/>
      <c r="AB574" s="681"/>
      <c r="AC574" s="681"/>
      <c r="AD574" s="681"/>
    </row>
    <row r="575" spans="1:30" ht="200.1" customHeight="1">
      <c r="A575" s="655"/>
      <c r="B575" s="677"/>
      <c r="C575" s="695"/>
      <c r="D575" s="658">
        <v>541</v>
      </c>
      <c r="E575" s="678" t="s">
        <v>2133</v>
      </c>
      <c r="F575" s="660" t="s">
        <v>1987</v>
      </c>
      <c r="G575" s="661"/>
      <c r="H575" s="662"/>
      <c r="I575" s="655"/>
      <c r="J575" s="655"/>
      <c r="K575" s="679"/>
      <c r="L575" s="664"/>
      <c r="M575" s="665"/>
      <c r="N575" s="665"/>
      <c r="O575" s="665"/>
      <c r="P575" s="664"/>
      <c r="Q575" s="665"/>
      <c r="R575" s="666"/>
      <c r="S575" s="667"/>
      <c r="T575" s="666"/>
      <c r="U575" s="668"/>
      <c r="V575" s="668"/>
      <c r="W575" s="669"/>
      <c r="X575" s="670"/>
      <c r="Y575" s="681"/>
      <c r="Z575" s="681"/>
      <c r="AA575" s="681"/>
      <c r="AB575" s="681"/>
      <c r="AC575" s="681"/>
      <c r="AD575" s="681"/>
    </row>
    <row r="576" spans="1:30" ht="200.1" customHeight="1">
      <c r="A576" s="655"/>
      <c r="B576" s="677"/>
      <c r="C576" s="695"/>
      <c r="D576" s="658">
        <v>542</v>
      </c>
      <c r="E576" s="678" t="s">
        <v>2134</v>
      </c>
      <c r="F576" s="660" t="s">
        <v>1987</v>
      </c>
      <c r="G576" s="661"/>
      <c r="H576" s="662"/>
      <c r="I576" s="655"/>
      <c r="J576" s="655"/>
      <c r="K576" s="679"/>
      <c r="L576" s="664"/>
      <c r="M576" s="665"/>
      <c r="N576" s="665"/>
      <c r="O576" s="665"/>
      <c r="P576" s="664"/>
      <c r="Q576" s="665"/>
      <c r="R576" s="666"/>
      <c r="S576" s="667"/>
      <c r="T576" s="666"/>
      <c r="U576" s="668"/>
      <c r="V576" s="668"/>
      <c r="W576" s="669"/>
      <c r="X576" s="670"/>
      <c r="Y576" s="681"/>
      <c r="Z576" s="681"/>
      <c r="AA576" s="681"/>
      <c r="AB576" s="681"/>
      <c r="AC576" s="681"/>
      <c r="AD576" s="681"/>
    </row>
    <row r="577" spans="1:30" ht="200.1" customHeight="1">
      <c r="A577" s="655"/>
      <c r="B577" s="677"/>
      <c r="C577" s="695"/>
      <c r="D577" s="658">
        <v>543</v>
      </c>
      <c r="E577" s="678" t="s">
        <v>2135</v>
      </c>
      <c r="F577" s="660" t="s">
        <v>1987</v>
      </c>
      <c r="G577" s="661"/>
      <c r="H577" s="662"/>
      <c r="I577" s="655"/>
      <c r="J577" s="655"/>
      <c r="K577" s="679"/>
      <c r="L577" s="664"/>
      <c r="M577" s="665"/>
      <c r="N577" s="665"/>
      <c r="O577" s="665"/>
      <c r="P577" s="664"/>
      <c r="Q577" s="665"/>
      <c r="R577" s="666"/>
      <c r="S577" s="667"/>
      <c r="T577" s="666"/>
      <c r="U577" s="668"/>
      <c r="V577" s="668"/>
      <c r="W577" s="669"/>
      <c r="X577" s="670"/>
      <c r="Y577" s="681"/>
      <c r="Z577" s="681"/>
      <c r="AA577" s="681"/>
      <c r="AB577" s="681"/>
      <c r="AC577" s="681"/>
      <c r="AD577" s="681"/>
    </row>
    <row r="578" spans="1:30" ht="200.1" customHeight="1">
      <c r="A578" s="655"/>
      <c r="B578" s="677"/>
      <c r="C578" s="695"/>
      <c r="D578" s="658">
        <v>544</v>
      </c>
      <c r="E578" s="678" t="s">
        <v>2136</v>
      </c>
      <c r="F578" s="660" t="s">
        <v>1987</v>
      </c>
      <c r="G578" s="661"/>
      <c r="H578" s="662"/>
      <c r="I578" s="655"/>
      <c r="J578" s="655"/>
      <c r="K578" s="679"/>
      <c r="L578" s="664"/>
      <c r="M578" s="665"/>
      <c r="N578" s="665"/>
      <c r="O578" s="665"/>
      <c r="P578" s="664"/>
      <c r="Q578" s="665"/>
      <c r="R578" s="666"/>
      <c r="S578" s="667"/>
      <c r="T578" s="666"/>
      <c r="U578" s="668"/>
      <c r="V578" s="668"/>
      <c r="W578" s="669"/>
      <c r="X578" s="670"/>
      <c r="Y578" s="681"/>
      <c r="Z578" s="681"/>
      <c r="AA578" s="681"/>
      <c r="AB578" s="681"/>
      <c r="AC578" s="681"/>
      <c r="AD578" s="681"/>
    </row>
    <row r="579" spans="1:30" ht="200.1" customHeight="1">
      <c r="A579" s="655"/>
      <c r="B579" s="677"/>
      <c r="C579" s="695"/>
      <c r="D579" s="658">
        <v>545</v>
      </c>
      <c r="E579" s="678" t="s">
        <v>2137</v>
      </c>
      <c r="F579" s="660" t="s">
        <v>1987</v>
      </c>
      <c r="G579" s="661"/>
      <c r="H579" s="662"/>
      <c r="I579" s="655"/>
      <c r="J579" s="655"/>
      <c r="K579" s="679"/>
      <c r="L579" s="664"/>
      <c r="M579" s="665"/>
      <c r="N579" s="665"/>
      <c r="O579" s="665"/>
      <c r="P579" s="664"/>
      <c r="Q579" s="665"/>
      <c r="R579" s="666"/>
      <c r="S579" s="667"/>
      <c r="T579" s="666"/>
      <c r="U579" s="668"/>
      <c r="V579" s="668"/>
      <c r="W579" s="669"/>
      <c r="X579" s="670"/>
      <c r="Y579" s="681"/>
      <c r="Z579" s="681"/>
      <c r="AA579" s="681"/>
      <c r="AB579" s="681"/>
      <c r="AC579" s="681"/>
      <c r="AD579" s="681"/>
    </row>
    <row r="580" spans="1:30" ht="200.1" customHeight="1">
      <c r="A580" s="655"/>
      <c r="B580" s="677"/>
      <c r="C580" s="695"/>
      <c r="D580" s="658">
        <v>546</v>
      </c>
      <c r="E580" s="678" t="s">
        <v>2137</v>
      </c>
      <c r="F580" s="660" t="s">
        <v>1987</v>
      </c>
      <c r="G580" s="661"/>
      <c r="H580" s="662"/>
      <c r="I580" s="655"/>
      <c r="J580" s="655"/>
      <c r="K580" s="679"/>
      <c r="L580" s="664"/>
      <c r="M580" s="665"/>
      <c r="N580" s="665"/>
      <c r="O580" s="665"/>
      <c r="P580" s="664"/>
      <c r="Q580" s="665"/>
      <c r="R580" s="666"/>
      <c r="S580" s="667"/>
      <c r="T580" s="666"/>
      <c r="U580" s="668"/>
      <c r="V580" s="668"/>
      <c r="W580" s="669"/>
      <c r="X580" s="670"/>
      <c r="Y580" s="681"/>
      <c r="Z580" s="681"/>
      <c r="AA580" s="681"/>
      <c r="AB580" s="681"/>
      <c r="AC580" s="681"/>
      <c r="AD580" s="681"/>
    </row>
    <row r="581" spans="1:30" ht="200.1" customHeight="1">
      <c r="A581" s="655"/>
      <c r="B581" s="677"/>
      <c r="C581" s="695"/>
      <c r="D581" s="658">
        <v>547</v>
      </c>
      <c r="E581" s="678" t="s">
        <v>2137</v>
      </c>
      <c r="F581" s="660" t="s">
        <v>1987</v>
      </c>
      <c r="G581" s="661"/>
      <c r="H581" s="662"/>
      <c r="I581" s="655"/>
      <c r="J581" s="655"/>
      <c r="K581" s="679"/>
      <c r="L581" s="664"/>
      <c r="M581" s="665"/>
      <c r="N581" s="665"/>
      <c r="O581" s="665"/>
      <c r="P581" s="664"/>
      <c r="Q581" s="665"/>
      <c r="R581" s="666"/>
      <c r="S581" s="667"/>
      <c r="T581" s="666"/>
      <c r="U581" s="668"/>
      <c r="V581" s="668"/>
      <c r="W581" s="669"/>
      <c r="X581" s="670"/>
      <c r="Y581" s="681"/>
      <c r="Z581" s="681"/>
      <c r="AA581" s="681"/>
      <c r="AB581" s="681"/>
      <c r="AC581" s="681"/>
      <c r="AD581" s="681"/>
    </row>
    <row r="582" spans="1:30" ht="200.1" customHeight="1">
      <c r="A582" s="655"/>
      <c r="B582" s="677"/>
      <c r="C582" s="695"/>
      <c r="D582" s="658">
        <v>548</v>
      </c>
      <c r="E582" s="678" t="s">
        <v>2137</v>
      </c>
      <c r="F582" s="660" t="s">
        <v>1987</v>
      </c>
      <c r="G582" s="661"/>
      <c r="H582" s="662"/>
      <c r="I582" s="655"/>
      <c r="J582" s="655"/>
      <c r="K582" s="679"/>
      <c r="L582" s="664"/>
      <c r="M582" s="665"/>
      <c r="N582" s="665"/>
      <c r="O582" s="665"/>
      <c r="P582" s="664"/>
      <c r="Q582" s="665"/>
      <c r="R582" s="666"/>
      <c r="S582" s="667"/>
      <c r="T582" s="666"/>
      <c r="U582" s="668"/>
      <c r="V582" s="668"/>
      <c r="W582" s="669"/>
      <c r="X582" s="670"/>
      <c r="Y582" s="681"/>
      <c r="Z582" s="681"/>
      <c r="AA582" s="681"/>
      <c r="AB582" s="681"/>
      <c r="AC582" s="681"/>
      <c r="AD582" s="681"/>
    </row>
    <row r="583" spans="1:30" ht="200.1" customHeight="1">
      <c r="A583" s="655"/>
      <c r="B583" s="677"/>
      <c r="C583" s="695"/>
      <c r="D583" s="658">
        <v>549</v>
      </c>
      <c r="E583" s="678" t="s">
        <v>2138</v>
      </c>
      <c r="F583" s="660" t="s">
        <v>1987</v>
      </c>
      <c r="G583" s="661"/>
      <c r="H583" s="662"/>
      <c r="I583" s="655"/>
      <c r="J583" s="655"/>
      <c r="K583" s="679"/>
      <c r="L583" s="664"/>
      <c r="M583" s="665"/>
      <c r="N583" s="665"/>
      <c r="O583" s="665"/>
      <c r="P583" s="664"/>
      <c r="Q583" s="665"/>
      <c r="R583" s="666"/>
      <c r="S583" s="667"/>
      <c r="T583" s="666"/>
      <c r="U583" s="668"/>
      <c r="V583" s="668"/>
      <c r="W583" s="669"/>
      <c r="X583" s="670"/>
      <c r="Y583" s="681"/>
      <c r="Z583" s="681"/>
      <c r="AA583" s="681"/>
      <c r="AB583" s="681"/>
      <c r="AC583" s="681"/>
      <c r="AD583" s="681"/>
    </row>
    <row r="584" spans="1:30" ht="200.1" customHeight="1">
      <c r="A584" s="655"/>
      <c r="B584" s="677"/>
      <c r="C584" s="695"/>
      <c r="D584" s="658">
        <v>550</v>
      </c>
      <c r="E584" s="678" t="s">
        <v>2139</v>
      </c>
      <c r="F584" s="660" t="s">
        <v>1987</v>
      </c>
      <c r="G584" s="661"/>
      <c r="H584" s="662"/>
      <c r="I584" s="655"/>
      <c r="J584" s="655"/>
      <c r="K584" s="679"/>
      <c r="L584" s="664"/>
      <c r="M584" s="665"/>
      <c r="N584" s="665"/>
      <c r="O584" s="665"/>
      <c r="P584" s="664"/>
      <c r="Q584" s="665"/>
      <c r="R584" s="666"/>
      <c r="S584" s="667"/>
      <c r="T584" s="666"/>
      <c r="U584" s="668"/>
      <c r="V584" s="668"/>
      <c r="W584" s="669"/>
      <c r="X584" s="670"/>
      <c r="Y584" s="681"/>
      <c r="Z584" s="681"/>
      <c r="AA584" s="681"/>
      <c r="AB584" s="681"/>
      <c r="AC584" s="681"/>
      <c r="AD584" s="681"/>
    </row>
    <row r="585" spans="1:30" ht="200.1" customHeight="1">
      <c r="A585" s="655"/>
      <c r="B585" s="677"/>
      <c r="C585" s="695"/>
      <c r="D585" s="658">
        <v>551</v>
      </c>
      <c r="E585" s="678" t="s">
        <v>2140</v>
      </c>
      <c r="F585" s="660" t="s">
        <v>1987</v>
      </c>
      <c r="G585" s="661"/>
      <c r="H585" s="662"/>
      <c r="I585" s="655"/>
      <c r="J585" s="655"/>
      <c r="K585" s="679"/>
      <c r="L585" s="664"/>
      <c r="M585" s="665"/>
      <c r="N585" s="665"/>
      <c r="O585" s="665"/>
      <c r="P585" s="664"/>
      <c r="Q585" s="665"/>
      <c r="R585" s="666"/>
      <c r="S585" s="667"/>
      <c r="T585" s="666"/>
      <c r="U585" s="668"/>
      <c r="V585" s="668"/>
      <c r="W585" s="669"/>
      <c r="X585" s="670"/>
      <c r="Y585" s="681"/>
      <c r="Z585" s="681"/>
      <c r="AA585" s="681"/>
      <c r="AB585" s="681"/>
      <c r="AC585" s="681"/>
      <c r="AD585" s="681"/>
    </row>
    <row r="586" spans="1:30" ht="200.1" customHeight="1">
      <c r="A586" s="655"/>
      <c r="B586" s="677"/>
      <c r="C586" s="695"/>
      <c r="D586" s="658">
        <v>552</v>
      </c>
      <c r="E586" s="678" t="s">
        <v>2141</v>
      </c>
      <c r="F586" s="660" t="s">
        <v>1987</v>
      </c>
      <c r="G586" s="661"/>
      <c r="H586" s="662"/>
      <c r="I586" s="655"/>
      <c r="J586" s="655"/>
      <c r="K586" s="679"/>
      <c r="L586" s="664"/>
      <c r="M586" s="665"/>
      <c r="N586" s="665"/>
      <c r="O586" s="665"/>
      <c r="P586" s="664"/>
      <c r="Q586" s="665"/>
      <c r="R586" s="666"/>
      <c r="S586" s="667"/>
      <c r="T586" s="666"/>
      <c r="U586" s="668"/>
      <c r="V586" s="668"/>
      <c r="W586" s="669"/>
      <c r="X586" s="670"/>
      <c r="Y586" s="681"/>
      <c r="Z586" s="681"/>
      <c r="AA586" s="681"/>
      <c r="AB586" s="681"/>
      <c r="AC586" s="681"/>
      <c r="AD586" s="681"/>
    </row>
    <row r="587" spans="1:30" ht="200.1" customHeight="1">
      <c r="A587" s="655"/>
      <c r="B587" s="677"/>
      <c r="C587" s="695"/>
      <c r="D587" s="658">
        <v>553</v>
      </c>
      <c r="E587" s="678" t="s">
        <v>2142</v>
      </c>
      <c r="F587" s="660"/>
      <c r="G587" s="661"/>
      <c r="H587" s="662"/>
      <c r="I587" s="655"/>
      <c r="J587" s="655"/>
      <c r="K587" s="679"/>
      <c r="L587" s="664"/>
      <c r="M587" s="665"/>
      <c r="N587" s="665"/>
      <c r="O587" s="665"/>
      <c r="P587" s="664"/>
      <c r="Q587" s="665"/>
      <c r="R587" s="666"/>
      <c r="S587" s="667"/>
      <c r="T587" s="666"/>
      <c r="U587" s="668"/>
      <c r="V587" s="668"/>
      <c r="W587" s="669"/>
      <c r="X587" s="670"/>
      <c r="Y587" s="681"/>
      <c r="Z587" s="681"/>
      <c r="AA587" s="681"/>
      <c r="AB587" s="681"/>
      <c r="AC587" s="681"/>
      <c r="AD587" s="681"/>
    </row>
    <row r="588" spans="1:30" ht="200.1" customHeight="1">
      <c r="A588" s="655"/>
      <c r="B588" s="677"/>
      <c r="C588" s="695"/>
      <c r="D588" s="658">
        <v>554</v>
      </c>
      <c r="E588" s="678" t="s">
        <v>2143</v>
      </c>
      <c r="F588" s="660" t="s">
        <v>1987</v>
      </c>
      <c r="G588" s="661"/>
      <c r="H588" s="662"/>
      <c r="I588" s="655"/>
      <c r="J588" s="655"/>
      <c r="K588" s="679"/>
      <c r="L588" s="664"/>
      <c r="M588" s="665"/>
      <c r="N588" s="665"/>
      <c r="O588" s="665"/>
      <c r="P588" s="664"/>
      <c r="Q588" s="665"/>
      <c r="R588" s="666"/>
      <c r="S588" s="667"/>
      <c r="T588" s="666"/>
      <c r="U588" s="668"/>
      <c r="V588" s="668"/>
      <c r="W588" s="669"/>
      <c r="X588" s="670"/>
      <c r="Y588" s="681"/>
      <c r="Z588" s="681"/>
      <c r="AA588" s="681"/>
      <c r="AB588" s="681"/>
      <c r="AC588" s="681"/>
      <c r="AD588" s="681"/>
    </row>
    <row r="589" spans="1:30" ht="200.1" customHeight="1">
      <c r="A589" s="655"/>
      <c r="B589" s="677"/>
      <c r="C589" s="695"/>
      <c r="D589" s="658">
        <v>555</v>
      </c>
      <c r="E589" s="678" t="s">
        <v>2144</v>
      </c>
      <c r="F589" s="660" t="s">
        <v>1622</v>
      </c>
      <c r="G589" s="661"/>
      <c r="H589" s="662"/>
      <c r="I589" s="655"/>
      <c r="J589" s="655"/>
      <c r="K589" s="679"/>
      <c r="L589" s="664"/>
      <c r="M589" s="665"/>
      <c r="N589" s="665"/>
      <c r="O589" s="665"/>
      <c r="P589" s="664"/>
      <c r="Q589" s="665"/>
      <c r="R589" s="666"/>
      <c r="S589" s="667"/>
      <c r="T589" s="666"/>
      <c r="U589" s="668"/>
      <c r="V589" s="668"/>
      <c r="W589" s="669"/>
      <c r="X589" s="670"/>
      <c r="Y589" s="681"/>
      <c r="Z589" s="681"/>
      <c r="AA589" s="681"/>
      <c r="AB589" s="681"/>
      <c r="AC589" s="681"/>
      <c r="AD589" s="681"/>
    </row>
    <row r="590" spans="1:30" ht="200.1" customHeight="1">
      <c r="A590" s="655"/>
      <c r="B590" s="677"/>
      <c r="C590" s="695"/>
      <c r="D590" s="658">
        <v>556</v>
      </c>
      <c r="E590" s="678" t="s">
        <v>2145</v>
      </c>
      <c r="F590" s="660" t="s">
        <v>1622</v>
      </c>
      <c r="G590" s="661"/>
      <c r="H590" s="662"/>
      <c r="I590" s="655"/>
      <c r="J590" s="655"/>
      <c r="K590" s="679"/>
      <c r="L590" s="664"/>
      <c r="M590" s="665"/>
      <c r="N590" s="665"/>
      <c r="O590" s="665"/>
      <c r="P590" s="664"/>
      <c r="Q590" s="665"/>
      <c r="R590" s="666"/>
      <c r="S590" s="667"/>
      <c r="T590" s="666"/>
      <c r="U590" s="668"/>
      <c r="V590" s="668"/>
      <c r="W590" s="669"/>
      <c r="X590" s="670"/>
      <c r="Y590" s="681"/>
      <c r="Z590" s="681"/>
      <c r="AA590" s="681"/>
      <c r="AB590" s="681"/>
      <c r="AC590" s="681"/>
      <c r="AD590" s="681"/>
    </row>
    <row r="591" spans="1:30" ht="200.1" customHeight="1">
      <c r="A591" s="655"/>
      <c r="B591" s="677"/>
      <c r="C591" s="695"/>
      <c r="D591" s="658">
        <v>557</v>
      </c>
      <c r="E591" s="678" t="s">
        <v>2146</v>
      </c>
      <c r="F591" s="660" t="s">
        <v>1622</v>
      </c>
      <c r="G591" s="661"/>
      <c r="H591" s="662"/>
      <c r="I591" s="655"/>
      <c r="J591" s="655"/>
      <c r="K591" s="679"/>
      <c r="L591" s="664"/>
      <c r="M591" s="665"/>
      <c r="N591" s="665"/>
      <c r="O591" s="665"/>
      <c r="P591" s="664"/>
      <c r="Q591" s="665"/>
      <c r="R591" s="666"/>
      <c r="S591" s="667"/>
      <c r="T591" s="666"/>
      <c r="U591" s="668"/>
      <c r="V591" s="668"/>
      <c r="W591" s="669"/>
      <c r="X591" s="670"/>
      <c r="Y591" s="681"/>
      <c r="Z591" s="681"/>
      <c r="AA591" s="681"/>
      <c r="AB591" s="681"/>
      <c r="AC591" s="681"/>
      <c r="AD591" s="681"/>
    </row>
    <row r="592" spans="1:30" ht="200.1" customHeight="1">
      <c r="A592" s="655"/>
      <c r="B592" s="677"/>
      <c r="C592" s="695"/>
      <c r="D592" s="658">
        <v>558</v>
      </c>
      <c r="E592" s="678" t="s">
        <v>2147</v>
      </c>
      <c r="F592" s="660" t="s">
        <v>1622</v>
      </c>
      <c r="G592" s="661"/>
      <c r="H592" s="662"/>
      <c r="I592" s="655"/>
      <c r="J592" s="655"/>
      <c r="K592" s="679"/>
      <c r="L592" s="664"/>
      <c r="M592" s="665"/>
      <c r="N592" s="665"/>
      <c r="O592" s="665"/>
      <c r="P592" s="664"/>
      <c r="Q592" s="665"/>
      <c r="R592" s="666"/>
      <c r="S592" s="667"/>
      <c r="T592" s="666"/>
      <c r="U592" s="668"/>
      <c r="V592" s="668"/>
      <c r="W592" s="669"/>
      <c r="X592" s="670"/>
      <c r="Y592" s="681"/>
      <c r="Z592" s="681"/>
      <c r="AA592" s="681"/>
      <c r="AB592" s="681"/>
      <c r="AC592" s="681"/>
      <c r="AD592" s="681"/>
    </row>
    <row r="593" spans="1:30" ht="200.1" customHeight="1">
      <c r="A593" s="655"/>
      <c r="B593" s="677"/>
      <c r="C593" s="695"/>
      <c r="D593" s="658">
        <v>559</v>
      </c>
      <c r="E593" s="678" t="s">
        <v>2148</v>
      </c>
      <c r="F593" s="660" t="s">
        <v>1622</v>
      </c>
      <c r="G593" s="661"/>
      <c r="H593" s="662"/>
      <c r="I593" s="655"/>
      <c r="J593" s="655"/>
      <c r="K593" s="679"/>
      <c r="L593" s="664"/>
      <c r="M593" s="665"/>
      <c r="N593" s="665"/>
      <c r="O593" s="665"/>
      <c r="P593" s="664"/>
      <c r="Q593" s="665"/>
      <c r="R593" s="666"/>
      <c r="S593" s="667"/>
      <c r="T593" s="666"/>
      <c r="U593" s="668"/>
      <c r="V593" s="668"/>
      <c r="W593" s="669"/>
      <c r="X593" s="670"/>
      <c r="Y593" s="681"/>
      <c r="Z593" s="681"/>
      <c r="AA593" s="681"/>
      <c r="AB593" s="681"/>
      <c r="AC593" s="681"/>
      <c r="AD593" s="681"/>
    </row>
    <row r="594" spans="1:30" ht="200.1" customHeight="1">
      <c r="A594" s="655"/>
      <c r="B594" s="677"/>
      <c r="C594" s="695"/>
      <c r="D594" s="658">
        <v>560</v>
      </c>
      <c r="E594" s="678" t="s">
        <v>2149</v>
      </c>
      <c r="F594" s="660" t="s">
        <v>1622</v>
      </c>
      <c r="G594" s="661"/>
      <c r="H594" s="662"/>
      <c r="I594" s="655"/>
      <c r="J594" s="655"/>
      <c r="K594" s="679"/>
      <c r="L594" s="664"/>
      <c r="M594" s="665"/>
      <c r="N594" s="665"/>
      <c r="O594" s="665"/>
      <c r="P594" s="664"/>
      <c r="Q594" s="665"/>
      <c r="R594" s="666"/>
      <c r="S594" s="667"/>
      <c r="T594" s="666"/>
      <c r="U594" s="668"/>
      <c r="V594" s="668"/>
      <c r="W594" s="669"/>
      <c r="X594" s="670"/>
      <c r="Y594" s="681"/>
      <c r="Z594" s="681"/>
      <c r="AA594" s="681"/>
      <c r="AB594" s="681"/>
      <c r="AC594" s="681"/>
      <c r="AD594" s="681"/>
    </row>
    <row r="595" spans="1:30" ht="200.1" customHeight="1">
      <c r="A595" s="655"/>
      <c r="B595" s="677"/>
      <c r="C595" s="695"/>
      <c r="D595" s="658">
        <v>561</v>
      </c>
      <c r="E595" s="678" t="s">
        <v>2150</v>
      </c>
      <c r="F595" s="660" t="s">
        <v>1622</v>
      </c>
      <c r="G595" s="661"/>
      <c r="H595" s="662"/>
      <c r="I595" s="655"/>
      <c r="J595" s="655"/>
      <c r="K595" s="679"/>
      <c r="L595" s="664"/>
      <c r="M595" s="665"/>
      <c r="N595" s="665"/>
      <c r="O595" s="665"/>
      <c r="P595" s="664"/>
      <c r="Q595" s="665"/>
      <c r="R595" s="666"/>
      <c r="S595" s="667"/>
      <c r="T595" s="666"/>
      <c r="U595" s="668"/>
      <c r="V595" s="668"/>
      <c r="W595" s="669"/>
      <c r="X595" s="670"/>
      <c r="Y595" s="681"/>
      <c r="Z595" s="681"/>
      <c r="AA595" s="681"/>
      <c r="AB595" s="681"/>
      <c r="AC595" s="681"/>
      <c r="AD595" s="681"/>
    </row>
    <row r="596" spans="1:30" ht="200.1" customHeight="1">
      <c r="A596" s="655"/>
      <c r="B596" s="677"/>
      <c r="C596" s="695"/>
      <c r="D596" s="658">
        <v>562</v>
      </c>
      <c r="E596" s="678" t="s">
        <v>2151</v>
      </c>
      <c r="F596" s="660" t="s">
        <v>1622</v>
      </c>
      <c r="G596" s="661"/>
      <c r="H596" s="662"/>
      <c r="I596" s="655"/>
      <c r="J596" s="655"/>
      <c r="K596" s="679"/>
      <c r="L596" s="664"/>
      <c r="M596" s="665"/>
      <c r="N596" s="665"/>
      <c r="O596" s="665"/>
      <c r="P596" s="664"/>
      <c r="Q596" s="665"/>
      <c r="R596" s="666"/>
      <c r="S596" s="667"/>
      <c r="T596" s="666"/>
      <c r="U596" s="668"/>
      <c r="V596" s="668"/>
      <c r="W596" s="669"/>
      <c r="X596" s="670"/>
      <c r="Y596" s="681"/>
      <c r="Z596" s="681"/>
      <c r="AA596" s="681"/>
      <c r="AB596" s="681"/>
      <c r="AC596" s="681"/>
      <c r="AD596" s="681"/>
    </row>
    <row r="597" spans="1:30" ht="200.1" customHeight="1">
      <c r="A597" s="655"/>
      <c r="B597" s="677"/>
      <c r="C597" s="695"/>
      <c r="D597" s="658">
        <v>563</v>
      </c>
      <c r="E597" s="678" t="s">
        <v>2152</v>
      </c>
      <c r="F597" s="660" t="s">
        <v>1622</v>
      </c>
      <c r="G597" s="661"/>
      <c r="H597" s="662"/>
      <c r="I597" s="655"/>
      <c r="J597" s="655"/>
      <c r="K597" s="679"/>
      <c r="L597" s="664"/>
      <c r="M597" s="665"/>
      <c r="N597" s="665"/>
      <c r="O597" s="665"/>
      <c r="P597" s="664"/>
      <c r="Q597" s="665"/>
      <c r="R597" s="666"/>
      <c r="S597" s="667"/>
      <c r="T597" s="666"/>
      <c r="U597" s="668"/>
      <c r="V597" s="668"/>
      <c r="W597" s="669"/>
      <c r="X597" s="670"/>
      <c r="Y597" s="681"/>
      <c r="Z597" s="681"/>
      <c r="AA597" s="681"/>
      <c r="AB597" s="681"/>
      <c r="AC597" s="681"/>
      <c r="AD597" s="681"/>
    </row>
    <row r="598" spans="1:30" ht="200.1" customHeight="1">
      <c r="A598" s="655"/>
      <c r="B598" s="677"/>
      <c r="C598" s="695"/>
      <c r="D598" s="658">
        <v>564</v>
      </c>
      <c r="E598" s="678" t="s">
        <v>2152</v>
      </c>
      <c r="F598" s="660" t="s">
        <v>1987</v>
      </c>
      <c r="G598" s="661"/>
      <c r="H598" s="662"/>
      <c r="I598" s="655"/>
      <c r="J598" s="655"/>
      <c r="K598" s="679"/>
      <c r="L598" s="664"/>
      <c r="M598" s="665"/>
      <c r="N598" s="665"/>
      <c r="O598" s="665"/>
      <c r="P598" s="664"/>
      <c r="Q598" s="665"/>
      <c r="R598" s="666"/>
      <c r="S598" s="667"/>
      <c r="T598" s="666"/>
      <c r="U598" s="668"/>
      <c r="V598" s="668"/>
      <c r="W598" s="669"/>
      <c r="X598" s="670"/>
      <c r="Y598" s="681"/>
      <c r="Z598" s="681"/>
      <c r="AA598" s="681"/>
      <c r="AB598" s="681"/>
      <c r="AC598" s="681"/>
      <c r="AD598" s="681"/>
    </row>
    <row r="599" spans="1:30" ht="200.1" customHeight="1">
      <c r="A599" s="655"/>
      <c r="B599" s="677"/>
      <c r="C599" s="695"/>
      <c r="D599" s="658">
        <v>565</v>
      </c>
      <c r="E599" s="678" t="s">
        <v>2153</v>
      </c>
      <c r="F599" s="660" t="s">
        <v>1987</v>
      </c>
      <c r="G599" s="661"/>
      <c r="H599" s="662"/>
      <c r="I599" s="655"/>
      <c r="J599" s="655"/>
      <c r="K599" s="679"/>
      <c r="L599" s="664"/>
      <c r="M599" s="665"/>
      <c r="N599" s="665"/>
      <c r="O599" s="665"/>
      <c r="P599" s="664"/>
      <c r="Q599" s="665"/>
      <c r="R599" s="666"/>
      <c r="S599" s="667"/>
      <c r="T599" s="666"/>
      <c r="U599" s="668"/>
      <c r="V599" s="668"/>
      <c r="W599" s="669"/>
      <c r="X599" s="670"/>
      <c r="Y599" s="681"/>
      <c r="Z599" s="681"/>
      <c r="AA599" s="681"/>
      <c r="AB599" s="681"/>
      <c r="AC599" s="681"/>
      <c r="AD599" s="681"/>
    </row>
    <row r="600" spans="1:30" ht="200.1" customHeight="1">
      <c r="A600" s="655"/>
      <c r="B600" s="677"/>
      <c r="C600" s="695"/>
      <c r="D600" s="658">
        <v>566</v>
      </c>
      <c r="E600" s="678" t="s">
        <v>2154</v>
      </c>
      <c r="F600" s="660" t="s">
        <v>1622</v>
      </c>
      <c r="G600" s="661"/>
      <c r="H600" s="662"/>
      <c r="I600" s="655"/>
      <c r="J600" s="655"/>
      <c r="K600" s="679"/>
      <c r="L600" s="664"/>
      <c r="M600" s="665"/>
      <c r="N600" s="665"/>
      <c r="O600" s="665"/>
      <c r="P600" s="664"/>
      <c r="Q600" s="665"/>
      <c r="R600" s="666"/>
      <c r="S600" s="667"/>
      <c r="T600" s="666"/>
      <c r="U600" s="668"/>
      <c r="V600" s="668"/>
      <c r="W600" s="669"/>
      <c r="X600" s="670"/>
      <c r="Y600" s="681"/>
      <c r="Z600" s="681"/>
      <c r="AA600" s="681"/>
      <c r="AB600" s="681"/>
      <c r="AC600" s="681"/>
      <c r="AD600" s="681"/>
    </row>
    <row r="601" spans="1:30" ht="200.1" customHeight="1">
      <c r="A601" s="655"/>
      <c r="B601" s="677"/>
      <c r="D601" s="658">
        <v>567</v>
      </c>
      <c r="E601" s="678" t="s">
        <v>2155</v>
      </c>
      <c r="F601" s="660" t="s">
        <v>1622</v>
      </c>
      <c r="G601" s="661"/>
      <c r="H601" s="662"/>
      <c r="I601" s="655"/>
      <c r="J601" s="655"/>
      <c r="K601" s="679"/>
      <c r="L601" s="664"/>
      <c r="M601" s="665"/>
      <c r="N601" s="665"/>
      <c r="O601" s="665"/>
      <c r="P601" s="664"/>
      <c r="Q601" s="665"/>
      <c r="R601" s="666"/>
      <c r="S601" s="667"/>
      <c r="T601" s="666"/>
      <c r="U601" s="668"/>
      <c r="V601" s="668"/>
      <c r="W601" s="669"/>
      <c r="X601" s="670"/>
      <c r="Y601" s="681"/>
      <c r="Z601" s="681"/>
      <c r="AA601" s="681"/>
      <c r="AB601" s="681"/>
      <c r="AC601" s="681"/>
      <c r="AD601" s="681"/>
    </row>
    <row r="602" spans="1:30" ht="200.1" customHeight="1">
      <c r="A602" s="655"/>
      <c r="B602" s="677"/>
      <c r="C602" s="695"/>
      <c r="D602" s="658">
        <v>568</v>
      </c>
      <c r="E602" s="707" t="s">
        <v>2156</v>
      </c>
      <c r="F602" s="660" t="s">
        <v>1622</v>
      </c>
      <c r="G602" s="661"/>
      <c r="H602" s="662"/>
      <c r="I602" s="655"/>
      <c r="J602" s="655"/>
      <c r="K602" s="679"/>
      <c r="L602" s="664"/>
      <c r="M602" s="665"/>
      <c r="N602" s="665"/>
      <c r="O602" s="665"/>
      <c r="P602" s="664"/>
      <c r="Q602" s="665"/>
      <c r="R602" s="666"/>
      <c r="S602" s="667"/>
      <c r="T602" s="666"/>
      <c r="U602" s="668"/>
      <c r="V602" s="668"/>
      <c r="W602" s="669"/>
      <c r="X602" s="670"/>
      <c r="Y602" s="681"/>
      <c r="Z602" s="681"/>
      <c r="AA602" s="681"/>
      <c r="AB602" s="681"/>
      <c r="AC602" s="681"/>
      <c r="AD602" s="681"/>
    </row>
    <row r="603" spans="1:30" ht="200.1" customHeight="1">
      <c r="A603" s="655"/>
      <c r="B603" s="677"/>
      <c r="C603" s="695"/>
      <c r="D603" s="658">
        <v>569</v>
      </c>
      <c r="E603" s="678" t="s">
        <v>2157</v>
      </c>
      <c r="F603" s="660" t="s">
        <v>1987</v>
      </c>
      <c r="G603" s="661"/>
      <c r="H603" s="662"/>
      <c r="I603" s="655"/>
      <c r="J603" s="655"/>
      <c r="K603" s="679"/>
      <c r="L603" s="664"/>
      <c r="M603" s="665"/>
      <c r="N603" s="665"/>
      <c r="O603" s="665"/>
      <c r="P603" s="664"/>
      <c r="Q603" s="665"/>
      <c r="R603" s="666"/>
      <c r="S603" s="667"/>
      <c r="T603" s="666"/>
      <c r="U603" s="668"/>
      <c r="V603" s="668"/>
      <c r="W603" s="669"/>
      <c r="X603" s="670"/>
      <c r="Y603" s="681"/>
      <c r="Z603" s="681"/>
      <c r="AA603" s="681"/>
      <c r="AB603" s="681"/>
      <c r="AC603" s="681"/>
      <c r="AD603" s="681"/>
    </row>
    <row r="604" spans="1:30" ht="200.1" customHeight="1">
      <c r="A604" s="655"/>
      <c r="B604" s="677"/>
      <c r="C604" s="695"/>
      <c r="D604" s="658">
        <v>570</v>
      </c>
      <c r="E604" s="678" t="s">
        <v>2160</v>
      </c>
      <c r="F604" s="660" t="s">
        <v>1622</v>
      </c>
      <c r="G604" s="661"/>
      <c r="H604" s="662"/>
      <c r="I604" s="655"/>
      <c r="J604" s="655"/>
      <c r="K604" s="679"/>
      <c r="L604" s="664"/>
      <c r="M604" s="665"/>
      <c r="N604" s="665"/>
      <c r="O604" s="665"/>
      <c r="P604" s="664"/>
      <c r="Q604" s="665"/>
      <c r="R604" s="666"/>
      <c r="S604" s="667"/>
      <c r="T604" s="666"/>
      <c r="U604" s="668"/>
      <c r="V604" s="668"/>
      <c r="W604" s="669"/>
      <c r="X604" s="670"/>
      <c r="Y604" s="681"/>
      <c r="Z604" s="681"/>
      <c r="AA604" s="681"/>
      <c r="AB604" s="681"/>
      <c r="AC604" s="681"/>
      <c r="AD604" s="681"/>
    </row>
    <row r="605" spans="1:30" ht="200.1" customHeight="1">
      <c r="A605" s="655"/>
      <c r="B605" s="677"/>
      <c r="C605" s="695"/>
      <c r="D605" s="658">
        <v>571</v>
      </c>
      <c r="E605" s="678" t="s">
        <v>2158</v>
      </c>
      <c r="F605" s="660" t="s">
        <v>1622</v>
      </c>
      <c r="G605" s="661"/>
      <c r="H605" s="662"/>
      <c r="I605" s="655"/>
      <c r="J605" s="655"/>
      <c r="K605" s="679"/>
      <c r="L605" s="664"/>
      <c r="M605" s="665"/>
      <c r="N605" s="665"/>
      <c r="O605" s="665"/>
      <c r="P605" s="664"/>
      <c r="Q605" s="665"/>
      <c r="R605" s="666"/>
      <c r="S605" s="667"/>
      <c r="T605" s="666"/>
      <c r="U605" s="668"/>
      <c r="V605" s="668"/>
      <c r="W605" s="669"/>
      <c r="X605" s="670"/>
      <c r="Y605" s="681"/>
      <c r="Z605" s="681"/>
      <c r="AA605" s="681"/>
      <c r="AB605" s="681"/>
      <c r="AC605" s="681"/>
      <c r="AD605" s="681"/>
    </row>
    <row r="606" spans="1:30" ht="200.1" customHeight="1">
      <c r="A606" s="655"/>
      <c r="B606" s="677"/>
      <c r="C606" s="695"/>
      <c r="D606" s="658">
        <v>572</v>
      </c>
      <c r="E606" s="678" t="s">
        <v>2159</v>
      </c>
      <c r="F606" s="660" t="s">
        <v>1622</v>
      </c>
      <c r="G606" s="661"/>
      <c r="H606" s="662"/>
      <c r="I606" s="655"/>
      <c r="J606" s="655"/>
      <c r="K606" s="679"/>
      <c r="L606" s="664"/>
      <c r="M606" s="665"/>
      <c r="N606" s="665"/>
      <c r="O606" s="665"/>
      <c r="P606" s="664"/>
      <c r="Q606" s="665"/>
      <c r="R606" s="666"/>
      <c r="S606" s="667"/>
      <c r="T606" s="666"/>
      <c r="U606" s="668"/>
      <c r="V606" s="668"/>
      <c r="W606" s="669"/>
      <c r="X606" s="670"/>
      <c r="Y606" s="681"/>
      <c r="Z606" s="681"/>
      <c r="AA606" s="681"/>
      <c r="AB606" s="681"/>
      <c r="AC606" s="681"/>
      <c r="AD606" s="681"/>
    </row>
    <row r="607" spans="1:30" ht="200.1" customHeight="1">
      <c r="A607" s="655"/>
      <c r="B607" s="677"/>
      <c r="C607" s="695"/>
      <c r="D607" s="658">
        <v>573</v>
      </c>
      <c r="E607" s="678" t="s">
        <v>2161</v>
      </c>
      <c r="F607" s="660" t="s">
        <v>1622</v>
      </c>
      <c r="G607" s="661"/>
      <c r="H607" s="662"/>
      <c r="I607" s="655"/>
      <c r="J607" s="655"/>
      <c r="K607" s="679"/>
      <c r="L607" s="664"/>
      <c r="M607" s="665"/>
      <c r="N607" s="665"/>
      <c r="O607" s="665"/>
      <c r="P607" s="664"/>
      <c r="Q607" s="665"/>
      <c r="R607" s="666"/>
      <c r="S607" s="667"/>
      <c r="T607" s="666"/>
      <c r="U607" s="668"/>
      <c r="V607" s="668"/>
      <c r="W607" s="669"/>
      <c r="X607" s="670"/>
      <c r="Y607" s="681"/>
      <c r="Z607" s="681"/>
      <c r="AA607" s="681"/>
      <c r="AB607" s="681"/>
      <c r="AC607" s="681"/>
      <c r="AD607" s="681"/>
    </row>
    <row r="608" spans="1:30" ht="200.1" customHeight="1">
      <c r="A608" s="655"/>
      <c r="B608" s="677"/>
      <c r="C608" s="695"/>
      <c r="D608" s="658">
        <v>574</v>
      </c>
      <c r="E608" s="678" t="s">
        <v>2162</v>
      </c>
      <c r="F608" s="660" t="s">
        <v>1987</v>
      </c>
      <c r="G608" s="661"/>
      <c r="H608" s="662"/>
      <c r="I608" s="655"/>
      <c r="J608" s="655"/>
      <c r="K608" s="679"/>
      <c r="L608" s="664"/>
      <c r="M608" s="665"/>
      <c r="N608" s="665"/>
      <c r="O608" s="665"/>
      <c r="P608" s="664"/>
      <c r="Q608" s="665"/>
      <c r="R608" s="666"/>
      <c r="S608" s="667"/>
      <c r="T608" s="666"/>
      <c r="U608" s="668"/>
      <c r="V608" s="668"/>
      <c r="W608" s="669"/>
      <c r="X608" s="670"/>
      <c r="Y608" s="681"/>
      <c r="Z608" s="681"/>
      <c r="AA608" s="681"/>
      <c r="AB608" s="681"/>
      <c r="AC608" s="681"/>
      <c r="AD608" s="681"/>
    </row>
    <row r="609" spans="1:30" ht="200.1" customHeight="1">
      <c r="A609" s="655"/>
      <c r="B609" s="677"/>
      <c r="C609" s="695"/>
      <c r="D609" s="658">
        <v>575</v>
      </c>
      <c r="E609" s="678" t="s">
        <v>2163</v>
      </c>
      <c r="F609" s="660" t="s">
        <v>1987</v>
      </c>
      <c r="G609" s="661"/>
      <c r="H609" s="662"/>
      <c r="I609" s="655"/>
      <c r="J609" s="655"/>
      <c r="K609" s="679"/>
      <c r="L609" s="664"/>
      <c r="M609" s="665"/>
      <c r="N609" s="665"/>
      <c r="O609" s="665"/>
      <c r="P609" s="664"/>
      <c r="Q609" s="665"/>
      <c r="R609" s="666"/>
      <c r="S609" s="667"/>
      <c r="T609" s="666"/>
      <c r="U609" s="668"/>
      <c r="V609" s="668"/>
      <c r="W609" s="669"/>
      <c r="X609" s="670"/>
      <c r="Y609" s="681"/>
      <c r="Z609" s="681"/>
      <c r="AA609" s="681"/>
      <c r="AB609" s="681"/>
      <c r="AC609" s="681"/>
      <c r="AD609" s="681"/>
    </row>
    <row r="610" spans="1:30" ht="200.1" customHeight="1">
      <c r="A610" s="655"/>
      <c r="B610" s="677"/>
      <c r="C610" s="695"/>
      <c r="D610" s="658">
        <v>576</v>
      </c>
      <c r="E610" s="678" t="s">
        <v>1783</v>
      </c>
      <c r="F610" s="660" t="s">
        <v>1987</v>
      </c>
      <c r="G610" s="661"/>
      <c r="H610" s="662"/>
      <c r="I610" s="655"/>
      <c r="J610" s="655"/>
      <c r="K610" s="679"/>
      <c r="L610" s="664"/>
      <c r="M610" s="665"/>
      <c r="N610" s="665"/>
      <c r="O610" s="665"/>
      <c r="P610" s="664"/>
      <c r="Q610" s="665"/>
      <c r="R610" s="666"/>
      <c r="S610" s="667"/>
      <c r="T610" s="666"/>
      <c r="U610" s="668"/>
      <c r="V610" s="668"/>
      <c r="W610" s="669"/>
      <c r="X610" s="670"/>
      <c r="Y610" s="681"/>
      <c r="Z610" s="681"/>
      <c r="AA610" s="681"/>
      <c r="AB610" s="681"/>
      <c r="AC610" s="681"/>
      <c r="AD610" s="681"/>
    </row>
    <row r="611" spans="1:30" ht="200.1" customHeight="1">
      <c r="A611" s="655"/>
      <c r="B611" s="677"/>
      <c r="C611" s="695"/>
      <c r="D611" s="658">
        <v>577</v>
      </c>
      <c r="E611" s="678" t="s">
        <v>2164</v>
      </c>
      <c r="F611" s="660" t="s">
        <v>1987</v>
      </c>
      <c r="G611" s="661"/>
      <c r="H611" s="662"/>
      <c r="I611" s="655"/>
      <c r="J611" s="655"/>
      <c r="K611" s="679"/>
      <c r="L611" s="664"/>
      <c r="M611" s="665"/>
      <c r="N611" s="665"/>
      <c r="O611" s="665"/>
      <c r="P611" s="664"/>
      <c r="Q611" s="665"/>
      <c r="R611" s="666"/>
      <c r="S611" s="667"/>
      <c r="T611" s="666"/>
      <c r="U611" s="668"/>
      <c r="V611" s="668"/>
      <c r="W611" s="669"/>
      <c r="X611" s="670"/>
      <c r="Y611" s="681"/>
      <c r="Z611" s="681"/>
      <c r="AA611" s="681"/>
      <c r="AB611" s="681"/>
      <c r="AC611" s="681"/>
      <c r="AD611" s="681"/>
    </row>
    <row r="612" spans="1:30" ht="200.1" customHeight="1">
      <c r="A612" s="655"/>
      <c r="B612" s="677"/>
      <c r="C612" s="695"/>
      <c r="D612" s="658">
        <v>578</v>
      </c>
      <c r="E612" s="678" t="s">
        <v>2165</v>
      </c>
      <c r="F612" s="660" t="s">
        <v>1622</v>
      </c>
      <c r="G612" s="661"/>
      <c r="H612" s="662"/>
      <c r="I612" s="655"/>
      <c r="J612" s="655"/>
      <c r="K612" s="679"/>
      <c r="L612" s="664"/>
      <c r="M612" s="665"/>
      <c r="N612" s="665"/>
      <c r="O612" s="665"/>
      <c r="P612" s="664"/>
      <c r="Q612" s="665"/>
      <c r="R612" s="666"/>
      <c r="S612" s="667"/>
      <c r="T612" s="666"/>
      <c r="U612" s="668"/>
      <c r="V612" s="668"/>
      <c r="W612" s="669"/>
      <c r="X612" s="670"/>
      <c r="Y612" s="681"/>
      <c r="Z612" s="681"/>
      <c r="AA612" s="681"/>
      <c r="AB612" s="681"/>
      <c r="AC612" s="681"/>
      <c r="AD612" s="681"/>
    </row>
    <row r="613" spans="1:30" ht="200.1" customHeight="1">
      <c r="A613" s="655"/>
      <c r="B613" s="677"/>
      <c r="C613" s="695"/>
      <c r="D613" s="658">
        <v>579</v>
      </c>
      <c r="E613" s="678" t="s">
        <v>2166</v>
      </c>
      <c r="F613" s="660" t="s">
        <v>1622</v>
      </c>
      <c r="G613" s="661"/>
      <c r="H613" s="662"/>
      <c r="I613" s="655"/>
      <c r="J613" s="655"/>
      <c r="K613" s="679"/>
      <c r="L613" s="664"/>
      <c r="M613" s="665"/>
      <c r="N613" s="665"/>
      <c r="O613" s="665"/>
      <c r="P613" s="664"/>
      <c r="Q613" s="665"/>
      <c r="R613" s="666"/>
      <c r="S613" s="667"/>
      <c r="T613" s="666"/>
      <c r="U613" s="668"/>
      <c r="V613" s="668"/>
      <c r="W613" s="669"/>
      <c r="X613" s="670"/>
      <c r="Y613" s="681"/>
      <c r="Z613" s="681"/>
      <c r="AA613" s="681"/>
      <c r="AB613" s="681"/>
      <c r="AC613" s="681"/>
      <c r="AD613" s="681"/>
    </row>
    <row r="614" spans="1:30" ht="200.1" customHeight="1">
      <c r="A614" s="655"/>
      <c r="B614" s="677"/>
      <c r="C614" s="695"/>
      <c r="D614" s="658">
        <v>580</v>
      </c>
      <c r="E614" s="678" t="s">
        <v>2167</v>
      </c>
      <c r="F614" s="660" t="s">
        <v>1622</v>
      </c>
      <c r="G614" s="661"/>
      <c r="H614" s="662"/>
      <c r="I614" s="655"/>
      <c r="J614" s="655"/>
      <c r="K614" s="679"/>
      <c r="L614" s="664"/>
      <c r="M614" s="665"/>
      <c r="N614" s="665"/>
      <c r="O614" s="665"/>
      <c r="P614" s="664"/>
      <c r="Q614" s="665"/>
      <c r="R614" s="666"/>
      <c r="S614" s="667"/>
      <c r="T614" s="666"/>
      <c r="U614" s="668"/>
      <c r="V614" s="668"/>
      <c r="W614" s="669"/>
      <c r="X614" s="670"/>
      <c r="Y614" s="681"/>
      <c r="Z614" s="681"/>
      <c r="AA614" s="681"/>
      <c r="AB614" s="681"/>
      <c r="AC614" s="681"/>
      <c r="AD614" s="681"/>
    </row>
    <row r="615" spans="1:30" ht="200.1" customHeight="1">
      <c r="A615" s="655"/>
      <c r="B615" s="677"/>
      <c r="C615" s="695"/>
      <c r="D615" s="658">
        <v>581</v>
      </c>
      <c r="E615" s="678" t="s">
        <v>2168</v>
      </c>
      <c r="F615" s="660" t="s">
        <v>1987</v>
      </c>
      <c r="G615" s="661"/>
      <c r="H615" s="662"/>
      <c r="I615" s="655"/>
      <c r="J615" s="655"/>
      <c r="K615" s="679"/>
      <c r="L615" s="664"/>
      <c r="M615" s="665"/>
      <c r="N615" s="665"/>
      <c r="O615" s="665"/>
      <c r="P615" s="664"/>
      <c r="Q615" s="665"/>
      <c r="R615" s="666"/>
      <c r="S615" s="667"/>
      <c r="T615" s="666"/>
      <c r="U615" s="668"/>
      <c r="V615" s="668"/>
      <c r="W615" s="669"/>
      <c r="X615" s="670"/>
      <c r="Y615" s="681"/>
      <c r="Z615" s="681"/>
      <c r="AA615" s="681"/>
      <c r="AB615" s="681"/>
      <c r="AC615" s="681"/>
      <c r="AD615" s="681"/>
    </row>
    <row r="616" spans="1:30" ht="200.1" customHeight="1">
      <c r="A616" s="655"/>
      <c r="B616" s="677"/>
      <c r="C616" s="695"/>
      <c r="D616" s="658">
        <v>582</v>
      </c>
      <c r="E616" s="678" t="s">
        <v>2169</v>
      </c>
      <c r="F616" s="660" t="s">
        <v>1987</v>
      </c>
      <c r="G616" s="661"/>
      <c r="H616" s="662"/>
      <c r="I616" s="655"/>
      <c r="J616" s="655"/>
      <c r="K616" s="679"/>
      <c r="L616" s="664"/>
      <c r="M616" s="665"/>
      <c r="N616" s="665"/>
      <c r="O616" s="665"/>
      <c r="P616" s="664"/>
      <c r="Q616" s="665"/>
      <c r="R616" s="666"/>
      <c r="S616" s="667"/>
      <c r="T616" s="666"/>
      <c r="U616" s="668"/>
      <c r="V616" s="668"/>
      <c r="W616" s="669"/>
      <c r="X616" s="670"/>
      <c r="Y616" s="681"/>
      <c r="Z616" s="681"/>
      <c r="AA616" s="681"/>
      <c r="AB616" s="681"/>
      <c r="AC616" s="681"/>
      <c r="AD616" s="681"/>
    </row>
    <row r="617" spans="1:30" ht="200.1" customHeight="1">
      <c r="A617" s="655"/>
      <c r="B617" s="677"/>
      <c r="C617" s="695"/>
      <c r="D617" s="658">
        <v>583</v>
      </c>
      <c r="E617" s="678" t="s">
        <v>2170</v>
      </c>
      <c r="F617" s="660" t="s">
        <v>1622</v>
      </c>
      <c r="G617" s="661"/>
      <c r="H617" s="662"/>
      <c r="I617" s="655"/>
      <c r="J617" s="655"/>
      <c r="K617" s="679"/>
      <c r="L617" s="664"/>
      <c r="M617" s="665"/>
      <c r="N617" s="665"/>
      <c r="O617" s="665"/>
      <c r="P617" s="664"/>
      <c r="Q617" s="665"/>
      <c r="R617" s="666"/>
      <c r="S617" s="667"/>
      <c r="T617" s="666"/>
      <c r="U617" s="668"/>
      <c r="V617" s="668"/>
      <c r="W617" s="669"/>
      <c r="X617" s="670"/>
      <c r="Y617" s="681"/>
      <c r="Z617" s="681"/>
      <c r="AA617" s="681"/>
      <c r="AB617" s="681"/>
      <c r="AC617" s="681"/>
      <c r="AD617" s="681"/>
    </row>
    <row r="618" spans="1:30" ht="200.1" customHeight="1">
      <c r="A618" s="655"/>
      <c r="B618" s="677"/>
      <c r="C618" s="695"/>
      <c r="D618" s="658">
        <v>584</v>
      </c>
      <c r="E618" s="678" t="s">
        <v>2171</v>
      </c>
      <c r="F618" s="660" t="s">
        <v>1425</v>
      </c>
      <c r="G618" s="661"/>
      <c r="H618" s="662"/>
      <c r="I618" s="655"/>
      <c r="J618" s="655"/>
      <c r="K618" s="679"/>
      <c r="L618" s="664"/>
      <c r="M618" s="665"/>
      <c r="N618" s="665"/>
      <c r="O618" s="665"/>
      <c r="P618" s="664"/>
      <c r="Q618" s="665"/>
      <c r="R618" s="666"/>
      <c r="S618" s="667"/>
      <c r="T618" s="666"/>
      <c r="U618" s="668"/>
      <c r="V618" s="668"/>
      <c r="W618" s="669"/>
      <c r="X618" s="670"/>
      <c r="Y618" s="681"/>
      <c r="Z618" s="681"/>
      <c r="AA618" s="681"/>
      <c r="AB618" s="681"/>
      <c r="AC618" s="681"/>
      <c r="AD618" s="681"/>
    </row>
    <row r="619" spans="1:30" ht="200.1" customHeight="1">
      <c r="A619" s="655"/>
      <c r="B619" s="677"/>
      <c r="C619" s="695"/>
      <c r="D619" s="658">
        <v>585</v>
      </c>
      <c r="E619" s="678" t="s">
        <v>2172</v>
      </c>
      <c r="F619" s="660" t="s">
        <v>1425</v>
      </c>
      <c r="G619" s="661"/>
      <c r="H619" s="662"/>
      <c r="I619" s="655"/>
      <c r="J619" s="655"/>
      <c r="K619" s="679"/>
      <c r="L619" s="664"/>
      <c r="M619" s="665"/>
      <c r="N619" s="665"/>
      <c r="O619" s="665"/>
      <c r="P619" s="664"/>
      <c r="Q619" s="665"/>
      <c r="R619" s="666"/>
      <c r="S619" s="667"/>
      <c r="T619" s="666"/>
      <c r="U619" s="668"/>
      <c r="V619" s="668"/>
      <c r="W619" s="669"/>
      <c r="X619" s="670"/>
      <c r="Y619" s="681"/>
      <c r="Z619" s="681"/>
      <c r="AA619" s="681"/>
      <c r="AB619" s="681"/>
      <c r="AC619" s="681"/>
      <c r="AD619" s="681"/>
    </row>
    <row r="620" spans="1:30" ht="200.1" customHeight="1">
      <c r="A620" s="655"/>
      <c r="B620" s="677"/>
      <c r="C620" s="695"/>
      <c r="D620" s="658">
        <v>586</v>
      </c>
      <c r="E620" s="678" t="s">
        <v>2172</v>
      </c>
      <c r="F620" s="660" t="s">
        <v>2174</v>
      </c>
      <c r="G620" s="661"/>
      <c r="H620" s="662"/>
      <c r="I620" s="655"/>
      <c r="J620" s="655"/>
      <c r="K620" s="679"/>
      <c r="L620" s="664"/>
      <c r="M620" s="665"/>
      <c r="N620" s="665"/>
      <c r="O620" s="665"/>
      <c r="P620" s="664"/>
      <c r="Q620" s="665"/>
      <c r="R620" s="666"/>
      <c r="S620" s="667"/>
      <c r="T620" s="666"/>
      <c r="U620" s="668"/>
      <c r="V620" s="668"/>
      <c r="W620" s="669"/>
      <c r="X620" s="670"/>
      <c r="Y620" s="681"/>
      <c r="Z620" s="681"/>
      <c r="AA620" s="681"/>
      <c r="AB620" s="681"/>
      <c r="AC620" s="681"/>
      <c r="AD620" s="681"/>
    </row>
    <row r="621" spans="1:30" ht="200.1" customHeight="1">
      <c r="A621" s="655"/>
      <c r="B621" s="677"/>
      <c r="C621" s="695"/>
      <c r="D621" s="658">
        <v>587</v>
      </c>
      <c r="E621" s="678" t="s">
        <v>2173</v>
      </c>
      <c r="F621" s="660" t="s">
        <v>1987</v>
      </c>
      <c r="G621" s="661"/>
      <c r="H621" s="662"/>
      <c r="I621" s="655"/>
      <c r="J621" s="655"/>
      <c r="K621" s="679"/>
      <c r="L621" s="664"/>
      <c r="M621" s="665"/>
      <c r="N621" s="665"/>
      <c r="O621" s="665"/>
      <c r="P621" s="664"/>
      <c r="Q621" s="665"/>
      <c r="R621" s="666"/>
      <c r="S621" s="667"/>
      <c r="T621" s="666"/>
      <c r="U621" s="668"/>
      <c r="V621" s="668"/>
      <c r="W621" s="669"/>
      <c r="X621" s="670"/>
      <c r="Y621" s="681"/>
      <c r="Z621" s="681"/>
      <c r="AA621" s="681"/>
      <c r="AB621" s="681"/>
      <c r="AC621" s="681"/>
      <c r="AD621" s="681"/>
    </row>
    <row r="622" spans="1:30" ht="200.1" customHeight="1">
      <c r="A622" s="655"/>
      <c r="B622" s="677"/>
      <c r="C622" s="695"/>
      <c r="D622" s="658">
        <v>588</v>
      </c>
      <c r="E622" s="678" t="s">
        <v>2175</v>
      </c>
      <c r="F622" s="660" t="s">
        <v>1987</v>
      </c>
      <c r="G622" s="661"/>
      <c r="H622" s="662"/>
      <c r="I622" s="655"/>
      <c r="J622" s="655"/>
      <c r="K622" s="679"/>
      <c r="L622" s="664"/>
      <c r="M622" s="665"/>
      <c r="N622" s="665"/>
      <c r="O622" s="665"/>
      <c r="P622" s="664"/>
      <c r="Q622" s="665"/>
      <c r="R622" s="666"/>
      <c r="S622" s="667"/>
      <c r="T622" s="666"/>
      <c r="U622" s="668"/>
      <c r="V622" s="668"/>
      <c r="W622" s="669"/>
      <c r="X622" s="670"/>
      <c r="Y622" s="681"/>
      <c r="Z622" s="681"/>
      <c r="AA622" s="681"/>
      <c r="AB622" s="681"/>
      <c r="AC622" s="681"/>
      <c r="AD622" s="681"/>
    </row>
    <row r="623" spans="1:30" ht="200.1" customHeight="1">
      <c r="A623" s="655"/>
      <c r="B623" s="677"/>
      <c r="C623" s="695"/>
      <c r="D623" s="658">
        <v>589</v>
      </c>
      <c r="E623" s="678" t="s">
        <v>2176</v>
      </c>
      <c r="F623" s="660" t="s">
        <v>1987</v>
      </c>
      <c r="G623" s="661"/>
      <c r="H623" s="662"/>
      <c r="I623" s="655"/>
      <c r="J623" s="655"/>
      <c r="K623" s="679"/>
      <c r="L623" s="664"/>
      <c r="M623" s="665"/>
      <c r="N623" s="665"/>
      <c r="O623" s="665"/>
      <c r="P623" s="664"/>
      <c r="Q623" s="665"/>
      <c r="R623" s="666"/>
      <c r="S623" s="667"/>
      <c r="T623" s="666"/>
      <c r="U623" s="668"/>
      <c r="V623" s="668"/>
      <c r="W623" s="669"/>
      <c r="X623" s="670"/>
      <c r="Y623" s="681"/>
      <c r="Z623" s="681"/>
      <c r="AA623" s="681"/>
      <c r="AB623" s="681"/>
      <c r="AC623" s="681"/>
      <c r="AD623" s="681"/>
    </row>
    <row r="624" spans="1:30" ht="200.1" customHeight="1">
      <c r="A624" s="655"/>
      <c r="B624" s="677"/>
      <c r="C624" s="695"/>
      <c r="D624" s="658">
        <v>590</v>
      </c>
      <c r="E624" s="678" t="s">
        <v>2177</v>
      </c>
      <c r="F624" s="660" t="s">
        <v>2179</v>
      </c>
      <c r="G624" s="661"/>
      <c r="H624" s="662"/>
      <c r="I624" s="655"/>
      <c r="J624" s="655"/>
      <c r="K624" s="679"/>
      <c r="L624" s="664"/>
      <c r="M624" s="665"/>
      <c r="N624" s="665"/>
      <c r="O624" s="665"/>
      <c r="P624" s="664"/>
      <c r="Q624" s="665"/>
      <c r="R624" s="666"/>
      <c r="S624" s="667"/>
      <c r="T624" s="666"/>
      <c r="U624" s="668"/>
      <c r="V624" s="668"/>
      <c r="W624" s="669"/>
      <c r="X624" s="670"/>
      <c r="Y624" s="681"/>
      <c r="Z624" s="681"/>
      <c r="AA624" s="681"/>
      <c r="AB624" s="681"/>
      <c r="AC624" s="681"/>
      <c r="AD624" s="681"/>
    </row>
    <row r="625" spans="1:30" ht="200.1" customHeight="1">
      <c r="A625" s="655"/>
      <c r="B625" s="677"/>
      <c r="C625" s="695"/>
      <c r="D625" s="658">
        <v>591</v>
      </c>
      <c r="E625" s="678" t="s">
        <v>2178</v>
      </c>
      <c r="F625" s="660" t="s">
        <v>2180</v>
      </c>
      <c r="G625" s="661"/>
      <c r="H625" s="662"/>
      <c r="I625" s="655"/>
      <c r="J625" s="655"/>
      <c r="K625" s="679"/>
      <c r="L625" s="664"/>
      <c r="M625" s="665"/>
      <c r="N625" s="665"/>
      <c r="O625" s="665"/>
      <c r="P625" s="664"/>
      <c r="Q625" s="665"/>
      <c r="R625" s="666"/>
      <c r="S625" s="667"/>
      <c r="T625" s="666"/>
      <c r="U625" s="668"/>
      <c r="V625" s="668"/>
      <c r="W625" s="669"/>
      <c r="X625" s="670"/>
      <c r="Y625" s="681"/>
      <c r="Z625" s="681"/>
      <c r="AA625" s="681"/>
      <c r="AB625" s="681"/>
      <c r="AC625" s="681"/>
      <c r="AD625" s="681"/>
    </row>
    <row r="626" spans="1:30" ht="200.1" customHeight="1">
      <c r="A626" s="655"/>
      <c r="B626" s="677"/>
      <c r="C626" s="695"/>
      <c r="D626" s="658">
        <v>592</v>
      </c>
      <c r="E626" s="678" t="s">
        <v>2178</v>
      </c>
      <c r="F626" s="660" t="s">
        <v>2182</v>
      </c>
      <c r="G626" s="661"/>
      <c r="H626" s="662"/>
      <c r="I626" s="655"/>
      <c r="J626" s="655"/>
      <c r="K626" s="679"/>
      <c r="L626" s="664"/>
      <c r="M626" s="665"/>
      <c r="N626" s="665"/>
      <c r="O626" s="665"/>
      <c r="P626" s="664"/>
      <c r="Q626" s="665"/>
      <c r="R626" s="666"/>
      <c r="S626" s="667"/>
      <c r="T626" s="666"/>
      <c r="U626" s="668"/>
      <c r="V626" s="668"/>
      <c r="W626" s="669"/>
      <c r="X626" s="670"/>
      <c r="Y626" s="681"/>
      <c r="Z626" s="681"/>
      <c r="AA626" s="681"/>
      <c r="AB626" s="681"/>
      <c r="AC626" s="681"/>
      <c r="AD626" s="681"/>
    </row>
    <row r="627" spans="1:30" ht="200.1" customHeight="1">
      <c r="A627" s="655"/>
      <c r="B627" s="677"/>
      <c r="C627" s="695"/>
      <c r="D627" s="658">
        <v>593</v>
      </c>
      <c r="E627" s="678" t="s">
        <v>2181</v>
      </c>
      <c r="F627" s="660" t="s">
        <v>2183</v>
      </c>
      <c r="G627" s="661"/>
      <c r="H627" s="662"/>
      <c r="I627" s="655"/>
      <c r="J627" s="655"/>
      <c r="K627" s="679"/>
      <c r="L627" s="664"/>
      <c r="M627" s="665"/>
      <c r="N627" s="665"/>
      <c r="O627" s="665"/>
      <c r="P627" s="664"/>
      <c r="Q627" s="665"/>
      <c r="R627" s="666"/>
      <c r="S627" s="667"/>
      <c r="T627" s="666"/>
      <c r="U627" s="668"/>
      <c r="V627" s="668"/>
      <c r="W627" s="669"/>
      <c r="X627" s="670"/>
      <c r="Y627" s="681"/>
      <c r="Z627" s="681"/>
      <c r="AA627" s="681"/>
      <c r="AB627" s="681"/>
      <c r="AC627" s="681"/>
      <c r="AD627" s="681"/>
    </row>
    <row r="628" spans="1:30" ht="200.1" customHeight="1">
      <c r="A628" s="655"/>
      <c r="B628" s="677"/>
      <c r="C628" s="695"/>
      <c r="D628" s="658">
        <v>594</v>
      </c>
      <c r="E628" s="678" t="s">
        <v>2172</v>
      </c>
      <c r="F628" s="660" t="s">
        <v>2185</v>
      </c>
      <c r="G628" s="661"/>
      <c r="H628" s="662"/>
      <c r="I628" s="655"/>
      <c r="J628" s="655"/>
      <c r="K628" s="679"/>
      <c r="L628" s="664"/>
      <c r="M628" s="665"/>
      <c r="N628" s="665"/>
      <c r="O628" s="665"/>
      <c r="P628" s="664"/>
      <c r="Q628" s="665"/>
      <c r="R628" s="666"/>
      <c r="S628" s="667"/>
      <c r="T628" s="666"/>
      <c r="U628" s="668"/>
      <c r="V628" s="668"/>
      <c r="W628" s="669"/>
      <c r="X628" s="670"/>
      <c r="Y628" s="681"/>
      <c r="Z628" s="681"/>
      <c r="AA628" s="681"/>
      <c r="AB628" s="681"/>
      <c r="AC628" s="681"/>
      <c r="AD628" s="681"/>
    </row>
    <row r="629" spans="1:30" ht="200.1" customHeight="1">
      <c r="A629" s="655"/>
      <c r="B629" s="677"/>
      <c r="C629" s="695"/>
      <c r="D629" s="658">
        <v>595</v>
      </c>
      <c r="E629" s="678" t="s">
        <v>2184</v>
      </c>
      <c r="F629" s="660" t="s">
        <v>2186</v>
      </c>
      <c r="G629" s="661"/>
      <c r="H629" s="662"/>
      <c r="I629" s="655"/>
      <c r="J629" s="655"/>
      <c r="K629" s="679"/>
      <c r="L629" s="664"/>
      <c r="M629" s="665"/>
      <c r="N629" s="665"/>
      <c r="O629" s="665"/>
      <c r="P629" s="664"/>
      <c r="Q629" s="665"/>
      <c r="R629" s="666"/>
      <c r="S629" s="667"/>
      <c r="T629" s="666"/>
      <c r="U629" s="668"/>
      <c r="V629" s="668"/>
      <c r="W629" s="669"/>
      <c r="X629" s="670"/>
      <c r="Y629" s="681"/>
      <c r="Z629" s="681"/>
      <c r="AA629" s="681"/>
      <c r="AB629" s="681"/>
      <c r="AC629" s="681"/>
      <c r="AD629" s="681"/>
    </row>
    <row r="630" spans="1:30" ht="200.1" customHeight="1">
      <c r="A630" s="655"/>
      <c r="B630" s="677"/>
      <c r="C630" s="695"/>
      <c r="D630" s="658">
        <v>596</v>
      </c>
      <c r="E630" s="678" t="s">
        <v>2184</v>
      </c>
      <c r="F630" s="660" t="s">
        <v>2187</v>
      </c>
      <c r="G630" s="661"/>
      <c r="H630" s="662"/>
      <c r="I630" s="655"/>
      <c r="J630" s="655"/>
      <c r="K630" s="679"/>
      <c r="L630" s="664"/>
      <c r="M630" s="665"/>
      <c r="N630" s="665"/>
      <c r="O630" s="665"/>
      <c r="P630" s="664"/>
      <c r="Q630" s="665"/>
      <c r="R630" s="666"/>
      <c r="S630" s="667"/>
      <c r="T630" s="666"/>
      <c r="U630" s="668"/>
      <c r="V630" s="668"/>
      <c r="W630" s="669"/>
      <c r="X630" s="670"/>
      <c r="Y630" s="681"/>
      <c r="Z630" s="681"/>
      <c r="AA630" s="681"/>
      <c r="AB630" s="681"/>
      <c r="AC630" s="681"/>
      <c r="AD630" s="681"/>
    </row>
    <row r="631" spans="1:30" ht="200.1" customHeight="1">
      <c r="A631" s="655"/>
      <c r="B631" s="677"/>
      <c r="C631" s="695"/>
      <c r="D631" s="658">
        <v>597</v>
      </c>
      <c r="E631" s="678" t="s">
        <v>2184</v>
      </c>
      <c r="F631" s="660" t="s">
        <v>2188</v>
      </c>
      <c r="G631" s="661"/>
      <c r="H631" s="662"/>
      <c r="I631" s="655"/>
      <c r="J631" s="655"/>
      <c r="K631" s="679"/>
      <c r="L631" s="664"/>
      <c r="M631" s="665"/>
      <c r="N631" s="665"/>
      <c r="O631" s="665"/>
      <c r="P631" s="664"/>
      <c r="Q631" s="665"/>
      <c r="R631" s="666"/>
      <c r="S631" s="667"/>
      <c r="T631" s="666"/>
      <c r="U631" s="668"/>
      <c r="V631" s="668"/>
      <c r="W631" s="669"/>
      <c r="X631" s="670"/>
      <c r="Y631" s="681"/>
      <c r="Z631" s="681"/>
      <c r="AA631" s="681"/>
      <c r="AB631" s="681"/>
      <c r="AC631" s="681"/>
      <c r="AD631" s="681"/>
    </row>
    <row r="632" spans="1:30" ht="200.1" customHeight="1">
      <c r="A632" s="655"/>
      <c r="B632" s="677"/>
      <c r="C632" s="695"/>
      <c r="D632" s="658">
        <v>598</v>
      </c>
      <c r="E632" s="678" t="s">
        <v>2184</v>
      </c>
      <c r="F632" s="660" t="s">
        <v>2189</v>
      </c>
      <c r="G632" s="661"/>
      <c r="H632" s="662"/>
      <c r="I632" s="655"/>
      <c r="J632" s="655"/>
      <c r="K632" s="679"/>
      <c r="L632" s="664"/>
      <c r="M632" s="665"/>
      <c r="N632" s="665"/>
      <c r="O632" s="665"/>
      <c r="P632" s="664"/>
      <c r="Q632" s="665"/>
      <c r="R632" s="666"/>
      <c r="S632" s="667"/>
      <c r="T632" s="666"/>
      <c r="U632" s="668"/>
      <c r="V632" s="668"/>
      <c r="W632" s="669"/>
      <c r="X632" s="670"/>
      <c r="Y632" s="681"/>
      <c r="Z632" s="681"/>
      <c r="AA632" s="681"/>
      <c r="AB632" s="681"/>
      <c r="AC632" s="681"/>
      <c r="AD632" s="681"/>
    </row>
    <row r="633" spans="1:30" ht="200.1" customHeight="1">
      <c r="A633" s="655"/>
      <c r="B633" s="677"/>
      <c r="C633" s="695"/>
      <c r="D633" s="658">
        <v>599</v>
      </c>
      <c r="E633" s="678" t="s">
        <v>2184</v>
      </c>
      <c r="F633" s="660" t="s">
        <v>2190</v>
      </c>
      <c r="G633" s="661"/>
      <c r="H633" s="662"/>
      <c r="I633" s="655"/>
      <c r="J633" s="655"/>
      <c r="K633" s="679"/>
      <c r="L633" s="664"/>
      <c r="M633" s="665"/>
      <c r="N633" s="665"/>
      <c r="O633" s="665"/>
      <c r="P633" s="664"/>
      <c r="Q633" s="665"/>
      <c r="R633" s="666"/>
      <c r="S633" s="667"/>
      <c r="T633" s="666"/>
      <c r="U633" s="668"/>
      <c r="V633" s="668"/>
      <c r="W633" s="669"/>
      <c r="X633" s="670"/>
      <c r="Y633" s="681"/>
      <c r="Z633" s="681"/>
      <c r="AA633" s="681"/>
      <c r="AB633" s="681"/>
      <c r="AC633" s="681"/>
      <c r="AD633" s="681"/>
    </row>
    <row r="634" spans="1:30" ht="200.1" customHeight="1">
      <c r="A634" s="655"/>
      <c r="B634" s="677"/>
      <c r="C634" s="695"/>
      <c r="D634" s="658">
        <v>600</v>
      </c>
      <c r="E634" s="678" t="s">
        <v>2184</v>
      </c>
      <c r="F634" s="660" t="s">
        <v>2191</v>
      </c>
      <c r="G634" s="661"/>
      <c r="H634" s="662"/>
      <c r="I634" s="655"/>
      <c r="J634" s="655"/>
      <c r="K634" s="679"/>
      <c r="L634" s="664"/>
      <c r="M634" s="665"/>
      <c r="N634" s="665"/>
      <c r="O634" s="665"/>
      <c r="P634" s="664"/>
      <c r="Q634" s="665"/>
      <c r="R634" s="666"/>
      <c r="S634" s="667"/>
      <c r="T634" s="666"/>
      <c r="U634" s="668"/>
      <c r="V634" s="668"/>
      <c r="W634" s="669"/>
      <c r="X634" s="670"/>
      <c r="Y634" s="681"/>
      <c r="Z634" s="681"/>
      <c r="AA634" s="681"/>
      <c r="AB634" s="681"/>
      <c r="AC634" s="681"/>
      <c r="AD634" s="681"/>
    </row>
    <row r="635" spans="1:30" ht="200.1" customHeight="1">
      <c r="A635" s="655"/>
      <c r="B635" s="677"/>
      <c r="C635" s="678"/>
      <c r="D635" s="658">
        <v>601</v>
      </c>
      <c r="E635" s="678" t="s">
        <v>2184</v>
      </c>
      <c r="F635" s="660" t="s">
        <v>2192</v>
      </c>
      <c r="G635" s="661"/>
      <c r="H635" s="662"/>
      <c r="I635" s="655"/>
      <c r="J635" s="655"/>
      <c r="K635" s="679"/>
      <c r="L635" s="664"/>
      <c r="M635" s="665"/>
      <c r="N635" s="665"/>
      <c r="O635" s="665"/>
      <c r="P635" s="664"/>
      <c r="Q635" s="665"/>
      <c r="R635" s="666"/>
      <c r="S635" s="667"/>
      <c r="T635" s="666"/>
      <c r="U635" s="668"/>
      <c r="V635" s="668"/>
      <c r="W635" s="669"/>
      <c r="X635" s="670"/>
      <c r="Y635" s="681"/>
      <c r="Z635" s="681"/>
      <c r="AA635" s="681"/>
      <c r="AB635" s="681"/>
      <c r="AC635" s="681"/>
      <c r="AD635" s="681"/>
    </row>
    <row r="636" spans="1:30" ht="200.1" customHeight="1">
      <c r="A636" s="655"/>
      <c r="B636" s="677"/>
      <c r="C636" s="678"/>
      <c r="D636" s="658">
        <v>602</v>
      </c>
      <c r="E636" s="678" t="s">
        <v>2184</v>
      </c>
      <c r="F636" s="660" t="s">
        <v>2193</v>
      </c>
      <c r="G636" s="661"/>
      <c r="H636" s="662"/>
      <c r="I636" s="655"/>
      <c r="J636" s="655"/>
      <c r="K636" s="679"/>
      <c r="L636" s="664"/>
      <c r="M636" s="665"/>
      <c r="N636" s="665"/>
      <c r="O636" s="665"/>
      <c r="P636" s="664"/>
      <c r="Q636" s="665"/>
      <c r="R636" s="666"/>
      <c r="S636" s="667"/>
      <c r="T636" s="666"/>
      <c r="U636" s="668"/>
      <c r="V636" s="668"/>
      <c r="W636" s="669"/>
      <c r="X636" s="670"/>
      <c r="Y636" s="681"/>
      <c r="Z636" s="681"/>
      <c r="AA636" s="681"/>
      <c r="AB636" s="681"/>
      <c r="AC636" s="681"/>
      <c r="AD636" s="681"/>
    </row>
    <row r="637" spans="1:30" ht="200.1" customHeight="1">
      <c r="A637" s="655"/>
      <c r="B637" s="677"/>
      <c r="C637" s="678"/>
      <c r="D637" s="658">
        <v>603</v>
      </c>
      <c r="E637" s="678" t="s">
        <v>2172</v>
      </c>
      <c r="F637" s="660" t="s">
        <v>2195</v>
      </c>
      <c r="G637" s="661"/>
      <c r="H637" s="662"/>
      <c r="I637" s="655"/>
      <c r="J637" s="655"/>
      <c r="K637" s="679"/>
      <c r="L637" s="664"/>
      <c r="M637" s="665"/>
      <c r="N637" s="665"/>
      <c r="O637" s="665"/>
      <c r="P637" s="664"/>
      <c r="Q637" s="665"/>
      <c r="R637" s="666"/>
      <c r="S637" s="667"/>
      <c r="T637" s="666"/>
      <c r="U637" s="668"/>
      <c r="V637" s="668"/>
      <c r="W637" s="669"/>
      <c r="X637" s="670"/>
      <c r="Y637" s="681"/>
      <c r="Z637" s="681"/>
      <c r="AA637" s="681"/>
      <c r="AB637" s="681"/>
      <c r="AC637" s="681"/>
      <c r="AD637" s="681"/>
    </row>
    <row r="638" spans="1:30" ht="200.1" customHeight="1">
      <c r="A638" s="655"/>
      <c r="B638" s="677"/>
      <c r="C638" s="678"/>
      <c r="D638" s="658">
        <v>604</v>
      </c>
      <c r="E638" s="678" t="s">
        <v>2194</v>
      </c>
      <c r="F638" s="660" t="s">
        <v>2196</v>
      </c>
      <c r="G638" s="661"/>
      <c r="H638" s="662"/>
      <c r="I638" s="655"/>
      <c r="J638" s="655"/>
      <c r="K638" s="679"/>
      <c r="L638" s="664"/>
      <c r="M638" s="665"/>
      <c r="N638" s="665"/>
      <c r="O638" s="665"/>
      <c r="P638" s="664"/>
      <c r="Q638" s="665"/>
      <c r="R638" s="666"/>
      <c r="S638" s="667"/>
      <c r="T638" s="666"/>
      <c r="U638" s="668"/>
      <c r="V638" s="668"/>
      <c r="W638" s="669"/>
      <c r="X638" s="670"/>
      <c r="Y638" s="681"/>
      <c r="Z638" s="681"/>
      <c r="AA638" s="681"/>
      <c r="AB638" s="681"/>
      <c r="AC638" s="681"/>
      <c r="AD638" s="681"/>
    </row>
    <row r="639" spans="1:30" ht="200.1" customHeight="1">
      <c r="A639" s="655"/>
      <c r="B639" s="677"/>
      <c r="C639" s="678"/>
      <c r="D639" s="658">
        <v>605</v>
      </c>
      <c r="E639" s="678" t="s">
        <v>2172</v>
      </c>
      <c r="F639" s="660" t="s">
        <v>1457</v>
      </c>
      <c r="G639" s="661"/>
      <c r="H639" s="662"/>
      <c r="I639" s="655"/>
      <c r="J639" s="655"/>
      <c r="K639" s="679"/>
      <c r="L639" s="664"/>
      <c r="M639" s="665"/>
      <c r="N639" s="665"/>
      <c r="O639" s="665"/>
      <c r="P639" s="664"/>
      <c r="Q639" s="665"/>
      <c r="R639" s="666"/>
      <c r="S639" s="667"/>
      <c r="T639" s="666"/>
      <c r="U639" s="668"/>
      <c r="V639" s="668"/>
      <c r="W639" s="669"/>
      <c r="X639" s="670"/>
      <c r="Y639" s="681"/>
      <c r="Z639" s="681"/>
      <c r="AA639" s="681"/>
      <c r="AB639" s="681"/>
      <c r="AC639" s="681"/>
      <c r="AD639" s="681"/>
    </row>
    <row r="640" spans="1:30" ht="200.1" customHeight="1">
      <c r="A640" s="655"/>
      <c r="B640" s="677"/>
      <c r="C640" s="678"/>
      <c r="D640" s="658">
        <v>606</v>
      </c>
      <c r="E640" s="699" t="s">
        <v>1457</v>
      </c>
      <c r="F640" s="678" t="s">
        <v>2197</v>
      </c>
      <c r="G640" s="661"/>
      <c r="H640" s="662"/>
      <c r="I640" s="675"/>
      <c r="J640" s="675"/>
      <c r="K640" s="679"/>
      <c r="L640" s="664"/>
      <c r="M640" s="665"/>
      <c r="N640" s="665"/>
      <c r="O640" s="665"/>
      <c r="P640" s="664"/>
      <c r="Q640" s="665"/>
      <c r="R640" s="666"/>
      <c r="S640" s="667"/>
      <c r="T640" s="666"/>
      <c r="U640" s="668"/>
      <c r="V640" s="668"/>
      <c r="W640" s="669"/>
      <c r="X640" s="670"/>
      <c r="Y640" s="681"/>
      <c r="Z640" s="681"/>
      <c r="AA640" s="681"/>
      <c r="AB640" s="681"/>
      <c r="AC640" s="681"/>
      <c r="AD640" s="681"/>
    </row>
    <row r="641" spans="1:30" ht="200.1" customHeight="1">
      <c r="A641" s="655"/>
      <c r="B641" s="677"/>
      <c r="C641" s="678"/>
      <c r="D641" s="658">
        <v>607</v>
      </c>
      <c r="E641" s="699" t="s">
        <v>1457</v>
      </c>
      <c r="F641" s="678" t="s">
        <v>2198</v>
      </c>
      <c r="G641" s="661"/>
      <c r="H641" s="662"/>
      <c r="I641" s="675"/>
      <c r="J641" s="675"/>
      <c r="K641" s="679"/>
      <c r="L641" s="664"/>
      <c r="M641" s="665"/>
      <c r="N641" s="665"/>
      <c r="O641" s="665"/>
      <c r="P641" s="664"/>
      <c r="Q641" s="665"/>
      <c r="R641" s="666"/>
      <c r="S641" s="667"/>
      <c r="T641" s="666"/>
      <c r="U641" s="668"/>
      <c r="V641" s="668"/>
      <c r="W641" s="669"/>
      <c r="X641" s="670"/>
      <c r="Y641" s="681"/>
      <c r="Z641" s="681"/>
      <c r="AA641" s="681"/>
      <c r="AB641" s="681"/>
      <c r="AC641" s="681"/>
      <c r="AD641" s="681"/>
    </row>
    <row r="642" spans="1:30" ht="200.1" customHeight="1">
      <c r="A642" s="655"/>
      <c r="B642" s="677"/>
      <c r="C642" s="678"/>
      <c r="D642" s="658">
        <v>608</v>
      </c>
      <c r="E642" s="699" t="s">
        <v>1457</v>
      </c>
      <c r="F642" s="678" t="s">
        <v>2199</v>
      </c>
      <c r="G642" s="661"/>
      <c r="H642" s="662"/>
      <c r="I642" s="675"/>
      <c r="J642" s="675"/>
      <c r="K642" s="679"/>
      <c r="L642" s="664"/>
      <c r="M642" s="665"/>
      <c r="N642" s="665"/>
      <c r="O642" s="665"/>
      <c r="P642" s="664"/>
      <c r="Q642" s="665"/>
      <c r="R642" s="666"/>
      <c r="S642" s="667"/>
      <c r="T642" s="666"/>
      <c r="U642" s="668"/>
      <c r="V642" s="668"/>
      <c r="W642" s="669"/>
      <c r="X642" s="670"/>
      <c r="Y642" s="681"/>
      <c r="Z642" s="681"/>
      <c r="AA642" s="681"/>
      <c r="AB642" s="681"/>
      <c r="AC642" s="681"/>
      <c r="AD642" s="681"/>
    </row>
    <row r="643" spans="1:30" ht="200.1" customHeight="1">
      <c r="A643" s="655"/>
      <c r="B643" s="677"/>
      <c r="C643" s="678"/>
      <c r="D643" s="658">
        <v>609</v>
      </c>
      <c r="E643" s="699" t="s">
        <v>1457</v>
      </c>
      <c r="F643" s="678" t="s">
        <v>2200</v>
      </c>
      <c r="G643" s="661"/>
      <c r="H643" s="662"/>
      <c r="I643" s="675"/>
      <c r="J643" s="675"/>
      <c r="K643" s="679"/>
      <c r="L643" s="664"/>
      <c r="M643" s="665"/>
      <c r="N643" s="665"/>
      <c r="O643" s="665"/>
      <c r="P643" s="664"/>
      <c r="Q643" s="665"/>
      <c r="R643" s="666"/>
      <c r="S643" s="667"/>
      <c r="T643" s="666"/>
      <c r="U643" s="668"/>
      <c r="V643" s="668"/>
      <c r="W643" s="669"/>
      <c r="X643" s="670"/>
      <c r="Y643" s="681"/>
      <c r="Z643" s="681"/>
      <c r="AA643" s="681"/>
      <c r="AB643" s="681"/>
      <c r="AC643" s="681"/>
      <c r="AD643" s="681"/>
    </row>
    <row r="644" spans="1:30" ht="200.1" customHeight="1">
      <c r="A644" s="655"/>
      <c r="B644" s="677"/>
      <c r="C644" s="678"/>
      <c r="D644" s="658">
        <v>610</v>
      </c>
      <c r="E644" s="699" t="s">
        <v>1457</v>
      </c>
      <c r="F644" s="678" t="s">
        <v>2201</v>
      </c>
      <c r="G644" s="661"/>
      <c r="H644" s="662"/>
      <c r="I644" s="675"/>
      <c r="J644" s="675"/>
      <c r="K644" s="679"/>
      <c r="L644" s="664"/>
      <c r="M644" s="665"/>
      <c r="N644" s="665"/>
      <c r="O644" s="665"/>
      <c r="P644" s="664"/>
      <c r="Q644" s="665"/>
      <c r="R644" s="666"/>
      <c r="S644" s="667"/>
      <c r="T644" s="666"/>
      <c r="U644" s="668"/>
      <c r="V644" s="668"/>
      <c r="W644" s="669"/>
      <c r="X644" s="670"/>
      <c r="Y644" s="681"/>
      <c r="Z644" s="681"/>
      <c r="AA644" s="681"/>
      <c r="AB644" s="681"/>
      <c r="AC644" s="681"/>
      <c r="AD644" s="681"/>
    </row>
    <row r="645" spans="1:30" ht="200.1" customHeight="1">
      <c r="A645" s="655"/>
      <c r="B645" s="677"/>
      <c r="C645" s="678"/>
      <c r="D645" s="658">
        <v>611</v>
      </c>
      <c r="E645" s="699" t="s">
        <v>1457</v>
      </c>
      <c r="F645" s="678" t="s">
        <v>2202</v>
      </c>
      <c r="G645" s="661"/>
      <c r="H645" s="662"/>
      <c r="I645" s="675"/>
      <c r="J645" s="675"/>
      <c r="K645" s="679"/>
      <c r="L645" s="664"/>
      <c r="M645" s="665"/>
      <c r="N645" s="665"/>
      <c r="O645" s="665"/>
      <c r="P645" s="664"/>
      <c r="Q645" s="665"/>
      <c r="R645" s="666"/>
      <c r="S645" s="667"/>
      <c r="T645" s="666"/>
      <c r="U645" s="668"/>
      <c r="V645" s="668"/>
      <c r="W645" s="669"/>
      <c r="X645" s="670"/>
      <c r="Y645" s="681"/>
      <c r="Z645" s="681"/>
      <c r="AA645" s="681"/>
      <c r="AB645" s="681"/>
      <c r="AC645" s="681"/>
      <c r="AD645" s="681"/>
    </row>
    <row r="646" spans="1:30" ht="200.1" customHeight="1">
      <c r="A646" s="655"/>
      <c r="B646" s="677"/>
      <c r="C646" s="678"/>
      <c r="D646" s="658">
        <v>612</v>
      </c>
      <c r="E646" s="699" t="s">
        <v>1457</v>
      </c>
      <c r="F646" s="678" t="s">
        <v>2203</v>
      </c>
      <c r="G646" s="661"/>
      <c r="H646" s="662"/>
      <c r="I646" s="675"/>
      <c r="J646" s="675"/>
      <c r="K646" s="679"/>
      <c r="L646" s="664"/>
      <c r="M646" s="665"/>
      <c r="N646" s="665"/>
      <c r="O646" s="665"/>
      <c r="P646" s="664"/>
      <c r="Q646" s="665"/>
      <c r="R646" s="666"/>
      <c r="S646" s="667"/>
      <c r="T646" s="666"/>
      <c r="U646" s="668"/>
      <c r="V646" s="668"/>
      <c r="W646" s="669"/>
      <c r="X646" s="670"/>
      <c r="Y646" s="681"/>
      <c r="Z646" s="681"/>
      <c r="AA646" s="681"/>
      <c r="AB646" s="681"/>
      <c r="AC646" s="681"/>
      <c r="AD646" s="681"/>
    </row>
    <row r="647" spans="1:30" ht="200.1" customHeight="1">
      <c r="A647" s="655"/>
      <c r="B647" s="677"/>
      <c r="C647" s="678"/>
      <c r="D647" s="658">
        <v>613</v>
      </c>
      <c r="E647" s="699" t="s">
        <v>1457</v>
      </c>
      <c r="F647" s="678" t="s">
        <v>2204</v>
      </c>
      <c r="G647" s="661"/>
      <c r="H647" s="662"/>
      <c r="I647" s="675"/>
      <c r="J647" s="675"/>
      <c r="K647" s="679"/>
      <c r="L647" s="664"/>
      <c r="M647" s="665"/>
      <c r="N647" s="665"/>
      <c r="O647" s="665"/>
      <c r="P647" s="664"/>
      <c r="Q647" s="665"/>
      <c r="R647" s="666"/>
      <c r="S647" s="667"/>
      <c r="T647" s="666"/>
      <c r="U647" s="668"/>
      <c r="V647" s="668"/>
      <c r="W647" s="669"/>
      <c r="X647" s="670"/>
      <c r="Y647" s="681"/>
      <c r="Z647" s="681"/>
      <c r="AA647" s="681"/>
      <c r="AB647" s="681"/>
      <c r="AC647" s="681"/>
      <c r="AD647" s="681"/>
    </row>
    <row r="648" spans="1:30" ht="200.1" customHeight="1">
      <c r="A648" s="655"/>
      <c r="B648" s="677"/>
      <c r="C648" s="678"/>
      <c r="D648" s="658">
        <v>614</v>
      </c>
      <c r="E648" s="699" t="s">
        <v>1457</v>
      </c>
      <c r="F648" s="678" t="s">
        <v>2205</v>
      </c>
      <c r="G648" s="661"/>
      <c r="H648" s="662"/>
      <c r="I648" s="675"/>
      <c r="J648" s="675"/>
      <c r="K648" s="679"/>
      <c r="L648" s="664"/>
      <c r="M648" s="665"/>
      <c r="N648" s="665"/>
      <c r="O648" s="665"/>
      <c r="P648" s="664"/>
      <c r="Q648" s="665"/>
      <c r="R648" s="666"/>
      <c r="S648" s="667"/>
      <c r="T648" s="666"/>
      <c r="U648" s="668"/>
      <c r="V648" s="668"/>
      <c r="W648" s="669"/>
      <c r="X648" s="670"/>
      <c r="Y648" s="681"/>
      <c r="Z648" s="681"/>
      <c r="AA648" s="681"/>
      <c r="AB648" s="681"/>
      <c r="AC648" s="681"/>
      <c r="AD648" s="681"/>
    </row>
    <row r="649" spans="1:30" ht="200.1" customHeight="1">
      <c r="A649" s="655"/>
      <c r="B649" s="677"/>
      <c r="C649" s="678"/>
      <c r="D649" s="658">
        <v>615</v>
      </c>
      <c r="E649" s="699" t="s">
        <v>1457</v>
      </c>
      <c r="F649" s="678" t="s">
        <v>2206</v>
      </c>
      <c r="G649" s="661"/>
      <c r="H649" s="662"/>
      <c r="I649" s="675"/>
      <c r="J649" s="675"/>
      <c r="K649" s="679"/>
      <c r="L649" s="664"/>
      <c r="M649" s="665"/>
      <c r="N649" s="665"/>
      <c r="O649" s="665"/>
      <c r="P649" s="664"/>
      <c r="Q649" s="665"/>
      <c r="R649" s="666"/>
      <c r="S649" s="667"/>
      <c r="T649" s="666"/>
      <c r="U649" s="668"/>
      <c r="V649" s="668"/>
      <c r="W649" s="669"/>
      <c r="X649" s="670"/>
      <c r="Y649" s="681"/>
      <c r="Z649" s="681"/>
      <c r="AA649" s="681"/>
      <c r="AB649" s="681"/>
      <c r="AC649" s="681"/>
      <c r="AD649" s="681"/>
    </row>
    <row r="650" spans="1:30" ht="200.1" customHeight="1">
      <c r="A650" s="655"/>
      <c r="B650" s="677"/>
      <c r="C650" s="678"/>
      <c r="D650" s="658">
        <v>616</v>
      </c>
      <c r="E650" s="699" t="s">
        <v>1457</v>
      </c>
      <c r="F650" s="678" t="s">
        <v>2207</v>
      </c>
      <c r="G650" s="661"/>
      <c r="H650" s="662"/>
      <c r="I650" s="675"/>
      <c r="J650" s="675"/>
      <c r="K650" s="679"/>
      <c r="L650" s="664"/>
      <c r="M650" s="665"/>
      <c r="N650" s="665"/>
      <c r="O650" s="665"/>
      <c r="P650" s="664"/>
      <c r="Q650" s="665"/>
      <c r="R650" s="666"/>
      <c r="S650" s="667"/>
      <c r="T650" s="666"/>
      <c r="U650" s="668"/>
      <c r="V650" s="668"/>
      <c r="W650" s="669"/>
      <c r="X650" s="670"/>
      <c r="Y650" s="681"/>
      <c r="Z650" s="681"/>
      <c r="AA650" s="681"/>
      <c r="AB650" s="681"/>
      <c r="AC650" s="681"/>
      <c r="AD650" s="681"/>
    </row>
    <row r="651" spans="1:30" ht="200.1" customHeight="1">
      <c r="A651" s="655"/>
      <c r="B651" s="677"/>
      <c r="C651" s="678"/>
      <c r="D651" s="658">
        <v>617</v>
      </c>
      <c r="E651" s="699" t="s">
        <v>1457</v>
      </c>
      <c r="F651" s="678" t="s">
        <v>2208</v>
      </c>
      <c r="G651" s="661"/>
      <c r="H651" s="662"/>
      <c r="I651" s="675"/>
      <c r="J651" s="675"/>
      <c r="K651" s="679"/>
      <c r="L651" s="664"/>
      <c r="M651" s="665"/>
      <c r="N651" s="665"/>
      <c r="O651" s="665"/>
      <c r="P651" s="664"/>
      <c r="Q651" s="665"/>
      <c r="R651" s="666"/>
      <c r="S651" s="667"/>
      <c r="T651" s="666"/>
      <c r="U651" s="668"/>
      <c r="V651" s="668"/>
      <c r="W651" s="669"/>
      <c r="X651" s="670"/>
      <c r="Y651" s="681"/>
      <c r="Z651" s="681"/>
      <c r="AA651" s="681"/>
      <c r="AB651" s="681"/>
      <c r="AC651" s="681"/>
      <c r="AD651" s="681"/>
    </row>
    <row r="652" spans="1:30" ht="200.1" customHeight="1">
      <c r="A652" s="655"/>
      <c r="B652" s="677"/>
      <c r="C652" s="678"/>
      <c r="D652" s="658">
        <v>618</v>
      </c>
      <c r="E652" s="699" t="s">
        <v>1457</v>
      </c>
      <c r="F652" s="678" t="s">
        <v>2209</v>
      </c>
      <c r="G652" s="661"/>
      <c r="H652" s="662"/>
      <c r="I652" s="675"/>
      <c r="J652" s="675"/>
      <c r="K652" s="679"/>
      <c r="L652" s="664"/>
      <c r="M652" s="665"/>
      <c r="N652" s="665"/>
      <c r="O652" s="665"/>
      <c r="P652" s="664"/>
      <c r="Q652" s="665"/>
      <c r="R652" s="666"/>
      <c r="S652" s="667"/>
      <c r="T652" s="666"/>
      <c r="U652" s="668"/>
      <c r="V652" s="668"/>
      <c r="W652" s="669"/>
      <c r="X652" s="670"/>
      <c r="Y652" s="681"/>
      <c r="Z652" s="681"/>
      <c r="AA652" s="681"/>
      <c r="AB652" s="681"/>
      <c r="AC652" s="681"/>
      <c r="AD652" s="681"/>
    </row>
    <row r="653" spans="1:30" ht="200.1" customHeight="1">
      <c r="A653" s="655"/>
      <c r="B653" s="677"/>
      <c r="C653" s="678"/>
      <c r="D653" s="658">
        <v>619</v>
      </c>
      <c r="E653" s="699" t="s">
        <v>1457</v>
      </c>
      <c r="F653" s="678" t="s">
        <v>2210</v>
      </c>
      <c r="G653" s="661"/>
      <c r="H653" s="662"/>
      <c r="I653" s="675"/>
      <c r="J653" s="675"/>
      <c r="K653" s="679"/>
      <c r="L653" s="664"/>
      <c r="M653" s="665"/>
      <c r="N653" s="665"/>
      <c r="O653" s="665"/>
      <c r="P653" s="664"/>
      <c r="Q653" s="665"/>
      <c r="R653" s="666"/>
      <c r="S653" s="667"/>
      <c r="T653" s="666"/>
      <c r="U653" s="668"/>
      <c r="V653" s="668"/>
      <c r="W653" s="669"/>
      <c r="X653" s="670"/>
      <c r="Y653" s="681"/>
      <c r="Z653" s="681"/>
      <c r="AA653" s="681"/>
      <c r="AB653" s="681"/>
      <c r="AC653" s="681"/>
      <c r="AD653" s="681"/>
    </row>
    <row r="654" spans="1:30" ht="200.1" customHeight="1">
      <c r="A654" s="655"/>
      <c r="B654" s="677"/>
      <c r="C654" s="678"/>
      <c r="D654" s="658">
        <v>620</v>
      </c>
      <c r="E654" s="699" t="s">
        <v>1457</v>
      </c>
      <c r="F654" s="678" t="s">
        <v>2211</v>
      </c>
      <c r="G654" s="661"/>
      <c r="H654" s="662"/>
      <c r="I654" s="675"/>
      <c r="J654" s="675"/>
      <c r="K654" s="679"/>
      <c r="L654" s="664"/>
      <c r="M654" s="665"/>
      <c r="N654" s="665"/>
      <c r="O654" s="665"/>
      <c r="P654" s="664"/>
      <c r="Q654" s="665"/>
      <c r="R654" s="666"/>
      <c r="S654" s="667"/>
      <c r="T654" s="666"/>
      <c r="U654" s="668"/>
      <c r="V654" s="668"/>
      <c r="W654" s="669"/>
      <c r="X654" s="670"/>
      <c r="Y654" s="681"/>
      <c r="Z654" s="681"/>
      <c r="AA654" s="681"/>
      <c r="AB654" s="681"/>
      <c r="AC654" s="681"/>
      <c r="AD654" s="681"/>
    </row>
    <row r="655" spans="1:30" ht="200.1" customHeight="1">
      <c r="A655" s="655"/>
      <c r="B655" s="677"/>
      <c r="C655" s="678"/>
      <c r="D655" s="658">
        <v>621</v>
      </c>
      <c r="E655" s="699" t="s">
        <v>1457</v>
      </c>
      <c r="F655" s="678" t="s">
        <v>2212</v>
      </c>
      <c r="G655" s="661"/>
      <c r="H655" s="662"/>
      <c r="I655" s="675"/>
      <c r="J655" s="675"/>
      <c r="K655" s="679"/>
      <c r="L655" s="664"/>
      <c r="M655" s="665"/>
      <c r="N655" s="665"/>
      <c r="O655" s="665"/>
      <c r="P655" s="664"/>
      <c r="Q655" s="665"/>
      <c r="R655" s="666"/>
      <c r="S655" s="667"/>
      <c r="T655" s="666"/>
      <c r="U655" s="668"/>
      <c r="V655" s="668"/>
      <c r="W655" s="669"/>
      <c r="X655" s="670"/>
      <c r="Y655" s="681"/>
      <c r="Z655" s="681"/>
      <c r="AA655" s="681"/>
      <c r="AB655" s="681"/>
      <c r="AC655" s="681"/>
      <c r="AD655" s="681"/>
    </row>
    <row r="656" spans="1:30" ht="200.1" customHeight="1">
      <c r="A656" s="655"/>
      <c r="B656" s="677"/>
      <c r="C656" s="678"/>
      <c r="D656" s="658">
        <v>622</v>
      </c>
      <c r="E656" s="699" t="s">
        <v>1457</v>
      </c>
      <c r="F656" s="678" t="s">
        <v>2213</v>
      </c>
      <c r="G656" s="661"/>
      <c r="H656" s="662"/>
      <c r="I656" s="675"/>
      <c r="J656" s="675"/>
      <c r="K656" s="679"/>
      <c r="L656" s="664"/>
      <c r="M656" s="665"/>
      <c r="N656" s="665"/>
      <c r="O656" s="665"/>
      <c r="P656" s="664"/>
      <c r="Q656" s="665"/>
      <c r="R656" s="666"/>
      <c r="S656" s="667"/>
      <c r="T656" s="666"/>
      <c r="U656" s="668"/>
      <c r="V656" s="668"/>
      <c r="W656" s="669"/>
      <c r="X656" s="670"/>
      <c r="Y656" s="681"/>
      <c r="Z656" s="681"/>
      <c r="AA656" s="681"/>
      <c r="AB656" s="681"/>
      <c r="AC656" s="681"/>
      <c r="AD656" s="681"/>
    </row>
    <row r="657" spans="1:31" ht="200.1" customHeight="1">
      <c r="A657" s="655"/>
      <c r="B657" s="677"/>
      <c r="C657" s="678"/>
      <c r="D657" s="658">
        <v>623</v>
      </c>
      <c r="E657" s="699" t="s">
        <v>1457</v>
      </c>
      <c r="F657" s="678" t="s">
        <v>2142</v>
      </c>
      <c r="G657" s="661"/>
      <c r="H657" s="662"/>
      <c r="I657" s="675"/>
      <c r="J657" s="675"/>
      <c r="K657" s="679"/>
      <c r="L657" s="664"/>
      <c r="M657" s="665"/>
      <c r="N657" s="665"/>
      <c r="O657" s="665"/>
      <c r="P657" s="664"/>
      <c r="Q657" s="665"/>
      <c r="R657" s="666"/>
      <c r="S657" s="667"/>
      <c r="T657" s="666"/>
      <c r="U657" s="668"/>
      <c r="V657" s="668"/>
      <c r="W657" s="669"/>
      <c r="X657" s="670"/>
      <c r="Y657" s="681"/>
      <c r="Z657" s="681"/>
      <c r="AA657" s="681"/>
      <c r="AB657" s="681"/>
      <c r="AC657" s="681"/>
      <c r="AD657" s="681"/>
    </row>
    <row r="658" spans="1:31" ht="200.1" customHeight="1">
      <c r="A658" s="655"/>
      <c r="B658" s="677"/>
      <c r="C658" s="678"/>
      <c r="D658" s="658">
        <v>624</v>
      </c>
      <c r="E658" s="699" t="s">
        <v>1457</v>
      </c>
      <c r="F658" s="678" t="s">
        <v>2142</v>
      </c>
      <c r="G658" s="661"/>
      <c r="H658" s="662"/>
      <c r="I658" s="675"/>
      <c r="J658" s="675"/>
      <c r="K658" s="679"/>
      <c r="L658" s="664"/>
      <c r="M658" s="665"/>
      <c r="N658" s="665"/>
      <c r="O658" s="665"/>
      <c r="P658" s="664"/>
      <c r="Q658" s="665"/>
      <c r="R658" s="666"/>
      <c r="S658" s="667"/>
      <c r="T658" s="666"/>
      <c r="U658" s="668"/>
      <c r="V658" s="668"/>
      <c r="W658" s="669"/>
      <c r="X658" s="670"/>
      <c r="Y658" s="681"/>
      <c r="Z658" s="681"/>
      <c r="AA658" s="681"/>
      <c r="AB658" s="681"/>
      <c r="AC658" s="681"/>
      <c r="AD658" s="681"/>
    </row>
    <row r="659" spans="1:31" ht="200.1" customHeight="1">
      <c r="A659" s="655"/>
      <c r="B659" s="677"/>
      <c r="C659" s="678"/>
      <c r="D659" s="658">
        <v>625</v>
      </c>
      <c r="E659" s="678" t="s">
        <v>2137</v>
      </c>
      <c r="F659" s="660" t="s">
        <v>1622</v>
      </c>
      <c r="G659" s="661"/>
      <c r="H659" s="662"/>
      <c r="I659" s="675"/>
      <c r="J659" s="675"/>
      <c r="K659" s="679"/>
      <c r="L659" s="664"/>
      <c r="M659" s="665"/>
      <c r="N659" s="665"/>
      <c r="O659" s="665"/>
      <c r="P659" s="664"/>
      <c r="Q659" s="665"/>
      <c r="R659" s="666"/>
      <c r="S659" s="667"/>
      <c r="T659" s="666"/>
      <c r="U659" s="668"/>
      <c r="V659" s="668"/>
      <c r="W659" s="669"/>
      <c r="X659" s="670"/>
      <c r="Y659" s="681"/>
      <c r="Z659" s="681"/>
      <c r="AA659" s="681"/>
      <c r="AB659" s="681"/>
      <c r="AC659" s="681"/>
      <c r="AD659" s="681"/>
    </row>
    <row r="660" spans="1:31" ht="200.1" customHeight="1">
      <c r="A660" s="655"/>
      <c r="B660" s="677"/>
      <c r="C660" s="678"/>
      <c r="D660" s="658">
        <v>626</v>
      </c>
      <c r="E660" s="699" t="s">
        <v>1457</v>
      </c>
      <c r="F660" s="678" t="s">
        <v>2214</v>
      </c>
      <c r="G660" s="661"/>
      <c r="H660" s="662"/>
      <c r="I660" s="675"/>
      <c r="J660" s="675"/>
      <c r="K660" s="679"/>
      <c r="L660" s="664"/>
      <c r="M660" s="665"/>
      <c r="N660" s="665"/>
      <c r="O660" s="665"/>
      <c r="P660" s="664"/>
      <c r="Q660" s="665"/>
      <c r="R660" s="666"/>
      <c r="S660" s="667"/>
      <c r="T660" s="666"/>
      <c r="U660" s="668"/>
      <c r="V660" s="668"/>
      <c r="W660" s="669"/>
      <c r="X660" s="670"/>
      <c r="Y660" s="681"/>
      <c r="Z660" s="681"/>
      <c r="AA660" s="681"/>
      <c r="AB660" s="681"/>
      <c r="AC660" s="681"/>
      <c r="AD660" s="681"/>
    </row>
    <row r="661" spans="1:31" ht="200.1" customHeight="1">
      <c r="A661" s="655"/>
      <c r="B661" s="677"/>
      <c r="C661" s="678"/>
      <c r="D661" s="658">
        <v>627</v>
      </c>
      <c r="E661" s="699" t="s">
        <v>1457</v>
      </c>
      <c r="F661" s="678" t="s">
        <v>2215</v>
      </c>
      <c r="G661" s="661"/>
      <c r="H661" s="662"/>
      <c r="I661" s="675"/>
      <c r="J661" s="675"/>
      <c r="K661" s="679"/>
      <c r="L661" s="664"/>
      <c r="M661" s="665"/>
      <c r="N661" s="665"/>
      <c r="O661" s="665"/>
      <c r="P661" s="664"/>
      <c r="Q661" s="665"/>
      <c r="R661" s="666"/>
      <c r="S661" s="667"/>
      <c r="T661" s="666"/>
      <c r="U661" s="668"/>
      <c r="V661" s="668"/>
      <c r="W661" s="669"/>
      <c r="X661" s="670"/>
      <c r="Y661" s="681"/>
      <c r="Z661" s="681"/>
      <c r="AA661" s="681"/>
      <c r="AB661" s="681"/>
      <c r="AC661" s="681"/>
      <c r="AD661" s="681"/>
    </row>
    <row r="662" spans="1:31" ht="200.1" customHeight="1">
      <c r="A662" s="655"/>
      <c r="B662" s="677"/>
      <c r="C662" s="678"/>
      <c r="D662" s="658">
        <v>628</v>
      </c>
      <c r="E662" s="699" t="s">
        <v>1457</v>
      </c>
      <c r="F662" s="678" t="s">
        <v>2216</v>
      </c>
      <c r="G662" s="661"/>
      <c r="H662" s="662"/>
      <c r="I662" s="675"/>
      <c r="J662" s="675"/>
      <c r="K662" s="679"/>
      <c r="L662" s="664"/>
      <c r="M662" s="665"/>
      <c r="N662" s="665"/>
      <c r="O662" s="665"/>
      <c r="P662" s="664"/>
      <c r="Q662" s="665"/>
      <c r="R662" s="666"/>
      <c r="S662" s="667"/>
      <c r="T662" s="666"/>
      <c r="U662" s="668"/>
      <c r="V662" s="668"/>
      <c r="W662" s="669"/>
      <c r="X662" s="670"/>
      <c r="Y662" s="681"/>
      <c r="Z662" s="681"/>
      <c r="AA662" s="681"/>
      <c r="AB662" s="681"/>
      <c r="AC662" s="681"/>
      <c r="AD662" s="681"/>
    </row>
    <row r="663" spans="1:31" ht="200.1" customHeight="1">
      <c r="A663" s="655"/>
      <c r="B663" s="677"/>
      <c r="C663" s="678"/>
      <c r="D663" s="658">
        <v>629</v>
      </c>
      <c r="E663" s="699" t="s">
        <v>1457</v>
      </c>
      <c r="F663" s="678" t="s">
        <v>2217</v>
      </c>
      <c r="G663" s="661"/>
      <c r="H663" s="662"/>
      <c r="I663" s="675"/>
      <c r="J663" s="675"/>
      <c r="K663" s="679"/>
      <c r="L663" s="664"/>
      <c r="M663" s="665"/>
      <c r="N663" s="665"/>
      <c r="O663" s="665"/>
      <c r="P663" s="664"/>
      <c r="Q663" s="665"/>
      <c r="R663" s="666"/>
      <c r="S663" s="667"/>
      <c r="T663" s="666"/>
      <c r="U663" s="668"/>
      <c r="V663" s="668"/>
      <c r="W663" s="669"/>
      <c r="X663" s="670"/>
      <c r="Y663" s="681"/>
      <c r="Z663" s="681"/>
      <c r="AA663" s="681"/>
      <c r="AB663" s="681"/>
      <c r="AC663" s="681"/>
      <c r="AD663" s="681"/>
    </row>
    <row r="664" spans="1:31" ht="200.1" customHeight="1">
      <c r="A664" s="655"/>
      <c r="B664" s="677"/>
      <c r="C664" s="678"/>
      <c r="D664" s="658">
        <v>630</v>
      </c>
      <c r="E664" s="699" t="s">
        <v>1457</v>
      </c>
      <c r="F664" s="678" t="s">
        <v>2218</v>
      </c>
      <c r="G664" s="661"/>
      <c r="H664" s="662"/>
      <c r="I664" s="675"/>
      <c r="J664" s="675"/>
      <c r="K664" s="679"/>
      <c r="L664" s="664"/>
      <c r="M664" s="665"/>
      <c r="N664" s="665"/>
      <c r="O664" s="665"/>
      <c r="P664" s="664"/>
      <c r="Q664" s="665"/>
      <c r="R664" s="666"/>
      <c r="S664" s="667"/>
      <c r="T664" s="666"/>
      <c r="U664" s="668"/>
      <c r="V664" s="668"/>
      <c r="W664" s="669"/>
      <c r="X664" s="670"/>
      <c r="Y664" s="681"/>
      <c r="Z664" s="681"/>
      <c r="AA664" s="681"/>
      <c r="AB664" s="681"/>
      <c r="AC664" s="681"/>
      <c r="AD664" s="681"/>
    </row>
    <row r="665" spans="1:31" ht="200.1" customHeight="1">
      <c r="A665" s="655"/>
      <c r="B665" s="677"/>
      <c r="C665" s="678"/>
      <c r="D665" s="658">
        <v>631</v>
      </c>
      <c r="E665" s="699" t="s">
        <v>1457</v>
      </c>
      <c r="F665" s="678" t="s">
        <v>2219</v>
      </c>
      <c r="G665" s="661"/>
      <c r="H665" s="662"/>
      <c r="I665" s="675"/>
      <c r="J665" s="675"/>
      <c r="K665" s="679"/>
      <c r="L665" s="664"/>
      <c r="M665" s="665"/>
      <c r="N665" s="665"/>
      <c r="O665" s="665"/>
      <c r="P665" s="664"/>
      <c r="Q665" s="665"/>
      <c r="R665" s="666"/>
      <c r="S665" s="667"/>
      <c r="T665" s="666"/>
      <c r="U665" s="668"/>
      <c r="V665" s="668"/>
      <c r="W665" s="669"/>
      <c r="X665" s="670"/>
      <c r="Y665" s="681"/>
      <c r="Z665" s="681"/>
      <c r="AA665" s="681"/>
      <c r="AB665" s="681"/>
      <c r="AC665" s="681"/>
      <c r="AD665" s="681"/>
    </row>
    <row r="666" spans="1:31" ht="200.1" customHeight="1">
      <c r="A666" s="655"/>
      <c r="B666" s="677"/>
      <c r="C666" s="678"/>
      <c r="D666" s="658">
        <v>632</v>
      </c>
      <c r="E666" s="678"/>
      <c r="F666" s="660"/>
      <c r="G666" s="661"/>
      <c r="H666" s="662"/>
      <c r="I666" s="675"/>
      <c r="J666" s="675"/>
      <c r="K666" s="679"/>
      <c r="L666" s="709"/>
      <c r="M666" s="665"/>
      <c r="N666" s="665"/>
      <c r="O666" s="665"/>
      <c r="P666" s="709"/>
      <c r="Q666" s="665"/>
      <c r="R666" s="666"/>
      <c r="S666" s="667"/>
      <c r="T666" s="666"/>
      <c r="U666" s="668"/>
      <c r="V666" s="668"/>
      <c r="W666" s="669"/>
      <c r="X666" s="670"/>
      <c r="Y666" s="681"/>
      <c r="Z666" s="681"/>
      <c r="AA666" s="681"/>
      <c r="AB666" s="681"/>
      <c r="AC666" s="681"/>
      <c r="AD666" s="681"/>
    </row>
    <row r="667" spans="1:31" ht="200.1" customHeight="1">
      <c r="A667" s="710"/>
      <c r="B667" s="678"/>
      <c r="C667" s="678"/>
      <c r="D667" s="710">
        <v>633</v>
      </c>
      <c r="E667" s="678"/>
      <c r="F667" s="678"/>
      <c r="G667" s="659"/>
      <c r="H667" s="707"/>
      <c r="I667" s="661"/>
      <c r="J667" s="707"/>
      <c r="K667" s="675"/>
      <c r="L667" s="675"/>
      <c r="M667" s="679"/>
      <c r="N667" s="711"/>
      <c r="O667" s="681"/>
      <c r="P667" s="681"/>
      <c r="Q667" s="681"/>
      <c r="R667" s="712"/>
      <c r="S667" s="681"/>
      <c r="T667" s="712"/>
      <c r="U667" s="681"/>
      <c r="V667" s="681"/>
      <c r="W667" s="681"/>
      <c r="X667" s="707"/>
      <c r="Y667" s="681"/>
      <c r="Z667" s="681"/>
      <c r="AA667" s="681"/>
      <c r="AB667" s="681"/>
      <c r="AC667" s="681"/>
      <c r="AD667" s="681"/>
      <c r="AE667" s="698"/>
    </row>
    <row r="668" spans="1:31" ht="200.1" customHeight="1">
      <c r="A668" s="710"/>
      <c r="B668" s="678"/>
      <c r="C668" s="678"/>
      <c r="D668" s="658">
        <v>634</v>
      </c>
      <c r="E668" s="658"/>
      <c r="F668" s="678"/>
      <c r="G668" s="659"/>
      <c r="H668" s="707"/>
      <c r="I668" s="661"/>
      <c r="J668" s="707"/>
      <c r="K668" s="675"/>
      <c r="L668" s="675"/>
      <c r="M668" s="679"/>
      <c r="N668" s="711"/>
      <c r="O668" s="681"/>
      <c r="P668" s="681"/>
      <c r="Q668" s="681"/>
      <c r="R668" s="712"/>
      <c r="S668" s="681"/>
      <c r="T668" s="712"/>
      <c r="U668" s="681"/>
      <c r="V668" s="681"/>
      <c r="W668" s="681"/>
      <c r="X668" s="707"/>
      <c r="Y668" s="681"/>
      <c r="Z668" s="681"/>
      <c r="AA668" s="681"/>
      <c r="AB668" s="681"/>
      <c r="AC668" s="681"/>
      <c r="AD668" s="681"/>
      <c r="AE668" s="698"/>
    </row>
    <row r="669" spans="1:31" ht="200.1" customHeight="1">
      <c r="A669" s="710"/>
      <c r="B669" s="678"/>
      <c r="C669" s="678"/>
      <c r="D669" s="658">
        <v>635</v>
      </c>
      <c r="E669" s="658"/>
      <c r="F669" s="678"/>
      <c r="G669" s="659"/>
      <c r="H669" s="707"/>
      <c r="I669" s="661"/>
      <c r="J669" s="707"/>
      <c r="K669" s="675"/>
      <c r="L669" s="675"/>
      <c r="M669" s="679"/>
      <c r="N669" s="711"/>
      <c r="O669" s="681"/>
      <c r="P669" s="681"/>
      <c r="Q669" s="681"/>
      <c r="R669" s="712"/>
      <c r="S669" s="681"/>
      <c r="T669" s="712"/>
      <c r="U669" s="681"/>
      <c r="V669" s="681"/>
      <c r="W669" s="681"/>
      <c r="X669" s="707"/>
      <c r="Y669" s="681"/>
      <c r="Z669" s="681"/>
      <c r="AA669" s="681"/>
      <c r="AB669" s="681"/>
      <c r="AC669" s="681"/>
      <c r="AD669" s="681"/>
      <c r="AE669" s="698"/>
    </row>
    <row r="670" spans="1:31" s="732" customFormat="1" ht="200.1" customHeight="1">
      <c r="A670" s="723"/>
      <c r="B670" s="724"/>
      <c r="C670" s="724"/>
      <c r="D670" s="710">
        <v>636</v>
      </c>
      <c r="E670" s="658"/>
      <c r="F670" s="724"/>
      <c r="G670" s="725"/>
      <c r="H670" s="726"/>
      <c r="I670" s="727"/>
      <c r="J670" s="726"/>
      <c r="K670" s="728"/>
      <c r="L670" s="728"/>
      <c r="M670" s="728"/>
      <c r="N670" s="729"/>
      <c r="O670" s="726"/>
      <c r="P670" s="726"/>
      <c r="Q670" s="726"/>
      <c r="R670" s="730"/>
      <c r="S670" s="726"/>
      <c r="T670" s="730"/>
      <c r="U670" s="726"/>
      <c r="V670" s="726"/>
      <c r="W670" s="726"/>
      <c r="X670" s="726"/>
      <c r="Y670" s="726"/>
      <c r="Z670" s="726"/>
      <c r="AA670" s="726"/>
      <c r="AB670" s="726"/>
      <c r="AC670" s="726"/>
      <c r="AD670" s="726"/>
      <c r="AE670" s="731"/>
    </row>
    <row r="671" spans="1:31" s="722" customFormat="1" ht="200.1" customHeight="1">
      <c r="A671" s="658"/>
      <c r="B671" s="713"/>
      <c r="C671" s="713"/>
      <c r="D671" s="658">
        <v>637</v>
      </c>
      <c r="E671" s="723"/>
      <c r="F671" s="713"/>
      <c r="G671" s="714"/>
      <c r="H671" s="715"/>
      <c r="I671" s="661"/>
      <c r="J671" s="715"/>
      <c r="K671" s="716"/>
      <c r="L671" s="716"/>
      <c r="M671" s="717"/>
      <c r="N671" s="718"/>
      <c r="O671" s="719"/>
      <c r="P671" s="719"/>
      <c r="Q671" s="719"/>
      <c r="R671" s="720"/>
      <c r="S671" s="719"/>
      <c r="T671" s="720"/>
      <c r="U671" s="719"/>
      <c r="V671" s="719"/>
      <c r="W671" s="719"/>
      <c r="X671" s="715"/>
      <c r="Y671" s="719"/>
      <c r="Z671" s="719"/>
      <c r="AA671" s="719"/>
      <c r="AB671" s="719"/>
      <c r="AC671" s="719"/>
      <c r="AD671" s="719"/>
      <c r="AE671" s="721"/>
    </row>
    <row r="672" spans="1:31" s="722" customFormat="1" ht="200.1" customHeight="1">
      <c r="A672" s="658"/>
      <c r="B672" s="713"/>
      <c r="C672" s="713"/>
      <c r="D672" s="658">
        <v>638</v>
      </c>
      <c r="E672" s="658"/>
      <c r="F672" s="713"/>
      <c r="G672" s="714"/>
      <c r="H672" s="715"/>
      <c r="I672" s="661"/>
      <c r="J672" s="715"/>
      <c r="K672" s="716"/>
      <c r="L672" s="716"/>
      <c r="M672" s="717"/>
      <c r="N672" s="718"/>
      <c r="O672" s="719"/>
      <c r="P672" s="719"/>
      <c r="Q672" s="719"/>
      <c r="R672" s="720"/>
      <c r="S672" s="719"/>
      <c r="T672" s="720"/>
      <c r="U672" s="719"/>
      <c r="V672" s="719"/>
      <c r="W672" s="719"/>
      <c r="X672" s="715"/>
      <c r="Y672" s="719"/>
      <c r="Z672" s="719"/>
      <c r="AA672" s="719"/>
      <c r="AB672" s="719"/>
      <c r="AC672" s="719"/>
      <c r="AD672" s="719"/>
      <c r="AE672" s="721"/>
    </row>
    <row r="673" spans="1:31" ht="200.1" customHeight="1">
      <c r="A673" s="710"/>
      <c r="B673" s="678"/>
      <c r="C673" s="678"/>
      <c r="D673" s="710">
        <v>639</v>
      </c>
      <c r="E673" s="658"/>
      <c r="F673" s="678"/>
      <c r="G673" s="659"/>
      <c r="H673" s="707"/>
      <c r="I673" s="661"/>
      <c r="J673" s="707"/>
      <c r="K673" s="675"/>
      <c r="L673" s="675"/>
      <c r="M673" s="679"/>
      <c r="N673" s="711"/>
      <c r="O673" s="681"/>
      <c r="P673" s="681"/>
      <c r="Q673" s="681"/>
      <c r="R673" s="712"/>
      <c r="S673" s="681"/>
      <c r="T673" s="712"/>
      <c r="U673" s="681"/>
      <c r="V673" s="681"/>
      <c r="W673" s="681"/>
      <c r="X673" s="707"/>
      <c r="Y673" s="681"/>
      <c r="Z673" s="681"/>
      <c r="AA673" s="681"/>
      <c r="AB673" s="681"/>
      <c r="AC673" s="681"/>
      <c r="AD673" s="681"/>
      <c r="AE673" s="698"/>
    </row>
    <row r="674" spans="1:31" ht="200.1" customHeight="1">
      <c r="A674" s="710"/>
      <c r="B674" s="678"/>
      <c r="C674" s="678"/>
      <c r="D674" s="658">
        <v>640</v>
      </c>
      <c r="E674" s="658"/>
      <c r="F674" s="678"/>
      <c r="G674" s="659"/>
      <c r="H674" s="707"/>
      <c r="I674" s="661"/>
      <c r="J674" s="707"/>
      <c r="K674" s="675"/>
      <c r="L674" s="675"/>
      <c r="M674" s="679"/>
      <c r="N674" s="711"/>
      <c r="O674" s="681"/>
      <c r="P674" s="681"/>
      <c r="Q674" s="681"/>
      <c r="R674" s="712"/>
      <c r="S674" s="681"/>
      <c r="T674" s="712"/>
      <c r="U674" s="681"/>
      <c r="V674" s="681"/>
      <c r="W674" s="681"/>
      <c r="X674" s="707"/>
      <c r="Y674" s="681"/>
      <c r="Z674" s="681"/>
      <c r="AA674" s="681"/>
      <c r="AB674" s="681"/>
      <c r="AC674" s="681"/>
      <c r="AD674" s="681"/>
      <c r="AE674" s="698"/>
    </row>
    <row r="675" spans="1:31" ht="200.1" customHeight="1">
      <c r="A675" s="710"/>
      <c r="B675" s="678"/>
      <c r="C675" s="678"/>
      <c r="D675" s="658"/>
      <c r="E675" s="658"/>
      <c r="F675" s="678"/>
      <c r="G675" s="659"/>
      <c r="H675" s="707"/>
      <c r="I675" s="661"/>
      <c r="J675" s="707"/>
      <c r="K675" s="675"/>
      <c r="L675" s="675"/>
      <c r="M675" s="679"/>
      <c r="N675" s="711"/>
      <c r="O675" s="681"/>
      <c r="P675" s="681"/>
      <c r="Q675" s="681"/>
      <c r="R675" s="712"/>
      <c r="S675" s="681"/>
      <c r="T675" s="712"/>
      <c r="U675" s="681"/>
      <c r="V675" s="681"/>
      <c r="W675" s="681"/>
      <c r="X675" s="707"/>
      <c r="Y675" s="681"/>
      <c r="Z675" s="681"/>
      <c r="AA675" s="681"/>
      <c r="AB675" s="681"/>
      <c r="AC675" s="681"/>
      <c r="AD675" s="681"/>
      <c r="AE675" s="698"/>
    </row>
    <row r="676" spans="1:31" ht="200.1" customHeight="1">
      <c r="A676" s="710"/>
      <c r="B676" s="678"/>
      <c r="C676" s="678"/>
      <c r="D676" s="710"/>
      <c r="E676" s="658"/>
      <c r="F676" s="678"/>
      <c r="G676" s="659"/>
      <c r="H676" s="707"/>
      <c r="I676" s="661"/>
      <c r="J676" s="707"/>
      <c r="K676" s="675"/>
      <c r="L676" s="675"/>
      <c r="M676" s="679"/>
      <c r="N676" s="711"/>
      <c r="O676" s="681"/>
      <c r="P676" s="681"/>
      <c r="Q676" s="681"/>
      <c r="R676" s="712"/>
      <c r="S676" s="681"/>
      <c r="T676" s="712"/>
      <c r="U676" s="681"/>
      <c r="V676" s="681"/>
      <c r="W676" s="681"/>
      <c r="X676" s="707"/>
      <c r="Y676" s="681"/>
      <c r="Z676" s="681"/>
      <c r="AA676" s="681"/>
      <c r="AB676" s="681"/>
      <c r="AC676" s="681"/>
      <c r="AD676" s="681"/>
      <c r="AE676" s="698"/>
    </row>
    <row r="677" spans="1:31" ht="200.1" customHeight="1">
      <c r="A677" s="710"/>
      <c r="B677" s="678"/>
      <c r="C677" s="678"/>
      <c r="D677" s="658"/>
      <c r="E677" s="658"/>
      <c r="F677" s="678"/>
      <c r="G677" s="659"/>
      <c r="H677" s="707"/>
      <c r="I677" s="661"/>
      <c r="J677" s="707"/>
      <c r="K677" s="675"/>
      <c r="L677" s="675"/>
      <c r="M677" s="679"/>
      <c r="N677" s="711"/>
      <c r="O677" s="681"/>
      <c r="P677" s="681"/>
      <c r="Q677" s="681"/>
      <c r="R677" s="712"/>
      <c r="S677" s="681"/>
      <c r="T677" s="712"/>
      <c r="U677" s="681"/>
      <c r="V677" s="681"/>
      <c r="W677" s="681"/>
      <c r="X677" s="707"/>
      <c r="Y677" s="681"/>
      <c r="Z677" s="681"/>
      <c r="AA677" s="681"/>
      <c r="AB677" s="681"/>
      <c r="AC677" s="681"/>
      <c r="AD677" s="681"/>
      <c r="AE677" s="698"/>
    </row>
    <row r="678" spans="1:31" ht="200.1" customHeight="1">
      <c r="A678" s="710"/>
      <c r="B678" s="678"/>
      <c r="C678" s="678"/>
      <c r="D678" s="658"/>
      <c r="E678" s="658"/>
      <c r="F678" s="678"/>
      <c r="G678" s="659"/>
      <c r="H678" s="707"/>
      <c r="I678" s="661"/>
      <c r="J678" s="707"/>
      <c r="K678" s="675"/>
      <c r="L678" s="675"/>
      <c r="M678" s="679"/>
      <c r="N678" s="711"/>
      <c r="O678" s="681"/>
      <c r="P678" s="681"/>
      <c r="Q678" s="681"/>
      <c r="R678" s="712"/>
      <c r="S678" s="681"/>
      <c r="T678" s="712"/>
      <c r="U678" s="681"/>
      <c r="V678" s="681"/>
      <c r="W678" s="681"/>
      <c r="X678" s="707"/>
      <c r="Y678" s="681"/>
      <c r="Z678" s="681"/>
      <c r="AA678" s="681"/>
      <c r="AB678" s="681"/>
      <c r="AC678" s="681"/>
      <c r="AD678" s="681"/>
      <c r="AE678" s="698"/>
    </row>
    <row r="679" spans="1:31" ht="200.1" customHeight="1">
      <c r="A679" s="710"/>
      <c r="B679" s="678"/>
      <c r="C679" s="678"/>
      <c r="D679" s="710"/>
      <c r="E679" s="658"/>
      <c r="F679" s="678"/>
      <c r="G679" s="659"/>
      <c r="H679" s="707"/>
      <c r="I679" s="661"/>
      <c r="J679" s="707"/>
      <c r="K679" s="675"/>
      <c r="L679" s="675"/>
      <c r="M679" s="679"/>
      <c r="N679" s="711"/>
      <c r="O679" s="681"/>
      <c r="P679" s="681"/>
      <c r="Q679" s="681"/>
      <c r="R679" s="712"/>
      <c r="S679" s="681"/>
      <c r="T679" s="712"/>
      <c r="U679" s="681"/>
      <c r="V679" s="681"/>
      <c r="W679" s="681"/>
      <c r="X679" s="707"/>
      <c r="Y679" s="681"/>
      <c r="Z679" s="681"/>
      <c r="AA679" s="681"/>
      <c r="AB679" s="681"/>
      <c r="AC679" s="681"/>
      <c r="AD679" s="681"/>
      <c r="AE679" s="698"/>
    </row>
    <row r="680" spans="1:31" ht="200.1" customHeight="1">
      <c r="A680" s="710"/>
      <c r="B680" s="678"/>
      <c r="C680" s="678"/>
      <c r="D680" s="658"/>
      <c r="E680" s="658"/>
      <c r="F680" s="678"/>
      <c r="G680" s="659"/>
      <c r="H680" s="707"/>
      <c r="I680" s="661"/>
      <c r="J680" s="707"/>
      <c r="K680" s="675"/>
      <c r="L680" s="675"/>
      <c r="M680" s="679"/>
      <c r="N680" s="711"/>
      <c r="O680" s="681"/>
      <c r="P680" s="681"/>
      <c r="Q680" s="681"/>
      <c r="R680" s="712"/>
      <c r="S680" s="681"/>
      <c r="T680" s="712"/>
      <c r="U680" s="681"/>
      <c r="V680" s="681"/>
      <c r="W680" s="681"/>
      <c r="X680" s="707"/>
      <c r="Y680" s="681"/>
      <c r="Z680" s="681"/>
      <c r="AA680" s="681"/>
      <c r="AB680" s="681"/>
      <c r="AC680" s="681"/>
      <c r="AD680" s="681"/>
      <c r="AE680" s="698"/>
    </row>
    <row r="681" spans="1:31" ht="200.1" customHeight="1">
      <c r="A681" s="710"/>
      <c r="B681" s="678"/>
      <c r="C681" s="678"/>
      <c r="D681" s="658"/>
      <c r="E681" s="658"/>
      <c r="F681" s="678"/>
      <c r="G681" s="659"/>
      <c r="H681" s="707"/>
      <c r="I681" s="661"/>
      <c r="J681" s="707"/>
      <c r="K681" s="675"/>
      <c r="L681" s="675"/>
      <c r="M681" s="679"/>
      <c r="N681" s="711"/>
      <c r="O681" s="681"/>
      <c r="P681" s="681"/>
      <c r="Q681" s="681"/>
      <c r="R681" s="712"/>
      <c r="S681" s="681"/>
      <c r="T681" s="712"/>
      <c r="U681" s="681"/>
      <c r="V681" s="681"/>
      <c r="W681" s="681"/>
      <c r="X681" s="707"/>
      <c r="Y681" s="681"/>
      <c r="Z681" s="681"/>
      <c r="AA681" s="681"/>
      <c r="AB681" s="681"/>
      <c r="AC681" s="681"/>
      <c r="AD681" s="681"/>
      <c r="AE681" s="698"/>
    </row>
    <row r="682" spans="1:31" ht="200.1" customHeight="1">
      <c r="A682" s="710"/>
      <c r="B682" s="678"/>
      <c r="C682" s="678"/>
      <c r="D682" s="710"/>
      <c r="E682" s="658"/>
      <c r="F682" s="678"/>
      <c r="G682" s="659"/>
      <c r="H682" s="707"/>
      <c r="I682" s="661"/>
      <c r="J682" s="707"/>
      <c r="K682" s="675"/>
      <c r="L682" s="675"/>
      <c r="M682" s="679"/>
      <c r="N682" s="711"/>
      <c r="O682" s="681"/>
      <c r="P682" s="681"/>
      <c r="Q682" s="681"/>
      <c r="R682" s="712"/>
      <c r="S682" s="681"/>
      <c r="T682" s="712"/>
      <c r="U682" s="681"/>
      <c r="V682" s="681"/>
      <c r="W682" s="681"/>
      <c r="X682" s="707"/>
      <c r="Y682" s="681"/>
      <c r="Z682" s="681"/>
      <c r="AA682" s="681"/>
      <c r="AB682" s="681"/>
      <c r="AC682" s="681"/>
      <c r="AD682" s="681"/>
      <c r="AE682" s="698"/>
    </row>
    <row r="683" spans="1:31" ht="200.1" customHeight="1">
      <c r="A683" s="710"/>
      <c r="B683" s="678"/>
      <c r="C683" s="678"/>
      <c r="D683" s="658"/>
      <c r="E683" s="658"/>
      <c r="F683" s="678"/>
      <c r="G683" s="659"/>
      <c r="H683" s="707"/>
      <c r="I683" s="661"/>
      <c r="J683" s="707"/>
      <c r="K683" s="675"/>
      <c r="L683" s="675"/>
      <c r="M683" s="679"/>
      <c r="N683" s="711"/>
      <c r="O683" s="681"/>
      <c r="P683" s="681"/>
      <c r="Q683" s="681"/>
      <c r="R683" s="712"/>
      <c r="S683" s="681"/>
      <c r="T683" s="712"/>
      <c r="U683" s="681"/>
      <c r="V683" s="681"/>
      <c r="W683" s="681"/>
      <c r="X683" s="707"/>
      <c r="Y683" s="681"/>
      <c r="Z683" s="681"/>
      <c r="AA683" s="681"/>
      <c r="AB683" s="681"/>
      <c r="AC683" s="681"/>
      <c r="AD683" s="681"/>
      <c r="AE683" s="698"/>
    </row>
    <row r="684" spans="1:31" ht="200.1" customHeight="1">
      <c r="A684" s="710"/>
      <c r="B684" s="678"/>
      <c r="C684" s="678"/>
      <c r="D684" s="658"/>
      <c r="E684" s="658"/>
      <c r="F684" s="678"/>
      <c r="G684" s="659"/>
      <c r="H684" s="707"/>
      <c r="I684" s="661"/>
      <c r="J684" s="707"/>
      <c r="K684" s="675"/>
      <c r="L684" s="675"/>
      <c r="M684" s="679"/>
      <c r="N684" s="711"/>
      <c r="O684" s="681"/>
      <c r="P684" s="681"/>
      <c r="Q684" s="681"/>
      <c r="R684" s="712"/>
      <c r="S684" s="681"/>
      <c r="T684" s="712"/>
      <c r="U684" s="681"/>
      <c r="V684" s="681"/>
      <c r="W684" s="681"/>
      <c r="X684" s="707"/>
      <c r="Y684" s="681"/>
      <c r="Z684" s="681"/>
      <c r="AA684" s="681"/>
      <c r="AB684" s="681"/>
      <c r="AC684" s="681"/>
      <c r="AD684" s="681"/>
      <c r="AE684" s="698"/>
    </row>
    <row r="685" spans="1:31" ht="200.1" customHeight="1">
      <c r="A685" s="710"/>
      <c r="B685" s="678"/>
      <c r="C685" s="678"/>
      <c r="D685" s="710"/>
      <c r="E685" s="658"/>
      <c r="F685" s="678"/>
      <c r="G685" s="659"/>
      <c r="H685" s="707"/>
      <c r="I685" s="661"/>
      <c r="J685" s="707"/>
      <c r="K685" s="675"/>
      <c r="L685" s="675"/>
      <c r="M685" s="679"/>
      <c r="N685" s="711"/>
      <c r="O685" s="681"/>
      <c r="P685" s="681"/>
      <c r="Q685" s="681"/>
      <c r="R685" s="712"/>
      <c r="S685" s="681"/>
      <c r="T685" s="712"/>
      <c r="U685" s="681"/>
      <c r="V685" s="681"/>
      <c r="W685" s="681"/>
      <c r="X685" s="707"/>
      <c r="Y685" s="681"/>
      <c r="Z685" s="681"/>
      <c r="AA685" s="681"/>
      <c r="AB685" s="681"/>
      <c r="AC685" s="681"/>
      <c r="AD685" s="681"/>
      <c r="AE685" s="698"/>
    </row>
    <row r="686" spans="1:31" ht="200.1" customHeight="1">
      <c r="A686" s="710"/>
      <c r="B686" s="678"/>
      <c r="C686" s="678"/>
      <c r="D686" s="658"/>
      <c r="E686" s="658"/>
      <c r="F686" s="678"/>
      <c r="G686" s="659"/>
      <c r="H686" s="707"/>
      <c r="I686" s="661"/>
      <c r="J686" s="707"/>
      <c r="K686" s="675"/>
      <c r="L686" s="675"/>
      <c r="M686" s="679"/>
      <c r="N686" s="711"/>
      <c r="O686" s="681"/>
      <c r="P686" s="681"/>
      <c r="Q686" s="681"/>
      <c r="R686" s="712"/>
      <c r="S686" s="681"/>
      <c r="T686" s="712"/>
      <c r="U686" s="681"/>
      <c r="V686" s="681"/>
      <c r="W686" s="681"/>
      <c r="X686" s="707"/>
      <c r="Y686" s="681"/>
      <c r="Z686" s="681"/>
      <c r="AA686" s="681"/>
      <c r="AB686" s="681"/>
      <c r="AC686" s="681"/>
      <c r="AD686" s="681"/>
      <c r="AE686" s="698"/>
    </row>
    <row r="687" spans="1:31" ht="200.1" customHeight="1">
      <c r="A687" s="710"/>
      <c r="B687" s="678"/>
      <c r="C687" s="678"/>
      <c r="D687" s="658"/>
      <c r="E687" s="658"/>
      <c r="F687" s="678"/>
      <c r="G687" s="659"/>
      <c r="H687" s="707"/>
      <c r="I687" s="661"/>
      <c r="J687" s="707"/>
      <c r="K687" s="675"/>
      <c r="L687" s="675"/>
      <c r="M687" s="679"/>
      <c r="N687" s="711"/>
      <c r="O687" s="681"/>
      <c r="P687" s="681"/>
      <c r="Q687" s="681"/>
      <c r="R687" s="712"/>
      <c r="S687" s="681"/>
      <c r="T687" s="712"/>
      <c r="U687" s="681"/>
      <c r="V687" s="681"/>
      <c r="W687" s="681"/>
      <c r="X687" s="707"/>
      <c r="Y687" s="681"/>
      <c r="Z687" s="681"/>
      <c r="AA687" s="681"/>
      <c r="AB687" s="681"/>
      <c r="AC687" s="681"/>
      <c r="AD687" s="681"/>
      <c r="AE687" s="698"/>
    </row>
    <row r="688" spans="1:31" ht="200.1" customHeight="1">
      <c r="A688" s="710"/>
      <c r="B688" s="678"/>
      <c r="C688" s="678"/>
      <c r="D688" s="710"/>
      <c r="E688" s="658"/>
      <c r="F688" s="678"/>
      <c r="G688" s="659"/>
      <c r="H688" s="707"/>
      <c r="I688" s="661"/>
      <c r="J688" s="707"/>
      <c r="K688" s="675"/>
      <c r="L688" s="675"/>
      <c r="M688" s="679"/>
      <c r="N688" s="711"/>
      <c r="O688" s="681"/>
      <c r="P688" s="681"/>
      <c r="Q688" s="681"/>
      <c r="R688" s="712"/>
      <c r="S688" s="681"/>
      <c r="T688" s="712"/>
      <c r="U688" s="681"/>
      <c r="V688" s="681"/>
      <c r="W688" s="681"/>
      <c r="X688" s="707"/>
      <c r="Y688" s="681"/>
      <c r="Z688" s="681"/>
      <c r="AA688" s="681"/>
      <c r="AB688" s="681"/>
      <c r="AC688" s="681"/>
      <c r="AD688" s="681"/>
      <c r="AE688" s="698"/>
    </row>
    <row r="689" spans="1:31" ht="200.1" customHeight="1">
      <c r="A689" s="710"/>
      <c r="B689" s="678"/>
      <c r="C689" s="678"/>
      <c r="D689" s="658"/>
      <c r="E689" s="658"/>
      <c r="F689" s="678"/>
      <c r="G689" s="659"/>
      <c r="H689" s="707"/>
      <c r="I689" s="661"/>
      <c r="J689" s="707"/>
      <c r="K689" s="675"/>
      <c r="L689" s="675"/>
      <c r="M689" s="679"/>
      <c r="N689" s="711"/>
      <c r="O689" s="681"/>
      <c r="P689" s="681"/>
      <c r="Q689" s="681"/>
      <c r="R689" s="712"/>
      <c r="S689" s="681"/>
      <c r="T689" s="712"/>
      <c r="U689" s="681"/>
      <c r="V689" s="681"/>
      <c r="W689" s="681"/>
      <c r="X689" s="707"/>
      <c r="Y689" s="681"/>
      <c r="Z689" s="681"/>
      <c r="AA689" s="681"/>
      <c r="AB689" s="681"/>
      <c r="AC689" s="681"/>
      <c r="AD689" s="681"/>
      <c r="AE689" s="698"/>
    </row>
    <row r="690" spans="1:31" ht="200.1" customHeight="1">
      <c r="A690" s="710"/>
      <c r="B690" s="678"/>
      <c r="C690" s="678"/>
      <c r="D690" s="658"/>
      <c r="E690" s="658"/>
      <c r="F690" s="678"/>
      <c r="G690" s="659"/>
      <c r="H690" s="707"/>
      <c r="I690" s="661"/>
      <c r="J690" s="707"/>
      <c r="K690" s="675"/>
      <c r="L690" s="675"/>
      <c r="M690" s="679"/>
      <c r="N690" s="711"/>
      <c r="O690" s="681"/>
      <c r="P690" s="681"/>
      <c r="Q690" s="681"/>
      <c r="R690" s="712"/>
      <c r="S690" s="681"/>
      <c r="T690" s="712"/>
      <c r="U690" s="681"/>
      <c r="V690" s="681"/>
      <c r="W690" s="681"/>
      <c r="X690" s="707"/>
      <c r="Y690" s="681"/>
      <c r="Z690" s="681"/>
      <c r="AA690" s="681"/>
      <c r="AB690" s="681"/>
      <c r="AC690" s="681"/>
      <c r="AD690" s="681"/>
      <c r="AE690" s="698"/>
    </row>
    <row r="691" spans="1:31" ht="200.1" customHeight="1">
      <c r="A691" s="710"/>
      <c r="B691" s="678"/>
      <c r="C691" s="678"/>
      <c r="D691" s="710"/>
      <c r="E691" s="658"/>
      <c r="F691" s="678"/>
      <c r="G691" s="659"/>
      <c r="H691" s="707"/>
      <c r="I691" s="661"/>
      <c r="J691" s="707"/>
      <c r="K691" s="675"/>
      <c r="L691" s="675"/>
      <c r="M691" s="679"/>
      <c r="N691" s="711"/>
      <c r="O691" s="681"/>
      <c r="P691" s="681"/>
      <c r="Q691" s="681"/>
      <c r="R691" s="712"/>
      <c r="S691" s="681"/>
      <c r="T691" s="712"/>
      <c r="U691" s="681"/>
      <c r="V691" s="681"/>
      <c r="W691" s="681"/>
      <c r="X691" s="707"/>
      <c r="Y691" s="681"/>
      <c r="Z691" s="681"/>
      <c r="AA691" s="681"/>
      <c r="AB691" s="681"/>
      <c r="AC691" s="681"/>
      <c r="AD691" s="681"/>
      <c r="AE691" s="698"/>
    </row>
    <row r="692" spans="1:31" ht="200.1" customHeight="1">
      <c r="A692" s="710"/>
      <c r="B692" s="678"/>
      <c r="C692" s="678"/>
      <c r="D692" s="658"/>
      <c r="E692" s="658"/>
      <c r="F692" s="678"/>
      <c r="G692" s="659"/>
      <c r="H692" s="707"/>
      <c r="I692" s="661"/>
      <c r="J692" s="707"/>
      <c r="K692" s="675"/>
      <c r="L692" s="675"/>
      <c r="M692" s="679"/>
      <c r="N692" s="711"/>
      <c r="O692" s="681"/>
      <c r="P692" s="681"/>
      <c r="Q692" s="681"/>
      <c r="R692" s="712"/>
      <c r="S692" s="681"/>
      <c r="T692" s="712"/>
      <c r="U692" s="681"/>
      <c r="V692" s="681"/>
      <c r="W692" s="681"/>
      <c r="X692" s="707"/>
      <c r="Y692" s="681"/>
      <c r="Z692" s="681"/>
      <c r="AA692" s="681"/>
      <c r="AB692" s="681"/>
      <c r="AC692" s="681"/>
      <c r="AD692" s="681"/>
      <c r="AE692" s="698"/>
    </row>
    <row r="693" spans="1:31" ht="200.1" customHeight="1">
      <c r="A693" s="710"/>
      <c r="B693" s="678"/>
      <c r="C693" s="678"/>
      <c r="D693" s="658"/>
      <c r="E693" s="658"/>
      <c r="F693" s="678"/>
      <c r="G693" s="659"/>
      <c r="H693" s="707"/>
      <c r="I693" s="661"/>
      <c r="J693" s="707"/>
      <c r="K693" s="675"/>
      <c r="L693" s="675"/>
      <c r="M693" s="679"/>
      <c r="N693" s="711"/>
      <c r="O693" s="681"/>
      <c r="P693" s="681"/>
      <c r="Q693" s="681"/>
      <c r="R693" s="712"/>
      <c r="S693" s="681"/>
      <c r="T693" s="712"/>
      <c r="U693" s="681"/>
      <c r="V693" s="681"/>
      <c r="W693" s="681"/>
      <c r="X693" s="707"/>
      <c r="Y693" s="681"/>
      <c r="Z693" s="681"/>
      <c r="AA693" s="681"/>
      <c r="AB693" s="681"/>
      <c r="AC693" s="681"/>
      <c r="AD693" s="681"/>
      <c r="AE693" s="698"/>
    </row>
    <row r="694" spans="1:31" ht="200.1" customHeight="1">
      <c r="A694" s="710"/>
      <c r="B694" s="678"/>
      <c r="C694" s="678"/>
      <c r="D694" s="710"/>
      <c r="E694" s="658"/>
      <c r="F694" s="678"/>
      <c r="G694" s="659"/>
      <c r="H694" s="707"/>
      <c r="I694" s="661"/>
      <c r="J694" s="707"/>
      <c r="K694" s="675"/>
      <c r="L694" s="675"/>
      <c r="M694" s="679"/>
      <c r="N694" s="711"/>
      <c r="O694" s="681"/>
      <c r="P694" s="681"/>
      <c r="Q694" s="681"/>
      <c r="R694" s="712"/>
      <c r="S694" s="681"/>
      <c r="T694" s="712"/>
      <c r="U694" s="681"/>
      <c r="V694" s="681"/>
      <c r="W694" s="681"/>
      <c r="X694" s="707"/>
      <c r="Y694" s="681"/>
      <c r="Z694" s="681"/>
      <c r="AA694" s="681"/>
      <c r="AB694" s="681"/>
      <c r="AC694" s="681"/>
      <c r="AD694" s="681"/>
      <c r="AE694" s="698"/>
    </row>
    <row r="695" spans="1:31" ht="200.1" customHeight="1">
      <c r="A695" s="710"/>
      <c r="B695" s="678"/>
      <c r="C695" s="678"/>
      <c r="D695" s="658"/>
      <c r="E695" s="658"/>
      <c r="F695" s="678"/>
      <c r="G695" s="659"/>
      <c r="H695" s="707"/>
      <c r="I695" s="661"/>
      <c r="J695" s="707"/>
      <c r="K695" s="675"/>
      <c r="L695" s="675"/>
      <c r="M695" s="679"/>
      <c r="N695" s="711"/>
      <c r="O695" s="681"/>
      <c r="P695" s="681"/>
      <c r="Q695" s="681"/>
      <c r="R695" s="712"/>
      <c r="S695" s="681"/>
      <c r="T695" s="712"/>
      <c r="U695" s="681"/>
      <c r="V695" s="681"/>
      <c r="W695" s="681"/>
      <c r="X695" s="707"/>
      <c r="Y695" s="681"/>
      <c r="Z695" s="681"/>
      <c r="AA695" s="681"/>
      <c r="AB695" s="681"/>
      <c r="AC695" s="681"/>
      <c r="AD695" s="681"/>
      <c r="AE695" s="698"/>
    </row>
    <row r="696" spans="1:31" ht="200.1" customHeight="1">
      <c r="A696" s="710"/>
      <c r="B696" s="678"/>
      <c r="C696" s="678"/>
      <c r="D696" s="658"/>
      <c r="E696" s="658"/>
      <c r="F696" s="678"/>
      <c r="G696" s="659"/>
      <c r="H696" s="707"/>
      <c r="I696" s="661"/>
      <c r="J696" s="707"/>
      <c r="K696" s="675"/>
      <c r="L696" s="675"/>
      <c r="M696" s="679"/>
      <c r="N696" s="711"/>
      <c r="O696" s="681"/>
      <c r="P696" s="681"/>
      <c r="Q696" s="681"/>
      <c r="R696" s="712"/>
      <c r="S696" s="681"/>
      <c r="T696" s="712"/>
      <c r="U696" s="681"/>
      <c r="V696" s="681"/>
      <c r="W696" s="681"/>
      <c r="X696" s="707"/>
      <c r="Y696" s="681"/>
      <c r="Z696" s="681"/>
      <c r="AA696" s="681"/>
      <c r="AB696" s="681"/>
      <c r="AC696" s="681"/>
      <c r="AD696" s="681"/>
      <c r="AE696" s="698"/>
    </row>
    <row r="697" spans="1:31" ht="200.1" customHeight="1">
      <c r="A697" s="710"/>
      <c r="B697" s="678"/>
      <c r="C697" s="678"/>
      <c r="D697" s="710"/>
      <c r="E697" s="658"/>
      <c r="F697" s="678"/>
      <c r="G697" s="659"/>
      <c r="H697" s="707"/>
      <c r="I697" s="661"/>
      <c r="J697" s="707"/>
      <c r="K697" s="675"/>
      <c r="L697" s="675"/>
      <c r="M697" s="679"/>
      <c r="N697" s="711"/>
      <c r="O697" s="681"/>
      <c r="P697" s="681"/>
      <c r="Q697" s="681"/>
      <c r="R697" s="712"/>
      <c r="S697" s="681"/>
      <c r="T697" s="712"/>
      <c r="U697" s="681"/>
      <c r="V697" s="681"/>
      <c r="W697" s="681"/>
      <c r="X697" s="707"/>
      <c r="Y697" s="681"/>
      <c r="Z697" s="681"/>
      <c r="AA697" s="681"/>
      <c r="AB697" s="681"/>
      <c r="AC697" s="681"/>
      <c r="AD697" s="681"/>
      <c r="AE697" s="698"/>
    </row>
    <row r="698" spans="1:31" ht="200.1" customHeight="1">
      <c r="A698" s="710"/>
      <c r="B698" s="678"/>
      <c r="C698" s="678"/>
      <c r="D698" s="658"/>
      <c r="E698" s="658"/>
      <c r="F698" s="678"/>
      <c r="G698" s="659"/>
      <c r="H698" s="707"/>
      <c r="I698" s="661"/>
      <c r="J698" s="707"/>
      <c r="K698" s="675"/>
      <c r="L698" s="675"/>
      <c r="M698" s="679"/>
      <c r="N698" s="711"/>
      <c r="O698" s="681"/>
      <c r="P698" s="681"/>
      <c r="Q698" s="681"/>
      <c r="R698" s="712"/>
      <c r="S698" s="681"/>
      <c r="T698" s="712"/>
      <c r="U698" s="681"/>
      <c r="V698" s="681"/>
      <c r="W698" s="681"/>
      <c r="X698" s="707"/>
      <c r="Y698" s="681"/>
      <c r="Z698" s="681"/>
      <c r="AA698" s="681"/>
      <c r="AB698" s="681"/>
      <c r="AC698" s="681"/>
      <c r="AD698" s="681"/>
      <c r="AE698" s="698"/>
    </row>
    <row r="699" spans="1:31" ht="200.1" customHeight="1">
      <c r="A699" s="710"/>
      <c r="B699" s="678"/>
      <c r="C699" s="678"/>
      <c r="D699" s="658"/>
      <c r="E699" s="658"/>
      <c r="F699" s="678"/>
      <c r="G699" s="659"/>
      <c r="H699" s="707"/>
      <c r="I699" s="661"/>
      <c r="J699" s="707"/>
      <c r="K699" s="675"/>
      <c r="L699" s="675"/>
      <c r="M699" s="679"/>
      <c r="N699" s="711"/>
      <c r="O699" s="681"/>
      <c r="P699" s="681"/>
      <c r="Q699" s="681"/>
      <c r="R699" s="712"/>
      <c r="S699" s="681"/>
      <c r="T699" s="712"/>
      <c r="U699" s="681"/>
      <c r="V699" s="681"/>
      <c r="W699" s="681"/>
      <c r="X699" s="707"/>
      <c r="Y699" s="681"/>
      <c r="Z699" s="681"/>
      <c r="AA699" s="681"/>
      <c r="AB699" s="681"/>
      <c r="AC699" s="681"/>
      <c r="AD699" s="681"/>
      <c r="AE699" s="698"/>
    </row>
    <row r="700" spans="1:31" ht="200.1" customHeight="1">
      <c r="A700" s="710"/>
      <c r="B700" s="678"/>
      <c r="C700" s="678"/>
      <c r="D700" s="710"/>
      <c r="E700" s="658"/>
      <c r="F700" s="678"/>
      <c r="G700" s="659"/>
      <c r="H700" s="707"/>
      <c r="I700" s="661"/>
      <c r="J700" s="707"/>
      <c r="K700" s="675"/>
      <c r="L700" s="675"/>
      <c r="M700" s="679"/>
      <c r="N700" s="711"/>
      <c r="O700" s="681"/>
      <c r="P700" s="681"/>
      <c r="Q700" s="681"/>
      <c r="R700" s="712"/>
      <c r="S700" s="681"/>
      <c r="T700" s="712"/>
      <c r="U700" s="681"/>
      <c r="V700" s="681"/>
      <c r="W700" s="681"/>
      <c r="X700" s="707"/>
      <c r="Y700" s="681"/>
      <c r="Z700" s="681"/>
      <c r="AA700" s="681"/>
      <c r="AB700" s="681"/>
      <c r="AC700" s="681"/>
      <c r="AD700" s="681"/>
      <c r="AE700" s="698"/>
    </row>
    <row r="701" spans="1:31" ht="200.1" customHeight="1">
      <c r="A701" s="710"/>
      <c r="B701" s="678"/>
      <c r="C701" s="678"/>
      <c r="D701" s="658"/>
      <c r="E701" s="658"/>
      <c r="F701" s="678"/>
      <c r="G701" s="659"/>
      <c r="H701" s="707"/>
      <c r="I701" s="661"/>
      <c r="J701" s="707"/>
      <c r="K701" s="675"/>
      <c r="L701" s="675"/>
      <c r="M701" s="679"/>
      <c r="N701" s="711"/>
      <c r="O701" s="681"/>
      <c r="P701" s="681"/>
      <c r="Q701" s="681"/>
      <c r="R701" s="712"/>
      <c r="S701" s="681"/>
      <c r="T701" s="712"/>
      <c r="U701" s="681"/>
      <c r="V701" s="681"/>
      <c r="W701" s="681"/>
      <c r="X701" s="707"/>
      <c r="Y701" s="681"/>
      <c r="Z701" s="681"/>
      <c r="AA701" s="681"/>
      <c r="AB701" s="681"/>
      <c r="AC701" s="681"/>
      <c r="AD701" s="681"/>
      <c r="AE701" s="698"/>
    </row>
    <row r="702" spans="1:31" ht="200.1" customHeight="1">
      <c r="A702" s="710"/>
      <c r="B702" s="678"/>
      <c r="C702" s="678"/>
      <c r="D702" s="658"/>
      <c r="E702" s="658"/>
      <c r="F702" s="678"/>
      <c r="G702" s="659"/>
      <c r="H702" s="707"/>
      <c r="I702" s="661"/>
      <c r="J702" s="707"/>
      <c r="K702" s="675"/>
      <c r="L702" s="675"/>
      <c r="M702" s="679"/>
      <c r="N702" s="711"/>
      <c r="O702" s="681"/>
      <c r="P702" s="681"/>
      <c r="Q702" s="681"/>
      <c r="R702" s="712"/>
      <c r="S702" s="681"/>
      <c r="T702" s="712"/>
      <c r="U702" s="681"/>
      <c r="V702" s="681"/>
      <c r="W702" s="681"/>
      <c r="X702" s="707"/>
      <c r="Y702" s="681"/>
      <c r="Z702" s="681"/>
      <c r="AA702" s="681"/>
      <c r="AB702" s="681"/>
      <c r="AC702" s="681"/>
      <c r="AD702" s="681"/>
      <c r="AE702" s="698"/>
    </row>
    <row r="703" spans="1:31" ht="200.1" customHeight="1">
      <c r="A703" s="710"/>
      <c r="B703" s="678"/>
      <c r="C703" s="678"/>
      <c r="D703" s="710"/>
      <c r="E703" s="658"/>
      <c r="F703" s="678"/>
      <c r="G703" s="659"/>
      <c r="H703" s="707"/>
      <c r="I703" s="661"/>
      <c r="J703" s="707"/>
      <c r="K703" s="675"/>
      <c r="L703" s="675"/>
      <c r="M703" s="679"/>
      <c r="N703" s="711"/>
      <c r="O703" s="681"/>
      <c r="P703" s="681"/>
      <c r="Q703" s="681"/>
      <c r="R703" s="712"/>
      <c r="S703" s="681"/>
      <c r="T703" s="712"/>
      <c r="U703" s="681"/>
      <c r="V703" s="681"/>
      <c r="W703" s="681"/>
      <c r="X703" s="707"/>
      <c r="Y703" s="681"/>
      <c r="Z703" s="681"/>
      <c r="AA703" s="681"/>
      <c r="AB703" s="681"/>
      <c r="AC703" s="681"/>
      <c r="AD703" s="681"/>
      <c r="AE703" s="698"/>
    </row>
    <row r="704" spans="1:31" ht="200.1" customHeight="1">
      <c r="A704" s="710"/>
      <c r="B704" s="678"/>
      <c r="C704" s="678"/>
      <c r="D704" s="658"/>
      <c r="E704" s="658"/>
      <c r="F704" s="678"/>
      <c r="G704" s="659"/>
      <c r="H704" s="707"/>
      <c r="I704" s="661"/>
      <c r="J704" s="707"/>
      <c r="K704" s="675"/>
      <c r="L704" s="675"/>
      <c r="M704" s="679"/>
      <c r="N704" s="711"/>
      <c r="O704" s="681"/>
      <c r="P704" s="681"/>
      <c r="Q704" s="681"/>
      <c r="R704" s="712"/>
      <c r="S704" s="681"/>
      <c r="T704" s="712"/>
      <c r="U704" s="681"/>
      <c r="V704" s="681"/>
      <c r="W704" s="681"/>
      <c r="X704" s="707"/>
      <c r="Y704" s="681"/>
      <c r="Z704" s="681"/>
      <c r="AA704" s="681"/>
      <c r="AB704" s="681"/>
      <c r="AC704" s="681"/>
      <c r="AD704" s="681"/>
      <c r="AE704" s="698"/>
    </row>
    <row r="705" spans="1:31" ht="200.1" customHeight="1">
      <c r="A705" s="710"/>
      <c r="B705" s="678"/>
      <c r="C705" s="678"/>
      <c r="D705" s="658"/>
      <c r="E705" s="658"/>
      <c r="F705" s="678"/>
      <c r="G705" s="659"/>
      <c r="H705" s="707"/>
      <c r="I705" s="661"/>
      <c r="J705" s="707"/>
      <c r="K705" s="675"/>
      <c r="L705" s="675"/>
      <c r="M705" s="679"/>
      <c r="N705" s="711"/>
      <c r="O705" s="681"/>
      <c r="P705" s="681"/>
      <c r="Q705" s="681"/>
      <c r="R705" s="712"/>
      <c r="S705" s="681"/>
      <c r="T705" s="712"/>
      <c r="U705" s="681"/>
      <c r="V705" s="681"/>
      <c r="W705" s="681"/>
      <c r="X705" s="707"/>
      <c r="Y705" s="681"/>
      <c r="Z705" s="681"/>
      <c r="AA705" s="681"/>
      <c r="AB705" s="681"/>
      <c r="AC705" s="681"/>
      <c r="AD705" s="681"/>
      <c r="AE705" s="698"/>
    </row>
    <row r="706" spans="1:31" ht="200.1" customHeight="1">
      <c r="A706" s="710"/>
      <c r="B706" s="678"/>
      <c r="C706" s="678"/>
      <c r="D706" s="710"/>
      <c r="E706" s="658"/>
      <c r="F706" s="678"/>
      <c r="G706" s="659"/>
      <c r="H706" s="707"/>
      <c r="I706" s="661"/>
      <c r="J706" s="707"/>
      <c r="K706" s="675"/>
      <c r="L706" s="675"/>
      <c r="M706" s="679"/>
      <c r="N706" s="711"/>
      <c r="O706" s="681"/>
      <c r="P706" s="681"/>
      <c r="Q706" s="681"/>
      <c r="R706" s="712"/>
      <c r="S706" s="681"/>
      <c r="T706" s="712"/>
      <c r="U706" s="681"/>
      <c r="V706" s="681"/>
      <c r="W706" s="681"/>
      <c r="X706" s="707"/>
      <c r="Y706" s="681"/>
      <c r="Z706" s="681"/>
      <c r="AA706" s="681"/>
      <c r="AB706" s="681"/>
      <c r="AC706" s="681"/>
      <c r="AD706" s="681"/>
      <c r="AE706" s="698"/>
    </row>
    <row r="707" spans="1:31" ht="200.1" customHeight="1">
      <c r="A707" s="710"/>
      <c r="B707" s="678"/>
      <c r="C707" s="678"/>
      <c r="D707" s="658"/>
      <c r="E707" s="658"/>
      <c r="F707" s="678"/>
      <c r="G707" s="659"/>
      <c r="H707" s="707"/>
      <c r="I707" s="661"/>
      <c r="J707" s="707"/>
      <c r="K707" s="675"/>
      <c r="L707" s="675"/>
      <c r="M707" s="679"/>
      <c r="N707" s="711"/>
      <c r="O707" s="681"/>
      <c r="P707" s="681"/>
      <c r="Q707" s="681"/>
      <c r="R707" s="712"/>
      <c r="S707" s="681"/>
      <c r="T707" s="712"/>
      <c r="U707" s="681"/>
      <c r="V707" s="681"/>
      <c r="W707" s="681"/>
      <c r="X707" s="707"/>
      <c r="Y707" s="681"/>
      <c r="Z707" s="681"/>
      <c r="AA707" s="681"/>
      <c r="AB707" s="681"/>
      <c r="AC707" s="681"/>
      <c r="AD707" s="681"/>
      <c r="AE707" s="698"/>
    </row>
    <row r="708" spans="1:31" ht="200.1" customHeight="1">
      <c r="A708" s="710"/>
      <c r="B708" s="678"/>
      <c r="C708" s="678"/>
      <c r="D708" s="658"/>
      <c r="E708" s="658"/>
      <c r="F708" s="678"/>
      <c r="G708" s="659"/>
      <c r="H708" s="707"/>
      <c r="I708" s="661"/>
      <c r="J708" s="707"/>
      <c r="K708" s="675"/>
      <c r="L708" s="675"/>
      <c r="M708" s="679"/>
      <c r="N708" s="711"/>
      <c r="O708" s="681"/>
      <c r="P708" s="681"/>
      <c r="Q708" s="681"/>
      <c r="R708" s="712"/>
      <c r="S708" s="681"/>
      <c r="T708" s="712"/>
      <c r="U708" s="681"/>
      <c r="V708" s="681"/>
      <c r="W708" s="681"/>
      <c r="X708" s="707"/>
      <c r="Y708" s="681"/>
      <c r="Z708" s="681"/>
      <c r="AA708" s="681"/>
      <c r="AB708" s="681"/>
      <c r="AC708" s="681"/>
      <c r="AD708" s="681"/>
      <c r="AE708" s="698"/>
    </row>
    <row r="709" spans="1:31" ht="200.1" customHeight="1">
      <c r="A709" s="710"/>
      <c r="B709" s="678"/>
      <c r="C709" s="678"/>
      <c r="D709" s="710"/>
      <c r="E709" s="658"/>
      <c r="F709" s="678"/>
      <c r="G709" s="659"/>
      <c r="H709" s="707"/>
      <c r="I709" s="661"/>
      <c r="J709" s="707"/>
      <c r="K709" s="675"/>
      <c r="L709" s="675"/>
      <c r="M709" s="679"/>
      <c r="N709" s="711"/>
      <c r="O709" s="681"/>
      <c r="P709" s="681"/>
      <c r="Q709" s="681"/>
      <c r="R709" s="712"/>
      <c r="S709" s="681"/>
      <c r="T709" s="712"/>
      <c r="U709" s="681"/>
      <c r="V709" s="681"/>
      <c r="W709" s="681"/>
      <c r="X709" s="707"/>
      <c r="Y709" s="681"/>
      <c r="Z709" s="681"/>
      <c r="AA709" s="681"/>
      <c r="AB709" s="681"/>
      <c r="AC709" s="681"/>
      <c r="AD709" s="681"/>
      <c r="AE709" s="698"/>
    </row>
    <row r="710" spans="1:31" ht="200.1" customHeight="1">
      <c r="A710" s="710"/>
      <c r="B710" s="678"/>
      <c r="C710" s="678"/>
      <c r="D710" s="658"/>
      <c r="E710" s="658"/>
      <c r="F710" s="678"/>
      <c r="G710" s="659"/>
      <c r="H710" s="707"/>
      <c r="I710" s="661"/>
      <c r="J710" s="707"/>
      <c r="K710" s="675"/>
      <c r="L710" s="675"/>
      <c r="M710" s="679"/>
      <c r="N710" s="711"/>
      <c r="O710" s="681"/>
      <c r="P710" s="681"/>
      <c r="Q710" s="681"/>
      <c r="R710" s="712"/>
      <c r="S710" s="681"/>
      <c r="T710" s="712"/>
      <c r="U710" s="681"/>
      <c r="V710" s="681"/>
      <c r="W710" s="681"/>
      <c r="X710" s="707"/>
      <c r="Y710" s="681"/>
      <c r="Z710" s="681"/>
      <c r="AA710" s="681"/>
      <c r="AB710" s="681"/>
      <c r="AC710" s="681"/>
      <c r="AD710" s="681"/>
      <c r="AE710" s="698"/>
    </row>
    <row r="711" spans="1:31" ht="200.1" customHeight="1">
      <c r="A711" s="710"/>
      <c r="B711" s="678"/>
      <c r="C711" s="678"/>
      <c r="D711" s="658"/>
      <c r="E711" s="658"/>
      <c r="F711" s="678"/>
      <c r="G711" s="659"/>
      <c r="H711" s="707"/>
      <c r="I711" s="661"/>
      <c r="J711" s="707"/>
      <c r="K711" s="675"/>
      <c r="L711" s="675"/>
      <c r="M711" s="679"/>
      <c r="N711" s="711"/>
      <c r="O711" s="681"/>
      <c r="P711" s="681"/>
      <c r="Q711" s="681"/>
      <c r="R711" s="712"/>
      <c r="S711" s="681"/>
      <c r="T711" s="712"/>
      <c r="U711" s="681"/>
      <c r="V711" s="681"/>
      <c r="W711" s="681"/>
      <c r="X711" s="707"/>
      <c r="Y711" s="681"/>
      <c r="Z711" s="681"/>
      <c r="AA711" s="681"/>
      <c r="AB711" s="681"/>
      <c r="AC711" s="681"/>
      <c r="AD711" s="681"/>
      <c r="AE711" s="698"/>
    </row>
    <row r="712" spans="1:31" ht="200.1" customHeight="1">
      <c r="A712" s="710"/>
      <c r="B712" s="678"/>
      <c r="C712" s="678"/>
      <c r="D712" s="710"/>
      <c r="E712" s="658"/>
      <c r="F712" s="678"/>
      <c r="G712" s="659"/>
      <c r="H712" s="707"/>
      <c r="I712" s="661"/>
      <c r="J712" s="707"/>
      <c r="K712" s="675"/>
      <c r="L712" s="675"/>
      <c r="M712" s="679"/>
      <c r="N712" s="711"/>
      <c r="O712" s="681"/>
      <c r="P712" s="681"/>
      <c r="Q712" s="681"/>
      <c r="R712" s="712"/>
      <c r="S712" s="681"/>
      <c r="T712" s="712"/>
      <c r="U712" s="681"/>
      <c r="V712" s="681"/>
      <c r="W712" s="681"/>
      <c r="X712" s="707"/>
      <c r="Y712" s="681"/>
      <c r="Z712" s="681"/>
      <c r="AA712" s="681"/>
      <c r="AB712" s="681"/>
      <c r="AC712" s="681"/>
      <c r="AD712" s="681"/>
      <c r="AE712" s="698"/>
    </row>
    <row r="713" spans="1:31" ht="200.1" customHeight="1">
      <c r="A713" s="710"/>
      <c r="B713" s="678"/>
      <c r="C713" s="678"/>
      <c r="D713" s="658"/>
      <c r="E713" s="658"/>
      <c r="F713" s="678"/>
      <c r="G713" s="659"/>
      <c r="H713" s="707"/>
      <c r="I713" s="661"/>
      <c r="J713" s="707"/>
      <c r="K713" s="675"/>
      <c r="L713" s="675"/>
      <c r="M713" s="679"/>
      <c r="N713" s="711"/>
      <c r="O713" s="681"/>
      <c r="P713" s="681"/>
      <c r="Q713" s="681"/>
      <c r="R713" s="712"/>
      <c r="S713" s="681"/>
      <c r="T713" s="712"/>
      <c r="U713" s="681"/>
      <c r="V713" s="681"/>
      <c r="W713" s="681"/>
      <c r="X713" s="707"/>
      <c r="Y713" s="681"/>
      <c r="Z713" s="681"/>
      <c r="AA713" s="681"/>
      <c r="AB713" s="681"/>
      <c r="AC713" s="681"/>
      <c r="AD713" s="681"/>
      <c r="AE713" s="698"/>
    </row>
    <row r="714" spans="1:31" ht="200.1" customHeight="1">
      <c r="A714" s="710"/>
      <c r="B714" s="678"/>
      <c r="C714" s="678"/>
      <c r="D714" s="658"/>
      <c r="E714" s="658"/>
      <c r="F714" s="678"/>
      <c r="G714" s="659"/>
      <c r="H714" s="707"/>
      <c r="I714" s="661"/>
      <c r="J714" s="707"/>
      <c r="K714" s="675"/>
      <c r="L714" s="675"/>
      <c r="M714" s="679"/>
      <c r="N714" s="711"/>
      <c r="O714" s="681"/>
      <c r="P714" s="681"/>
      <c r="Q714" s="681"/>
      <c r="R714" s="712"/>
      <c r="S714" s="681"/>
      <c r="T714" s="712"/>
      <c r="U714" s="681"/>
      <c r="V714" s="681"/>
      <c r="W714" s="681"/>
      <c r="X714" s="707"/>
      <c r="Y714" s="681"/>
      <c r="Z714" s="681"/>
      <c r="AA714" s="681"/>
      <c r="AB714" s="681"/>
      <c r="AC714" s="681"/>
      <c r="AD714" s="681"/>
      <c r="AE714" s="698"/>
    </row>
    <row r="715" spans="1:31" ht="200.1" customHeight="1">
      <c r="A715" s="710"/>
      <c r="B715" s="678"/>
      <c r="C715" s="678"/>
      <c r="D715" s="710"/>
      <c r="E715" s="658"/>
      <c r="F715" s="678"/>
      <c r="G715" s="659"/>
      <c r="H715" s="707"/>
      <c r="I715" s="661"/>
      <c r="J715" s="707"/>
      <c r="K715" s="675"/>
      <c r="L715" s="675"/>
      <c r="M715" s="679"/>
      <c r="N715" s="711"/>
      <c r="O715" s="681"/>
      <c r="P715" s="681"/>
      <c r="Q715" s="681"/>
      <c r="R715" s="712"/>
      <c r="S715" s="681"/>
      <c r="T715" s="712"/>
      <c r="U715" s="681"/>
      <c r="V715" s="681"/>
      <c r="W715" s="681"/>
      <c r="X715" s="707"/>
      <c r="Y715" s="681"/>
      <c r="Z715" s="681"/>
      <c r="AA715" s="681"/>
      <c r="AB715" s="681"/>
      <c r="AC715" s="681"/>
      <c r="AD715" s="681"/>
      <c r="AE715" s="698"/>
    </row>
    <row r="716" spans="1:31" ht="200.1" customHeight="1">
      <c r="A716" s="710"/>
      <c r="B716" s="678"/>
      <c r="C716" s="678"/>
      <c r="D716" s="658"/>
      <c r="E716" s="658"/>
      <c r="F716" s="678"/>
      <c r="G716" s="659"/>
      <c r="H716" s="707"/>
      <c r="I716" s="661"/>
      <c r="J716" s="707"/>
      <c r="K716" s="675"/>
      <c r="L716" s="675"/>
      <c r="M716" s="679"/>
      <c r="N716" s="711"/>
      <c r="O716" s="681"/>
      <c r="P716" s="681"/>
      <c r="Q716" s="681"/>
      <c r="R716" s="712"/>
      <c r="S716" s="681"/>
      <c r="T716" s="712"/>
      <c r="U716" s="681"/>
      <c r="V716" s="681"/>
      <c r="W716" s="681"/>
      <c r="X716" s="707"/>
      <c r="Y716" s="681"/>
      <c r="Z716" s="681"/>
      <c r="AA716" s="681"/>
      <c r="AB716" s="681"/>
      <c r="AC716" s="681"/>
      <c r="AD716" s="681"/>
      <c r="AE716" s="698"/>
    </row>
    <row r="717" spans="1:31" ht="200.1" customHeight="1">
      <c r="A717" s="710"/>
      <c r="B717" s="678"/>
      <c r="C717" s="678"/>
      <c r="D717" s="658"/>
      <c r="E717" s="658"/>
      <c r="F717" s="678"/>
      <c r="G717" s="659"/>
      <c r="H717" s="707"/>
      <c r="I717" s="661"/>
      <c r="J717" s="707"/>
      <c r="K717" s="675"/>
      <c r="L717" s="675"/>
      <c r="M717" s="679"/>
      <c r="N717" s="711"/>
      <c r="O717" s="681"/>
      <c r="P717" s="681"/>
      <c r="Q717" s="681"/>
      <c r="R717" s="712"/>
      <c r="S717" s="681"/>
      <c r="T717" s="712"/>
      <c r="U717" s="681"/>
      <c r="V717" s="681"/>
      <c r="W717" s="681"/>
      <c r="X717" s="707"/>
      <c r="Y717" s="681"/>
      <c r="Z717" s="681"/>
      <c r="AA717" s="681"/>
      <c r="AB717" s="681"/>
      <c r="AC717" s="681"/>
      <c r="AD717" s="681"/>
      <c r="AE717" s="698"/>
    </row>
    <row r="718" spans="1:31" ht="200.1" customHeight="1">
      <c r="A718" s="710"/>
      <c r="B718" s="678"/>
      <c r="C718" s="678"/>
      <c r="D718" s="710"/>
      <c r="E718" s="658"/>
      <c r="F718" s="678"/>
      <c r="G718" s="659"/>
      <c r="H718" s="707"/>
      <c r="I718" s="661"/>
      <c r="J718" s="707"/>
      <c r="K718" s="675"/>
      <c r="L718" s="675"/>
      <c r="M718" s="679"/>
      <c r="N718" s="711"/>
      <c r="O718" s="681"/>
      <c r="P718" s="681"/>
      <c r="Q718" s="681"/>
      <c r="R718" s="712"/>
      <c r="S718" s="681"/>
      <c r="T718" s="712"/>
      <c r="U718" s="681"/>
      <c r="V718" s="681"/>
      <c r="W718" s="681"/>
      <c r="X718" s="707"/>
      <c r="Y718" s="681"/>
      <c r="Z718" s="681"/>
      <c r="AA718" s="681"/>
      <c r="AB718" s="681"/>
      <c r="AC718" s="681"/>
      <c r="AD718" s="681"/>
      <c r="AE718" s="698"/>
    </row>
    <row r="719" spans="1:31" ht="200.1" customHeight="1">
      <c r="A719" s="710"/>
      <c r="B719" s="678"/>
      <c r="C719" s="678"/>
      <c r="D719" s="658"/>
      <c r="E719" s="658"/>
      <c r="F719" s="678"/>
      <c r="G719" s="659"/>
      <c r="H719" s="707"/>
      <c r="I719" s="661"/>
      <c r="J719" s="707"/>
      <c r="K719" s="675"/>
      <c r="L719" s="675"/>
      <c r="M719" s="679"/>
      <c r="N719" s="711"/>
      <c r="O719" s="681"/>
      <c r="P719" s="681"/>
      <c r="Q719" s="681"/>
      <c r="R719" s="712"/>
      <c r="S719" s="681"/>
      <c r="T719" s="712"/>
      <c r="U719" s="681"/>
      <c r="V719" s="681"/>
      <c r="W719" s="681"/>
      <c r="X719" s="707"/>
      <c r="Y719" s="681"/>
      <c r="Z719" s="681"/>
      <c r="AA719" s="681"/>
      <c r="AB719" s="681"/>
      <c r="AC719" s="681"/>
      <c r="AD719" s="681"/>
      <c r="AE719" s="698"/>
    </row>
    <row r="720" spans="1:31" ht="200.1" customHeight="1">
      <c r="A720" s="710"/>
      <c r="B720" s="678"/>
      <c r="C720" s="678"/>
      <c r="D720" s="658"/>
      <c r="E720" s="658"/>
      <c r="F720" s="678"/>
      <c r="G720" s="659"/>
      <c r="H720" s="707"/>
      <c r="I720" s="661"/>
      <c r="J720" s="707"/>
      <c r="K720" s="675"/>
      <c r="L720" s="675"/>
      <c r="M720" s="679"/>
      <c r="N720" s="711"/>
      <c r="O720" s="681"/>
      <c r="P720" s="681"/>
      <c r="Q720" s="681"/>
      <c r="R720" s="712"/>
      <c r="S720" s="681"/>
      <c r="T720" s="712"/>
      <c r="U720" s="681"/>
      <c r="V720" s="681"/>
      <c r="W720" s="681"/>
      <c r="X720" s="707"/>
      <c r="Y720" s="681"/>
      <c r="Z720" s="681"/>
      <c r="AA720" s="681"/>
      <c r="AB720" s="681"/>
      <c r="AC720" s="681"/>
      <c r="AD720" s="681"/>
      <c r="AE720" s="698"/>
    </row>
    <row r="721" spans="1:31" ht="200.1" customHeight="1">
      <c r="A721" s="710"/>
      <c r="B721" s="678"/>
      <c r="C721" s="678"/>
      <c r="D721" s="710"/>
      <c r="E721" s="658"/>
      <c r="F721" s="678"/>
      <c r="G721" s="659"/>
      <c r="H721" s="707"/>
      <c r="I721" s="661"/>
      <c r="J721" s="707"/>
      <c r="K721" s="675"/>
      <c r="L721" s="675"/>
      <c r="M721" s="679"/>
      <c r="N721" s="711"/>
      <c r="O721" s="681"/>
      <c r="P721" s="681"/>
      <c r="Q721" s="681"/>
      <c r="R721" s="712"/>
      <c r="S721" s="681"/>
      <c r="T721" s="712"/>
      <c r="U721" s="681"/>
      <c r="V721" s="681"/>
      <c r="W721" s="681"/>
      <c r="X721" s="707"/>
      <c r="Y721" s="681"/>
      <c r="Z721" s="681"/>
      <c r="AA721" s="681"/>
      <c r="AB721" s="681"/>
      <c r="AC721" s="681"/>
      <c r="AD721" s="681"/>
      <c r="AE721" s="698"/>
    </row>
    <row r="722" spans="1:31" ht="200.1" customHeight="1">
      <c r="A722" s="710"/>
      <c r="B722" s="678"/>
      <c r="C722" s="678"/>
      <c r="D722" s="658"/>
      <c r="E722" s="658"/>
      <c r="F722" s="678"/>
      <c r="G722" s="659"/>
      <c r="H722" s="707"/>
      <c r="I722" s="661"/>
      <c r="J722" s="707"/>
      <c r="K722" s="675"/>
      <c r="L722" s="675"/>
      <c r="M722" s="679"/>
      <c r="N722" s="711"/>
      <c r="O722" s="681"/>
      <c r="P722" s="681"/>
      <c r="Q722" s="681"/>
      <c r="R722" s="712"/>
      <c r="S722" s="681"/>
      <c r="T722" s="712"/>
      <c r="U722" s="681"/>
      <c r="V722" s="681"/>
      <c r="W722" s="681"/>
      <c r="X722" s="707"/>
      <c r="Y722" s="681"/>
      <c r="Z722" s="681"/>
      <c r="AA722" s="681"/>
      <c r="AB722" s="681"/>
      <c r="AC722" s="681"/>
      <c r="AD722" s="681"/>
      <c r="AE722" s="698"/>
    </row>
    <row r="723" spans="1:31" ht="200.1" customHeight="1">
      <c r="A723" s="710"/>
      <c r="B723" s="678"/>
      <c r="C723" s="678"/>
      <c r="D723" s="658"/>
      <c r="E723" s="658"/>
      <c r="F723" s="678"/>
      <c r="G723" s="659"/>
      <c r="H723" s="707"/>
      <c r="I723" s="661"/>
      <c r="J723" s="707"/>
      <c r="K723" s="675"/>
      <c r="L723" s="675"/>
      <c r="M723" s="679"/>
      <c r="N723" s="711"/>
      <c r="O723" s="681"/>
      <c r="P723" s="681"/>
      <c r="Q723" s="681"/>
      <c r="R723" s="712"/>
      <c r="S723" s="681"/>
      <c r="T723" s="712"/>
      <c r="U723" s="681"/>
      <c r="V723" s="681"/>
      <c r="W723" s="681"/>
      <c r="X723" s="707"/>
      <c r="Y723" s="681"/>
      <c r="Z723" s="681"/>
      <c r="AA723" s="681"/>
      <c r="AB723" s="681"/>
      <c r="AC723" s="681"/>
      <c r="AD723" s="681"/>
      <c r="AE723" s="698"/>
    </row>
    <row r="724" spans="1:31" ht="200.1" customHeight="1">
      <c r="A724" s="710"/>
      <c r="B724" s="678"/>
      <c r="C724" s="678"/>
      <c r="D724" s="710"/>
      <c r="E724" s="658"/>
      <c r="F724" s="678"/>
      <c r="G724" s="659"/>
      <c r="H724" s="707"/>
      <c r="I724" s="661"/>
      <c r="J724" s="707"/>
      <c r="K724" s="675"/>
      <c r="L724" s="675"/>
      <c r="M724" s="679"/>
      <c r="N724" s="711"/>
      <c r="O724" s="681"/>
      <c r="P724" s="681"/>
      <c r="Q724" s="681"/>
      <c r="R724" s="712"/>
      <c r="S724" s="681"/>
      <c r="T724" s="712"/>
      <c r="U724" s="681"/>
      <c r="V724" s="681"/>
      <c r="W724" s="681"/>
      <c r="X724" s="707"/>
      <c r="Y724" s="681"/>
      <c r="Z724" s="681"/>
      <c r="AA724" s="681"/>
      <c r="AB724" s="681"/>
      <c r="AC724" s="681"/>
      <c r="AD724" s="681"/>
      <c r="AE724" s="698"/>
    </row>
    <row r="725" spans="1:31" ht="200.1" customHeight="1">
      <c r="A725" s="710"/>
      <c r="B725" s="678"/>
      <c r="C725" s="678"/>
      <c r="D725" s="658"/>
      <c r="E725" s="658"/>
      <c r="F725" s="678"/>
      <c r="G725" s="659"/>
      <c r="H725" s="707"/>
      <c r="I725" s="661"/>
      <c r="J725" s="707"/>
      <c r="K725" s="675"/>
      <c r="L725" s="675"/>
      <c r="M725" s="679"/>
      <c r="N725" s="711"/>
      <c r="O725" s="681"/>
      <c r="P725" s="681"/>
      <c r="Q725" s="681"/>
      <c r="R725" s="712"/>
      <c r="S725" s="681"/>
      <c r="T725" s="712"/>
      <c r="U725" s="681"/>
      <c r="V725" s="681"/>
      <c r="W725" s="681"/>
      <c r="X725" s="707"/>
      <c r="Y725" s="681"/>
      <c r="Z725" s="681"/>
      <c r="AA725" s="681"/>
      <c r="AB725" s="681"/>
      <c r="AC725" s="681"/>
      <c r="AD725" s="681"/>
      <c r="AE725" s="698"/>
    </row>
    <row r="726" spans="1:31" ht="200.1" customHeight="1">
      <c r="A726" s="710"/>
      <c r="B726" s="678"/>
      <c r="C726" s="678"/>
      <c r="D726" s="658"/>
      <c r="E726" s="658"/>
      <c r="F726" s="678"/>
      <c r="G726" s="659"/>
      <c r="H726" s="707"/>
      <c r="I726" s="661"/>
      <c r="J726" s="707"/>
      <c r="K726" s="675"/>
      <c r="L726" s="675"/>
      <c r="M726" s="679"/>
      <c r="N726" s="711"/>
      <c r="O726" s="681"/>
      <c r="P726" s="681"/>
      <c r="Q726" s="681"/>
      <c r="R726" s="712"/>
      <c r="S726" s="681"/>
      <c r="T726" s="712"/>
      <c r="U726" s="681"/>
      <c r="V726" s="681"/>
      <c r="W726" s="681"/>
      <c r="X726" s="707"/>
      <c r="Y726" s="681"/>
      <c r="Z726" s="681"/>
      <c r="AA726" s="681"/>
      <c r="AB726" s="681"/>
      <c r="AC726" s="681"/>
      <c r="AD726" s="681"/>
      <c r="AE726" s="698"/>
    </row>
    <row r="727" spans="1:31" ht="200.1" customHeight="1">
      <c r="A727" s="710"/>
      <c r="B727" s="678"/>
      <c r="C727" s="678"/>
      <c r="D727" s="710"/>
      <c r="E727" s="658"/>
      <c r="F727" s="678"/>
      <c r="G727" s="659"/>
      <c r="H727" s="707"/>
      <c r="I727" s="661"/>
      <c r="J727" s="707"/>
      <c r="K727" s="675"/>
      <c r="L727" s="675"/>
      <c r="M727" s="679"/>
      <c r="N727" s="711"/>
      <c r="O727" s="681"/>
      <c r="P727" s="681"/>
      <c r="Q727" s="681"/>
      <c r="R727" s="712"/>
      <c r="S727" s="681"/>
      <c r="T727" s="712"/>
      <c r="U727" s="681"/>
      <c r="V727" s="681"/>
      <c r="W727" s="681"/>
      <c r="X727" s="707"/>
      <c r="Y727" s="681"/>
      <c r="Z727" s="681"/>
      <c r="AA727" s="681"/>
      <c r="AB727" s="681"/>
      <c r="AC727" s="681"/>
      <c r="AD727" s="681"/>
      <c r="AE727" s="698"/>
    </row>
    <row r="728" spans="1:31" ht="200.1" customHeight="1">
      <c r="A728" s="710"/>
      <c r="B728" s="678"/>
      <c r="C728" s="678"/>
      <c r="D728" s="658"/>
      <c r="E728" s="658"/>
      <c r="F728" s="678"/>
      <c r="G728" s="659"/>
      <c r="H728" s="707"/>
      <c r="I728" s="661"/>
      <c r="J728" s="707"/>
      <c r="K728" s="675"/>
      <c r="L728" s="675"/>
      <c r="M728" s="679"/>
      <c r="N728" s="711"/>
      <c r="O728" s="681"/>
      <c r="P728" s="681"/>
      <c r="Q728" s="681"/>
      <c r="R728" s="712"/>
      <c r="S728" s="681"/>
      <c r="T728" s="712"/>
      <c r="U728" s="681"/>
      <c r="V728" s="681"/>
      <c r="W728" s="681"/>
      <c r="X728" s="707"/>
      <c r="Y728" s="681"/>
      <c r="Z728" s="681"/>
      <c r="AA728" s="681"/>
      <c r="AB728" s="681"/>
      <c r="AC728" s="681"/>
      <c r="AD728" s="681"/>
      <c r="AE728" s="698"/>
    </row>
    <row r="729" spans="1:31" ht="200.1" customHeight="1">
      <c r="A729" s="710"/>
      <c r="B729" s="678"/>
      <c r="C729" s="678"/>
      <c r="D729" s="658"/>
      <c r="E729" s="658"/>
      <c r="F729" s="678"/>
      <c r="G729" s="659"/>
      <c r="H729" s="707"/>
      <c r="I729" s="661"/>
      <c r="J729" s="707"/>
      <c r="K729" s="675"/>
      <c r="L729" s="675"/>
      <c r="M729" s="679"/>
      <c r="N729" s="711"/>
      <c r="O729" s="681"/>
      <c r="P729" s="681"/>
      <c r="Q729" s="681"/>
      <c r="R729" s="712"/>
      <c r="S729" s="681"/>
      <c r="T729" s="712"/>
      <c r="U729" s="681"/>
      <c r="V729" s="681"/>
      <c r="W729" s="681"/>
      <c r="X729" s="707"/>
      <c r="Y729" s="681"/>
      <c r="Z729" s="681"/>
      <c r="AA729" s="681"/>
      <c r="AB729" s="681"/>
      <c r="AC729" s="681"/>
      <c r="AD729" s="681"/>
      <c r="AE729" s="698"/>
    </row>
    <row r="730" spans="1:31" ht="200.1" customHeight="1">
      <c r="A730" s="710"/>
      <c r="B730" s="678"/>
      <c r="C730" s="678"/>
      <c r="D730" s="710"/>
      <c r="E730" s="658"/>
      <c r="F730" s="678"/>
      <c r="G730" s="659"/>
      <c r="H730" s="707"/>
      <c r="I730" s="661"/>
      <c r="J730" s="707"/>
      <c r="K730" s="675"/>
      <c r="L730" s="675"/>
      <c r="M730" s="679"/>
      <c r="N730" s="711"/>
      <c r="O730" s="681"/>
      <c r="P730" s="681"/>
      <c r="Q730" s="681"/>
      <c r="R730" s="712"/>
      <c r="S730" s="681"/>
      <c r="T730" s="712"/>
      <c r="U730" s="681"/>
      <c r="V730" s="681"/>
      <c r="W730" s="681"/>
      <c r="X730" s="707"/>
      <c r="Y730" s="681"/>
      <c r="Z730" s="681"/>
      <c r="AA730" s="681"/>
      <c r="AB730" s="681"/>
      <c r="AC730" s="681"/>
      <c r="AD730" s="681"/>
      <c r="AE730" s="698"/>
    </row>
    <row r="731" spans="1:31" ht="200.1" customHeight="1">
      <c r="A731" s="710"/>
      <c r="B731" s="678"/>
      <c r="C731" s="678"/>
      <c r="D731" s="658"/>
      <c r="E731" s="658"/>
      <c r="F731" s="678"/>
      <c r="G731" s="659"/>
      <c r="H731" s="707"/>
      <c r="I731" s="661"/>
      <c r="J731" s="707"/>
      <c r="K731" s="675"/>
      <c r="L731" s="675"/>
      <c r="M731" s="679"/>
      <c r="N731" s="711"/>
      <c r="O731" s="681"/>
      <c r="P731" s="681"/>
      <c r="Q731" s="681"/>
      <c r="R731" s="712"/>
      <c r="S731" s="681"/>
      <c r="T731" s="712"/>
      <c r="U731" s="681"/>
      <c r="V731" s="681"/>
      <c r="W731" s="681"/>
      <c r="X731" s="707"/>
      <c r="Y731" s="681"/>
      <c r="Z731" s="681"/>
      <c r="AA731" s="681"/>
      <c r="AB731" s="681"/>
      <c r="AC731" s="681"/>
      <c r="AD731" s="681"/>
      <c r="AE731" s="698"/>
    </row>
    <row r="732" spans="1:31" ht="200.1" customHeight="1">
      <c r="A732" s="710"/>
      <c r="B732" s="678"/>
      <c r="C732" s="678"/>
      <c r="D732" s="658"/>
      <c r="E732" s="658"/>
      <c r="F732" s="678"/>
      <c r="G732" s="659"/>
      <c r="H732" s="707"/>
      <c r="I732" s="661"/>
      <c r="J732" s="707"/>
      <c r="K732" s="675"/>
      <c r="L732" s="675"/>
      <c r="M732" s="679"/>
      <c r="N732" s="711"/>
      <c r="O732" s="681"/>
      <c r="P732" s="681"/>
      <c r="Q732" s="681"/>
      <c r="R732" s="712"/>
      <c r="S732" s="681"/>
      <c r="T732" s="712"/>
      <c r="U732" s="681"/>
      <c r="V732" s="681"/>
      <c r="W732" s="681"/>
      <c r="X732" s="707"/>
      <c r="Y732" s="681"/>
      <c r="Z732" s="681"/>
      <c r="AA732" s="681"/>
      <c r="AB732" s="681"/>
      <c r="AC732" s="681"/>
      <c r="AD732" s="681"/>
      <c r="AE732" s="698"/>
    </row>
    <row r="733" spans="1:31" ht="200.1" customHeight="1">
      <c r="A733" s="710"/>
      <c r="B733" s="678"/>
      <c r="C733" s="678"/>
      <c r="D733" s="710"/>
      <c r="E733" s="658"/>
      <c r="F733" s="678"/>
      <c r="G733" s="659"/>
      <c r="H733" s="707"/>
      <c r="I733" s="661"/>
      <c r="J733" s="707"/>
      <c r="K733" s="675"/>
      <c r="L733" s="675"/>
      <c r="M733" s="679"/>
      <c r="N733" s="711"/>
      <c r="O733" s="681"/>
      <c r="P733" s="681"/>
      <c r="Q733" s="681"/>
      <c r="R733" s="712"/>
      <c r="S733" s="681"/>
      <c r="T733" s="712"/>
      <c r="U733" s="681"/>
      <c r="V733" s="681"/>
      <c r="W733" s="681"/>
      <c r="X733" s="707"/>
      <c r="Y733" s="681"/>
      <c r="Z733" s="681"/>
      <c r="AA733" s="681"/>
      <c r="AB733" s="681"/>
      <c r="AC733" s="681"/>
      <c r="AD733" s="681"/>
      <c r="AE733" s="698"/>
    </row>
    <row r="734" spans="1:31" ht="200.1" customHeight="1">
      <c r="A734" s="710"/>
      <c r="B734" s="678"/>
      <c r="C734" s="678"/>
      <c r="D734" s="658"/>
      <c r="E734" s="658"/>
      <c r="F734" s="678"/>
      <c r="G734" s="659"/>
      <c r="H734" s="707"/>
      <c r="I734" s="661"/>
      <c r="J734" s="707"/>
      <c r="K734" s="675"/>
      <c r="L734" s="675"/>
      <c r="M734" s="679"/>
      <c r="N734" s="711"/>
      <c r="O734" s="681"/>
      <c r="P734" s="681"/>
      <c r="Q734" s="681"/>
      <c r="R734" s="712"/>
      <c r="S734" s="681"/>
      <c r="T734" s="712"/>
      <c r="U734" s="681"/>
      <c r="V734" s="681"/>
      <c r="W734" s="681"/>
      <c r="X734" s="707"/>
      <c r="Y734" s="681"/>
      <c r="Z734" s="681"/>
      <c r="AA734" s="681"/>
      <c r="AB734" s="681"/>
      <c r="AC734" s="681"/>
      <c r="AD734" s="681"/>
      <c r="AE734" s="698"/>
    </row>
    <row r="735" spans="1:31" ht="200.1" customHeight="1">
      <c r="A735" s="710"/>
      <c r="B735" s="678"/>
      <c r="C735" s="678"/>
      <c r="D735" s="658"/>
      <c r="E735" s="658"/>
      <c r="F735" s="678"/>
      <c r="G735" s="659"/>
      <c r="H735" s="707"/>
      <c r="I735" s="661"/>
      <c r="J735" s="707"/>
      <c r="K735" s="675"/>
      <c r="L735" s="675"/>
      <c r="M735" s="679"/>
      <c r="N735" s="711"/>
      <c r="O735" s="681"/>
      <c r="P735" s="681"/>
      <c r="Q735" s="681"/>
      <c r="R735" s="712"/>
      <c r="S735" s="681"/>
      <c r="T735" s="712"/>
      <c r="U735" s="681"/>
      <c r="V735" s="681"/>
      <c r="W735" s="681"/>
      <c r="X735" s="707"/>
      <c r="Y735" s="681"/>
      <c r="Z735" s="681"/>
      <c r="AA735" s="681"/>
      <c r="AB735" s="681"/>
      <c r="AC735" s="681"/>
      <c r="AD735" s="681"/>
      <c r="AE735" s="698"/>
    </row>
    <row r="736" spans="1:31" ht="200.1" customHeight="1">
      <c r="A736" s="710"/>
      <c r="B736" s="678"/>
      <c r="C736" s="678"/>
      <c r="D736" s="710"/>
      <c r="E736" s="658"/>
      <c r="F736" s="678"/>
      <c r="G736" s="659"/>
      <c r="H736" s="707"/>
      <c r="I736" s="661"/>
      <c r="J736" s="707"/>
      <c r="K736" s="675"/>
      <c r="L736" s="675"/>
      <c r="M736" s="679"/>
      <c r="N736" s="711"/>
      <c r="O736" s="681"/>
      <c r="P736" s="681"/>
      <c r="Q736" s="681"/>
      <c r="R736" s="712"/>
      <c r="S736" s="681"/>
      <c r="T736" s="712"/>
      <c r="U736" s="681"/>
      <c r="V736" s="681"/>
      <c r="W736" s="681"/>
      <c r="X736" s="707"/>
      <c r="Y736" s="681"/>
      <c r="Z736" s="681"/>
      <c r="AA736" s="681"/>
      <c r="AB736" s="681"/>
      <c r="AC736" s="681"/>
      <c r="AD736" s="681"/>
      <c r="AE736" s="698"/>
    </row>
    <row r="737" spans="1:31" ht="200.1" customHeight="1">
      <c r="A737" s="710"/>
      <c r="B737" s="678"/>
      <c r="C737" s="678"/>
      <c r="D737" s="658"/>
      <c r="E737" s="658"/>
      <c r="F737" s="678"/>
      <c r="G737" s="659"/>
      <c r="H737" s="707"/>
      <c r="I737" s="661"/>
      <c r="J737" s="707"/>
      <c r="K737" s="675"/>
      <c r="L737" s="675"/>
      <c r="M737" s="679"/>
      <c r="N737" s="711"/>
      <c r="O737" s="681"/>
      <c r="P737" s="681"/>
      <c r="Q737" s="681"/>
      <c r="R737" s="712"/>
      <c r="S737" s="681"/>
      <c r="T737" s="712"/>
      <c r="U737" s="681"/>
      <c r="V737" s="681"/>
      <c r="W737" s="681"/>
      <c r="X737" s="707"/>
      <c r="Y737" s="681"/>
      <c r="Z737" s="681"/>
      <c r="AA737" s="681"/>
      <c r="AB737" s="681"/>
      <c r="AC737" s="681"/>
      <c r="AD737" s="681"/>
      <c r="AE737" s="698"/>
    </row>
    <row r="738" spans="1:31" ht="200.1" customHeight="1">
      <c r="A738" s="710"/>
      <c r="B738" s="678"/>
      <c r="C738" s="678"/>
      <c r="D738" s="658"/>
      <c r="E738" s="658"/>
      <c r="F738" s="678"/>
      <c r="G738" s="659"/>
      <c r="H738" s="707"/>
      <c r="I738" s="661"/>
      <c r="J738" s="707"/>
      <c r="K738" s="675"/>
      <c r="L738" s="675"/>
      <c r="M738" s="679"/>
      <c r="N738" s="711"/>
      <c r="O738" s="681"/>
      <c r="P738" s="681"/>
      <c r="Q738" s="681"/>
      <c r="R738" s="712"/>
      <c r="S738" s="681"/>
      <c r="T738" s="712"/>
      <c r="U738" s="681"/>
      <c r="V738" s="681"/>
      <c r="W738" s="681"/>
      <c r="X738" s="707"/>
      <c r="Y738" s="681"/>
      <c r="Z738" s="681"/>
      <c r="AA738" s="681"/>
      <c r="AB738" s="681"/>
      <c r="AC738" s="681"/>
      <c r="AD738" s="681"/>
      <c r="AE738" s="698"/>
    </row>
    <row r="739" spans="1:31" ht="200.1" customHeight="1">
      <c r="A739" s="710"/>
      <c r="B739" s="678"/>
      <c r="C739" s="678"/>
      <c r="D739" s="710"/>
      <c r="E739" s="658"/>
      <c r="F739" s="678"/>
      <c r="G739" s="659"/>
      <c r="H739" s="707"/>
      <c r="I739" s="661"/>
      <c r="J739" s="707"/>
      <c r="K739" s="675"/>
      <c r="L739" s="675"/>
      <c r="M739" s="679"/>
      <c r="N739" s="711"/>
      <c r="O739" s="681"/>
      <c r="P739" s="681"/>
      <c r="Q739" s="681"/>
      <c r="R739" s="712"/>
      <c r="S739" s="681"/>
      <c r="T739" s="712"/>
      <c r="U739" s="681"/>
      <c r="V739" s="681"/>
      <c r="W739" s="681"/>
      <c r="X739" s="707"/>
      <c r="Y739" s="681"/>
      <c r="Z739" s="681"/>
      <c r="AA739" s="681"/>
      <c r="AB739" s="681"/>
      <c r="AC739" s="681"/>
      <c r="AD739" s="681"/>
      <c r="AE739" s="698"/>
    </row>
    <row r="740" spans="1:31" ht="200.1" customHeight="1">
      <c r="A740" s="710"/>
      <c r="B740" s="678"/>
      <c r="C740" s="678"/>
      <c r="D740" s="658"/>
      <c r="E740" s="658"/>
      <c r="F740" s="678"/>
      <c r="G740" s="659"/>
      <c r="H740" s="707"/>
      <c r="I740" s="661"/>
      <c r="J740" s="707"/>
      <c r="K740" s="675"/>
      <c r="L740" s="675"/>
      <c r="M740" s="679"/>
      <c r="N740" s="711"/>
      <c r="O740" s="681"/>
      <c r="P740" s="681"/>
      <c r="Q740" s="681"/>
      <c r="R740" s="712"/>
      <c r="S740" s="681"/>
      <c r="T740" s="712"/>
      <c r="U740" s="681"/>
      <c r="V740" s="681"/>
      <c r="W740" s="681"/>
      <c r="X740" s="707"/>
      <c r="Y740" s="681"/>
      <c r="Z740" s="681"/>
      <c r="AA740" s="681"/>
      <c r="AB740" s="681"/>
      <c r="AC740" s="681"/>
      <c r="AD740" s="681"/>
      <c r="AE740" s="698"/>
    </row>
    <row r="741" spans="1:31" ht="200.1" customHeight="1">
      <c r="A741" s="710"/>
      <c r="B741" s="678"/>
      <c r="C741" s="678"/>
      <c r="D741" s="658"/>
      <c r="E741" s="658"/>
      <c r="F741" s="678"/>
      <c r="G741" s="659"/>
      <c r="H741" s="707"/>
      <c r="I741" s="661"/>
      <c r="J741" s="707"/>
      <c r="K741" s="675"/>
      <c r="L741" s="675"/>
      <c r="M741" s="679"/>
      <c r="N741" s="711"/>
      <c r="O741" s="681"/>
      <c r="P741" s="681"/>
      <c r="Q741" s="681"/>
      <c r="R741" s="712"/>
      <c r="S741" s="681"/>
      <c r="T741" s="712"/>
      <c r="U741" s="681"/>
      <c r="V741" s="681"/>
      <c r="W741" s="681"/>
      <c r="X741" s="707"/>
      <c r="Y741" s="681"/>
      <c r="Z741" s="681"/>
      <c r="AA741" s="681"/>
      <c r="AB741" s="681"/>
      <c r="AC741" s="681"/>
      <c r="AD741" s="681"/>
      <c r="AE741" s="698"/>
    </row>
    <row r="742" spans="1:31" ht="200.1" customHeight="1">
      <c r="A742" s="710"/>
      <c r="B742" s="678"/>
      <c r="C742" s="678"/>
      <c r="D742" s="710"/>
      <c r="E742" s="658"/>
      <c r="F742" s="678"/>
      <c r="G742" s="659"/>
      <c r="H742" s="707"/>
      <c r="I742" s="661"/>
      <c r="J742" s="707"/>
      <c r="K742" s="675"/>
      <c r="L742" s="675"/>
      <c r="M742" s="679"/>
      <c r="N742" s="711"/>
      <c r="O742" s="681"/>
      <c r="P742" s="681"/>
      <c r="Q742" s="681"/>
      <c r="R742" s="712"/>
      <c r="S742" s="681"/>
      <c r="T742" s="712"/>
      <c r="U742" s="681"/>
      <c r="V742" s="681"/>
      <c r="W742" s="681"/>
      <c r="X742" s="707"/>
      <c r="Y742" s="681"/>
      <c r="Z742" s="681"/>
      <c r="AA742" s="681"/>
      <c r="AB742" s="681"/>
      <c r="AC742" s="681"/>
      <c r="AD742" s="681"/>
      <c r="AE742" s="698"/>
    </row>
    <row r="743" spans="1:31" ht="200.1" customHeight="1">
      <c r="A743" s="710"/>
      <c r="B743" s="678"/>
      <c r="C743" s="678"/>
      <c r="D743" s="658"/>
      <c r="E743" s="658"/>
      <c r="F743" s="678"/>
      <c r="G743" s="659"/>
      <c r="H743" s="707"/>
      <c r="I743" s="661"/>
      <c r="J743" s="707"/>
      <c r="K743" s="675"/>
      <c r="L743" s="675"/>
      <c r="M743" s="679"/>
      <c r="N743" s="711"/>
      <c r="O743" s="681"/>
      <c r="P743" s="681"/>
      <c r="Q743" s="681"/>
      <c r="R743" s="712"/>
      <c r="S743" s="681"/>
      <c r="T743" s="712"/>
      <c r="U743" s="681"/>
      <c r="V743" s="681"/>
      <c r="W743" s="681"/>
      <c r="X743" s="707"/>
      <c r="Y743" s="681"/>
      <c r="Z743" s="681"/>
      <c r="AA743" s="681"/>
      <c r="AB743" s="681"/>
      <c r="AC743" s="681"/>
      <c r="AD743" s="681"/>
      <c r="AE743" s="698"/>
    </row>
    <row r="744" spans="1:31" ht="200.1" customHeight="1">
      <c r="A744" s="710"/>
      <c r="B744" s="678"/>
      <c r="C744" s="678"/>
      <c r="D744" s="658"/>
      <c r="E744" s="658"/>
      <c r="F744" s="678"/>
      <c r="G744" s="659"/>
      <c r="H744" s="707"/>
      <c r="I744" s="661"/>
      <c r="J744" s="707"/>
      <c r="K744" s="675"/>
      <c r="L744" s="675"/>
      <c r="M744" s="679"/>
      <c r="N744" s="711"/>
      <c r="O744" s="681"/>
      <c r="P744" s="681"/>
      <c r="Q744" s="681"/>
      <c r="R744" s="712"/>
      <c r="S744" s="681"/>
      <c r="T744" s="712"/>
      <c r="U744" s="681"/>
      <c r="V744" s="681"/>
      <c r="W744" s="681"/>
      <c r="X744" s="707"/>
      <c r="Y744" s="681"/>
      <c r="Z744" s="681"/>
      <c r="AA744" s="681"/>
      <c r="AB744" s="681"/>
      <c r="AC744" s="681"/>
      <c r="AD744" s="681"/>
      <c r="AE744" s="698"/>
    </row>
    <row r="745" spans="1:31" ht="200.1" customHeight="1">
      <c r="A745" s="710"/>
      <c r="B745" s="678"/>
      <c r="C745" s="678"/>
      <c r="D745" s="710"/>
      <c r="E745" s="658"/>
      <c r="F745" s="678"/>
      <c r="G745" s="659"/>
      <c r="H745" s="707"/>
      <c r="I745" s="661"/>
      <c r="J745" s="707"/>
      <c r="K745" s="675"/>
      <c r="L745" s="675"/>
      <c r="M745" s="679"/>
      <c r="N745" s="711"/>
      <c r="O745" s="681"/>
      <c r="P745" s="681"/>
      <c r="Q745" s="681"/>
      <c r="R745" s="712"/>
      <c r="S745" s="681"/>
      <c r="T745" s="712"/>
      <c r="U745" s="681"/>
      <c r="V745" s="681"/>
      <c r="W745" s="681"/>
      <c r="X745" s="707"/>
      <c r="Y745" s="681"/>
      <c r="Z745" s="681"/>
      <c r="AA745" s="681"/>
      <c r="AB745" s="681"/>
      <c r="AC745" s="681"/>
      <c r="AD745" s="681"/>
      <c r="AE745" s="698"/>
    </row>
    <row r="746" spans="1:31" ht="200.1" customHeight="1">
      <c r="A746" s="710"/>
      <c r="B746" s="678"/>
      <c r="C746" s="678"/>
      <c r="D746" s="658"/>
      <c r="E746" s="658"/>
      <c r="F746" s="678"/>
      <c r="G746" s="659"/>
      <c r="H746" s="707"/>
      <c r="I746" s="661"/>
      <c r="J746" s="707"/>
      <c r="K746" s="675"/>
      <c r="L746" s="675"/>
      <c r="M746" s="679"/>
      <c r="N746" s="711"/>
      <c r="O746" s="681"/>
      <c r="P746" s="681"/>
      <c r="Q746" s="681"/>
      <c r="R746" s="712"/>
      <c r="S746" s="681"/>
      <c r="T746" s="712"/>
      <c r="U746" s="681"/>
      <c r="V746" s="681"/>
      <c r="W746" s="681"/>
      <c r="X746" s="707"/>
      <c r="Y746" s="681"/>
      <c r="Z746" s="681"/>
      <c r="AA746" s="681"/>
      <c r="AB746" s="681"/>
      <c r="AC746" s="681"/>
      <c r="AD746" s="681"/>
      <c r="AE746" s="698"/>
    </row>
    <row r="747" spans="1:31" ht="200.1" customHeight="1">
      <c r="A747" s="710"/>
      <c r="B747" s="678"/>
      <c r="C747" s="678"/>
      <c r="D747" s="658"/>
      <c r="E747" s="658"/>
      <c r="F747" s="678"/>
      <c r="G747" s="659"/>
      <c r="H747" s="707"/>
      <c r="I747" s="661"/>
      <c r="J747" s="707"/>
      <c r="K747" s="675"/>
      <c r="L747" s="675"/>
      <c r="M747" s="679"/>
      <c r="N747" s="711"/>
      <c r="O747" s="681"/>
      <c r="P747" s="681"/>
      <c r="Q747" s="681"/>
      <c r="R747" s="712"/>
      <c r="S747" s="681"/>
      <c r="T747" s="712"/>
      <c r="U747" s="681"/>
      <c r="V747" s="681"/>
      <c r="W747" s="681"/>
      <c r="X747" s="707"/>
      <c r="Y747" s="681"/>
      <c r="Z747" s="681"/>
      <c r="AA747" s="681"/>
      <c r="AB747" s="681"/>
      <c r="AC747" s="681"/>
      <c r="AD747" s="681"/>
      <c r="AE747" s="698"/>
    </row>
    <row r="748" spans="1:31" ht="200.1" customHeight="1">
      <c r="A748" s="710"/>
      <c r="B748" s="678"/>
      <c r="C748" s="678"/>
      <c r="D748" s="710"/>
      <c r="E748" s="658"/>
      <c r="F748" s="678"/>
      <c r="G748" s="659"/>
      <c r="H748" s="707"/>
      <c r="I748" s="661"/>
      <c r="J748" s="707"/>
      <c r="K748" s="675"/>
      <c r="L748" s="675"/>
      <c r="M748" s="679"/>
      <c r="N748" s="711"/>
      <c r="O748" s="681"/>
      <c r="P748" s="681"/>
      <c r="Q748" s="681"/>
      <c r="R748" s="712"/>
      <c r="S748" s="681"/>
      <c r="T748" s="712"/>
      <c r="U748" s="681"/>
      <c r="V748" s="681"/>
      <c r="W748" s="681"/>
      <c r="X748" s="707"/>
      <c r="Y748" s="681"/>
      <c r="Z748" s="681"/>
      <c r="AA748" s="681"/>
      <c r="AB748" s="681"/>
      <c r="AC748" s="681"/>
      <c r="AD748" s="681"/>
      <c r="AE748" s="698"/>
    </row>
    <row r="749" spans="1:31" ht="200.1" customHeight="1">
      <c r="A749" s="710"/>
      <c r="B749" s="678"/>
      <c r="C749" s="678"/>
      <c r="D749" s="658"/>
      <c r="E749" s="658"/>
      <c r="F749" s="678"/>
      <c r="G749" s="659"/>
      <c r="H749" s="707"/>
      <c r="I749" s="661"/>
      <c r="J749" s="707"/>
      <c r="K749" s="675"/>
      <c r="L749" s="675"/>
      <c r="M749" s="679"/>
      <c r="N749" s="711"/>
      <c r="O749" s="681"/>
      <c r="P749" s="681"/>
      <c r="Q749" s="681"/>
      <c r="R749" s="712"/>
      <c r="S749" s="681"/>
      <c r="T749" s="712"/>
      <c r="U749" s="681"/>
      <c r="V749" s="681"/>
      <c r="W749" s="681"/>
      <c r="X749" s="707"/>
      <c r="Y749" s="681"/>
      <c r="Z749" s="681"/>
      <c r="AA749" s="681"/>
      <c r="AB749" s="681"/>
      <c r="AC749" s="681"/>
      <c r="AD749" s="681"/>
      <c r="AE749" s="698"/>
    </row>
    <row r="750" spans="1:31" ht="200.1" customHeight="1">
      <c r="A750" s="710"/>
      <c r="B750" s="678"/>
      <c r="C750" s="678"/>
      <c r="D750" s="658"/>
      <c r="E750" s="658"/>
      <c r="F750" s="678"/>
      <c r="G750" s="659"/>
      <c r="H750" s="707"/>
      <c r="I750" s="661"/>
      <c r="J750" s="707"/>
      <c r="K750" s="675"/>
      <c r="L750" s="675"/>
      <c r="M750" s="679"/>
      <c r="N750" s="711"/>
      <c r="O750" s="681"/>
      <c r="P750" s="681"/>
      <c r="Q750" s="681"/>
      <c r="R750" s="712"/>
      <c r="S750" s="681"/>
      <c r="T750" s="712"/>
      <c r="U750" s="681"/>
      <c r="V750" s="681"/>
      <c r="W750" s="681"/>
      <c r="X750" s="707"/>
      <c r="Y750" s="681"/>
      <c r="Z750" s="681"/>
      <c r="AA750" s="681"/>
      <c r="AB750" s="681"/>
      <c r="AC750" s="681"/>
      <c r="AD750" s="681"/>
      <c r="AE750" s="698"/>
    </row>
    <row r="751" spans="1:31" ht="200.1" customHeight="1">
      <c r="A751" s="710"/>
      <c r="B751" s="678"/>
      <c r="C751" s="678"/>
      <c r="D751" s="710"/>
      <c r="E751" s="658"/>
      <c r="F751" s="678"/>
      <c r="G751" s="659"/>
      <c r="H751" s="707"/>
      <c r="I751" s="661"/>
      <c r="J751" s="707"/>
      <c r="K751" s="675"/>
      <c r="L751" s="675"/>
      <c r="M751" s="679"/>
      <c r="N751" s="711"/>
      <c r="O751" s="681"/>
      <c r="P751" s="681"/>
      <c r="Q751" s="681"/>
      <c r="R751" s="712"/>
      <c r="S751" s="681"/>
      <c r="T751" s="712"/>
      <c r="U751" s="681"/>
      <c r="V751" s="681"/>
      <c r="W751" s="681"/>
      <c r="X751" s="707"/>
      <c r="Y751" s="681"/>
      <c r="Z751" s="681"/>
      <c r="AA751" s="681"/>
      <c r="AB751" s="681"/>
      <c r="AC751" s="681"/>
      <c r="AD751" s="681"/>
      <c r="AE751" s="698"/>
    </row>
    <row r="752" spans="1:31" ht="200.1" customHeight="1">
      <c r="A752" s="710"/>
      <c r="B752" s="678"/>
      <c r="C752" s="678"/>
      <c r="D752" s="658"/>
      <c r="E752" s="658"/>
      <c r="F752" s="678"/>
      <c r="G752" s="659"/>
      <c r="H752" s="707"/>
      <c r="I752" s="661"/>
      <c r="J752" s="707"/>
      <c r="K752" s="675"/>
      <c r="L752" s="675"/>
      <c r="M752" s="679"/>
      <c r="N752" s="711"/>
      <c r="O752" s="681"/>
      <c r="P752" s="681"/>
      <c r="Q752" s="681"/>
      <c r="R752" s="712"/>
      <c r="S752" s="681"/>
      <c r="T752" s="712"/>
      <c r="U752" s="681"/>
      <c r="V752" s="681"/>
      <c r="W752" s="681"/>
      <c r="X752" s="707"/>
      <c r="Y752" s="681"/>
      <c r="Z752" s="681"/>
      <c r="AA752" s="681"/>
      <c r="AB752" s="681"/>
      <c r="AC752" s="681"/>
      <c r="AD752" s="681"/>
      <c r="AE752" s="698"/>
    </row>
    <row r="753" spans="1:31" ht="200.1" customHeight="1">
      <c r="A753" s="710"/>
      <c r="B753" s="678"/>
      <c r="C753" s="678"/>
      <c r="D753" s="658"/>
      <c r="E753" s="658"/>
      <c r="F753" s="678"/>
      <c r="G753" s="659"/>
      <c r="H753" s="707"/>
      <c r="I753" s="661"/>
      <c r="J753" s="707"/>
      <c r="K753" s="675"/>
      <c r="L753" s="675"/>
      <c r="M753" s="679"/>
      <c r="N753" s="711"/>
      <c r="O753" s="681"/>
      <c r="P753" s="681"/>
      <c r="Q753" s="681"/>
      <c r="R753" s="712"/>
      <c r="S753" s="681"/>
      <c r="T753" s="712"/>
      <c r="U753" s="681"/>
      <c r="V753" s="681"/>
      <c r="W753" s="681"/>
      <c r="X753" s="707"/>
      <c r="Y753" s="681"/>
      <c r="Z753" s="681"/>
      <c r="AA753" s="681"/>
      <c r="AB753" s="681"/>
      <c r="AC753" s="681"/>
      <c r="AD753" s="681"/>
      <c r="AE753" s="698"/>
    </row>
    <row r="754" spans="1:31" ht="200.1" customHeight="1">
      <c r="A754" s="710"/>
      <c r="B754" s="678"/>
      <c r="C754" s="678"/>
      <c r="D754" s="710"/>
      <c r="E754" s="658"/>
      <c r="F754" s="678"/>
      <c r="G754" s="659"/>
      <c r="H754" s="707"/>
      <c r="I754" s="661"/>
      <c r="J754" s="707"/>
      <c r="K754" s="675"/>
      <c r="L754" s="675"/>
      <c r="M754" s="679"/>
      <c r="N754" s="711"/>
      <c r="O754" s="681"/>
      <c r="P754" s="681"/>
      <c r="Q754" s="681"/>
      <c r="R754" s="712"/>
      <c r="S754" s="681"/>
      <c r="T754" s="712"/>
      <c r="U754" s="681"/>
      <c r="V754" s="681"/>
      <c r="W754" s="681"/>
      <c r="X754" s="707"/>
      <c r="Y754" s="681"/>
      <c r="Z754" s="681"/>
      <c r="AA754" s="681"/>
      <c r="AB754" s="681"/>
      <c r="AC754" s="681"/>
      <c r="AD754" s="681"/>
      <c r="AE754" s="698"/>
    </row>
    <row r="755" spans="1:31" ht="200.1" customHeight="1">
      <c r="A755" s="710"/>
      <c r="B755" s="678"/>
      <c r="C755" s="678"/>
      <c r="D755" s="658"/>
      <c r="E755" s="658"/>
      <c r="F755" s="678"/>
      <c r="G755" s="659"/>
      <c r="H755" s="707"/>
      <c r="I755" s="661"/>
      <c r="J755" s="707"/>
      <c r="K755" s="675"/>
      <c r="L755" s="675"/>
      <c r="M755" s="679"/>
      <c r="N755" s="711"/>
      <c r="O755" s="681"/>
      <c r="P755" s="681"/>
      <c r="Q755" s="681"/>
      <c r="R755" s="712"/>
      <c r="S755" s="681"/>
      <c r="T755" s="712"/>
      <c r="U755" s="681"/>
      <c r="V755" s="681"/>
      <c r="W755" s="681"/>
      <c r="X755" s="707"/>
      <c r="Y755" s="681"/>
      <c r="Z755" s="681"/>
      <c r="AA755" s="681"/>
      <c r="AB755" s="681"/>
      <c r="AC755" s="681"/>
      <c r="AD755" s="681"/>
      <c r="AE755" s="698"/>
    </row>
    <row r="756" spans="1:31" ht="200.1" customHeight="1">
      <c r="A756" s="710"/>
      <c r="B756" s="678"/>
      <c r="C756" s="678"/>
      <c r="D756" s="658"/>
      <c r="E756" s="658"/>
      <c r="F756" s="678"/>
      <c r="G756" s="659"/>
      <c r="H756" s="707"/>
      <c r="I756" s="661"/>
      <c r="J756" s="707"/>
      <c r="K756" s="675"/>
      <c r="L756" s="675"/>
      <c r="M756" s="679"/>
      <c r="N756" s="711"/>
      <c r="O756" s="681"/>
      <c r="P756" s="681"/>
      <c r="Q756" s="681"/>
      <c r="R756" s="712"/>
      <c r="S756" s="681"/>
      <c r="T756" s="712"/>
      <c r="U756" s="681"/>
      <c r="V756" s="681"/>
      <c r="W756" s="681"/>
      <c r="X756" s="707"/>
      <c r="Y756" s="681"/>
      <c r="Z756" s="681"/>
      <c r="AA756" s="681"/>
      <c r="AB756" s="681"/>
      <c r="AC756" s="681"/>
      <c r="AD756" s="681"/>
      <c r="AE756" s="698"/>
    </row>
    <row r="757" spans="1:31" ht="200.1" customHeight="1">
      <c r="A757" s="710"/>
      <c r="B757" s="678"/>
      <c r="C757" s="678"/>
      <c r="D757" s="710"/>
      <c r="E757" s="658"/>
      <c r="F757" s="678"/>
      <c r="G757" s="659"/>
      <c r="H757" s="707"/>
      <c r="I757" s="661"/>
      <c r="J757" s="707"/>
      <c r="K757" s="675"/>
      <c r="L757" s="675"/>
      <c r="M757" s="679"/>
      <c r="N757" s="711"/>
      <c r="O757" s="681"/>
      <c r="P757" s="681"/>
      <c r="Q757" s="681"/>
      <c r="R757" s="712"/>
      <c r="S757" s="681"/>
      <c r="T757" s="712"/>
      <c r="U757" s="681"/>
      <c r="V757" s="681"/>
      <c r="W757" s="681"/>
      <c r="X757" s="707"/>
      <c r="Y757" s="681"/>
      <c r="Z757" s="681"/>
      <c r="AA757" s="681"/>
      <c r="AB757" s="681"/>
      <c r="AC757" s="681"/>
      <c r="AD757" s="681"/>
      <c r="AE757" s="698"/>
    </row>
    <row r="758" spans="1:31" ht="200.1" customHeight="1">
      <c r="A758" s="710"/>
      <c r="B758" s="678"/>
      <c r="C758" s="678"/>
      <c r="D758" s="658"/>
      <c r="E758" s="658"/>
      <c r="F758" s="678"/>
      <c r="G758" s="659"/>
      <c r="H758" s="707"/>
      <c r="I758" s="661"/>
      <c r="J758" s="707"/>
      <c r="K758" s="675"/>
      <c r="L758" s="675"/>
      <c r="M758" s="679"/>
      <c r="N758" s="711"/>
      <c r="O758" s="681"/>
      <c r="P758" s="681"/>
      <c r="Q758" s="681"/>
      <c r="R758" s="712"/>
      <c r="S758" s="681"/>
      <c r="T758" s="712"/>
      <c r="U758" s="681"/>
      <c r="V758" s="681"/>
      <c r="W758" s="681"/>
      <c r="X758" s="707"/>
      <c r="Y758" s="681"/>
      <c r="Z758" s="681"/>
      <c r="AA758" s="681"/>
      <c r="AB758" s="681"/>
      <c r="AC758" s="681"/>
      <c r="AD758" s="681"/>
      <c r="AE758" s="698"/>
    </row>
    <row r="759" spans="1:31" ht="200.1" customHeight="1">
      <c r="A759" s="710"/>
      <c r="B759" s="678"/>
      <c r="C759" s="678"/>
      <c r="D759" s="658"/>
      <c r="E759" s="658"/>
      <c r="F759" s="678"/>
      <c r="G759" s="659"/>
      <c r="H759" s="707"/>
      <c r="I759" s="661"/>
      <c r="J759" s="707"/>
      <c r="K759" s="675"/>
      <c r="L759" s="675"/>
      <c r="M759" s="679"/>
      <c r="N759" s="711"/>
      <c r="O759" s="681"/>
      <c r="P759" s="681"/>
      <c r="Q759" s="681"/>
      <c r="R759" s="712"/>
      <c r="S759" s="681"/>
      <c r="T759" s="712"/>
      <c r="U759" s="681"/>
      <c r="V759" s="681"/>
      <c r="W759" s="681"/>
      <c r="X759" s="707"/>
      <c r="Y759" s="681"/>
      <c r="Z759" s="681"/>
      <c r="AA759" s="681"/>
      <c r="AB759" s="681"/>
      <c r="AC759" s="681"/>
      <c r="AD759" s="681"/>
      <c r="AE759" s="698"/>
    </row>
    <row r="760" spans="1:31" ht="200.1" customHeight="1">
      <c r="A760" s="710"/>
      <c r="B760" s="678"/>
      <c r="C760" s="678"/>
      <c r="D760" s="710"/>
      <c r="E760" s="658"/>
      <c r="F760" s="678"/>
      <c r="G760" s="659"/>
      <c r="H760" s="707"/>
      <c r="I760" s="661"/>
      <c r="J760" s="707"/>
      <c r="K760" s="675"/>
      <c r="L760" s="675"/>
      <c r="M760" s="679"/>
      <c r="N760" s="711"/>
      <c r="O760" s="681"/>
      <c r="P760" s="681"/>
      <c r="Q760" s="681"/>
      <c r="R760" s="712"/>
      <c r="S760" s="681"/>
      <c r="T760" s="712"/>
      <c r="U760" s="681"/>
      <c r="V760" s="681"/>
      <c r="W760" s="681"/>
      <c r="X760" s="707"/>
      <c r="Y760" s="681"/>
      <c r="Z760" s="681"/>
      <c r="AA760" s="681"/>
      <c r="AB760" s="681"/>
      <c r="AC760" s="681"/>
      <c r="AD760" s="681"/>
      <c r="AE760" s="698"/>
    </row>
    <row r="761" spans="1:31" ht="200.1" customHeight="1">
      <c r="A761" s="710"/>
      <c r="B761" s="678"/>
      <c r="C761" s="678"/>
      <c r="D761" s="658"/>
      <c r="E761" s="658"/>
      <c r="F761" s="678"/>
      <c r="G761" s="659"/>
      <c r="H761" s="707"/>
      <c r="I761" s="661"/>
      <c r="J761" s="707"/>
      <c r="K761" s="675"/>
      <c r="L761" s="675"/>
      <c r="M761" s="679"/>
      <c r="N761" s="711"/>
      <c r="O761" s="681"/>
      <c r="P761" s="681"/>
      <c r="Q761" s="681"/>
      <c r="R761" s="712"/>
      <c r="S761" s="681"/>
      <c r="T761" s="712"/>
      <c r="U761" s="681"/>
      <c r="V761" s="681"/>
      <c r="W761" s="681"/>
      <c r="X761" s="707"/>
      <c r="Y761" s="681"/>
      <c r="Z761" s="681"/>
      <c r="AA761" s="681"/>
      <c r="AB761" s="681"/>
      <c r="AC761" s="681"/>
      <c r="AD761" s="681"/>
      <c r="AE761" s="698"/>
    </row>
    <row r="762" spans="1:31" ht="200.1" customHeight="1">
      <c r="A762" s="710"/>
      <c r="B762" s="678"/>
      <c r="C762" s="678"/>
      <c r="D762" s="658"/>
      <c r="E762" s="658"/>
      <c r="F762" s="678"/>
      <c r="G762" s="659"/>
      <c r="H762" s="707"/>
      <c r="I762" s="661"/>
      <c r="J762" s="707"/>
      <c r="K762" s="675"/>
      <c r="L762" s="675"/>
      <c r="M762" s="679"/>
      <c r="N762" s="711"/>
      <c r="O762" s="681"/>
      <c r="P762" s="681"/>
      <c r="Q762" s="681"/>
      <c r="R762" s="712"/>
      <c r="S762" s="681"/>
      <c r="T762" s="712"/>
      <c r="U762" s="681"/>
      <c r="V762" s="681"/>
      <c r="W762" s="681"/>
      <c r="X762" s="707"/>
      <c r="Y762" s="681"/>
      <c r="Z762" s="681"/>
      <c r="AA762" s="681"/>
      <c r="AB762" s="681"/>
      <c r="AC762" s="681"/>
      <c r="AD762" s="681"/>
      <c r="AE762" s="698"/>
    </row>
    <row r="763" spans="1:31" ht="200.1" customHeight="1">
      <c r="A763" s="710"/>
      <c r="B763" s="678"/>
      <c r="C763" s="678"/>
      <c r="D763" s="710"/>
      <c r="E763" s="658"/>
      <c r="F763" s="678"/>
      <c r="G763" s="659"/>
      <c r="H763" s="707"/>
      <c r="I763" s="661"/>
      <c r="J763" s="707"/>
      <c r="K763" s="675"/>
      <c r="L763" s="675"/>
      <c r="M763" s="679"/>
      <c r="N763" s="711"/>
      <c r="O763" s="681"/>
      <c r="P763" s="681"/>
      <c r="Q763" s="681"/>
      <c r="R763" s="712"/>
      <c r="S763" s="681"/>
      <c r="T763" s="712"/>
      <c r="U763" s="681"/>
      <c r="V763" s="681"/>
      <c r="W763" s="681"/>
      <c r="X763" s="707"/>
      <c r="Y763" s="681"/>
      <c r="Z763" s="681"/>
      <c r="AA763" s="681"/>
      <c r="AB763" s="681"/>
      <c r="AC763" s="681"/>
      <c r="AD763" s="681"/>
      <c r="AE763" s="698"/>
    </row>
    <row r="764" spans="1:31" ht="200.1" customHeight="1">
      <c r="A764" s="710"/>
      <c r="B764" s="678"/>
      <c r="C764" s="678"/>
      <c r="D764" s="658"/>
      <c r="E764" s="658"/>
      <c r="F764" s="678"/>
      <c r="G764" s="659"/>
      <c r="H764" s="707"/>
      <c r="I764" s="661"/>
      <c r="J764" s="707"/>
      <c r="K764" s="675"/>
      <c r="L764" s="675"/>
      <c r="M764" s="679"/>
      <c r="N764" s="711"/>
      <c r="O764" s="681"/>
      <c r="P764" s="681"/>
      <c r="Q764" s="681"/>
      <c r="R764" s="712"/>
      <c r="S764" s="681"/>
      <c r="T764" s="712"/>
      <c r="U764" s="681"/>
      <c r="V764" s="681"/>
      <c r="W764" s="681"/>
      <c r="X764" s="707"/>
      <c r="Y764" s="681"/>
      <c r="Z764" s="681"/>
      <c r="AA764" s="681"/>
      <c r="AB764" s="681"/>
      <c r="AC764" s="681"/>
      <c r="AD764" s="681"/>
      <c r="AE764" s="698"/>
    </row>
    <row r="765" spans="1:31" ht="200.1" customHeight="1">
      <c r="A765" s="710"/>
      <c r="B765" s="678"/>
      <c r="C765" s="678"/>
      <c r="D765" s="658"/>
      <c r="E765" s="658"/>
      <c r="F765" s="678"/>
      <c r="G765" s="659"/>
      <c r="H765" s="707"/>
      <c r="I765" s="661"/>
      <c r="J765" s="707"/>
      <c r="K765" s="675"/>
      <c r="L765" s="675"/>
      <c r="M765" s="679"/>
      <c r="N765" s="711"/>
      <c r="O765" s="681"/>
      <c r="P765" s="681"/>
      <c r="Q765" s="681"/>
      <c r="R765" s="712"/>
      <c r="S765" s="681"/>
      <c r="T765" s="712"/>
      <c r="U765" s="681"/>
      <c r="V765" s="681"/>
      <c r="W765" s="681"/>
      <c r="X765" s="707"/>
      <c r="Y765" s="681"/>
      <c r="Z765" s="681"/>
      <c r="AA765" s="681"/>
      <c r="AB765" s="681"/>
      <c r="AC765" s="681"/>
      <c r="AD765" s="681"/>
      <c r="AE765" s="698"/>
    </row>
    <row r="766" spans="1:31" ht="200.1" customHeight="1">
      <c r="A766" s="710"/>
      <c r="B766" s="678"/>
      <c r="C766" s="678"/>
      <c r="D766" s="710"/>
      <c r="E766" s="658"/>
      <c r="F766" s="678"/>
      <c r="G766" s="659"/>
      <c r="H766" s="707"/>
      <c r="I766" s="661"/>
      <c r="J766" s="707"/>
      <c r="K766" s="675"/>
      <c r="L766" s="675"/>
      <c r="M766" s="679"/>
      <c r="N766" s="711"/>
      <c r="O766" s="681"/>
      <c r="P766" s="681"/>
      <c r="Q766" s="681"/>
      <c r="R766" s="712"/>
      <c r="S766" s="681"/>
      <c r="T766" s="712"/>
      <c r="U766" s="681"/>
      <c r="V766" s="681"/>
      <c r="W766" s="681"/>
      <c r="X766" s="707"/>
      <c r="Y766" s="681"/>
      <c r="Z766" s="681"/>
      <c r="AA766" s="681"/>
      <c r="AB766" s="681"/>
      <c r="AC766" s="681"/>
      <c r="AD766" s="681"/>
      <c r="AE766" s="698"/>
    </row>
    <row r="767" spans="1:31" ht="200.1" customHeight="1">
      <c r="A767" s="710"/>
      <c r="B767" s="678"/>
      <c r="C767" s="678"/>
      <c r="D767" s="658"/>
      <c r="E767" s="658"/>
      <c r="F767" s="678"/>
      <c r="G767" s="659"/>
      <c r="H767" s="707"/>
      <c r="I767" s="661"/>
      <c r="J767" s="707"/>
      <c r="K767" s="675"/>
      <c r="L767" s="675"/>
      <c r="M767" s="679"/>
      <c r="N767" s="711"/>
      <c r="O767" s="681"/>
      <c r="P767" s="681"/>
      <c r="Q767" s="681"/>
      <c r="R767" s="712"/>
      <c r="S767" s="681"/>
      <c r="T767" s="712"/>
      <c r="U767" s="681"/>
      <c r="V767" s="681"/>
      <c r="W767" s="681"/>
      <c r="X767" s="707"/>
      <c r="Y767" s="681"/>
      <c r="Z767" s="681"/>
      <c r="AA767" s="681"/>
      <c r="AB767" s="681"/>
      <c r="AC767" s="681"/>
      <c r="AD767" s="681"/>
      <c r="AE767" s="698"/>
    </row>
    <row r="768" spans="1:31" ht="200.1" customHeight="1">
      <c r="A768" s="710"/>
      <c r="B768" s="678"/>
      <c r="C768" s="678"/>
      <c r="D768" s="658"/>
      <c r="E768" s="658"/>
      <c r="F768" s="678"/>
      <c r="G768" s="659"/>
      <c r="H768" s="707"/>
      <c r="I768" s="661"/>
      <c r="J768" s="707"/>
      <c r="K768" s="675"/>
      <c r="L768" s="675"/>
      <c r="M768" s="679"/>
      <c r="N768" s="711"/>
      <c r="O768" s="681"/>
      <c r="P768" s="681"/>
      <c r="Q768" s="681"/>
      <c r="R768" s="712"/>
      <c r="S768" s="681"/>
      <c r="T768" s="712"/>
      <c r="U768" s="681"/>
      <c r="V768" s="681"/>
      <c r="W768" s="681"/>
      <c r="X768" s="707"/>
      <c r="Y768" s="681"/>
      <c r="Z768" s="681"/>
      <c r="AA768" s="681"/>
      <c r="AB768" s="681"/>
      <c r="AC768" s="681"/>
      <c r="AD768" s="681"/>
      <c r="AE768" s="698"/>
    </row>
    <row r="769" spans="1:31" ht="200.1" customHeight="1">
      <c r="A769" s="710"/>
      <c r="B769" s="678"/>
      <c r="C769" s="678"/>
      <c r="D769" s="710"/>
      <c r="E769" s="658"/>
      <c r="F769" s="678"/>
      <c r="G769" s="659"/>
      <c r="H769" s="707"/>
      <c r="I769" s="661"/>
      <c r="J769" s="707"/>
      <c r="K769" s="675"/>
      <c r="L769" s="675"/>
      <c r="M769" s="679"/>
      <c r="N769" s="711"/>
      <c r="O769" s="681"/>
      <c r="P769" s="681"/>
      <c r="Q769" s="681"/>
      <c r="R769" s="712"/>
      <c r="S769" s="681"/>
      <c r="T769" s="712"/>
      <c r="U769" s="681"/>
      <c r="V769" s="681"/>
      <c r="W769" s="681"/>
      <c r="X769" s="707"/>
      <c r="Y769" s="681"/>
      <c r="Z769" s="681"/>
      <c r="AA769" s="681"/>
      <c r="AB769" s="681"/>
      <c r="AC769" s="681"/>
      <c r="AD769" s="681"/>
      <c r="AE769" s="698"/>
    </row>
    <row r="770" spans="1:31" ht="200.1" customHeight="1">
      <c r="A770" s="710"/>
      <c r="B770" s="678"/>
      <c r="C770" s="678"/>
      <c r="D770" s="658"/>
      <c r="E770" s="658"/>
      <c r="F770" s="678"/>
      <c r="G770" s="659"/>
      <c r="H770" s="707"/>
      <c r="I770" s="661"/>
      <c r="J770" s="707"/>
      <c r="K770" s="675"/>
      <c r="L770" s="675"/>
      <c r="M770" s="679"/>
      <c r="N770" s="711"/>
      <c r="O770" s="681"/>
      <c r="P770" s="681"/>
      <c r="Q770" s="681"/>
      <c r="R770" s="712"/>
      <c r="S770" s="681"/>
      <c r="T770" s="712"/>
      <c r="U770" s="681"/>
      <c r="V770" s="681"/>
      <c r="W770" s="681"/>
      <c r="X770" s="707"/>
      <c r="Y770" s="681"/>
      <c r="Z770" s="681"/>
      <c r="AA770" s="681"/>
      <c r="AB770" s="681"/>
      <c r="AC770" s="681"/>
      <c r="AD770" s="681"/>
      <c r="AE770" s="698"/>
    </row>
    <row r="771" spans="1:31" ht="200.1" customHeight="1">
      <c r="A771" s="710"/>
      <c r="B771" s="678"/>
      <c r="C771" s="678"/>
      <c r="D771" s="658"/>
      <c r="E771" s="658"/>
      <c r="F771" s="678"/>
      <c r="G771" s="659"/>
      <c r="H771" s="707"/>
      <c r="I771" s="661"/>
      <c r="J771" s="707"/>
      <c r="K771" s="675"/>
      <c r="L771" s="675"/>
      <c r="M771" s="679"/>
      <c r="N771" s="711"/>
      <c r="O771" s="681"/>
      <c r="P771" s="681"/>
      <c r="Q771" s="681"/>
      <c r="R771" s="712"/>
      <c r="S771" s="681"/>
      <c r="T771" s="712"/>
      <c r="U771" s="681"/>
      <c r="V771" s="681"/>
      <c r="W771" s="681"/>
      <c r="X771" s="707"/>
      <c r="Y771" s="681"/>
      <c r="Z771" s="681"/>
      <c r="AA771" s="681"/>
      <c r="AB771" s="681"/>
      <c r="AC771" s="681"/>
      <c r="AD771" s="681"/>
      <c r="AE771" s="698"/>
    </row>
    <row r="772" spans="1:31" ht="200.1" customHeight="1">
      <c r="A772" s="710"/>
      <c r="B772" s="678"/>
      <c r="C772" s="678"/>
      <c r="D772" s="710"/>
      <c r="E772" s="658"/>
      <c r="F772" s="678"/>
      <c r="G772" s="659"/>
      <c r="H772" s="707"/>
      <c r="I772" s="661"/>
      <c r="J772" s="707"/>
      <c r="K772" s="675"/>
      <c r="L772" s="675"/>
      <c r="M772" s="679"/>
      <c r="N772" s="711"/>
      <c r="O772" s="681"/>
      <c r="P772" s="681"/>
      <c r="Q772" s="681"/>
      <c r="R772" s="712"/>
      <c r="S772" s="681"/>
      <c r="T772" s="712"/>
      <c r="U772" s="681"/>
      <c r="V772" s="681"/>
      <c r="W772" s="681"/>
      <c r="X772" s="707"/>
      <c r="Y772" s="681"/>
      <c r="Z772" s="681"/>
      <c r="AA772" s="681"/>
      <c r="AB772" s="681"/>
      <c r="AC772" s="681"/>
      <c r="AD772" s="681"/>
      <c r="AE772" s="698"/>
    </row>
    <row r="773" spans="1:31" ht="200.1" customHeight="1">
      <c r="A773" s="710"/>
      <c r="B773" s="678"/>
      <c r="C773" s="678"/>
      <c r="D773" s="658"/>
      <c r="E773" s="658"/>
      <c r="F773" s="678"/>
      <c r="G773" s="659"/>
      <c r="H773" s="707"/>
      <c r="I773" s="661"/>
      <c r="J773" s="707"/>
      <c r="K773" s="675"/>
      <c r="L773" s="675"/>
      <c r="M773" s="679"/>
      <c r="N773" s="711"/>
      <c r="O773" s="681"/>
      <c r="P773" s="681"/>
      <c r="Q773" s="681"/>
      <c r="R773" s="712"/>
      <c r="S773" s="681"/>
      <c r="T773" s="712"/>
      <c r="U773" s="681"/>
      <c r="V773" s="681"/>
      <c r="W773" s="681"/>
      <c r="X773" s="707"/>
      <c r="Y773" s="681"/>
      <c r="Z773" s="681"/>
      <c r="AA773" s="681"/>
      <c r="AB773" s="681"/>
      <c r="AC773" s="681"/>
      <c r="AD773" s="681"/>
      <c r="AE773" s="698"/>
    </row>
    <row r="774" spans="1:31" ht="200.1" customHeight="1">
      <c r="A774" s="710"/>
      <c r="B774" s="678"/>
      <c r="C774" s="678"/>
      <c r="D774" s="658"/>
      <c r="E774" s="658"/>
      <c r="F774" s="678"/>
      <c r="G774" s="659"/>
      <c r="H774" s="707"/>
      <c r="I774" s="661"/>
      <c r="J774" s="707"/>
      <c r="K774" s="675"/>
      <c r="L774" s="675"/>
      <c r="M774" s="679"/>
      <c r="N774" s="711"/>
      <c r="O774" s="681"/>
      <c r="P774" s="681"/>
      <c r="Q774" s="681"/>
      <c r="R774" s="712"/>
      <c r="S774" s="681"/>
      <c r="T774" s="712"/>
      <c r="U774" s="681"/>
      <c r="V774" s="681"/>
      <c r="W774" s="681"/>
      <c r="X774" s="707"/>
      <c r="Y774" s="681"/>
      <c r="Z774" s="681"/>
      <c r="AA774" s="681"/>
      <c r="AB774" s="681"/>
      <c r="AC774" s="681"/>
      <c r="AD774" s="681"/>
      <c r="AE774" s="698"/>
    </row>
    <row r="775" spans="1:31" ht="200.1" customHeight="1">
      <c r="A775" s="710"/>
      <c r="B775" s="678"/>
      <c r="C775" s="678"/>
      <c r="D775" s="710"/>
      <c r="E775" s="658"/>
      <c r="F775" s="678"/>
      <c r="G775" s="659"/>
      <c r="H775" s="707"/>
      <c r="I775" s="661"/>
      <c r="J775" s="707"/>
      <c r="K775" s="675"/>
      <c r="L775" s="675"/>
      <c r="M775" s="679"/>
      <c r="N775" s="711"/>
      <c r="O775" s="681"/>
      <c r="P775" s="681"/>
      <c r="Q775" s="681"/>
      <c r="R775" s="712"/>
      <c r="S775" s="681"/>
      <c r="T775" s="712"/>
      <c r="U775" s="681"/>
      <c r="V775" s="681"/>
      <c r="W775" s="681"/>
      <c r="X775" s="707"/>
      <c r="Y775" s="681"/>
      <c r="Z775" s="681"/>
      <c r="AA775" s="681"/>
      <c r="AB775" s="681"/>
      <c r="AC775" s="681"/>
      <c r="AD775" s="681"/>
      <c r="AE775" s="698"/>
    </row>
    <row r="776" spans="1:31" ht="200.1" customHeight="1">
      <c r="A776" s="710"/>
      <c r="B776" s="678"/>
      <c r="C776" s="678"/>
      <c r="D776" s="658"/>
      <c r="E776" s="658"/>
      <c r="F776" s="678"/>
      <c r="G776" s="659"/>
      <c r="H776" s="707"/>
      <c r="I776" s="661"/>
      <c r="J776" s="707"/>
      <c r="K776" s="675"/>
      <c r="L776" s="675"/>
      <c r="M776" s="679"/>
      <c r="N776" s="711"/>
      <c r="O776" s="681"/>
      <c r="P776" s="681"/>
      <c r="Q776" s="681"/>
      <c r="R776" s="712"/>
      <c r="S776" s="681"/>
      <c r="T776" s="712"/>
      <c r="U776" s="681"/>
      <c r="V776" s="681"/>
      <c r="W776" s="681"/>
      <c r="X776" s="707"/>
      <c r="Y776" s="681"/>
      <c r="Z776" s="681"/>
      <c r="AA776" s="681"/>
      <c r="AB776" s="681"/>
      <c r="AC776" s="681"/>
      <c r="AD776" s="681"/>
      <c r="AE776" s="698"/>
    </row>
    <row r="777" spans="1:31" ht="200.1" customHeight="1">
      <c r="A777" s="710"/>
      <c r="B777" s="678"/>
      <c r="C777" s="678"/>
      <c r="D777" s="658"/>
      <c r="E777" s="658"/>
      <c r="F777" s="678"/>
      <c r="G777" s="659"/>
      <c r="H777" s="707"/>
      <c r="I777" s="661"/>
      <c r="J777" s="707"/>
      <c r="K777" s="675"/>
      <c r="L777" s="675"/>
      <c r="M777" s="679"/>
      <c r="N777" s="711"/>
      <c r="O777" s="681"/>
      <c r="P777" s="681"/>
      <c r="Q777" s="681"/>
      <c r="R777" s="712"/>
      <c r="S777" s="681"/>
      <c r="T777" s="712"/>
      <c r="U777" s="681"/>
      <c r="V777" s="681"/>
      <c r="W777" s="681"/>
      <c r="X777" s="707"/>
      <c r="Y777" s="681"/>
      <c r="Z777" s="681"/>
      <c r="AA777" s="681"/>
      <c r="AB777" s="681"/>
      <c r="AC777" s="681"/>
      <c r="AD777" s="681"/>
      <c r="AE777" s="698"/>
    </row>
    <row r="778" spans="1:31" ht="200.1" customHeight="1">
      <c r="A778" s="710"/>
      <c r="B778" s="678"/>
      <c r="C778" s="678"/>
      <c r="D778" s="710"/>
      <c r="E778" s="658"/>
      <c r="F778" s="678"/>
      <c r="G778" s="659"/>
      <c r="H778" s="707"/>
      <c r="I778" s="661"/>
      <c r="J778" s="707"/>
      <c r="K778" s="675"/>
      <c r="L778" s="675"/>
      <c r="M778" s="679"/>
      <c r="N778" s="711"/>
      <c r="O778" s="681"/>
      <c r="P778" s="681"/>
      <c r="Q778" s="681"/>
      <c r="R778" s="712"/>
      <c r="S778" s="681"/>
      <c r="T778" s="712"/>
      <c r="U778" s="681"/>
      <c r="V778" s="681"/>
      <c r="W778" s="681"/>
      <c r="X778" s="707"/>
      <c r="Y778" s="681"/>
      <c r="Z778" s="681"/>
      <c r="AA778" s="681"/>
      <c r="AB778" s="681"/>
      <c r="AC778" s="681"/>
      <c r="AD778" s="681"/>
      <c r="AE778" s="698"/>
    </row>
    <row r="779" spans="1:31" ht="200.1" customHeight="1">
      <c r="A779" s="710"/>
      <c r="B779" s="678"/>
      <c r="C779" s="678"/>
      <c r="D779" s="658"/>
      <c r="E779" s="658"/>
      <c r="F779" s="678"/>
      <c r="G779" s="659"/>
      <c r="H779" s="707"/>
      <c r="I779" s="661"/>
      <c r="J779" s="707"/>
      <c r="K779" s="675"/>
      <c r="L779" s="675"/>
      <c r="M779" s="679"/>
      <c r="N779" s="711"/>
      <c r="O779" s="681"/>
      <c r="P779" s="681"/>
      <c r="Q779" s="681"/>
      <c r="R779" s="712"/>
      <c r="S779" s="681"/>
      <c r="T779" s="712"/>
      <c r="U779" s="681"/>
      <c r="V779" s="681"/>
      <c r="W779" s="681"/>
      <c r="X779" s="707"/>
      <c r="Y779" s="681"/>
      <c r="Z779" s="681"/>
      <c r="AA779" s="681"/>
      <c r="AB779" s="681"/>
      <c r="AC779" s="681"/>
      <c r="AD779" s="681"/>
      <c r="AE779" s="698"/>
    </row>
    <row r="780" spans="1:31" ht="200.1" customHeight="1">
      <c r="A780" s="710"/>
      <c r="B780" s="678"/>
      <c r="C780" s="678"/>
      <c r="D780" s="658"/>
      <c r="E780" s="658"/>
      <c r="F780" s="678"/>
      <c r="G780" s="659"/>
      <c r="H780" s="707"/>
      <c r="I780" s="661"/>
      <c r="J780" s="707"/>
      <c r="K780" s="675"/>
      <c r="L780" s="675"/>
      <c r="M780" s="679"/>
      <c r="N780" s="711"/>
      <c r="O780" s="681"/>
      <c r="P780" s="681"/>
      <c r="Q780" s="681"/>
      <c r="R780" s="712"/>
      <c r="S780" s="681"/>
      <c r="T780" s="712"/>
      <c r="U780" s="681"/>
      <c r="V780" s="681"/>
      <c r="W780" s="681"/>
      <c r="X780" s="707"/>
      <c r="Y780" s="681"/>
      <c r="Z780" s="681"/>
      <c r="AA780" s="681"/>
      <c r="AB780" s="681"/>
      <c r="AC780" s="681"/>
      <c r="AD780" s="681"/>
      <c r="AE780" s="698"/>
    </row>
    <row r="781" spans="1:31" ht="200.1" customHeight="1">
      <c r="A781" s="710"/>
      <c r="B781" s="678"/>
      <c r="C781" s="678"/>
      <c r="D781" s="710"/>
      <c r="E781" s="658"/>
      <c r="F781" s="678"/>
      <c r="G781" s="659"/>
      <c r="H781" s="707"/>
      <c r="I781" s="661"/>
      <c r="J781" s="707"/>
      <c r="K781" s="675"/>
      <c r="L781" s="675"/>
      <c r="M781" s="679"/>
      <c r="N781" s="711"/>
      <c r="O781" s="681"/>
      <c r="P781" s="681"/>
      <c r="Q781" s="681"/>
      <c r="R781" s="712"/>
      <c r="S781" s="681"/>
      <c r="T781" s="712"/>
      <c r="U781" s="681"/>
      <c r="V781" s="681"/>
      <c r="W781" s="681"/>
      <c r="X781" s="707"/>
      <c r="Y781" s="681"/>
      <c r="Z781" s="681"/>
      <c r="AA781" s="681"/>
      <c r="AB781" s="681"/>
      <c r="AC781" s="681"/>
      <c r="AD781" s="681"/>
      <c r="AE781" s="698"/>
    </row>
    <row r="782" spans="1:31" ht="200.1" customHeight="1">
      <c r="A782" s="710"/>
      <c r="B782" s="678"/>
      <c r="C782" s="678"/>
      <c r="D782" s="658"/>
      <c r="E782" s="658"/>
      <c r="F782" s="678"/>
      <c r="G782" s="659"/>
      <c r="H782" s="707"/>
      <c r="I782" s="661"/>
      <c r="J782" s="707"/>
      <c r="K782" s="675"/>
      <c r="L782" s="675"/>
      <c r="M782" s="679"/>
      <c r="N782" s="711"/>
      <c r="O782" s="681"/>
      <c r="P782" s="681"/>
      <c r="Q782" s="681"/>
      <c r="R782" s="712"/>
      <c r="S782" s="681"/>
      <c r="T782" s="712"/>
      <c r="U782" s="681"/>
      <c r="V782" s="681"/>
      <c r="W782" s="681"/>
      <c r="X782" s="707"/>
      <c r="Y782" s="681"/>
      <c r="Z782" s="681"/>
      <c r="AA782" s="681"/>
      <c r="AB782" s="681"/>
      <c r="AC782" s="681"/>
      <c r="AD782" s="681"/>
      <c r="AE782" s="698"/>
    </row>
    <row r="783" spans="1:31" ht="200.1" customHeight="1">
      <c r="A783" s="710"/>
      <c r="B783" s="678"/>
      <c r="C783" s="678"/>
      <c r="D783" s="658"/>
      <c r="E783" s="658"/>
      <c r="F783" s="678"/>
      <c r="G783" s="659"/>
      <c r="H783" s="707"/>
      <c r="I783" s="661"/>
      <c r="J783" s="707"/>
      <c r="K783" s="675"/>
      <c r="L783" s="675"/>
      <c r="M783" s="679"/>
      <c r="N783" s="711"/>
      <c r="O783" s="681"/>
      <c r="P783" s="681"/>
      <c r="Q783" s="681"/>
      <c r="R783" s="712"/>
      <c r="S783" s="681"/>
      <c r="T783" s="712"/>
      <c r="U783" s="681"/>
      <c r="V783" s="681"/>
      <c r="W783" s="681"/>
      <c r="X783" s="707"/>
      <c r="Y783" s="681"/>
      <c r="Z783" s="681"/>
      <c r="AA783" s="681"/>
      <c r="AB783" s="681"/>
      <c r="AC783" s="681"/>
      <c r="AD783" s="681"/>
      <c r="AE783" s="698"/>
    </row>
    <row r="784" spans="1:31" ht="200.1" customHeight="1">
      <c r="A784" s="710"/>
      <c r="B784" s="678"/>
      <c r="C784" s="678"/>
      <c r="D784" s="710"/>
      <c r="E784" s="658"/>
      <c r="F784" s="678"/>
      <c r="G784" s="659"/>
      <c r="H784" s="707"/>
      <c r="I784" s="661"/>
      <c r="J784" s="707"/>
      <c r="K784" s="675"/>
      <c r="L784" s="675"/>
      <c r="M784" s="679"/>
      <c r="N784" s="711"/>
      <c r="O784" s="681"/>
      <c r="P784" s="681"/>
      <c r="Q784" s="681"/>
      <c r="R784" s="712"/>
      <c r="S784" s="681"/>
      <c r="T784" s="712"/>
      <c r="U784" s="681"/>
      <c r="V784" s="681"/>
      <c r="W784" s="681"/>
      <c r="X784" s="707"/>
      <c r="Y784" s="681"/>
      <c r="Z784" s="681"/>
      <c r="AA784" s="681"/>
      <c r="AB784" s="681"/>
      <c r="AC784" s="681"/>
      <c r="AD784" s="681"/>
      <c r="AE784" s="698"/>
    </row>
    <row r="785" spans="1:31" ht="200.1" customHeight="1">
      <c r="A785" s="710"/>
      <c r="B785" s="678"/>
      <c r="C785" s="678"/>
      <c r="D785" s="658"/>
      <c r="E785" s="658"/>
      <c r="F785" s="678"/>
      <c r="G785" s="659"/>
      <c r="H785" s="707"/>
      <c r="I785" s="661"/>
      <c r="J785" s="707"/>
      <c r="K785" s="675"/>
      <c r="L785" s="675"/>
      <c r="M785" s="679"/>
      <c r="N785" s="711"/>
      <c r="O785" s="681"/>
      <c r="P785" s="681"/>
      <c r="Q785" s="681"/>
      <c r="R785" s="712"/>
      <c r="S785" s="681"/>
      <c r="T785" s="712"/>
      <c r="U785" s="681"/>
      <c r="V785" s="681"/>
      <c r="W785" s="681"/>
      <c r="X785" s="707"/>
      <c r="Y785" s="681"/>
      <c r="Z785" s="681"/>
      <c r="AA785" s="681"/>
      <c r="AB785" s="681"/>
      <c r="AC785" s="681"/>
      <c r="AD785" s="681"/>
      <c r="AE785" s="698"/>
    </row>
    <row r="786" spans="1:31" ht="200.1" customHeight="1">
      <c r="A786" s="710"/>
      <c r="B786" s="678"/>
      <c r="C786" s="678"/>
      <c r="D786" s="658"/>
      <c r="E786" s="658"/>
      <c r="F786" s="678"/>
      <c r="G786" s="659"/>
      <c r="H786" s="707"/>
      <c r="I786" s="661"/>
      <c r="J786" s="707"/>
      <c r="K786" s="675"/>
      <c r="L786" s="675"/>
      <c r="M786" s="679"/>
      <c r="N786" s="711"/>
      <c r="O786" s="681"/>
      <c r="P786" s="681"/>
      <c r="Q786" s="681"/>
      <c r="R786" s="712"/>
      <c r="S786" s="681"/>
      <c r="T786" s="712"/>
      <c r="U786" s="681"/>
      <c r="V786" s="681"/>
      <c r="W786" s="681"/>
      <c r="X786" s="707"/>
      <c r="Y786" s="681"/>
      <c r="Z786" s="681"/>
      <c r="AA786" s="681"/>
      <c r="AB786" s="681"/>
      <c r="AC786" s="681"/>
      <c r="AD786" s="681"/>
      <c r="AE786" s="698"/>
    </row>
    <row r="787" spans="1:31" ht="200.1" customHeight="1">
      <c r="A787" s="710"/>
      <c r="B787" s="678"/>
      <c r="C787" s="678"/>
      <c r="D787" s="710"/>
      <c r="E787" s="658"/>
      <c r="F787" s="678"/>
      <c r="G787" s="659"/>
      <c r="H787" s="707"/>
      <c r="I787" s="661"/>
      <c r="J787" s="707"/>
      <c r="K787" s="675"/>
      <c r="L787" s="675"/>
      <c r="M787" s="679"/>
      <c r="N787" s="711"/>
      <c r="O787" s="681"/>
      <c r="P787" s="681"/>
      <c r="Q787" s="681"/>
      <c r="R787" s="712"/>
      <c r="S787" s="681"/>
      <c r="T787" s="712"/>
      <c r="U787" s="681"/>
      <c r="V787" s="681"/>
      <c r="W787" s="681"/>
      <c r="X787" s="707"/>
      <c r="Y787" s="681"/>
      <c r="Z787" s="681"/>
      <c r="AA787" s="681"/>
      <c r="AB787" s="681"/>
      <c r="AC787" s="681"/>
      <c r="AD787" s="681"/>
      <c r="AE787" s="698"/>
    </row>
    <row r="788" spans="1:31" ht="200.1" customHeight="1">
      <c r="A788" s="710"/>
      <c r="B788" s="678"/>
      <c r="C788" s="678"/>
      <c r="D788" s="658"/>
      <c r="E788" s="658"/>
      <c r="F788" s="678"/>
      <c r="G788" s="659"/>
      <c r="H788" s="707"/>
      <c r="I788" s="661"/>
      <c r="J788" s="707"/>
      <c r="K788" s="675"/>
      <c r="L788" s="675"/>
      <c r="M788" s="679"/>
      <c r="N788" s="711"/>
      <c r="O788" s="681"/>
      <c r="P788" s="681"/>
      <c r="Q788" s="681"/>
      <c r="R788" s="712"/>
      <c r="S788" s="681"/>
      <c r="T788" s="712"/>
      <c r="U788" s="681"/>
      <c r="V788" s="681"/>
      <c r="W788" s="681"/>
      <c r="X788" s="707"/>
      <c r="Y788" s="681"/>
      <c r="Z788" s="681"/>
      <c r="AA788" s="681"/>
      <c r="AB788" s="681"/>
      <c r="AC788" s="681"/>
      <c r="AD788" s="681"/>
      <c r="AE788" s="698"/>
    </row>
    <row r="789" spans="1:31" ht="200.1" customHeight="1">
      <c r="A789" s="710"/>
      <c r="B789" s="678"/>
      <c r="C789" s="678"/>
      <c r="D789" s="658"/>
      <c r="E789" s="658"/>
      <c r="F789" s="678"/>
      <c r="G789" s="659"/>
      <c r="H789" s="707"/>
      <c r="I789" s="661"/>
      <c r="J789" s="707"/>
      <c r="K789" s="675"/>
      <c r="L789" s="675"/>
      <c r="M789" s="679"/>
      <c r="N789" s="711"/>
      <c r="O789" s="681"/>
      <c r="P789" s="681"/>
      <c r="Q789" s="681"/>
      <c r="R789" s="712"/>
      <c r="S789" s="681"/>
      <c r="T789" s="712"/>
      <c r="U789" s="681"/>
      <c r="V789" s="681"/>
      <c r="W789" s="681"/>
      <c r="X789" s="707"/>
      <c r="Y789" s="681"/>
      <c r="Z789" s="681"/>
      <c r="AA789" s="681"/>
      <c r="AB789" s="681"/>
      <c r="AC789" s="681"/>
      <c r="AD789" s="681"/>
      <c r="AE789" s="698"/>
    </row>
    <row r="790" spans="1:31" ht="200.1" customHeight="1">
      <c r="A790" s="710"/>
      <c r="B790" s="678"/>
      <c r="C790" s="678"/>
      <c r="D790" s="710"/>
      <c r="E790" s="658"/>
      <c r="F790" s="678"/>
      <c r="G790" s="659"/>
      <c r="H790" s="707"/>
      <c r="I790" s="661"/>
      <c r="J790" s="707"/>
      <c r="K790" s="675"/>
      <c r="L790" s="675"/>
      <c r="M790" s="679"/>
      <c r="N790" s="711"/>
      <c r="O790" s="681"/>
      <c r="P790" s="681"/>
      <c r="Q790" s="681"/>
      <c r="R790" s="712"/>
      <c r="S790" s="681"/>
      <c r="T790" s="712"/>
      <c r="U790" s="681"/>
      <c r="V790" s="681"/>
      <c r="W790" s="681"/>
      <c r="X790" s="707"/>
      <c r="Y790" s="681"/>
      <c r="Z790" s="681"/>
      <c r="AA790" s="681"/>
      <c r="AB790" s="681"/>
      <c r="AC790" s="681"/>
      <c r="AD790" s="681"/>
      <c r="AE790" s="698"/>
    </row>
    <row r="791" spans="1:31" ht="200.1" customHeight="1">
      <c r="A791" s="710"/>
      <c r="B791" s="678"/>
      <c r="C791" s="678"/>
      <c r="D791" s="658"/>
      <c r="E791" s="658"/>
      <c r="F791" s="678"/>
      <c r="G791" s="659"/>
      <c r="H791" s="707"/>
      <c r="I791" s="661"/>
      <c r="J791" s="707"/>
      <c r="K791" s="675"/>
      <c r="L791" s="675"/>
      <c r="M791" s="679"/>
      <c r="N791" s="711"/>
      <c r="O791" s="681"/>
      <c r="P791" s="681"/>
      <c r="Q791" s="681"/>
      <c r="R791" s="712"/>
      <c r="S791" s="681"/>
      <c r="T791" s="712"/>
      <c r="U791" s="681"/>
      <c r="V791" s="681"/>
      <c r="W791" s="681"/>
      <c r="X791" s="707"/>
      <c r="Y791" s="681"/>
      <c r="Z791" s="681"/>
      <c r="AA791" s="681"/>
      <c r="AB791" s="681"/>
      <c r="AC791" s="681"/>
      <c r="AD791" s="681"/>
      <c r="AE791" s="698"/>
    </row>
    <row r="792" spans="1:31" ht="200.1" customHeight="1">
      <c r="A792" s="710"/>
      <c r="B792" s="678"/>
      <c r="C792" s="678"/>
      <c r="D792" s="658"/>
      <c r="E792" s="658"/>
      <c r="F792" s="678"/>
      <c r="G792" s="659"/>
      <c r="H792" s="707"/>
      <c r="I792" s="661"/>
      <c r="J792" s="707"/>
      <c r="K792" s="675"/>
      <c r="L792" s="675"/>
      <c r="M792" s="679"/>
      <c r="N792" s="711"/>
      <c r="O792" s="681"/>
      <c r="P792" s="681"/>
      <c r="Q792" s="681"/>
      <c r="R792" s="712"/>
      <c r="S792" s="681"/>
      <c r="T792" s="712"/>
      <c r="U792" s="681"/>
      <c r="V792" s="681"/>
      <c r="W792" s="681"/>
      <c r="X792" s="707"/>
      <c r="Y792" s="681"/>
      <c r="Z792" s="681"/>
      <c r="AA792" s="681"/>
      <c r="AB792" s="681"/>
      <c r="AC792" s="681"/>
      <c r="AD792" s="681"/>
      <c r="AE792" s="698"/>
    </row>
    <row r="793" spans="1:31" ht="200.1" customHeight="1">
      <c r="A793" s="710"/>
      <c r="B793" s="678"/>
      <c r="C793" s="678"/>
      <c r="D793" s="710"/>
      <c r="E793" s="658"/>
      <c r="F793" s="678"/>
      <c r="G793" s="659"/>
      <c r="H793" s="707"/>
      <c r="I793" s="661"/>
      <c r="J793" s="707"/>
      <c r="K793" s="675"/>
      <c r="L793" s="675"/>
      <c r="M793" s="679"/>
      <c r="N793" s="711"/>
      <c r="O793" s="681"/>
      <c r="P793" s="681"/>
      <c r="Q793" s="681"/>
      <c r="R793" s="712"/>
      <c r="S793" s="681"/>
      <c r="T793" s="712"/>
      <c r="U793" s="681"/>
      <c r="V793" s="681"/>
      <c r="W793" s="681"/>
      <c r="X793" s="707"/>
      <c r="Y793" s="681"/>
      <c r="Z793" s="681"/>
      <c r="AA793" s="681"/>
      <c r="AB793" s="681"/>
      <c r="AC793" s="681"/>
      <c r="AD793" s="681"/>
      <c r="AE793" s="698"/>
    </row>
    <row r="794" spans="1:31" ht="200.1" customHeight="1">
      <c r="A794" s="710"/>
      <c r="B794" s="678"/>
      <c r="C794" s="678"/>
      <c r="D794" s="658"/>
      <c r="E794" s="658"/>
      <c r="F794" s="678"/>
      <c r="G794" s="659"/>
      <c r="H794" s="707"/>
      <c r="I794" s="661"/>
      <c r="J794" s="707"/>
      <c r="K794" s="675"/>
      <c r="L794" s="675"/>
      <c r="M794" s="679"/>
      <c r="N794" s="711"/>
      <c r="O794" s="681"/>
      <c r="P794" s="681"/>
      <c r="Q794" s="681"/>
      <c r="R794" s="712"/>
      <c r="S794" s="681"/>
      <c r="T794" s="712"/>
      <c r="U794" s="681"/>
      <c r="V794" s="681"/>
      <c r="W794" s="681"/>
      <c r="X794" s="707"/>
      <c r="Y794" s="681"/>
      <c r="Z794" s="681"/>
      <c r="AA794" s="681"/>
      <c r="AB794" s="681"/>
      <c r="AC794" s="681"/>
      <c r="AD794" s="681"/>
      <c r="AE794" s="698"/>
    </row>
    <row r="795" spans="1:31" ht="200.1" customHeight="1">
      <c r="A795" s="710"/>
      <c r="B795" s="678"/>
      <c r="C795" s="678"/>
      <c r="D795" s="658"/>
      <c r="E795" s="658"/>
      <c r="F795" s="678"/>
      <c r="G795" s="659"/>
      <c r="H795" s="707"/>
      <c r="I795" s="661"/>
      <c r="J795" s="707"/>
      <c r="K795" s="675"/>
      <c r="L795" s="675"/>
      <c r="M795" s="679"/>
      <c r="N795" s="711"/>
      <c r="O795" s="681"/>
      <c r="P795" s="681"/>
      <c r="Q795" s="681"/>
      <c r="R795" s="712"/>
      <c r="S795" s="681"/>
      <c r="T795" s="712"/>
      <c r="U795" s="681"/>
      <c r="V795" s="681"/>
      <c r="W795" s="681"/>
      <c r="X795" s="707"/>
      <c r="Y795" s="681"/>
      <c r="Z795" s="681"/>
      <c r="AA795" s="681"/>
      <c r="AB795" s="681"/>
      <c r="AC795" s="681"/>
      <c r="AD795" s="681"/>
      <c r="AE795" s="698"/>
    </row>
    <row r="796" spans="1:31" ht="200.1" customHeight="1">
      <c r="A796" s="710"/>
      <c r="B796" s="678"/>
      <c r="C796" s="678"/>
      <c r="D796" s="710"/>
      <c r="E796" s="658"/>
      <c r="F796" s="678"/>
      <c r="G796" s="659"/>
      <c r="H796" s="707"/>
      <c r="I796" s="661"/>
      <c r="J796" s="707"/>
      <c r="K796" s="675"/>
      <c r="L796" s="675"/>
      <c r="M796" s="679"/>
      <c r="N796" s="711"/>
      <c r="O796" s="681"/>
      <c r="P796" s="681"/>
      <c r="Q796" s="681"/>
      <c r="R796" s="712"/>
      <c r="S796" s="681"/>
      <c r="T796" s="712"/>
      <c r="U796" s="681"/>
      <c r="V796" s="681"/>
      <c r="W796" s="681"/>
      <c r="X796" s="707"/>
      <c r="Y796" s="681"/>
      <c r="Z796" s="681"/>
      <c r="AA796" s="681"/>
      <c r="AB796" s="681"/>
      <c r="AC796" s="681"/>
      <c r="AD796" s="681"/>
      <c r="AE796" s="698"/>
    </row>
    <row r="797" spans="1:31" ht="200.1" customHeight="1">
      <c r="A797" s="710"/>
      <c r="B797" s="678"/>
      <c r="C797" s="678"/>
      <c r="D797" s="658"/>
      <c r="E797" s="658"/>
      <c r="F797" s="678"/>
      <c r="G797" s="659"/>
      <c r="H797" s="707"/>
      <c r="I797" s="661"/>
      <c r="J797" s="707"/>
      <c r="K797" s="675"/>
      <c r="L797" s="675"/>
      <c r="M797" s="679"/>
      <c r="N797" s="711"/>
      <c r="O797" s="681"/>
      <c r="P797" s="681"/>
      <c r="Q797" s="681"/>
      <c r="R797" s="712"/>
      <c r="S797" s="681"/>
      <c r="T797" s="712"/>
      <c r="U797" s="681"/>
      <c r="V797" s="681"/>
      <c r="W797" s="681"/>
      <c r="X797" s="707"/>
      <c r="Y797" s="681"/>
      <c r="Z797" s="681"/>
      <c r="AA797" s="681"/>
      <c r="AB797" s="681"/>
      <c r="AC797" s="681"/>
      <c r="AD797" s="681"/>
      <c r="AE797" s="698"/>
    </row>
    <row r="798" spans="1:31" ht="200.1" customHeight="1">
      <c r="A798" s="710"/>
      <c r="B798" s="678"/>
      <c r="C798" s="678"/>
      <c r="D798" s="658"/>
      <c r="E798" s="658"/>
      <c r="F798" s="678"/>
      <c r="G798" s="659"/>
      <c r="H798" s="707"/>
      <c r="I798" s="661"/>
      <c r="J798" s="707"/>
      <c r="K798" s="675"/>
      <c r="L798" s="675"/>
      <c r="M798" s="679"/>
      <c r="N798" s="711"/>
      <c r="O798" s="681"/>
      <c r="P798" s="681"/>
      <c r="Q798" s="681"/>
      <c r="R798" s="712"/>
      <c r="S798" s="681"/>
      <c r="T798" s="712"/>
      <c r="U798" s="681"/>
      <c r="V798" s="681"/>
      <c r="W798" s="681"/>
      <c r="X798" s="707"/>
      <c r="Y798" s="681"/>
      <c r="Z798" s="681"/>
      <c r="AA798" s="681"/>
      <c r="AB798" s="681"/>
      <c r="AC798" s="681"/>
      <c r="AD798" s="681"/>
      <c r="AE798" s="698"/>
    </row>
    <row r="799" spans="1:31" ht="200.1" customHeight="1">
      <c r="A799" s="710"/>
      <c r="B799" s="678"/>
      <c r="C799" s="678"/>
      <c r="D799" s="710"/>
      <c r="E799" s="658"/>
      <c r="F799" s="678"/>
      <c r="G799" s="659"/>
      <c r="H799" s="707"/>
      <c r="I799" s="661"/>
      <c r="J799" s="707"/>
      <c r="K799" s="675"/>
      <c r="L799" s="675"/>
      <c r="M799" s="679"/>
      <c r="N799" s="711"/>
      <c r="O799" s="681"/>
      <c r="P799" s="681"/>
      <c r="Q799" s="681"/>
      <c r="R799" s="712"/>
      <c r="S799" s="681"/>
      <c r="T799" s="712"/>
      <c r="U799" s="681"/>
      <c r="V799" s="681"/>
      <c r="W799" s="681"/>
      <c r="X799" s="707"/>
      <c r="Y799" s="681"/>
      <c r="Z799" s="681"/>
      <c r="AA799" s="681"/>
      <c r="AB799" s="681"/>
      <c r="AC799" s="681"/>
      <c r="AD799" s="681"/>
      <c r="AE799" s="698"/>
    </row>
    <row r="800" spans="1:31" ht="200.1" customHeight="1">
      <c r="A800" s="710"/>
      <c r="B800" s="678"/>
      <c r="C800" s="678"/>
      <c r="D800" s="658"/>
      <c r="E800" s="658"/>
      <c r="F800" s="678"/>
      <c r="G800" s="659"/>
      <c r="H800" s="707"/>
      <c r="I800" s="661"/>
      <c r="J800" s="707"/>
      <c r="K800" s="675"/>
      <c r="L800" s="675"/>
      <c r="M800" s="679"/>
      <c r="N800" s="711"/>
      <c r="O800" s="681"/>
      <c r="P800" s="681"/>
      <c r="Q800" s="681"/>
      <c r="R800" s="712"/>
      <c r="S800" s="681"/>
      <c r="T800" s="712"/>
      <c r="U800" s="681"/>
      <c r="V800" s="681"/>
      <c r="W800" s="681"/>
      <c r="X800" s="707"/>
      <c r="Y800" s="681"/>
      <c r="Z800" s="681"/>
      <c r="AA800" s="681"/>
      <c r="AB800" s="681"/>
      <c r="AC800" s="681"/>
      <c r="AD800" s="681"/>
      <c r="AE800" s="698"/>
    </row>
    <row r="801" spans="1:31" ht="200.1" customHeight="1">
      <c r="A801" s="710"/>
      <c r="B801" s="678"/>
      <c r="C801" s="678"/>
      <c r="D801" s="658"/>
      <c r="E801" s="658"/>
      <c r="F801" s="678"/>
      <c r="G801" s="659"/>
      <c r="H801" s="707"/>
      <c r="I801" s="661"/>
      <c r="J801" s="707"/>
      <c r="K801" s="675"/>
      <c r="L801" s="675"/>
      <c r="M801" s="679"/>
      <c r="N801" s="711"/>
      <c r="O801" s="681"/>
      <c r="P801" s="681"/>
      <c r="Q801" s="681"/>
      <c r="R801" s="712"/>
      <c r="S801" s="681"/>
      <c r="T801" s="712"/>
      <c r="U801" s="681"/>
      <c r="V801" s="681"/>
      <c r="W801" s="681"/>
      <c r="X801" s="707"/>
      <c r="Y801" s="681"/>
      <c r="Z801" s="681"/>
      <c r="AA801" s="681"/>
      <c r="AB801" s="681"/>
      <c r="AC801" s="681"/>
      <c r="AD801" s="681"/>
      <c r="AE801" s="698"/>
    </row>
    <row r="802" spans="1:31" ht="200.1" customHeight="1">
      <c r="A802" s="710"/>
      <c r="B802" s="678"/>
      <c r="C802" s="678"/>
      <c r="D802" s="710"/>
      <c r="E802" s="658"/>
      <c r="F802" s="678"/>
      <c r="G802" s="659"/>
      <c r="H802" s="707"/>
      <c r="I802" s="661"/>
      <c r="J802" s="707"/>
      <c r="K802" s="675"/>
      <c r="L802" s="675"/>
      <c r="M802" s="679"/>
      <c r="N802" s="711"/>
      <c r="O802" s="681"/>
      <c r="P802" s="681"/>
      <c r="Q802" s="681"/>
      <c r="R802" s="712"/>
      <c r="S802" s="681"/>
      <c r="T802" s="712"/>
      <c r="U802" s="681"/>
      <c r="V802" s="681"/>
      <c r="W802" s="681"/>
      <c r="X802" s="707"/>
      <c r="Y802" s="681"/>
      <c r="Z802" s="681"/>
      <c r="AA802" s="681"/>
      <c r="AB802" s="681"/>
      <c r="AC802" s="681"/>
      <c r="AD802" s="681"/>
      <c r="AE802" s="698"/>
    </row>
    <row r="803" spans="1:31" ht="200.1" customHeight="1">
      <c r="A803" s="710"/>
      <c r="B803" s="678"/>
      <c r="C803" s="678"/>
      <c r="D803" s="658"/>
      <c r="E803" s="658"/>
      <c r="F803" s="678"/>
      <c r="G803" s="659"/>
      <c r="H803" s="707"/>
      <c r="I803" s="661"/>
      <c r="J803" s="707"/>
      <c r="K803" s="675"/>
      <c r="L803" s="675"/>
      <c r="M803" s="679"/>
      <c r="N803" s="711"/>
      <c r="O803" s="681"/>
      <c r="P803" s="681"/>
      <c r="Q803" s="681"/>
      <c r="R803" s="712"/>
      <c r="S803" s="681"/>
      <c r="T803" s="712"/>
      <c r="U803" s="681"/>
      <c r="V803" s="681"/>
      <c r="W803" s="681"/>
      <c r="X803" s="707"/>
      <c r="Y803" s="681"/>
      <c r="Z803" s="681"/>
      <c r="AA803" s="681"/>
      <c r="AB803" s="681"/>
      <c r="AC803" s="681"/>
      <c r="AD803" s="681"/>
      <c r="AE803" s="698"/>
    </row>
    <row r="804" spans="1:31" ht="200.1" customHeight="1">
      <c r="A804" s="710"/>
      <c r="B804" s="678"/>
      <c r="C804" s="678"/>
      <c r="D804" s="658"/>
      <c r="E804" s="658"/>
      <c r="F804" s="678"/>
      <c r="G804" s="659"/>
      <c r="H804" s="707"/>
      <c r="I804" s="661"/>
      <c r="J804" s="707"/>
      <c r="K804" s="675"/>
      <c r="L804" s="675"/>
      <c r="M804" s="679"/>
      <c r="N804" s="711"/>
      <c r="O804" s="681"/>
      <c r="P804" s="681"/>
      <c r="Q804" s="681"/>
      <c r="R804" s="712"/>
      <c r="S804" s="681"/>
      <c r="T804" s="712"/>
      <c r="U804" s="681"/>
      <c r="V804" s="681"/>
      <c r="W804" s="681"/>
      <c r="X804" s="707"/>
      <c r="Y804" s="681"/>
      <c r="Z804" s="681"/>
      <c r="AA804" s="681"/>
      <c r="AB804" s="681"/>
      <c r="AC804" s="681"/>
      <c r="AD804" s="681"/>
      <c r="AE804" s="698"/>
    </row>
    <row r="805" spans="1:31" ht="200.1" customHeight="1">
      <c r="A805" s="710"/>
      <c r="B805" s="678"/>
      <c r="C805" s="678"/>
      <c r="D805" s="710"/>
      <c r="E805" s="658"/>
      <c r="F805" s="678"/>
      <c r="G805" s="659"/>
      <c r="H805" s="707"/>
      <c r="I805" s="661"/>
      <c r="J805" s="707"/>
      <c r="K805" s="675"/>
      <c r="L805" s="675"/>
      <c r="M805" s="679"/>
      <c r="N805" s="711"/>
      <c r="O805" s="681"/>
      <c r="P805" s="681"/>
      <c r="Q805" s="681"/>
      <c r="R805" s="712"/>
      <c r="S805" s="681"/>
      <c r="T805" s="712"/>
      <c r="U805" s="681"/>
      <c r="V805" s="681"/>
      <c r="W805" s="681"/>
      <c r="X805" s="707"/>
      <c r="Y805" s="681"/>
      <c r="Z805" s="681"/>
      <c r="AA805" s="681"/>
      <c r="AB805" s="681"/>
      <c r="AC805" s="681"/>
      <c r="AD805" s="681"/>
      <c r="AE805" s="698"/>
    </row>
    <row r="806" spans="1:31" ht="200.1" customHeight="1">
      <c r="A806" s="710"/>
      <c r="B806" s="678"/>
      <c r="C806" s="678"/>
      <c r="D806" s="658"/>
      <c r="E806" s="658"/>
      <c r="F806" s="678"/>
      <c r="G806" s="659"/>
      <c r="H806" s="707"/>
      <c r="I806" s="661"/>
      <c r="J806" s="707"/>
      <c r="K806" s="675"/>
      <c r="L806" s="675"/>
      <c r="M806" s="679"/>
      <c r="N806" s="711"/>
      <c r="O806" s="681"/>
      <c r="P806" s="681"/>
      <c r="Q806" s="681"/>
      <c r="R806" s="712"/>
      <c r="S806" s="681"/>
      <c r="T806" s="712"/>
      <c r="U806" s="681"/>
      <c r="V806" s="681"/>
      <c r="W806" s="681"/>
      <c r="X806" s="707"/>
      <c r="Y806" s="681"/>
      <c r="Z806" s="681"/>
      <c r="AA806" s="681"/>
      <c r="AB806" s="681"/>
      <c r="AC806" s="681"/>
      <c r="AD806" s="681"/>
      <c r="AE806" s="698"/>
    </row>
    <row r="807" spans="1:31" ht="200.1" customHeight="1">
      <c r="A807" s="710"/>
      <c r="B807" s="678"/>
      <c r="C807" s="678"/>
      <c r="D807" s="658"/>
      <c r="E807" s="658"/>
      <c r="F807" s="678"/>
      <c r="G807" s="659"/>
      <c r="H807" s="707"/>
      <c r="I807" s="661"/>
      <c r="J807" s="707"/>
      <c r="K807" s="675"/>
      <c r="L807" s="675"/>
      <c r="M807" s="679"/>
      <c r="N807" s="711"/>
      <c r="O807" s="681"/>
      <c r="P807" s="681"/>
      <c r="Q807" s="681"/>
      <c r="R807" s="712"/>
      <c r="S807" s="681"/>
      <c r="T807" s="712"/>
      <c r="U807" s="681"/>
      <c r="V807" s="681"/>
      <c r="W807" s="681"/>
      <c r="X807" s="707"/>
      <c r="Y807" s="681"/>
      <c r="Z807" s="681"/>
      <c r="AA807" s="681"/>
      <c r="AB807" s="681"/>
      <c r="AC807" s="681"/>
      <c r="AD807" s="681"/>
      <c r="AE807" s="698"/>
    </row>
    <row r="808" spans="1:31" ht="200.1" customHeight="1">
      <c r="A808" s="710"/>
      <c r="B808" s="678"/>
      <c r="C808" s="678"/>
      <c r="D808" s="710"/>
      <c r="E808" s="658"/>
      <c r="F808" s="678"/>
      <c r="G808" s="659"/>
      <c r="H808" s="707"/>
      <c r="I808" s="661"/>
      <c r="J808" s="707"/>
      <c r="K808" s="675"/>
      <c r="L808" s="675"/>
      <c r="M808" s="679"/>
      <c r="N808" s="711"/>
      <c r="O808" s="681"/>
      <c r="P808" s="681"/>
      <c r="Q808" s="681"/>
      <c r="R808" s="712"/>
      <c r="S808" s="681"/>
      <c r="T808" s="712"/>
      <c r="U808" s="681"/>
      <c r="V808" s="681"/>
      <c r="W808" s="681"/>
      <c r="X808" s="707"/>
      <c r="Y808" s="681"/>
      <c r="Z808" s="681"/>
      <c r="AA808" s="681"/>
      <c r="AB808" s="681"/>
      <c r="AC808" s="681"/>
      <c r="AD808" s="681"/>
      <c r="AE808" s="698"/>
    </row>
    <row r="809" spans="1:31" ht="200.1" customHeight="1">
      <c r="A809" s="710"/>
      <c r="B809" s="678"/>
      <c r="C809" s="678"/>
      <c r="D809" s="658"/>
      <c r="E809" s="658"/>
      <c r="F809" s="678"/>
      <c r="G809" s="659"/>
      <c r="H809" s="707"/>
      <c r="I809" s="661"/>
      <c r="J809" s="707"/>
      <c r="K809" s="675"/>
      <c r="L809" s="675"/>
      <c r="M809" s="679"/>
      <c r="N809" s="711"/>
      <c r="O809" s="681"/>
      <c r="P809" s="681"/>
      <c r="Q809" s="681"/>
      <c r="R809" s="712"/>
      <c r="S809" s="681"/>
      <c r="T809" s="712"/>
      <c r="U809" s="681"/>
      <c r="V809" s="681"/>
      <c r="W809" s="681"/>
      <c r="X809" s="707"/>
      <c r="Y809" s="681"/>
      <c r="Z809" s="681"/>
      <c r="AA809" s="681"/>
      <c r="AB809" s="681"/>
      <c r="AC809" s="681"/>
      <c r="AD809" s="681"/>
      <c r="AE809" s="698"/>
    </row>
    <row r="810" spans="1:31" ht="200.1" customHeight="1">
      <c r="A810" s="710"/>
      <c r="B810" s="678"/>
      <c r="C810" s="678"/>
      <c r="D810" s="658"/>
      <c r="E810" s="658"/>
      <c r="F810" s="678"/>
      <c r="G810" s="659"/>
      <c r="H810" s="707"/>
      <c r="I810" s="661"/>
      <c r="J810" s="707"/>
      <c r="K810" s="675"/>
      <c r="L810" s="675"/>
      <c r="M810" s="679"/>
      <c r="N810" s="711"/>
      <c r="O810" s="681"/>
      <c r="P810" s="681"/>
      <c r="Q810" s="681"/>
      <c r="R810" s="712"/>
      <c r="S810" s="681"/>
      <c r="T810" s="712"/>
      <c r="U810" s="681"/>
      <c r="V810" s="681"/>
      <c r="W810" s="681"/>
      <c r="X810" s="707"/>
      <c r="Y810" s="681"/>
      <c r="Z810" s="681"/>
      <c r="AA810" s="681"/>
      <c r="AB810" s="681"/>
      <c r="AC810" s="681"/>
      <c r="AD810" s="681"/>
      <c r="AE810" s="698"/>
    </row>
    <row r="811" spans="1:31" ht="200.1" customHeight="1">
      <c r="A811" s="710"/>
      <c r="B811" s="678"/>
      <c r="C811" s="678"/>
      <c r="D811" s="710"/>
      <c r="E811" s="658"/>
      <c r="F811" s="678"/>
      <c r="G811" s="659"/>
      <c r="H811" s="707"/>
      <c r="I811" s="661"/>
      <c r="J811" s="707"/>
      <c r="K811" s="675"/>
      <c r="L811" s="675"/>
      <c r="M811" s="679"/>
      <c r="N811" s="711"/>
      <c r="O811" s="681"/>
      <c r="P811" s="681"/>
      <c r="Q811" s="681"/>
      <c r="R811" s="712"/>
      <c r="S811" s="681"/>
      <c r="T811" s="712"/>
      <c r="U811" s="681"/>
      <c r="V811" s="681"/>
      <c r="W811" s="681"/>
      <c r="X811" s="707"/>
      <c r="Y811" s="681"/>
      <c r="Z811" s="681"/>
      <c r="AA811" s="681"/>
      <c r="AB811" s="681"/>
      <c r="AC811" s="681"/>
      <c r="AD811" s="681"/>
      <c r="AE811" s="698"/>
    </row>
    <row r="812" spans="1:31" ht="200.1" customHeight="1">
      <c r="A812" s="710"/>
      <c r="B812" s="678"/>
      <c r="C812" s="678"/>
      <c r="D812" s="658"/>
      <c r="E812" s="658"/>
      <c r="F812" s="678"/>
      <c r="G812" s="659"/>
      <c r="H812" s="707"/>
      <c r="I812" s="661"/>
      <c r="J812" s="707"/>
      <c r="K812" s="675"/>
      <c r="L812" s="675"/>
      <c r="M812" s="679"/>
      <c r="N812" s="711"/>
      <c r="O812" s="681"/>
      <c r="P812" s="681"/>
      <c r="Q812" s="681"/>
      <c r="R812" s="712"/>
      <c r="S812" s="681"/>
      <c r="T812" s="712"/>
      <c r="U812" s="681"/>
      <c r="V812" s="681"/>
      <c r="W812" s="681"/>
      <c r="X812" s="707"/>
      <c r="Y812" s="681"/>
      <c r="Z812" s="681"/>
      <c r="AA812" s="681"/>
      <c r="AB812" s="681"/>
      <c r="AC812" s="681"/>
      <c r="AD812" s="681"/>
      <c r="AE812" s="698"/>
    </row>
    <row r="813" spans="1:31" ht="200.1" customHeight="1">
      <c r="A813" s="710"/>
      <c r="B813" s="678"/>
      <c r="C813" s="678"/>
      <c r="D813" s="658"/>
      <c r="E813" s="658"/>
      <c r="F813" s="678"/>
      <c r="G813" s="659"/>
      <c r="H813" s="707"/>
      <c r="I813" s="661"/>
      <c r="J813" s="707"/>
      <c r="K813" s="675"/>
      <c r="L813" s="675"/>
      <c r="M813" s="679"/>
      <c r="N813" s="711"/>
      <c r="O813" s="681"/>
      <c r="P813" s="681"/>
      <c r="Q813" s="681"/>
      <c r="R813" s="712"/>
      <c r="S813" s="681"/>
      <c r="T813" s="712"/>
      <c r="U813" s="681"/>
      <c r="V813" s="681"/>
      <c r="W813" s="681"/>
      <c r="X813" s="707"/>
      <c r="Y813" s="681"/>
      <c r="Z813" s="681"/>
      <c r="AA813" s="681"/>
      <c r="AB813" s="681"/>
      <c r="AC813" s="681"/>
      <c r="AD813" s="681"/>
      <c r="AE813" s="698"/>
    </row>
    <row r="814" spans="1:31" ht="200.1" customHeight="1">
      <c r="A814" s="710"/>
      <c r="B814" s="678"/>
      <c r="C814" s="678"/>
      <c r="D814" s="710"/>
      <c r="E814" s="658"/>
      <c r="F814" s="678"/>
      <c r="G814" s="659"/>
      <c r="H814" s="707"/>
      <c r="I814" s="661"/>
      <c r="J814" s="707"/>
      <c r="K814" s="675"/>
      <c r="L814" s="675"/>
      <c r="M814" s="679"/>
      <c r="N814" s="711"/>
      <c r="O814" s="681"/>
      <c r="P814" s="681"/>
      <c r="Q814" s="681"/>
      <c r="R814" s="712"/>
      <c r="S814" s="681"/>
      <c r="T814" s="712"/>
      <c r="U814" s="681"/>
      <c r="V814" s="681"/>
      <c r="W814" s="681"/>
      <c r="X814" s="707"/>
      <c r="Y814" s="681"/>
      <c r="Z814" s="681"/>
      <c r="AA814" s="681"/>
      <c r="AB814" s="681"/>
      <c r="AC814" s="681"/>
      <c r="AD814" s="681"/>
      <c r="AE814" s="698"/>
    </row>
    <row r="815" spans="1:31" ht="200.1" customHeight="1">
      <c r="A815" s="710"/>
      <c r="B815" s="678"/>
      <c r="C815" s="678"/>
      <c r="D815" s="658"/>
      <c r="E815" s="658"/>
      <c r="F815" s="678"/>
      <c r="G815" s="659"/>
      <c r="H815" s="707"/>
      <c r="I815" s="661"/>
      <c r="J815" s="707"/>
      <c r="K815" s="675"/>
      <c r="L815" s="675"/>
      <c r="M815" s="679"/>
      <c r="N815" s="711"/>
      <c r="O815" s="681"/>
      <c r="P815" s="681"/>
      <c r="Q815" s="681"/>
      <c r="R815" s="712"/>
      <c r="S815" s="681"/>
      <c r="T815" s="712"/>
      <c r="U815" s="681"/>
      <c r="V815" s="681"/>
      <c r="W815" s="681"/>
      <c r="X815" s="707"/>
      <c r="Y815" s="681"/>
      <c r="Z815" s="681"/>
      <c r="AA815" s="681"/>
      <c r="AB815" s="681"/>
      <c r="AC815" s="681"/>
      <c r="AD815" s="681"/>
      <c r="AE815" s="698"/>
    </row>
    <row r="816" spans="1:31" ht="200.1" customHeight="1">
      <c r="A816" s="710"/>
      <c r="B816" s="678"/>
      <c r="C816" s="678"/>
      <c r="D816" s="658"/>
      <c r="E816" s="658"/>
      <c r="F816" s="678"/>
      <c r="G816" s="659"/>
      <c r="H816" s="707"/>
      <c r="I816" s="661"/>
      <c r="J816" s="707"/>
      <c r="K816" s="675"/>
      <c r="L816" s="675"/>
      <c r="M816" s="679"/>
      <c r="N816" s="711"/>
      <c r="O816" s="681"/>
      <c r="P816" s="681"/>
      <c r="Q816" s="681"/>
      <c r="R816" s="712"/>
      <c r="S816" s="681"/>
      <c r="T816" s="712"/>
      <c r="U816" s="681"/>
      <c r="V816" s="681"/>
      <c r="W816" s="681"/>
      <c r="X816" s="707"/>
      <c r="Y816" s="681"/>
      <c r="Z816" s="681"/>
      <c r="AA816" s="681"/>
      <c r="AB816" s="681"/>
      <c r="AC816" s="681"/>
      <c r="AD816" s="681"/>
      <c r="AE816" s="698"/>
    </row>
    <row r="817" spans="1:31" ht="200.1" customHeight="1">
      <c r="A817" s="710"/>
      <c r="B817" s="678"/>
      <c r="C817" s="678"/>
      <c r="D817" s="710"/>
      <c r="E817" s="658"/>
      <c r="F817" s="678"/>
      <c r="G817" s="659"/>
      <c r="H817" s="707"/>
      <c r="I817" s="661"/>
      <c r="J817" s="707"/>
      <c r="K817" s="675"/>
      <c r="L817" s="675"/>
      <c r="M817" s="679"/>
      <c r="N817" s="711"/>
      <c r="O817" s="681"/>
      <c r="P817" s="681"/>
      <c r="Q817" s="681"/>
      <c r="R817" s="712"/>
      <c r="S817" s="681"/>
      <c r="T817" s="712"/>
      <c r="U817" s="681"/>
      <c r="V817" s="681"/>
      <c r="W817" s="681"/>
      <c r="X817" s="707"/>
      <c r="Y817" s="681"/>
      <c r="Z817" s="681"/>
      <c r="AA817" s="681"/>
      <c r="AB817" s="681"/>
      <c r="AC817" s="681"/>
      <c r="AD817" s="681"/>
      <c r="AE817" s="698"/>
    </row>
    <row r="818" spans="1:31" ht="200.1" customHeight="1">
      <c r="A818" s="710"/>
      <c r="B818" s="678"/>
      <c r="C818" s="678"/>
      <c r="D818" s="658"/>
      <c r="E818" s="658"/>
      <c r="F818" s="678"/>
      <c r="G818" s="659"/>
      <c r="H818" s="707"/>
      <c r="I818" s="661"/>
      <c r="J818" s="707"/>
      <c r="K818" s="675"/>
      <c r="L818" s="675"/>
      <c r="M818" s="679"/>
      <c r="N818" s="711"/>
      <c r="O818" s="681"/>
      <c r="P818" s="681"/>
      <c r="Q818" s="681"/>
      <c r="R818" s="712"/>
      <c r="S818" s="681"/>
      <c r="T818" s="712"/>
      <c r="U818" s="681"/>
      <c r="V818" s="681"/>
      <c r="W818" s="681"/>
      <c r="X818" s="707"/>
      <c r="Y818" s="681"/>
      <c r="Z818" s="681"/>
      <c r="AA818" s="681"/>
      <c r="AB818" s="681"/>
      <c r="AC818" s="681"/>
      <c r="AD818" s="681"/>
      <c r="AE818" s="698"/>
    </row>
    <row r="819" spans="1:31" ht="200.1" customHeight="1">
      <c r="A819" s="710"/>
      <c r="B819" s="678"/>
      <c r="C819" s="678"/>
      <c r="D819" s="658"/>
      <c r="E819" s="658"/>
      <c r="F819" s="678"/>
      <c r="G819" s="659"/>
      <c r="H819" s="707"/>
      <c r="I819" s="661"/>
      <c r="J819" s="707"/>
      <c r="K819" s="675"/>
      <c r="L819" s="675"/>
      <c r="M819" s="679"/>
      <c r="N819" s="711"/>
      <c r="O819" s="681"/>
      <c r="P819" s="681"/>
      <c r="Q819" s="681"/>
      <c r="R819" s="712"/>
      <c r="S819" s="681"/>
      <c r="T819" s="712"/>
      <c r="U819" s="681"/>
      <c r="V819" s="681"/>
      <c r="W819" s="681"/>
      <c r="X819" s="707"/>
      <c r="Y819" s="681"/>
      <c r="Z819" s="681"/>
      <c r="AA819" s="681"/>
      <c r="AB819" s="681"/>
      <c r="AC819" s="681"/>
      <c r="AD819" s="681"/>
      <c r="AE819" s="698"/>
    </row>
    <row r="820" spans="1:31" ht="200.1" customHeight="1">
      <c r="A820" s="710"/>
      <c r="B820" s="678"/>
      <c r="C820" s="678"/>
      <c r="D820" s="710"/>
      <c r="E820" s="658"/>
      <c r="F820" s="678"/>
      <c r="G820" s="659"/>
      <c r="H820" s="707"/>
      <c r="I820" s="661"/>
      <c r="J820" s="707"/>
      <c r="K820" s="675"/>
      <c r="L820" s="675"/>
      <c r="M820" s="679"/>
      <c r="N820" s="711"/>
      <c r="O820" s="681"/>
      <c r="P820" s="681"/>
      <c r="Q820" s="681"/>
      <c r="R820" s="712"/>
      <c r="S820" s="681"/>
      <c r="T820" s="712"/>
      <c r="U820" s="681"/>
      <c r="V820" s="681"/>
      <c r="W820" s="681"/>
      <c r="X820" s="707"/>
      <c r="Y820" s="681"/>
      <c r="Z820" s="681"/>
      <c r="AA820" s="681"/>
      <c r="AB820" s="681"/>
      <c r="AC820" s="681"/>
      <c r="AD820" s="681"/>
      <c r="AE820" s="698"/>
    </row>
    <row r="821" spans="1:31" ht="200.1" customHeight="1">
      <c r="A821" s="710"/>
      <c r="B821" s="678"/>
      <c r="C821" s="678"/>
      <c r="D821" s="658"/>
      <c r="E821" s="658"/>
      <c r="F821" s="678"/>
      <c r="G821" s="659"/>
      <c r="H821" s="707"/>
      <c r="I821" s="661"/>
      <c r="J821" s="707"/>
      <c r="K821" s="675"/>
      <c r="L821" s="675"/>
      <c r="M821" s="679"/>
      <c r="N821" s="711"/>
      <c r="O821" s="681"/>
      <c r="P821" s="681"/>
      <c r="Q821" s="681"/>
      <c r="R821" s="712"/>
      <c r="S821" s="681"/>
      <c r="T821" s="712"/>
      <c r="U821" s="681"/>
      <c r="V821" s="681"/>
      <c r="W821" s="681"/>
      <c r="X821" s="707"/>
      <c r="Y821" s="681"/>
      <c r="Z821" s="681"/>
      <c r="AA821" s="681"/>
      <c r="AB821" s="681"/>
      <c r="AC821" s="681"/>
      <c r="AD821" s="681"/>
      <c r="AE821" s="698"/>
    </row>
    <row r="822" spans="1:31" ht="200.1" customHeight="1">
      <c r="A822" s="710"/>
      <c r="B822" s="678"/>
      <c r="C822" s="678"/>
      <c r="D822" s="658"/>
      <c r="E822" s="658"/>
      <c r="F822" s="678"/>
      <c r="G822" s="659"/>
      <c r="H822" s="707"/>
      <c r="I822" s="661"/>
      <c r="J822" s="707"/>
      <c r="K822" s="675"/>
      <c r="L822" s="675"/>
      <c r="M822" s="679"/>
      <c r="N822" s="711"/>
      <c r="O822" s="681"/>
      <c r="P822" s="681"/>
      <c r="Q822" s="681"/>
      <c r="R822" s="712"/>
      <c r="S822" s="681"/>
      <c r="T822" s="712"/>
      <c r="U822" s="681"/>
      <c r="V822" s="681"/>
      <c r="W822" s="681"/>
      <c r="X822" s="707"/>
      <c r="Y822" s="681"/>
      <c r="Z822" s="681"/>
      <c r="AA822" s="681"/>
      <c r="AB822" s="681"/>
      <c r="AC822" s="681"/>
      <c r="AD822" s="681"/>
      <c r="AE822" s="698"/>
    </row>
    <row r="823" spans="1:31" ht="200.1" customHeight="1">
      <c r="A823" s="710"/>
      <c r="B823" s="678"/>
      <c r="C823" s="678"/>
      <c r="D823" s="710"/>
      <c r="E823" s="658"/>
      <c r="F823" s="678"/>
      <c r="G823" s="659"/>
      <c r="H823" s="707"/>
      <c r="I823" s="661"/>
      <c r="J823" s="707"/>
      <c r="K823" s="675"/>
      <c r="L823" s="675"/>
      <c r="M823" s="679"/>
      <c r="N823" s="711"/>
      <c r="O823" s="681"/>
      <c r="P823" s="681"/>
      <c r="Q823" s="681"/>
      <c r="R823" s="712"/>
      <c r="S823" s="681"/>
      <c r="T823" s="712"/>
      <c r="U823" s="681"/>
      <c r="V823" s="681"/>
      <c r="W823" s="681"/>
      <c r="X823" s="707"/>
      <c r="Y823" s="681"/>
      <c r="Z823" s="681"/>
      <c r="AA823" s="681"/>
      <c r="AB823" s="681"/>
      <c r="AC823" s="681"/>
      <c r="AD823" s="681"/>
      <c r="AE823" s="698"/>
    </row>
    <row r="824" spans="1:31" ht="200.1" customHeight="1">
      <c r="A824" s="710"/>
      <c r="B824" s="678"/>
      <c r="C824" s="678"/>
      <c r="D824" s="658"/>
      <c r="E824" s="658"/>
      <c r="F824" s="678"/>
      <c r="G824" s="659"/>
      <c r="H824" s="707"/>
      <c r="I824" s="661"/>
      <c r="J824" s="707"/>
      <c r="K824" s="675"/>
      <c r="L824" s="675"/>
      <c r="M824" s="679"/>
      <c r="N824" s="711"/>
      <c r="O824" s="681"/>
      <c r="P824" s="681"/>
      <c r="Q824" s="681"/>
      <c r="R824" s="712"/>
      <c r="S824" s="681"/>
      <c r="T824" s="712"/>
      <c r="U824" s="681"/>
      <c r="V824" s="681"/>
      <c r="W824" s="681"/>
      <c r="X824" s="707"/>
      <c r="Y824" s="681"/>
      <c r="Z824" s="681"/>
      <c r="AA824" s="681"/>
      <c r="AB824" s="681"/>
      <c r="AC824" s="681"/>
      <c r="AD824" s="681"/>
      <c r="AE824" s="698"/>
    </row>
    <row r="825" spans="1:31" ht="200.1" customHeight="1">
      <c r="A825" s="710"/>
      <c r="B825" s="678"/>
      <c r="C825" s="678"/>
      <c r="D825" s="658"/>
      <c r="E825" s="658"/>
      <c r="F825" s="678"/>
      <c r="G825" s="659"/>
      <c r="H825" s="707"/>
      <c r="I825" s="661"/>
      <c r="J825" s="707"/>
      <c r="K825" s="675"/>
      <c r="L825" s="675"/>
      <c r="M825" s="679"/>
      <c r="N825" s="711"/>
      <c r="O825" s="681"/>
      <c r="P825" s="681"/>
      <c r="Q825" s="681"/>
      <c r="R825" s="712"/>
      <c r="S825" s="681"/>
      <c r="T825" s="712"/>
      <c r="U825" s="681"/>
      <c r="V825" s="681"/>
      <c r="W825" s="681"/>
      <c r="X825" s="707"/>
      <c r="Y825" s="681"/>
      <c r="Z825" s="681"/>
      <c r="AA825" s="681"/>
      <c r="AB825" s="681"/>
      <c r="AC825" s="681"/>
      <c r="AD825" s="681"/>
      <c r="AE825" s="698"/>
    </row>
    <row r="826" spans="1:31" ht="200.1" customHeight="1">
      <c r="A826" s="710"/>
      <c r="B826" s="678"/>
      <c r="C826" s="678"/>
      <c r="D826" s="710"/>
      <c r="E826" s="658"/>
      <c r="F826" s="678"/>
      <c r="G826" s="659"/>
      <c r="H826" s="707"/>
      <c r="I826" s="661"/>
      <c r="J826" s="707"/>
      <c r="K826" s="675"/>
      <c r="L826" s="675"/>
      <c r="M826" s="679"/>
      <c r="N826" s="711"/>
      <c r="O826" s="681"/>
      <c r="P826" s="681"/>
      <c r="Q826" s="681"/>
      <c r="R826" s="712"/>
      <c r="S826" s="681"/>
      <c r="T826" s="712"/>
      <c r="U826" s="681"/>
      <c r="V826" s="681"/>
      <c r="W826" s="681"/>
      <c r="X826" s="707"/>
      <c r="Y826" s="681"/>
      <c r="Z826" s="681"/>
      <c r="AA826" s="681"/>
      <c r="AB826" s="681"/>
      <c r="AC826" s="681"/>
      <c r="AD826" s="681"/>
      <c r="AE826" s="698"/>
    </row>
    <row r="827" spans="1:31" ht="200.1" customHeight="1">
      <c r="A827" s="710"/>
      <c r="B827" s="678"/>
      <c r="C827" s="678"/>
      <c r="D827" s="658"/>
      <c r="E827" s="658"/>
      <c r="F827" s="678"/>
      <c r="G827" s="659"/>
      <c r="H827" s="707"/>
      <c r="I827" s="661"/>
      <c r="J827" s="707"/>
      <c r="K827" s="675"/>
      <c r="L827" s="675"/>
      <c r="M827" s="679"/>
      <c r="N827" s="711"/>
      <c r="O827" s="681"/>
      <c r="P827" s="681"/>
      <c r="Q827" s="681"/>
      <c r="R827" s="712"/>
      <c r="S827" s="681"/>
      <c r="T827" s="712"/>
      <c r="U827" s="681"/>
      <c r="V827" s="681"/>
      <c r="W827" s="681"/>
      <c r="X827" s="707"/>
      <c r="Y827" s="681"/>
      <c r="Z827" s="681"/>
      <c r="AA827" s="681"/>
      <c r="AB827" s="681"/>
      <c r="AC827" s="681"/>
      <c r="AD827" s="681"/>
      <c r="AE827" s="698"/>
    </row>
    <row r="828" spans="1:31" ht="200.1" customHeight="1">
      <c r="A828" s="710"/>
      <c r="B828" s="678"/>
      <c r="C828" s="678"/>
      <c r="D828" s="658"/>
      <c r="E828" s="658"/>
      <c r="F828" s="678"/>
      <c r="G828" s="659"/>
      <c r="H828" s="707"/>
      <c r="I828" s="661"/>
      <c r="J828" s="707"/>
      <c r="K828" s="675"/>
      <c r="L828" s="675"/>
      <c r="M828" s="679"/>
      <c r="N828" s="711"/>
      <c r="O828" s="681"/>
      <c r="P828" s="681"/>
      <c r="Q828" s="681"/>
      <c r="R828" s="712"/>
      <c r="S828" s="681"/>
      <c r="T828" s="712"/>
      <c r="U828" s="681"/>
      <c r="V828" s="681"/>
      <c r="W828" s="681"/>
      <c r="X828" s="707"/>
      <c r="Y828" s="681"/>
      <c r="Z828" s="681"/>
      <c r="AA828" s="681"/>
      <c r="AB828" s="681"/>
      <c r="AC828" s="681"/>
      <c r="AD828" s="681"/>
      <c r="AE828" s="698"/>
    </row>
    <row r="829" spans="1:31" s="744" customFormat="1" ht="200.1" customHeight="1">
      <c r="A829" s="733"/>
      <c r="B829" s="734"/>
      <c r="C829" s="734"/>
      <c r="D829" s="733"/>
      <c r="E829" s="658"/>
      <c r="F829" s="734"/>
      <c r="G829" s="735"/>
      <c r="H829" s="736"/>
      <c r="I829" s="737"/>
      <c r="J829" s="736"/>
      <c r="K829" s="738"/>
      <c r="L829" s="738"/>
      <c r="M829" s="739"/>
      <c r="N829" s="740"/>
      <c r="O829" s="741"/>
      <c r="P829" s="741"/>
      <c r="Q829" s="741"/>
      <c r="R829" s="742"/>
      <c r="S829" s="741"/>
      <c r="T829" s="742"/>
      <c r="U829" s="741"/>
      <c r="V829" s="741"/>
      <c r="W829" s="741"/>
      <c r="X829" s="736"/>
      <c r="Y829" s="741"/>
      <c r="Z829" s="741"/>
      <c r="AA829" s="741"/>
      <c r="AB829" s="741"/>
      <c r="AC829" s="741"/>
      <c r="AD829" s="741"/>
      <c r="AE829" s="743"/>
    </row>
    <row r="830" spans="1:31" ht="200.1" customHeight="1">
      <c r="A830" s="710"/>
      <c r="B830" s="678"/>
      <c r="C830" s="678"/>
      <c r="D830" s="658"/>
      <c r="E830" s="733"/>
      <c r="F830" s="678"/>
      <c r="G830" s="659"/>
      <c r="H830" s="707"/>
      <c r="I830" s="661"/>
      <c r="J830" s="707"/>
      <c r="K830" s="675"/>
      <c r="L830" s="675"/>
      <c r="M830" s="679"/>
      <c r="N830" s="711"/>
      <c r="O830" s="681"/>
      <c r="P830" s="681"/>
      <c r="Q830" s="681"/>
      <c r="R830" s="712"/>
      <c r="S830" s="681"/>
      <c r="T830" s="859" t="s">
        <v>2220</v>
      </c>
      <c r="U830" s="859"/>
      <c r="V830" s="680">
        <f>SUM(V10:V829)</f>
        <v>10360</v>
      </c>
      <c r="W830" s="681"/>
      <c r="X830" s="707"/>
      <c r="Y830" s="681"/>
      <c r="Z830" s="681"/>
      <c r="AA830" s="681"/>
      <c r="AB830" s="681"/>
      <c r="AC830" s="681"/>
      <c r="AD830" s="681"/>
      <c r="AE830" s="698"/>
    </row>
    <row r="831" spans="1:31" ht="30">
      <c r="E831" s="658"/>
    </row>
  </sheetData>
  <autoFilter ref="A9:BH667">
    <filterColumn colId="6">
      <filters blank="1">
        <filter val="झोपडी किंवा मातीचे घर"/>
        <filter val="दगड विटांचे मातीचे घर"/>
        <filter val="बखळ किंवा पडसर जागा"/>
      </filters>
    </filterColumn>
  </autoFilter>
  <mergeCells count="45">
    <mergeCell ref="G6:G8"/>
    <mergeCell ref="Y6:AC7"/>
    <mergeCell ref="K6:K8"/>
    <mergeCell ref="P6:P8"/>
    <mergeCell ref="T6:X7"/>
    <mergeCell ref="R6:R8"/>
    <mergeCell ref="S6:S8"/>
    <mergeCell ref="Q6:Q8"/>
    <mergeCell ref="M6:O7"/>
    <mergeCell ref="Q4:T4"/>
    <mergeCell ref="A1:AD1"/>
    <mergeCell ref="A2:AD2"/>
    <mergeCell ref="A3:AD3"/>
    <mergeCell ref="A6:A8"/>
    <mergeCell ref="B6:B8"/>
    <mergeCell ref="C6:C8"/>
    <mergeCell ref="D6:D8"/>
    <mergeCell ref="E6:E8"/>
    <mergeCell ref="H6:H8"/>
    <mergeCell ref="I6:I8"/>
    <mergeCell ref="I4:K4"/>
    <mergeCell ref="AD6:AD8"/>
    <mergeCell ref="L6:L8"/>
    <mergeCell ref="J6:J8"/>
    <mergeCell ref="F6:F8"/>
    <mergeCell ref="Y229:AD229"/>
    <mergeCell ref="Y236:AD236"/>
    <mergeCell ref="Y273:AD273"/>
    <mergeCell ref="Y139:AD139"/>
    <mergeCell ref="Y187:AD187"/>
    <mergeCell ref="Y217:AD217"/>
    <mergeCell ref="A13:A14"/>
    <mergeCell ref="A234:A235"/>
    <mergeCell ref="A430:A431"/>
    <mergeCell ref="E522:E523"/>
    <mergeCell ref="F235:F236"/>
    <mergeCell ref="D13:D14"/>
    <mergeCell ref="E13:E14"/>
    <mergeCell ref="D244:D245"/>
    <mergeCell ref="D447:D448"/>
    <mergeCell ref="T830:U830"/>
    <mergeCell ref="F521:F522"/>
    <mergeCell ref="A521:A522"/>
    <mergeCell ref="C521:C522"/>
    <mergeCell ref="D538:D539"/>
  </mergeCells>
  <dataValidations count="2">
    <dataValidation type="list" allowBlank="1" showInputMessage="1" showErrorMessage="1" sqref="I667 G10:G666">
      <formula1>$BH$1:$BH$5</formula1>
    </dataValidation>
    <dataValidation type="list" allowBlank="1" showInputMessage="1" showErrorMessage="1" sqref="H10:H666">
      <formula1>$AY$1:$AY$9</formula1>
    </dataValidation>
  </dataValidations>
  <pageMargins left="1.2" right="0.95" top="0.75" bottom="0.75" header="0.3" footer="0.3"/>
  <pageSetup paperSize="8" scale="44" pageOrder="overThenDown" orientation="portrait" r:id="rId1"/>
  <rowBreaks count="1" manualBreakCount="1">
    <brk id="667" max="16383" man="1"/>
  </rowBreaks>
  <colBreaks count="1" manualBreakCount="1">
    <brk id="15" max="82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D20"/>
  <sheetViews>
    <sheetView view="pageBreakPreview" zoomScale="60" workbookViewId="0">
      <selection activeCell="J3" sqref="J3"/>
    </sheetView>
  </sheetViews>
  <sheetFormatPr defaultRowHeight="14.25"/>
  <cols>
    <col min="1" max="4" width="9.140625" style="572"/>
    <col min="5" max="5" width="16.140625" style="572" customWidth="1"/>
    <col min="6" max="9" width="9.140625" style="572"/>
    <col min="10" max="10" width="10.140625" style="572" bestFit="1" customWidth="1"/>
    <col min="11" max="16384" width="9.140625" style="572"/>
  </cols>
  <sheetData>
    <row r="1" spans="1:30" ht="30" customHeight="1" thickBot="1"/>
    <row r="2" spans="1:30" ht="33" customHeight="1" thickBot="1">
      <c r="J2" s="589">
        <v>3</v>
      </c>
      <c r="L2" s="590" t="s">
        <v>905</v>
      </c>
      <c r="M2" s="590"/>
      <c r="N2" s="591"/>
    </row>
    <row r="3" spans="1:30" ht="35.25" customHeight="1">
      <c r="J3" s="572" t="s">
        <v>60</v>
      </c>
    </row>
    <row r="4" spans="1:30" s="592" customFormat="1" ht="33.75">
      <c r="A4" s="902" t="s">
        <v>715</v>
      </c>
      <c r="B4" s="902"/>
      <c r="C4" s="902"/>
      <c r="D4" s="902"/>
      <c r="E4" s="902"/>
      <c r="F4" s="902"/>
      <c r="G4" s="902"/>
      <c r="H4" s="902"/>
      <c r="I4" s="902"/>
      <c r="J4" s="902"/>
      <c r="K4" s="902"/>
      <c r="L4" s="902"/>
      <c r="M4" s="902"/>
      <c r="N4" s="902"/>
      <c r="O4" s="902"/>
      <c r="P4" s="902"/>
      <c r="Q4" s="902"/>
      <c r="R4" s="902"/>
      <c r="S4" s="902"/>
      <c r="T4" s="902"/>
      <c r="U4" s="902"/>
      <c r="V4" s="902"/>
      <c r="W4" s="902"/>
      <c r="X4" s="902"/>
      <c r="Y4" s="902"/>
      <c r="Z4" s="902"/>
      <c r="AA4" s="902"/>
      <c r="AB4" s="902"/>
      <c r="AC4" s="902"/>
      <c r="AD4" s="902"/>
    </row>
    <row r="5" spans="1:30" s="592" customFormat="1" ht="18">
      <c r="A5" s="903" t="s">
        <v>716</v>
      </c>
      <c r="B5" s="903"/>
      <c r="C5" s="903"/>
      <c r="D5" s="903"/>
      <c r="E5" s="903"/>
      <c r="F5" s="903"/>
      <c r="G5" s="903"/>
      <c r="H5" s="903"/>
      <c r="I5" s="903"/>
      <c r="J5" s="903"/>
      <c r="K5" s="903"/>
      <c r="L5" s="903"/>
      <c r="M5" s="903"/>
      <c r="N5" s="903"/>
      <c r="O5" s="903"/>
      <c r="P5" s="903"/>
      <c r="Q5" s="903"/>
      <c r="R5" s="903"/>
      <c r="S5" s="903"/>
      <c r="T5" s="903"/>
      <c r="U5" s="903"/>
      <c r="V5" s="903"/>
      <c r="W5" s="903"/>
      <c r="X5" s="903"/>
      <c r="Y5" s="903"/>
      <c r="Z5" s="903"/>
      <c r="AA5" s="903"/>
      <c r="AB5" s="903"/>
      <c r="AC5" s="903"/>
      <c r="AD5" s="903"/>
    </row>
    <row r="6" spans="1:30" s="592" customFormat="1" ht="45" customHeight="1">
      <c r="A6" s="902" t="s">
        <v>906</v>
      </c>
      <c r="B6" s="902"/>
      <c r="C6" s="902"/>
      <c r="D6" s="902"/>
      <c r="E6" s="902"/>
      <c r="F6" s="902"/>
      <c r="G6" s="902"/>
      <c r="H6" s="902"/>
      <c r="I6" s="902"/>
      <c r="J6" s="902"/>
      <c r="K6" s="902"/>
      <c r="L6" s="902"/>
      <c r="M6" s="902"/>
      <c r="N6" s="902"/>
      <c r="O6" s="902"/>
      <c r="P6" s="902"/>
      <c r="Q6" s="902"/>
      <c r="R6" s="902"/>
      <c r="S6" s="902"/>
      <c r="T6" s="902"/>
      <c r="U6" s="902"/>
      <c r="V6" s="902"/>
      <c r="W6" s="902"/>
      <c r="X6" s="902"/>
      <c r="Y6" s="902"/>
      <c r="Z6" s="902"/>
      <c r="AA6" s="902"/>
      <c r="AB6" s="902"/>
      <c r="AC6" s="902"/>
      <c r="AD6" s="902"/>
    </row>
    <row r="7" spans="1:30" s="592" customFormat="1" ht="30.75" thickBot="1">
      <c r="A7" s="593" t="s">
        <v>60</v>
      </c>
      <c r="B7" s="593"/>
      <c r="C7" s="593"/>
      <c r="D7" s="593"/>
      <c r="E7" s="906" t="s">
        <v>791</v>
      </c>
      <c r="F7" s="906"/>
      <c r="G7" s="906"/>
      <c r="H7" s="906" t="str">
        <f>'मुख्य पान '!E2</f>
        <v>बळसाणे</v>
      </c>
      <c r="I7" s="906"/>
      <c r="J7" s="906"/>
      <c r="K7" s="906"/>
      <c r="L7" s="593"/>
      <c r="M7" s="906" t="s">
        <v>795</v>
      </c>
      <c r="N7" s="906"/>
      <c r="O7" s="906" t="str">
        <f>'मुख्य पान '!I2</f>
        <v xml:space="preserve">साक्री </v>
      </c>
      <c r="P7" s="906"/>
      <c r="Q7" s="906"/>
      <c r="R7" s="906"/>
      <c r="S7" s="906"/>
      <c r="T7" s="906" t="s">
        <v>794</v>
      </c>
      <c r="U7" s="906"/>
      <c r="V7" s="906" t="str">
        <f>'मुख्य पान '!M2</f>
        <v xml:space="preserve">धुळे </v>
      </c>
      <c r="W7" s="906"/>
      <c r="X7" s="906"/>
      <c r="Y7" s="906"/>
      <c r="Z7" s="906"/>
      <c r="AA7" s="593"/>
      <c r="AB7" s="593"/>
      <c r="AC7" s="593"/>
      <c r="AD7" s="593"/>
    </row>
    <row r="8" spans="1:30" ht="15.75" thickTop="1" thickBot="1">
      <c r="A8" s="904" t="s">
        <v>717</v>
      </c>
      <c r="B8" s="905" t="s">
        <v>718</v>
      </c>
      <c r="C8" s="905" t="s">
        <v>719</v>
      </c>
      <c r="D8" s="905" t="s">
        <v>720</v>
      </c>
      <c r="E8" s="904" t="s">
        <v>745</v>
      </c>
      <c r="F8" s="899" t="s">
        <v>722</v>
      </c>
      <c r="G8" s="904" t="s">
        <v>723</v>
      </c>
      <c r="H8" s="905" t="s">
        <v>746</v>
      </c>
      <c r="I8" s="899" t="s">
        <v>725</v>
      </c>
      <c r="J8" s="899" t="s">
        <v>726</v>
      </c>
      <c r="K8" s="899" t="s">
        <v>727</v>
      </c>
      <c r="L8" s="899" t="s">
        <v>747</v>
      </c>
      <c r="M8" s="909" t="s">
        <v>729</v>
      </c>
      <c r="N8" s="908"/>
      <c r="O8" s="908"/>
      <c r="P8" s="909" t="s">
        <v>730</v>
      </c>
      <c r="Q8" s="909" t="s">
        <v>731</v>
      </c>
      <c r="R8" s="909" t="s">
        <v>732</v>
      </c>
      <c r="S8" s="909" t="s">
        <v>733</v>
      </c>
      <c r="T8" s="908" t="s">
        <v>734</v>
      </c>
      <c r="U8" s="908"/>
      <c r="V8" s="908"/>
      <c r="W8" s="908"/>
      <c r="X8" s="908"/>
      <c r="Y8" s="909" t="s">
        <v>735</v>
      </c>
      <c r="Z8" s="908"/>
      <c r="AA8" s="908"/>
      <c r="AB8" s="908"/>
      <c r="AC8" s="908"/>
      <c r="AD8" s="910" t="s">
        <v>748</v>
      </c>
    </row>
    <row r="9" spans="1:30" ht="34.5" customHeight="1" thickTop="1" thickBot="1">
      <c r="A9" s="904"/>
      <c r="B9" s="904"/>
      <c r="C9" s="904"/>
      <c r="D9" s="904"/>
      <c r="E9" s="904"/>
      <c r="F9" s="914"/>
      <c r="G9" s="904"/>
      <c r="H9" s="904"/>
      <c r="I9" s="914"/>
      <c r="J9" s="914"/>
      <c r="K9" s="900"/>
      <c r="L9" s="900"/>
      <c r="M9" s="908"/>
      <c r="N9" s="908"/>
      <c r="O9" s="908"/>
      <c r="P9" s="908"/>
      <c r="Q9" s="908"/>
      <c r="R9" s="908"/>
      <c r="S9" s="908"/>
      <c r="T9" s="908"/>
      <c r="U9" s="908"/>
      <c r="V9" s="908"/>
      <c r="W9" s="908"/>
      <c r="X9" s="908"/>
      <c r="Y9" s="908"/>
      <c r="Z9" s="908"/>
      <c r="AA9" s="908"/>
      <c r="AB9" s="908"/>
      <c r="AC9" s="908"/>
      <c r="AD9" s="911"/>
    </row>
    <row r="10" spans="1:30" ht="74.25" customHeight="1" thickTop="1" thickBot="1">
      <c r="A10" s="904"/>
      <c r="B10" s="904"/>
      <c r="C10" s="904"/>
      <c r="D10" s="904"/>
      <c r="E10" s="904"/>
      <c r="F10" s="915"/>
      <c r="G10" s="904"/>
      <c r="H10" s="904"/>
      <c r="I10" s="915"/>
      <c r="J10" s="915"/>
      <c r="K10" s="901"/>
      <c r="L10" s="901"/>
      <c r="M10" s="594" t="s">
        <v>737</v>
      </c>
      <c r="N10" s="594" t="s">
        <v>738</v>
      </c>
      <c r="O10" s="594" t="s">
        <v>739</v>
      </c>
      <c r="P10" s="908"/>
      <c r="Q10" s="908"/>
      <c r="R10" s="908"/>
      <c r="S10" s="908"/>
      <c r="T10" s="595" t="s">
        <v>740</v>
      </c>
      <c r="U10" s="594" t="s">
        <v>4</v>
      </c>
      <c r="V10" s="596" t="s">
        <v>741</v>
      </c>
      <c r="W10" s="594" t="s">
        <v>742</v>
      </c>
      <c r="X10" s="594" t="s">
        <v>743</v>
      </c>
      <c r="Y10" s="594" t="s">
        <v>740</v>
      </c>
      <c r="Z10" s="594" t="s">
        <v>4</v>
      </c>
      <c r="AA10" s="596" t="s">
        <v>741</v>
      </c>
      <c r="AB10" s="594" t="s">
        <v>742</v>
      </c>
      <c r="AC10" s="594" t="s">
        <v>743</v>
      </c>
      <c r="AD10" s="911"/>
    </row>
    <row r="11" spans="1:30" ht="18.75" thickTop="1">
      <c r="A11" s="597">
        <v>1</v>
      </c>
      <c r="B11" s="597">
        <v>2</v>
      </c>
      <c r="C11" s="597">
        <v>3</v>
      </c>
      <c r="D11" s="597">
        <v>4</v>
      </c>
      <c r="E11" s="597">
        <v>5</v>
      </c>
      <c r="F11" s="597">
        <v>6</v>
      </c>
      <c r="G11" s="597">
        <v>7</v>
      </c>
      <c r="H11" s="598">
        <v>8</v>
      </c>
      <c r="I11" s="599"/>
      <c r="J11" s="599"/>
      <c r="K11" s="599"/>
      <c r="L11" s="600">
        <v>9</v>
      </c>
      <c r="M11" s="597">
        <v>10</v>
      </c>
      <c r="N11" s="597">
        <v>11</v>
      </c>
      <c r="O11" s="597">
        <v>12</v>
      </c>
      <c r="P11" s="597">
        <v>13</v>
      </c>
      <c r="Q11" s="597">
        <v>14</v>
      </c>
      <c r="R11" s="597">
        <v>15</v>
      </c>
      <c r="S11" s="598">
        <v>16</v>
      </c>
      <c r="T11" s="597">
        <v>17</v>
      </c>
      <c r="U11" s="601">
        <v>18</v>
      </c>
      <c r="V11" s="600">
        <v>19</v>
      </c>
      <c r="W11" s="597">
        <v>20</v>
      </c>
      <c r="X11" s="597">
        <v>21</v>
      </c>
      <c r="Y11" s="597">
        <v>22</v>
      </c>
      <c r="Z11" s="597">
        <v>23</v>
      </c>
      <c r="AA11" s="597">
        <v>24</v>
      </c>
      <c r="AB11" s="597">
        <v>25</v>
      </c>
      <c r="AC11" s="597">
        <v>26</v>
      </c>
      <c r="AD11" s="597">
        <v>27</v>
      </c>
    </row>
    <row r="12" spans="1:30">
      <c r="A12" s="602"/>
      <c r="B12" s="602"/>
      <c r="C12" s="602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P12" s="602"/>
      <c r="Q12" s="602"/>
      <c r="R12" s="602"/>
      <c r="S12" s="602"/>
      <c r="T12" s="602"/>
      <c r="U12" s="602"/>
      <c r="V12" s="602"/>
      <c r="W12" s="602"/>
      <c r="X12" s="602"/>
      <c r="Y12" s="602"/>
      <c r="Z12" s="602"/>
      <c r="AA12" s="602"/>
      <c r="AB12" s="602"/>
      <c r="AC12" s="602"/>
      <c r="AD12" s="602"/>
    </row>
    <row r="13" spans="1:30" ht="201.75" customHeight="1">
      <c r="A13" s="603">
        <f>IFERROR(VLOOKUP($J$2,Namuna8,1,TRUE),"")</f>
        <v>3</v>
      </c>
      <c r="B13" s="603" t="str">
        <f>IFERROR(VLOOKUP($J$2,Namuna8,2,TRUE),"")</f>
        <v xml:space="preserve"> </v>
      </c>
      <c r="C13" s="603">
        <f>IFERROR(VLOOKUP($J$2,Namuna8,3,TRUE),"")</f>
        <v>0</v>
      </c>
      <c r="D13" s="603">
        <f>IFERROR(VLOOKUP($J$2,Namuna8,4,FALSE),"")</f>
        <v>3</v>
      </c>
      <c r="E13" s="603" t="str">
        <f>IFERROR(VLOOKUP($J$2,Namuna8,5,FALSE),"")</f>
        <v xml:space="preserve">तुकाराम महादू मासुळे </v>
      </c>
      <c r="F13" s="603" t="str">
        <f>IFERROR(VLOOKUP($J$2,Namuna8,6,TRUE),"")</f>
        <v>स्वतः</v>
      </c>
      <c r="G13" s="604" t="str">
        <f>IFERROR(VLOOKUP($J$2,Namuna8,7,TRUE),"")</f>
        <v xml:space="preserve">दगड विटांचे मातीचे घर </v>
      </c>
      <c r="H13" s="603" t="str">
        <f>IFERROR(VLOOKUP($J$2,Namuna8,8,TRUE),"")</f>
        <v xml:space="preserve">५० पेक्षा जास्त व  ६० वर्ष पर्यंत </v>
      </c>
      <c r="I13" s="603">
        <f>IFERROR(VLOOKUP($J$2,Namuna8,9,TRUE),"")</f>
        <v>43</v>
      </c>
      <c r="J13" s="603">
        <f>IFERROR(VLOOKUP($J$2,Namuna8,10,TRUE),"")</f>
        <v>15</v>
      </c>
      <c r="K13" s="603">
        <f>IFERROR(VLOOKUP($J$2,Namuna8,11,TRUE),"")</f>
        <v>645</v>
      </c>
      <c r="L13" s="603">
        <f>IFERROR(VLOOKUP($J$2,Namuna8,12,TRUE),"")</f>
        <v>59.921962095875145</v>
      </c>
      <c r="M13" s="603">
        <f>IFERROR(VLOOKUP($J$2,Namuna8,13,TRUE),"")</f>
        <v>480</v>
      </c>
      <c r="N13" s="603">
        <f>IFERROR(VLOOKUP($J$2,Namuna8,14,TRUE),"")</f>
        <v>0</v>
      </c>
      <c r="O13" s="603">
        <f>IFERROR(VLOOKUP($J$2,Namuna8,15,TRUE),"")</f>
        <v>13860</v>
      </c>
      <c r="P13" s="605">
        <f>IFERROR(VLOOKUP($J$2,Namuna8,16,TRUE),"")</f>
        <v>0.2</v>
      </c>
      <c r="Q13" s="603">
        <f>IFERROR(VLOOKUP($J$2,Namuna8,17,TRUE),"")</f>
        <v>1</v>
      </c>
      <c r="R13" s="606">
        <f>IFERROR(VLOOKUP($J$2,Namuna8,18,TRUE),"")</f>
        <v>194866.22073578599</v>
      </c>
      <c r="S13" s="605">
        <f>IFERROR(VLOOKUP($J$2,Namuna8,19,TRUE),"")</f>
        <v>0.7</v>
      </c>
      <c r="T13" s="606">
        <f>IFERROR(VLOOKUP($J$2,Namuna8,20,TRUE),"")</f>
        <v>136.4063545150502</v>
      </c>
      <c r="U13" s="603">
        <f>IFERROR(VLOOKUP($J$2,Namuna8,21,TRUE),"")</f>
        <v>0</v>
      </c>
      <c r="V13" s="603">
        <f>IFERROR(VLOOKUP($J$2,Namuna8,22,TRUE),"")</f>
        <v>0</v>
      </c>
      <c r="W13" s="603">
        <f>IFERROR(VLOOKUP($J$2,Namuna8,23,TRUE),"")</f>
        <v>0</v>
      </c>
      <c r="X13" s="606">
        <f>IFERROR(VLOOKUP($J$2,Namuna8,24,TRUE),"")</f>
        <v>136.4063545150502</v>
      </c>
      <c r="Y13" s="603">
        <f>IFERROR(VLOOKUP($J$2,Namuna8,25,TRUE),"")</f>
        <v>0</v>
      </c>
      <c r="Z13" s="603">
        <f>IFERROR(VLOOKUP($J$2,Namuna8,26,TRUE),"")</f>
        <v>0</v>
      </c>
      <c r="AA13" s="603">
        <f>IFERROR(VLOOKUP($J$2,Namuna8,27,TRUE),"")</f>
        <v>0</v>
      </c>
      <c r="AB13" s="603">
        <f>IFERROR(VLOOKUP($J$2,Namuna8,28,TRUE),"")</f>
        <v>0</v>
      </c>
      <c r="AC13" s="603">
        <f>IFERROR(VLOOKUP($J$2,Namuna8,29,TRUE),"")</f>
        <v>0</v>
      </c>
      <c r="AD13" s="603">
        <f>IFERROR(VLOOKUP($J$2,Namuna8,30,TRUE),"")</f>
        <v>0</v>
      </c>
    </row>
    <row r="14" spans="1:30" ht="23.25">
      <c r="A14" s="607"/>
      <c r="B14" s="912" t="s">
        <v>749</v>
      </c>
      <c r="C14" s="912"/>
      <c r="D14" s="913" t="s">
        <v>1065</v>
      </c>
      <c r="E14" s="913"/>
      <c r="F14" s="607"/>
      <c r="G14" s="607"/>
      <c r="H14" s="607"/>
      <c r="I14" s="607"/>
      <c r="J14" s="607"/>
      <c r="K14" s="607"/>
      <c r="L14" s="607"/>
      <c r="M14" s="607"/>
      <c r="N14" s="607"/>
      <c r="O14" s="607"/>
      <c r="P14" s="607"/>
      <c r="Q14" s="607"/>
      <c r="R14" s="607"/>
      <c r="S14" s="608"/>
      <c r="T14" s="608"/>
      <c r="U14" s="608"/>
      <c r="V14" s="607"/>
      <c r="W14" s="607"/>
      <c r="X14" s="607"/>
      <c r="Y14" s="607"/>
      <c r="Z14" s="607"/>
      <c r="AA14" s="607"/>
      <c r="AB14" s="607"/>
      <c r="AC14" s="607"/>
      <c r="AD14" s="607"/>
    </row>
    <row r="15" spans="1:30" ht="20.25">
      <c r="A15" s="607"/>
      <c r="B15" s="607"/>
      <c r="C15" s="607"/>
      <c r="D15" s="607"/>
      <c r="E15" s="607"/>
      <c r="F15" s="607"/>
      <c r="G15" s="607"/>
      <c r="H15" s="607"/>
      <c r="I15" s="607"/>
      <c r="J15" s="607"/>
      <c r="K15" s="607"/>
      <c r="L15" s="607"/>
      <c r="M15" s="607"/>
      <c r="N15" s="607"/>
      <c r="O15" s="607"/>
      <c r="P15" s="607"/>
      <c r="Q15" s="607"/>
      <c r="R15" s="607"/>
      <c r="S15" s="607"/>
      <c r="T15" s="607"/>
      <c r="U15" s="609"/>
      <c r="V15" s="609"/>
      <c r="W15" s="609"/>
      <c r="X15" s="609"/>
      <c r="Y15" s="607"/>
      <c r="Z15" s="607"/>
      <c r="AA15" s="607"/>
      <c r="AB15" s="607"/>
      <c r="AC15" s="607"/>
      <c r="AD15" s="607"/>
    </row>
    <row r="16" spans="1:30">
      <c r="A16" s="607"/>
      <c r="B16" s="607"/>
      <c r="C16" s="607"/>
      <c r="D16" s="607"/>
      <c r="E16" s="607"/>
      <c r="F16" s="607"/>
      <c r="G16" s="607"/>
      <c r="H16" s="607"/>
      <c r="I16" s="607"/>
      <c r="J16" s="607"/>
      <c r="K16" s="607"/>
      <c r="L16" s="607"/>
      <c r="M16" s="607"/>
      <c r="N16" s="607"/>
      <c r="O16" s="607"/>
      <c r="P16" s="607"/>
      <c r="Q16" s="607"/>
      <c r="R16" s="607"/>
      <c r="S16" s="607"/>
      <c r="AA16" s="607"/>
      <c r="AB16" s="607"/>
      <c r="AC16" s="607"/>
      <c r="AD16" s="607"/>
    </row>
    <row r="17" spans="1:30" ht="27.75">
      <c r="A17" s="607"/>
      <c r="B17" s="607"/>
      <c r="C17" s="607"/>
      <c r="D17" s="607"/>
      <c r="E17" s="607"/>
      <c r="F17" s="607"/>
      <c r="G17" s="607"/>
      <c r="H17" s="607"/>
      <c r="I17" s="607"/>
      <c r="J17" s="607"/>
      <c r="K17" s="607"/>
      <c r="L17" s="607"/>
      <c r="M17" s="607"/>
      <c r="N17" s="607"/>
      <c r="O17" s="607"/>
      <c r="P17" s="607"/>
      <c r="Q17" s="607"/>
      <c r="R17" s="607"/>
      <c r="S17" s="607"/>
      <c r="T17" s="907" t="s">
        <v>750</v>
      </c>
      <c r="U17" s="907"/>
      <c r="V17" s="907"/>
      <c r="W17" s="907"/>
      <c r="X17" s="907"/>
      <c r="Y17" s="907"/>
      <c r="Z17" s="907"/>
      <c r="AA17" s="607"/>
      <c r="AB17" s="607"/>
      <c r="AC17" s="607"/>
      <c r="AD17" s="607"/>
    </row>
    <row r="18" spans="1:30" ht="27.75">
      <c r="A18" s="610" t="s">
        <v>751</v>
      </c>
      <c r="B18" s="610" t="s">
        <v>752</v>
      </c>
      <c r="C18" s="607"/>
      <c r="D18" s="607"/>
      <c r="E18" s="607"/>
      <c r="F18" s="607"/>
      <c r="G18" s="607"/>
      <c r="H18" s="607"/>
      <c r="I18" s="607"/>
      <c r="J18" s="607"/>
      <c r="K18" s="607"/>
      <c r="L18" s="607"/>
      <c r="M18" s="607"/>
      <c r="N18" s="607"/>
      <c r="O18" s="607"/>
      <c r="P18" s="607"/>
      <c r="Q18" s="607"/>
      <c r="R18" s="607"/>
      <c r="S18" s="607"/>
      <c r="T18" s="907" t="s">
        <v>60</v>
      </c>
      <c r="U18" s="907"/>
      <c r="V18" s="907"/>
      <c r="W18" s="907"/>
      <c r="X18" s="907"/>
      <c r="Y18" s="907"/>
      <c r="Z18" s="907"/>
      <c r="AA18" s="607"/>
      <c r="AB18" s="607"/>
      <c r="AC18" s="607"/>
      <c r="AD18" s="607"/>
    </row>
    <row r="19" spans="1:30" ht="20.25">
      <c r="A19" s="607"/>
      <c r="B19" s="610" t="s">
        <v>753</v>
      </c>
      <c r="C19" s="607"/>
      <c r="D19" s="607"/>
      <c r="E19" s="607"/>
      <c r="F19" s="607"/>
      <c r="G19" s="607"/>
      <c r="H19" s="607"/>
      <c r="I19" s="607"/>
      <c r="J19" s="607"/>
      <c r="K19" s="607"/>
      <c r="L19" s="607"/>
      <c r="M19" s="607"/>
      <c r="N19" s="607"/>
      <c r="O19" s="607"/>
      <c r="P19" s="607"/>
      <c r="Q19" s="607"/>
      <c r="R19" s="607"/>
      <c r="S19" s="607"/>
      <c r="T19" s="607"/>
      <c r="U19" s="609"/>
      <c r="V19" s="609"/>
      <c r="W19" s="609"/>
      <c r="X19" s="609"/>
      <c r="Y19" s="607"/>
      <c r="Z19" s="607"/>
      <c r="AA19" s="607"/>
      <c r="AB19" s="607"/>
      <c r="AC19" s="607"/>
      <c r="AD19" s="607"/>
    </row>
    <row r="20" spans="1:30">
      <c r="A20" s="607"/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607"/>
      <c r="AB20" s="607"/>
      <c r="AC20" s="607"/>
      <c r="AD20" s="607"/>
    </row>
  </sheetData>
  <mergeCells count="33">
    <mergeCell ref="B14:C14"/>
    <mergeCell ref="O7:S7"/>
    <mergeCell ref="T7:U7"/>
    <mergeCell ref="V7:Z7"/>
    <mergeCell ref="D14:E14"/>
    <mergeCell ref="L8:L10"/>
    <mergeCell ref="M8:O9"/>
    <mergeCell ref="P8:P10"/>
    <mergeCell ref="Q8:Q10"/>
    <mergeCell ref="R8:R10"/>
    <mergeCell ref="S8:S10"/>
    <mergeCell ref="F8:F10"/>
    <mergeCell ref="G8:G10"/>
    <mergeCell ref="H8:H10"/>
    <mergeCell ref="I8:I10"/>
    <mergeCell ref="J8:J10"/>
    <mergeCell ref="T18:Z18"/>
    <mergeCell ref="T8:X9"/>
    <mergeCell ref="Y8:AC9"/>
    <mergeCell ref="AD8:AD10"/>
    <mergeCell ref="T17:Z17"/>
    <mergeCell ref="K8:K10"/>
    <mergeCell ref="A4:AD4"/>
    <mergeCell ref="A5:AD5"/>
    <mergeCell ref="A6:AD6"/>
    <mergeCell ref="A8:A10"/>
    <mergeCell ref="B8:B10"/>
    <mergeCell ref="C8:C10"/>
    <mergeCell ref="D8:D10"/>
    <mergeCell ref="E8:E10"/>
    <mergeCell ref="E7:G7"/>
    <mergeCell ref="H7:K7"/>
    <mergeCell ref="M7:N7"/>
  </mergeCells>
  <pageMargins left="0.7" right="0.7" top="0.75" bottom="0.75" header="0.3" footer="0.3"/>
  <pageSetup paperSize="5" scale="57" orientation="landscape" horizont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1198"/>
  <sheetViews>
    <sheetView workbookViewId="0">
      <selection activeCell="A11" sqref="A11"/>
    </sheetView>
  </sheetViews>
  <sheetFormatPr defaultRowHeight="15"/>
  <cols>
    <col min="3" max="3" width="55.85546875" bestFit="1" customWidth="1"/>
    <col min="5" max="5" width="4.5703125" bestFit="1" customWidth="1"/>
    <col min="6" max="6" width="10.85546875" bestFit="1" customWidth="1"/>
    <col min="7" max="7" width="9" bestFit="1" customWidth="1"/>
    <col min="9" max="9" width="5.85546875" bestFit="1" customWidth="1"/>
    <col min="10" max="10" width="5" bestFit="1" customWidth="1"/>
    <col min="12" max="12" width="5.85546875" bestFit="1" customWidth="1"/>
    <col min="13" max="13" width="5" bestFit="1" customWidth="1"/>
    <col min="15" max="15" width="10.140625" bestFit="1" customWidth="1"/>
    <col min="16" max="16" width="8.140625" bestFit="1" customWidth="1"/>
    <col min="17" max="17" width="4.5703125" bestFit="1" customWidth="1"/>
    <col min="18" max="19" width="10.28515625" bestFit="1" customWidth="1"/>
  </cols>
  <sheetData>
    <row r="1" spans="1:19" ht="28.5" thickBot="1">
      <c r="A1" s="916" t="s">
        <v>791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</row>
    <row r="2" spans="1:19" ht="18">
      <c r="A2" s="917" t="s">
        <v>792</v>
      </c>
      <c r="B2" s="918"/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</row>
    <row r="3" spans="1:19" ht="27.75">
      <c r="A3" s="919" t="s">
        <v>754</v>
      </c>
      <c r="B3" s="920"/>
      <c r="C3" s="920"/>
      <c r="D3" s="920"/>
      <c r="E3" s="920"/>
      <c r="F3" s="920"/>
      <c r="G3" s="920"/>
      <c r="H3" s="920"/>
      <c r="I3" s="920"/>
      <c r="J3" s="920"/>
      <c r="K3" s="920"/>
      <c r="L3" s="920"/>
      <c r="M3" s="920"/>
      <c r="N3" s="920"/>
      <c r="O3" s="920"/>
      <c r="P3" s="920"/>
      <c r="Q3" s="920"/>
      <c r="R3" s="920"/>
      <c r="S3" s="920"/>
    </row>
    <row r="4" spans="1:19" ht="22.5" customHeight="1">
      <c r="A4" s="921" t="s">
        <v>755</v>
      </c>
      <c r="B4" s="922" t="s">
        <v>756</v>
      </c>
      <c r="C4" s="923" t="s">
        <v>757</v>
      </c>
      <c r="D4" s="923"/>
      <c r="E4" s="924" t="s">
        <v>758</v>
      </c>
      <c r="F4" s="924"/>
      <c r="G4" s="924"/>
      <c r="H4" s="924"/>
      <c r="I4" s="924"/>
      <c r="J4" s="924"/>
      <c r="K4" s="924"/>
      <c r="L4" s="924"/>
      <c r="M4" s="924"/>
      <c r="N4" s="924"/>
      <c r="O4" s="924"/>
      <c r="P4" s="924"/>
      <c r="Q4" s="924"/>
      <c r="R4" s="924"/>
      <c r="S4" s="924"/>
    </row>
    <row r="5" spans="1:19" ht="22.5" customHeight="1">
      <c r="A5" s="921"/>
      <c r="B5" s="922"/>
      <c r="C5" s="923"/>
      <c r="D5" s="923"/>
      <c r="E5" s="924" t="s">
        <v>759</v>
      </c>
      <c r="F5" s="924"/>
      <c r="G5" s="924"/>
      <c r="H5" s="924" t="s">
        <v>760</v>
      </c>
      <c r="I5" s="924"/>
      <c r="J5" s="924"/>
      <c r="K5" s="924" t="s">
        <v>1592</v>
      </c>
      <c r="L5" s="924"/>
      <c r="M5" s="924"/>
      <c r="N5" s="924" t="s">
        <v>1593</v>
      </c>
      <c r="O5" s="924"/>
      <c r="P5" s="924"/>
      <c r="Q5" s="925" t="s">
        <v>743</v>
      </c>
      <c r="R5" s="925"/>
      <c r="S5" s="925"/>
    </row>
    <row r="6" spans="1:19" ht="49.5">
      <c r="A6" s="921"/>
      <c r="B6" s="922"/>
      <c r="C6" s="95" t="s">
        <v>761</v>
      </c>
      <c r="D6" s="95" t="s">
        <v>762</v>
      </c>
      <c r="E6" s="96" t="s">
        <v>763</v>
      </c>
      <c r="F6" s="96" t="s">
        <v>764</v>
      </c>
      <c r="G6" s="97" t="s">
        <v>69</v>
      </c>
      <c r="H6" s="96" t="s">
        <v>763</v>
      </c>
      <c r="I6" s="96" t="s">
        <v>764</v>
      </c>
      <c r="J6" s="97" t="s">
        <v>69</v>
      </c>
      <c r="K6" s="96" t="s">
        <v>763</v>
      </c>
      <c r="L6" s="96" t="s">
        <v>764</v>
      </c>
      <c r="M6" s="97" t="s">
        <v>69</v>
      </c>
      <c r="N6" s="96" t="s">
        <v>763</v>
      </c>
      <c r="O6" s="96" t="s">
        <v>764</v>
      </c>
      <c r="P6" s="97" t="s">
        <v>69</v>
      </c>
      <c r="Q6" s="98" t="s">
        <v>763</v>
      </c>
      <c r="R6" s="98" t="s">
        <v>764</v>
      </c>
      <c r="S6" s="99" t="s">
        <v>69</v>
      </c>
    </row>
    <row r="7" spans="1:19" ht="22.5">
      <c r="A7" s="100">
        <f>'[2]Namuna No. 8'!A11</f>
        <v>1</v>
      </c>
      <c r="B7" s="100">
        <f>'[2]Namuna No. 8'!D11</f>
        <v>1</v>
      </c>
      <c r="C7" s="611" t="s">
        <v>1347</v>
      </c>
      <c r="D7" s="101"/>
      <c r="E7" s="102"/>
      <c r="F7" s="619">
        <f t="shared" ref="F7:F70" si="0">SUMIF(Name,C7,GPA)</f>
        <v>0</v>
      </c>
      <c r="G7" s="103">
        <f>SUM(E7:F7)</f>
        <v>0</v>
      </c>
      <c r="H7" s="102"/>
      <c r="I7" s="104">
        <f t="shared" ref="I7:I70" si="1">SUMIF(Name,C7,SNT)</f>
        <v>0</v>
      </c>
      <c r="J7" s="103">
        <f>SUM(H7:I7)</f>
        <v>0</v>
      </c>
      <c r="K7" s="102"/>
      <c r="L7" s="104">
        <f t="shared" ref="L7:L70" si="2">SUMIF(Name,C7,SNT)</f>
        <v>0</v>
      </c>
      <c r="M7" s="103">
        <f>SUM(K7:L7)</f>
        <v>0</v>
      </c>
      <c r="N7" s="102"/>
      <c r="O7" s="104">
        <f t="shared" ref="O7:O70" si="3">SUMIF(Name,C7,WST)</f>
        <v>0</v>
      </c>
      <c r="P7" s="103">
        <f>SUM(N7:O7)</f>
        <v>0</v>
      </c>
      <c r="Q7" s="105">
        <f>E7+H7+K7+N7</f>
        <v>0</v>
      </c>
      <c r="R7" s="105">
        <f>F7+I7+L7+O7</f>
        <v>0</v>
      </c>
      <c r="S7" s="106">
        <f>SUM(Q7:R7)</f>
        <v>0</v>
      </c>
    </row>
    <row r="8" spans="1:19" ht="22.5">
      <c r="A8" s="100">
        <f>'[2]Namuna No. 8'!A12</f>
        <v>2</v>
      </c>
      <c r="B8" s="100">
        <f>'[2]Namuna No. 8'!D12</f>
        <v>2.1</v>
      </c>
      <c r="C8" s="611" t="s">
        <v>1495</v>
      </c>
      <c r="D8" s="101"/>
      <c r="E8" s="102"/>
      <c r="F8" s="619">
        <f t="shared" si="0"/>
        <v>0</v>
      </c>
      <c r="G8" s="103">
        <f t="shared" ref="G8:G71" si="4">SUM(E8:F8)</f>
        <v>0</v>
      </c>
      <c r="H8" s="102"/>
      <c r="I8" s="104">
        <f t="shared" si="1"/>
        <v>0</v>
      </c>
      <c r="J8" s="103">
        <f t="shared" ref="J8:J71" si="5">SUM(H8:I8)</f>
        <v>0</v>
      </c>
      <c r="K8" s="102"/>
      <c r="L8" s="104">
        <f t="shared" si="2"/>
        <v>0</v>
      </c>
      <c r="M8" s="103">
        <f t="shared" ref="M8:M71" si="6">SUM(K8:L8)</f>
        <v>0</v>
      </c>
      <c r="N8" s="102"/>
      <c r="O8" s="104">
        <f t="shared" si="3"/>
        <v>0</v>
      </c>
      <c r="P8" s="103">
        <f t="shared" ref="P8:P71" si="7">SUM(N8:O8)</f>
        <v>0</v>
      </c>
      <c r="Q8" s="105">
        <f t="shared" ref="Q8:R23" si="8">E8+H8+K8+N8</f>
        <v>0</v>
      </c>
      <c r="R8" s="105">
        <f t="shared" si="8"/>
        <v>0</v>
      </c>
      <c r="S8" s="106">
        <f t="shared" ref="S8:S71" si="9">SUM(Q8:R8)</f>
        <v>0</v>
      </c>
    </row>
    <row r="9" spans="1:19" ht="22.5">
      <c r="A9" s="100">
        <f>'[2]Namuna No. 8'!A13</f>
        <v>3</v>
      </c>
      <c r="B9" s="100">
        <f>'[2]Namuna No. 8'!D13</f>
        <v>2.2000000000000002</v>
      </c>
      <c r="C9" s="611" t="s">
        <v>1334</v>
      </c>
      <c r="D9" s="101"/>
      <c r="E9" s="102"/>
      <c r="F9" s="619">
        <f t="shared" si="0"/>
        <v>0</v>
      </c>
      <c r="G9" s="103">
        <f t="shared" si="4"/>
        <v>0</v>
      </c>
      <c r="H9" s="102"/>
      <c r="I9" s="104">
        <f t="shared" si="1"/>
        <v>0</v>
      </c>
      <c r="J9" s="103">
        <f t="shared" si="5"/>
        <v>0</v>
      </c>
      <c r="K9" s="102"/>
      <c r="L9" s="104">
        <f t="shared" si="2"/>
        <v>0</v>
      </c>
      <c r="M9" s="103">
        <f t="shared" si="6"/>
        <v>0</v>
      </c>
      <c r="N9" s="102"/>
      <c r="O9" s="104">
        <f t="shared" si="3"/>
        <v>0</v>
      </c>
      <c r="P9" s="103">
        <f t="shared" si="7"/>
        <v>0</v>
      </c>
      <c r="Q9" s="105">
        <f t="shared" si="8"/>
        <v>0</v>
      </c>
      <c r="R9" s="105">
        <f t="shared" si="8"/>
        <v>0</v>
      </c>
      <c r="S9" s="106">
        <f t="shared" si="9"/>
        <v>0</v>
      </c>
    </row>
    <row r="10" spans="1:19" ht="22.5">
      <c r="A10" s="612">
        <f>'[2]Namuna No. 8'!A14</f>
        <v>4</v>
      </c>
      <c r="B10" s="612">
        <f>'[2]Namuna No. 8'!D14</f>
        <v>3</v>
      </c>
      <c r="C10" s="611" t="s">
        <v>1353</v>
      </c>
      <c r="D10" s="613"/>
      <c r="E10" s="614"/>
      <c r="F10" s="619">
        <f t="shared" si="0"/>
        <v>0</v>
      </c>
      <c r="G10" s="615">
        <f t="shared" si="4"/>
        <v>0</v>
      </c>
      <c r="H10" s="614"/>
      <c r="I10" s="104">
        <f t="shared" si="1"/>
        <v>0</v>
      </c>
      <c r="J10" s="615">
        <f t="shared" si="5"/>
        <v>0</v>
      </c>
      <c r="K10" s="614"/>
      <c r="L10" s="104">
        <f t="shared" si="2"/>
        <v>0</v>
      </c>
      <c r="M10" s="615">
        <f t="shared" si="6"/>
        <v>0</v>
      </c>
      <c r="N10" s="614"/>
      <c r="O10" s="104">
        <f t="shared" si="3"/>
        <v>0</v>
      </c>
      <c r="P10" s="615">
        <f t="shared" si="7"/>
        <v>0</v>
      </c>
      <c r="Q10" s="616">
        <f t="shared" si="8"/>
        <v>0</v>
      </c>
      <c r="R10" s="616">
        <f t="shared" si="8"/>
        <v>0</v>
      </c>
      <c r="S10" s="617">
        <f t="shared" si="9"/>
        <v>0</v>
      </c>
    </row>
    <row r="11" spans="1:19" ht="22.5">
      <c r="A11" s="100">
        <f>'[2]Namuna No. 8'!A15</f>
        <v>0</v>
      </c>
      <c r="B11" s="618"/>
      <c r="C11" s="611" t="s">
        <v>1084</v>
      </c>
      <c r="D11" s="618"/>
      <c r="E11" s="618"/>
      <c r="F11" s="619">
        <f t="shared" si="0"/>
        <v>0</v>
      </c>
      <c r="G11" s="615">
        <f t="shared" si="4"/>
        <v>0</v>
      </c>
      <c r="H11" s="618"/>
      <c r="I11" s="104">
        <f t="shared" si="1"/>
        <v>0</v>
      </c>
      <c r="J11" s="615">
        <f t="shared" si="5"/>
        <v>0</v>
      </c>
      <c r="K11" s="618"/>
      <c r="L11" s="104">
        <f t="shared" si="2"/>
        <v>0</v>
      </c>
      <c r="M11" s="615">
        <f t="shared" si="6"/>
        <v>0</v>
      </c>
      <c r="N11" s="618"/>
      <c r="O11" s="104">
        <f t="shared" si="3"/>
        <v>0</v>
      </c>
      <c r="P11" s="615">
        <f t="shared" si="7"/>
        <v>0</v>
      </c>
      <c r="Q11" s="616">
        <f t="shared" si="8"/>
        <v>0</v>
      </c>
      <c r="R11" s="616">
        <f t="shared" si="8"/>
        <v>0</v>
      </c>
      <c r="S11" s="617">
        <f t="shared" si="9"/>
        <v>0</v>
      </c>
    </row>
    <row r="12" spans="1:19" ht="22.5">
      <c r="A12" s="100">
        <f>'[2]Namuna No. 8'!A16</f>
        <v>0</v>
      </c>
      <c r="B12" s="618"/>
      <c r="C12" s="611" t="s">
        <v>1185</v>
      </c>
      <c r="D12" s="618"/>
      <c r="E12" s="618"/>
      <c r="F12" s="619">
        <f t="shared" si="0"/>
        <v>0</v>
      </c>
      <c r="G12" s="615">
        <f t="shared" si="4"/>
        <v>0</v>
      </c>
      <c r="H12" s="618"/>
      <c r="I12" s="104">
        <f t="shared" si="1"/>
        <v>0</v>
      </c>
      <c r="J12" s="615">
        <f t="shared" si="5"/>
        <v>0</v>
      </c>
      <c r="K12" s="618"/>
      <c r="L12" s="104">
        <f t="shared" si="2"/>
        <v>0</v>
      </c>
      <c r="M12" s="615">
        <f t="shared" si="6"/>
        <v>0</v>
      </c>
      <c r="N12" s="618"/>
      <c r="O12" s="104">
        <f t="shared" si="3"/>
        <v>0</v>
      </c>
      <c r="P12" s="615">
        <f t="shared" si="7"/>
        <v>0</v>
      </c>
      <c r="Q12" s="616">
        <f t="shared" si="8"/>
        <v>0</v>
      </c>
      <c r="R12" s="616">
        <f t="shared" si="8"/>
        <v>0</v>
      </c>
      <c r="S12" s="617">
        <f t="shared" si="9"/>
        <v>0</v>
      </c>
    </row>
    <row r="13" spans="1:19" ht="22.5">
      <c r="A13" s="100">
        <f>'[2]Namuna No. 8'!A17</f>
        <v>0</v>
      </c>
      <c r="B13" s="618"/>
      <c r="C13" s="611" t="s">
        <v>1332</v>
      </c>
      <c r="D13" s="618"/>
      <c r="E13" s="618"/>
      <c r="F13" s="619">
        <f t="shared" si="0"/>
        <v>0</v>
      </c>
      <c r="G13" s="615">
        <f t="shared" si="4"/>
        <v>0</v>
      </c>
      <c r="H13" s="618"/>
      <c r="I13" s="104">
        <f t="shared" si="1"/>
        <v>0</v>
      </c>
      <c r="J13" s="615">
        <f t="shared" si="5"/>
        <v>0</v>
      </c>
      <c r="K13" s="618"/>
      <c r="L13" s="104">
        <f t="shared" si="2"/>
        <v>0</v>
      </c>
      <c r="M13" s="615">
        <f t="shared" si="6"/>
        <v>0</v>
      </c>
      <c r="N13" s="618"/>
      <c r="O13" s="104">
        <f t="shared" si="3"/>
        <v>0</v>
      </c>
      <c r="P13" s="615">
        <f t="shared" si="7"/>
        <v>0</v>
      </c>
      <c r="Q13" s="616">
        <f t="shared" si="8"/>
        <v>0</v>
      </c>
      <c r="R13" s="616">
        <f t="shared" si="8"/>
        <v>0</v>
      </c>
      <c r="S13" s="617">
        <f t="shared" si="9"/>
        <v>0</v>
      </c>
    </row>
    <row r="14" spans="1:19" ht="22.5">
      <c r="A14" s="612">
        <f>'[2]Namuna No. 8'!A18</f>
        <v>0</v>
      </c>
      <c r="B14" s="618"/>
      <c r="C14" s="611" t="s">
        <v>1079</v>
      </c>
      <c r="D14" s="618"/>
      <c r="E14" s="618"/>
      <c r="F14" s="619">
        <f t="shared" si="0"/>
        <v>0</v>
      </c>
      <c r="G14" s="615">
        <f t="shared" si="4"/>
        <v>0</v>
      </c>
      <c r="H14" s="618"/>
      <c r="I14" s="104">
        <f t="shared" si="1"/>
        <v>0</v>
      </c>
      <c r="J14" s="615">
        <f t="shared" si="5"/>
        <v>0</v>
      </c>
      <c r="K14" s="618"/>
      <c r="L14" s="104">
        <f t="shared" si="2"/>
        <v>0</v>
      </c>
      <c r="M14" s="615">
        <f t="shared" si="6"/>
        <v>0</v>
      </c>
      <c r="N14" s="618"/>
      <c r="O14" s="104">
        <f t="shared" si="3"/>
        <v>0</v>
      </c>
      <c r="P14" s="615">
        <f t="shared" si="7"/>
        <v>0</v>
      </c>
      <c r="Q14" s="616">
        <f t="shared" si="8"/>
        <v>0</v>
      </c>
      <c r="R14" s="616">
        <f t="shared" si="8"/>
        <v>0</v>
      </c>
      <c r="S14" s="617">
        <f t="shared" si="9"/>
        <v>0</v>
      </c>
    </row>
    <row r="15" spans="1:19" ht="22.5">
      <c r="A15" s="100">
        <f>'[2]Namuna No. 8'!A19</f>
        <v>0</v>
      </c>
      <c r="B15" s="618"/>
      <c r="C15" s="611" t="s">
        <v>1440</v>
      </c>
      <c r="D15" s="618"/>
      <c r="E15" s="618"/>
      <c r="F15" s="619">
        <f t="shared" si="0"/>
        <v>0</v>
      </c>
      <c r="G15" s="615">
        <f t="shared" si="4"/>
        <v>0</v>
      </c>
      <c r="H15" s="618"/>
      <c r="I15" s="104">
        <f t="shared" si="1"/>
        <v>0</v>
      </c>
      <c r="J15" s="615">
        <f t="shared" si="5"/>
        <v>0</v>
      </c>
      <c r="K15" s="618"/>
      <c r="L15" s="104">
        <f t="shared" si="2"/>
        <v>0</v>
      </c>
      <c r="M15" s="615">
        <f t="shared" si="6"/>
        <v>0</v>
      </c>
      <c r="N15" s="618"/>
      <c r="O15" s="104">
        <f t="shared" si="3"/>
        <v>0</v>
      </c>
      <c r="P15" s="615">
        <f t="shared" si="7"/>
        <v>0</v>
      </c>
      <c r="Q15" s="616">
        <f t="shared" si="8"/>
        <v>0</v>
      </c>
      <c r="R15" s="616">
        <f t="shared" si="8"/>
        <v>0</v>
      </c>
      <c r="S15" s="617">
        <f t="shared" si="9"/>
        <v>0</v>
      </c>
    </row>
    <row r="16" spans="1:19" ht="22.5">
      <c r="A16" s="100">
        <f>'[2]Namuna No. 8'!A20</f>
        <v>0</v>
      </c>
      <c r="B16" s="618"/>
      <c r="C16" s="611" t="s">
        <v>1339</v>
      </c>
      <c r="D16" s="618"/>
      <c r="E16" s="618"/>
      <c r="F16" s="619">
        <f t="shared" si="0"/>
        <v>0</v>
      </c>
      <c r="G16" s="615">
        <f t="shared" si="4"/>
        <v>0</v>
      </c>
      <c r="H16" s="618"/>
      <c r="I16" s="104">
        <f t="shared" si="1"/>
        <v>0</v>
      </c>
      <c r="J16" s="615">
        <f t="shared" si="5"/>
        <v>0</v>
      </c>
      <c r="K16" s="618"/>
      <c r="L16" s="104">
        <f t="shared" si="2"/>
        <v>0</v>
      </c>
      <c r="M16" s="615">
        <f t="shared" si="6"/>
        <v>0</v>
      </c>
      <c r="N16" s="618"/>
      <c r="O16" s="104">
        <f t="shared" si="3"/>
        <v>0</v>
      </c>
      <c r="P16" s="615">
        <f t="shared" si="7"/>
        <v>0</v>
      </c>
      <c r="Q16" s="616">
        <f t="shared" si="8"/>
        <v>0</v>
      </c>
      <c r="R16" s="616">
        <f t="shared" si="8"/>
        <v>0</v>
      </c>
      <c r="S16" s="617">
        <f t="shared" si="9"/>
        <v>0</v>
      </c>
    </row>
    <row r="17" spans="1:19" ht="22.5">
      <c r="A17" s="100">
        <f>'[2]Namuna No. 8'!A21</f>
        <v>0</v>
      </c>
      <c r="B17" s="618"/>
      <c r="C17" s="611" t="s">
        <v>1485</v>
      </c>
      <c r="D17" s="618"/>
      <c r="E17" s="618"/>
      <c r="F17" s="619">
        <f t="shared" si="0"/>
        <v>0</v>
      </c>
      <c r="G17" s="615">
        <f t="shared" si="4"/>
        <v>0</v>
      </c>
      <c r="H17" s="618"/>
      <c r="I17" s="104">
        <f t="shared" si="1"/>
        <v>0</v>
      </c>
      <c r="J17" s="615">
        <f t="shared" si="5"/>
        <v>0</v>
      </c>
      <c r="K17" s="618"/>
      <c r="L17" s="104">
        <f t="shared" si="2"/>
        <v>0</v>
      </c>
      <c r="M17" s="615">
        <f t="shared" si="6"/>
        <v>0</v>
      </c>
      <c r="N17" s="618"/>
      <c r="O17" s="104">
        <f t="shared" si="3"/>
        <v>0</v>
      </c>
      <c r="P17" s="615">
        <f t="shared" si="7"/>
        <v>0</v>
      </c>
      <c r="Q17" s="616">
        <f t="shared" si="8"/>
        <v>0</v>
      </c>
      <c r="R17" s="616">
        <f t="shared" si="8"/>
        <v>0</v>
      </c>
      <c r="S17" s="617">
        <f t="shared" si="9"/>
        <v>0</v>
      </c>
    </row>
    <row r="18" spans="1:19" ht="22.5">
      <c r="A18" s="612">
        <f>'[2]Namuna No. 8'!A22</f>
        <v>0</v>
      </c>
      <c r="B18" s="618"/>
      <c r="C18" s="611" t="s">
        <v>1110</v>
      </c>
      <c r="D18" s="618"/>
      <c r="E18" s="618"/>
      <c r="F18" s="619">
        <f t="shared" si="0"/>
        <v>0</v>
      </c>
      <c r="G18" s="615">
        <f t="shared" si="4"/>
        <v>0</v>
      </c>
      <c r="H18" s="618"/>
      <c r="I18" s="104">
        <f t="shared" si="1"/>
        <v>0</v>
      </c>
      <c r="J18" s="615">
        <f t="shared" si="5"/>
        <v>0</v>
      </c>
      <c r="K18" s="618"/>
      <c r="L18" s="104">
        <f t="shared" si="2"/>
        <v>0</v>
      </c>
      <c r="M18" s="615">
        <f t="shared" si="6"/>
        <v>0</v>
      </c>
      <c r="N18" s="618"/>
      <c r="O18" s="104">
        <f t="shared" si="3"/>
        <v>0</v>
      </c>
      <c r="P18" s="615">
        <f t="shared" si="7"/>
        <v>0</v>
      </c>
      <c r="Q18" s="616">
        <f t="shared" si="8"/>
        <v>0</v>
      </c>
      <c r="R18" s="616">
        <f t="shared" si="8"/>
        <v>0</v>
      </c>
      <c r="S18" s="617">
        <f t="shared" si="9"/>
        <v>0</v>
      </c>
    </row>
    <row r="19" spans="1:19" ht="22.5">
      <c r="A19" s="100">
        <f>'[2]Namuna No. 8'!A23</f>
        <v>0</v>
      </c>
      <c r="B19" s="618"/>
      <c r="C19" s="611" t="s">
        <v>1186</v>
      </c>
      <c r="D19" s="618"/>
      <c r="E19" s="618"/>
      <c r="F19" s="619">
        <f t="shared" si="0"/>
        <v>0</v>
      </c>
      <c r="G19" s="615">
        <f t="shared" si="4"/>
        <v>0</v>
      </c>
      <c r="H19" s="618"/>
      <c r="I19" s="104">
        <f t="shared" si="1"/>
        <v>0</v>
      </c>
      <c r="J19" s="615">
        <f t="shared" si="5"/>
        <v>0</v>
      </c>
      <c r="K19" s="618"/>
      <c r="L19" s="104">
        <f t="shared" si="2"/>
        <v>0</v>
      </c>
      <c r="M19" s="615">
        <f t="shared" si="6"/>
        <v>0</v>
      </c>
      <c r="N19" s="618"/>
      <c r="O19" s="104">
        <f t="shared" si="3"/>
        <v>0</v>
      </c>
      <c r="P19" s="615">
        <f t="shared" si="7"/>
        <v>0</v>
      </c>
      <c r="Q19" s="616">
        <f t="shared" si="8"/>
        <v>0</v>
      </c>
      <c r="R19" s="616">
        <f t="shared" si="8"/>
        <v>0</v>
      </c>
      <c r="S19" s="617">
        <f t="shared" si="9"/>
        <v>0</v>
      </c>
    </row>
    <row r="20" spans="1:19" ht="22.5">
      <c r="A20" s="100">
        <f>'[2]Namuna No. 8'!A24</f>
        <v>0</v>
      </c>
      <c r="B20" s="618"/>
      <c r="C20" s="611" t="s">
        <v>1266</v>
      </c>
      <c r="D20" s="618"/>
      <c r="E20" s="618"/>
      <c r="F20" s="619">
        <f t="shared" si="0"/>
        <v>0</v>
      </c>
      <c r="G20" s="615">
        <f t="shared" si="4"/>
        <v>0</v>
      </c>
      <c r="H20" s="618"/>
      <c r="I20" s="104">
        <f t="shared" si="1"/>
        <v>0</v>
      </c>
      <c r="J20" s="615">
        <f t="shared" si="5"/>
        <v>0</v>
      </c>
      <c r="K20" s="618"/>
      <c r="L20" s="104">
        <f t="shared" si="2"/>
        <v>0</v>
      </c>
      <c r="M20" s="615">
        <f t="shared" si="6"/>
        <v>0</v>
      </c>
      <c r="N20" s="618"/>
      <c r="O20" s="104">
        <f t="shared" si="3"/>
        <v>0</v>
      </c>
      <c r="P20" s="615">
        <f t="shared" si="7"/>
        <v>0</v>
      </c>
      <c r="Q20" s="616">
        <f t="shared" si="8"/>
        <v>0</v>
      </c>
      <c r="R20" s="616">
        <f t="shared" si="8"/>
        <v>0</v>
      </c>
      <c r="S20" s="617">
        <f t="shared" si="9"/>
        <v>0</v>
      </c>
    </row>
    <row r="21" spans="1:19" ht="22.5">
      <c r="A21" s="100">
        <f>'[2]Namuna No. 8'!A25</f>
        <v>0</v>
      </c>
      <c r="B21" s="618"/>
      <c r="C21" s="611" t="s">
        <v>1188</v>
      </c>
      <c r="D21" s="618"/>
      <c r="E21" s="618"/>
      <c r="F21" s="619">
        <f t="shared" si="0"/>
        <v>0</v>
      </c>
      <c r="G21" s="615">
        <f t="shared" si="4"/>
        <v>0</v>
      </c>
      <c r="H21" s="618"/>
      <c r="I21" s="104">
        <f t="shared" si="1"/>
        <v>0</v>
      </c>
      <c r="J21" s="615">
        <f t="shared" si="5"/>
        <v>0</v>
      </c>
      <c r="K21" s="618"/>
      <c r="L21" s="104">
        <f t="shared" si="2"/>
        <v>0</v>
      </c>
      <c r="M21" s="615">
        <f t="shared" si="6"/>
        <v>0</v>
      </c>
      <c r="N21" s="618"/>
      <c r="O21" s="104">
        <f t="shared" si="3"/>
        <v>0</v>
      </c>
      <c r="P21" s="615">
        <f t="shared" si="7"/>
        <v>0</v>
      </c>
      <c r="Q21" s="616">
        <f t="shared" si="8"/>
        <v>0</v>
      </c>
      <c r="R21" s="616">
        <f t="shared" si="8"/>
        <v>0</v>
      </c>
      <c r="S21" s="617">
        <f t="shared" si="9"/>
        <v>0</v>
      </c>
    </row>
    <row r="22" spans="1:19" ht="22.5">
      <c r="A22" s="612">
        <f>'[2]Namuna No. 8'!A26</f>
        <v>0</v>
      </c>
      <c r="B22" s="618"/>
      <c r="C22" s="611" t="s">
        <v>1296</v>
      </c>
      <c r="D22" s="618"/>
      <c r="E22" s="618"/>
      <c r="F22" s="619">
        <f t="shared" si="0"/>
        <v>0</v>
      </c>
      <c r="G22" s="615">
        <f t="shared" si="4"/>
        <v>0</v>
      </c>
      <c r="H22" s="618"/>
      <c r="I22" s="104">
        <f t="shared" si="1"/>
        <v>0</v>
      </c>
      <c r="J22" s="615">
        <f t="shared" si="5"/>
        <v>0</v>
      </c>
      <c r="K22" s="618"/>
      <c r="L22" s="104">
        <f t="shared" si="2"/>
        <v>0</v>
      </c>
      <c r="M22" s="615">
        <f t="shared" si="6"/>
        <v>0</v>
      </c>
      <c r="N22" s="618"/>
      <c r="O22" s="104">
        <f t="shared" si="3"/>
        <v>0</v>
      </c>
      <c r="P22" s="615">
        <f t="shared" si="7"/>
        <v>0</v>
      </c>
      <c r="Q22" s="616">
        <f t="shared" si="8"/>
        <v>0</v>
      </c>
      <c r="R22" s="616">
        <f t="shared" si="8"/>
        <v>0</v>
      </c>
      <c r="S22" s="617">
        <f t="shared" si="9"/>
        <v>0</v>
      </c>
    </row>
    <row r="23" spans="1:19" ht="22.5">
      <c r="A23" s="100">
        <f>'[2]Namuna No. 8'!A27</f>
        <v>0</v>
      </c>
      <c r="B23" s="618"/>
      <c r="C23" s="611" t="s">
        <v>1150</v>
      </c>
      <c r="D23" s="618"/>
      <c r="E23" s="618"/>
      <c r="F23" s="619">
        <f t="shared" si="0"/>
        <v>0</v>
      </c>
      <c r="G23" s="615">
        <f t="shared" si="4"/>
        <v>0</v>
      </c>
      <c r="H23" s="618"/>
      <c r="I23" s="104">
        <f t="shared" si="1"/>
        <v>0</v>
      </c>
      <c r="J23" s="615">
        <f t="shared" si="5"/>
        <v>0</v>
      </c>
      <c r="K23" s="618"/>
      <c r="L23" s="104">
        <f t="shared" si="2"/>
        <v>0</v>
      </c>
      <c r="M23" s="615">
        <f t="shared" si="6"/>
        <v>0</v>
      </c>
      <c r="N23" s="618"/>
      <c r="O23" s="104">
        <f t="shared" si="3"/>
        <v>0</v>
      </c>
      <c r="P23" s="615">
        <f t="shared" si="7"/>
        <v>0</v>
      </c>
      <c r="Q23" s="616">
        <f t="shared" si="8"/>
        <v>0</v>
      </c>
      <c r="R23" s="616">
        <f t="shared" si="8"/>
        <v>0</v>
      </c>
      <c r="S23" s="617">
        <f t="shared" si="9"/>
        <v>0</v>
      </c>
    </row>
    <row r="24" spans="1:19" ht="22.5">
      <c r="A24" s="100">
        <f>'[2]Namuna No. 8'!A28</f>
        <v>0</v>
      </c>
      <c r="B24" s="618"/>
      <c r="C24" s="611" t="s">
        <v>1415</v>
      </c>
      <c r="D24" s="618"/>
      <c r="E24" s="618"/>
      <c r="F24" s="619">
        <f t="shared" si="0"/>
        <v>0</v>
      </c>
      <c r="G24" s="615">
        <f t="shared" si="4"/>
        <v>0</v>
      </c>
      <c r="H24" s="618"/>
      <c r="I24" s="104">
        <f t="shared" si="1"/>
        <v>0</v>
      </c>
      <c r="J24" s="615">
        <f t="shared" si="5"/>
        <v>0</v>
      </c>
      <c r="K24" s="618"/>
      <c r="L24" s="104">
        <f t="shared" si="2"/>
        <v>0</v>
      </c>
      <c r="M24" s="615">
        <f t="shared" si="6"/>
        <v>0</v>
      </c>
      <c r="N24" s="618"/>
      <c r="O24" s="104">
        <f t="shared" si="3"/>
        <v>0</v>
      </c>
      <c r="P24" s="615">
        <f t="shared" si="7"/>
        <v>0</v>
      </c>
      <c r="Q24" s="616">
        <f t="shared" ref="Q24:R87" si="10">E24+H24+K24+N24</f>
        <v>0</v>
      </c>
      <c r="R24" s="616">
        <f t="shared" si="10"/>
        <v>0</v>
      </c>
      <c r="S24" s="617">
        <f t="shared" si="9"/>
        <v>0</v>
      </c>
    </row>
    <row r="25" spans="1:19" ht="22.5">
      <c r="A25" s="100">
        <f>'[2]Namuna No. 8'!A29</f>
        <v>0</v>
      </c>
      <c r="B25" s="618"/>
      <c r="C25" s="611" t="s">
        <v>1500</v>
      </c>
      <c r="D25" s="618"/>
      <c r="E25" s="618"/>
      <c r="F25" s="619">
        <f t="shared" si="0"/>
        <v>0</v>
      </c>
      <c r="G25" s="615">
        <f t="shared" si="4"/>
        <v>0</v>
      </c>
      <c r="H25" s="618"/>
      <c r="I25" s="104">
        <f t="shared" si="1"/>
        <v>0</v>
      </c>
      <c r="J25" s="615">
        <f t="shared" si="5"/>
        <v>0</v>
      </c>
      <c r="K25" s="618"/>
      <c r="L25" s="104">
        <f t="shared" si="2"/>
        <v>0</v>
      </c>
      <c r="M25" s="615">
        <f t="shared" si="6"/>
        <v>0</v>
      </c>
      <c r="N25" s="618"/>
      <c r="O25" s="104">
        <f t="shared" si="3"/>
        <v>0</v>
      </c>
      <c r="P25" s="615">
        <f t="shared" si="7"/>
        <v>0</v>
      </c>
      <c r="Q25" s="616">
        <f t="shared" si="10"/>
        <v>0</v>
      </c>
      <c r="R25" s="616">
        <f t="shared" si="10"/>
        <v>0</v>
      </c>
      <c r="S25" s="617">
        <f t="shared" si="9"/>
        <v>0</v>
      </c>
    </row>
    <row r="26" spans="1:19" ht="22.5">
      <c r="A26" s="612">
        <f>'[2]Namuna No. 8'!A30</f>
        <v>0</v>
      </c>
      <c r="B26" s="618"/>
      <c r="C26" s="611" t="s">
        <v>1388</v>
      </c>
      <c r="D26" s="618"/>
      <c r="E26" s="618"/>
      <c r="F26" s="619">
        <f t="shared" si="0"/>
        <v>0</v>
      </c>
      <c r="G26" s="615">
        <f t="shared" si="4"/>
        <v>0</v>
      </c>
      <c r="H26" s="618"/>
      <c r="I26" s="104">
        <f t="shared" si="1"/>
        <v>0</v>
      </c>
      <c r="J26" s="615">
        <f t="shared" si="5"/>
        <v>0</v>
      </c>
      <c r="K26" s="618"/>
      <c r="L26" s="104">
        <f t="shared" si="2"/>
        <v>0</v>
      </c>
      <c r="M26" s="615">
        <f t="shared" si="6"/>
        <v>0</v>
      </c>
      <c r="N26" s="618"/>
      <c r="O26" s="104">
        <f t="shared" si="3"/>
        <v>0</v>
      </c>
      <c r="P26" s="615">
        <f t="shared" si="7"/>
        <v>0</v>
      </c>
      <c r="Q26" s="616">
        <f t="shared" si="10"/>
        <v>0</v>
      </c>
      <c r="R26" s="616">
        <f t="shared" si="10"/>
        <v>0</v>
      </c>
      <c r="S26" s="617">
        <f t="shared" si="9"/>
        <v>0</v>
      </c>
    </row>
    <row r="27" spans="1:19" ht="22.5">
      <c r="A27" s="100">
        <f>'[2]Namuna No. 8'!A31</f>
        <v>0</v>
      </c>
      <c r="B27" s="618"/>
      <c r="C27" s="611" t="s">
        <v>1323</v>
      </c>
      <c r="D27" s="618"/>
      <c r="E27" s="618"/>
      <c r="F27" s="619">
        <f t="shared" si="0"/>
        <v>0</v>
      </c>
      <c r="G27" s="615">
        <f t="shared" si="4"/>
        <v>0</v>
      </c>
      <c r="H27" s="618"/>
      <c r="I27" s="104">
        <f t="shared" si="1"/>
        <v>0</v>
      </c>
      <c r="J27" s="615">
        <f t="shared" si="5"/>
        <v>0</v>
      </c>
      <c r="K27" s="618"/>
      <c r="L27" s="104">
        <f t="shared" si="2"/>
        <v>0</v>
      </c>
      <c r="M27" s="615">
        <f t="shared" si="6"/>
        <v>0</v>
      </c>
      <c r="N27" s="618"/>
      <c r="O27" s="104">
        <f t="shared" si="3"/>
        <v>0</v>
      </c>
      <c r="P27" s="615">
        <f t="shared" si="7"/>
        <v>0</v>
      </c>
      <c r="Q27" s="616">
        <f t="shared" si="10"/>
        <v>0</v>
      </c>
      <c r="R27" s="616">
        <f t="shared" si="10"/>
        <v>0</v>
      </c>
      <c r="S27" s="617">
        <f t="shared" si="9"/>
        <v>0</v>
      </c>
    </row>
    <row r="28" spans="1:19" ht="22.5">
      <c r="A28" s="100">
        <f>'[2]Namuna No. 8'!A32</f>
        <v>0</v>
      </c>
      <c r="B28" s="618"/>
      <c r="C28" s="611" t="s">
        <v>1414</v>
      </c>
      <c r="D28" s="618"/>
      <c r="E28" s="618"/>
      <c r="F28" s="619">
        <f t="shared" si="0"/>
        <v>0</v>
      </c>
      <c r="G28" s="615">
        <f t="shared" si="4"/>
        <v>0</v>
      </c>
      <c r="H28" s="618"/>
      <c r="I28" s="104">
        <f t="shared" si="1"/>
        <v>0</v>
      </c>
      <c r="J28" s="615">
        <f t="shared" si="5"/>
        <v>0</v>
      </c>
      <c r="K28" s="618"/>
      <c r="L28" s="104">
        <f t="shared" si="2"/>
        <v>0</v>
      </c>
      <c r="M28" s="615">
        <f t="shared" si="6"/>
        <v>0</v>
      </c>
      <c r="N28" s="618"/>
      <c r="O28" s="104">
        <f t="shared" si="3"/>
        <v>0</v>
      </c>
      <c r="P28" s="615">
        <f t="shared" si="7"/>
        <v>0</v>
      </c>
      <c r="Q28" s="616">
        <f t="shared" si="10"/>
        <v>0</v>
      </c>
      <c r="R28" s="616">
        <f t="shared" si="10"/>
        <v>0</v>
      </c>
      <c r="S28" s="617">
        <f t="shared" si="9"/>
        <v>0</v>
      </c>
    </row>
    <row r="29" spans="1:19" ht="22.5">
      <c r="A29" s="100">
        <f>'[2]Namuna No. 8'!A33</f>
        <v>0</v>
      </c>
      <c r="B29" s="618"/>
      <c r="C29" s="611" t="s">
        <v>1223</v>
      </c>
      <c r="D29" s="618"/>
      <c r="E29" s="618"/>
      <c r="F29" s="619">
        <f t="shared" si="0"/>
        <v>0</v>
      </c>
      <c r="G29" s="615">
        <f t="shared" si="4"/>
        <v>0</v>
      </c>
      <c r="H29" s="618"/>
      <c r="I29" s="104">
        <f t="shared" si="1"/>
        <v>0</v>
      </c>
      <c r="J29" s="615">
        <f t="shared" si="5"/>
        <v>0</v>
      </c>
      <c r="K29" s="618"/>
      <c r="L29" s="104">
        <f t="shared" si="2"/>
        <v>0</v>
      </c>
      <c r="M29" s="615">
        <f t="shared" si="6"/>
        <v>0</v>
      </c>
      <c r="N29" s="618"/>
      <c r="O29" s="104">
        <f t="shared" si="3"/>
        <v>0</v>
      </c>
      <c r="P29" s="615">
        <f t="shared" si="7"/>
        <v>0</v>
      </c>
      <c r="Q29" s="616">
        <f t="shared" si="10"/>
        <v>0</v>
      </c>
      <c r="R29" s="616">
        <f t="shared" si="10"/>
        <v>0</v>
      </c>
      <c r="S29" s="617">
        <f t="shared" si="9"/>
        <v>0</v>
      </c>
    </row>
    <row r="30" spans="1:19" ht="22.5">
      <c r="A30" s="612">
        <f>'[2]Namuna No. 8'!A34</f>
        <v>0</v>
      </c>
      <c r="B30" s="618"/>
      <c r="C30" s="611" t="s">
        <v>1478</v>
      </c>
      <c r="D30" s="618"/>
      <c r="E30" s="618"/>
      <c r="F30" s="619">
        <f t="shared" si="0"/>
        <v>0</v>
      </c>
      <c r="G30" s="615">
        <f t="shared" si="4"/>
        <v>0</v>
      </c>
      <c r="H30" s="618"/>
      <c r="I30" s="104">
        <f t="shared" si="1"/>
        <v>0</v>
      </c>
      <c r="J30" s="615">
        <f t="shared" si="5"/>
        <v>0</v>
      </c>
      <c r="K30" s="618"/>
      <c r="L30" s="104">
        <f t="shared" si="2"/>
        <v>0</v>
      </c>
      <c r="M30" s="615">
        <f t="shared" si="6"/>
        <v>0</v>
      </c>
      <c r="N30" s="618"/>
      <c r="O30" s="104">
        <f t="shared" si="3"/>
        <v>0</v>
      </c>
      <c r="P30" s="615">
        <f t="shared" si="7"/>
        <v>0</v>
      </c>
      <c r="Q30" s="616">
        <f t="shared" si="10"/>
        <v>0</v>
      </c>
      <c r="R30" s="616">
        <f t="shared" si="10"/>
        <v>0</v>
      </c>
      <c r="S30" s="617">
        <f t="shared" si="9"/>
        <v>0</v>
      </c>
    </row>
    <row r="31" spans="1:19" ht="22.5">
      <c r="A31" s="100">
        <f>'[2]Namuna No. 8'!A35</f>
        <v>0</v>
      </c>
      <c r="B31" s="618"/>
      <c r="C31" s="611" t="s">
        <v>1165</v>
      </c>
      <c r="D31" s="618"/>
      <c r="E31" s="618"/>
      <c r="F31" s="619">
        <f t="shared" si="0"/>
        <v>0</v>
      </c>
      <c r="G31" s="615">
        <f t="shared" si="4"/>
        <v>0</v>
      </c>
      <c r="H31" s="618"/>
      <c r="I31" s="104">
        <f t="shared" si="1"/>
        <v>0</v>
      </c>
      <c r="J31" s="615">
        <f t="shared" si="5"/>
        <v>0</v>
      </c>
      <c r="K31" s="618"/>
      <c r="L31" s="104">
        <f t="shared" si="2"/>
        <v>0</v>
      </c>
      <c r="M31" s="615">
        <f t="shared" si="6"/>
        <v>0</v>
      </c>
      <c r="N31" s="618"/>
      <c r="O31" s="104">
        <f t="shared" si="3"/>
        <v>0</v>
      </c>
      <c r="P31" s="615">
        <f t="shared" si="7"/>
        <v>0</v>
      </c>
      <c r="Q31" s="616">
        <f t="shared" si="10"/>
        <v>0</v>
      </c>
      <c r="R31" s="616">
        <f t="shared" si="10"/>
        <v>0</v>
      </c>
      <c r="S31" s="617">
        <f t="shared" si="9"/>
        <v>0</v>
      </c>
    </row>
    <row r="32" spans="1:19" ht="22.5">
      <c r="A32" s="100">
        <f>'[2]Namuna No. 8'!A36</f>
        <v>0</v>
      </c>
      <c r="B32" s="618"/>
      <c r="C32" s="611" t="s">
        <v>1396</v>
      </c>
      <c r="D32" s="618"/>
      <c r="E32" s="618"/>
      <c r="F32" s="619">
        <f t="shared" si="0"/>
        <v>0</v>
      </c>
      <c r="G32" s="615">
        <f t="shared" si="4"/>
        <v>0</v>
      </c>
      <c r="H32" s="618"/>
      <c r="I32" s="104">
        <f t="shared" si="1"/>
        <v>0</v>
      </c>
      <c r="J32" s="615">
        <f t="shared" si="5"/>
        <v>0</v>
      </c>
      <c r="K32" s="618"/>
      <c r="L32" s="104">
        <f t="shared" si="2"/>
        <v>0</v>
      </c>
      <c r="M32" s="615">
        <f t="shared" si="6"/>
        <v>0</v>
      </c>
      <c r="N32" s="618"/>
      <c r="O32" s="104">
        <f t="shared" si="3"/>
        <v>0</v>
      </c>
      <c r="P32" s="615">
        <f t="shared" si="7"/>
        <v>0</v>
      </c>
      <c r="Q32" s="616">
        <f t="shared" si="10"/>
        <v>0</v>
      </c>
      <c r="R32" s="616">
        <f t="shared" si="10"/>
        <v>0</v>
      </c>
      <c r="S32" s="617">
        <f t="shared" si="9"/>
        <v>0</v>
      </c>
    </row>
    <row r="33" spans="1:19" ht="22.5">
      <c r="A33" s="100">
        <f>'[2]Namuna No. 8'!A37</f>
        <v>0</v>
      </c>
      <c r="B33" s="618"/>
      <c r="C33" s="611" t="s">
        <v>1310</v>
      </c>
      <c r="D33" s="618"/>
      <c r="E33" s="618"/>
      <c r="F33" s="619">
        <f t="shared" si="0"/>
        <v>0</v>
      </c>
      <c r="G33" s="615">
        <f t="shared" si="4"/>
        <v>0</v>
      </c>
      <c r="H33" s="618"/>
      <c r="I33" s="104">
        <f t="shared" si="1"/>
        <v>0</v>
      </c>
      <c r="J33" s="615">
        <f t="shared" si="5"/>
        <v>0</v>
      </c>
      <c r="K33" s="618"/>
      <c r="L33" s="104">
        <f t="shared" si="2"/>
        <v>0</v>
      </c>
      <c r="M33" s="615">
        <f t="shared" si="6"/>
        <v>0</v>
      </c>
      <c r="N33" s="618"/>
      <c r="O33" s="104">
        <f t="shared" si="3"/>
        <v>0</v>
      </c>
      <c r="P33" s="615">
        <f t="shared" si="7"/>
        <v>0</v>
      </c>
      <c r="Q33" s="616">
        <f t="shared" si="10"/>
        <v>0</v>
      </c>
      <c r="R33" s="616">
        <f t="shared" si="10"/>
        <v>0</v>
      </c>
      <c r="S33" s="617">
        <f t="shared" si="9"/>
        <v>0</v>
      </c>
    </row>
    <row r="34" spans="1:19" ht="22.5">
      <c r="A34" s="612">
        <f>'[2]Namuna No. 8'!A38</f>
        <v>0</v>
      </c>
      <c r="B34" s="618"/>
      <c r="C34" s="587" t="s">
        <v>1067</v>
      </c>
      <c r="D34" s="618"/>
      <c r="E34" s="618"/>
      <c r="F34" s="619">
        <f t="shared" si="0"/>
        <v>0</v>
      </c>
      <c r="G34" s="615">
        <f t="shared" si="4"/>
        <v>0</v>
      </c>
      <c r="H34" s="618"/>
      <c r="I34" s="104">
        <f t="shared" si="1"/>
        <v>0</v>
      </c>
      <c r="J34" s="615">
        <f t="shared" si="5"/>
        <v>0</v>
      </c>
      <c r="K34" s="618"/>
      <c r="L34" s="104">
        <f t="shared" si="2"/>
        <v>0</v>
      </c>
      <c r="M34" s="615">
        <f t="shared" si="6"/>
        <v>0</v>
      </c>
      <c r="N34" s="618"/>
      <c r="O34" s="104">
        <f t="shared" si="3"/>
        <v>0</v>
      </c>
      <c r="P34" s="615">
        <f t="shared" si="7"/>
        <v>0</v>
      </c>
      <c r="Q34" s="616">
        <f t="shared" si="10"/>
        <v>0</v>
      </c>
      <c r="R34" s="616">
        <f t="shared" si="10"/>
        <v>0</v>
      </c>
      <c r="S34" s="617">
        <f t="shared" si="9"/>
        <v>0</v>
      </c>
    </row>
    <row r="35" spans="1:19" ht="22.5">
      <c r="A35" s="100">
        <f>'[2]Namuna No. 8'!A39</f>
        <v>0</v>
      </c>
      <c r="B35" s="618"/>
      <c r="C35" s="611" t="s">
        <v>1115</v>
      </c>
      <c r="D35" s="618"/>
      <c r="E35" s="618"/>
      <c r="F35" s="619">
        <f t="shared" si="0"/>
        <v>0</v>
      </c>
      <c r="G35" s="615">
        <f t="shared" si="4"/>
        <v>0</v>
      </c>
      <c r="H35" s="618"/>
      <c r="I35" s="104">
        <f t="shared" si="1"/>
        <v>0</v>
      </c>
      <c r="J35" s="615">
        <f t="shared" si="5"/>
        <v>0</v>
      </c>
      <c r="K35" s="618"/>
      <c r="L35" s="104">
        <f t="shared" si="2"/>
        <v>0</v>
      </c>
      <c r="M35" s="615">
        <f t="shared" si="6"/>
        <v>0</v>
      </c>
      <c r="N35" s="618"/>
      <c r="O35" s="104">
        <f t="shared" si="3"/>
        <v>0</v>
      </c>
      <c r="P35" s="615">
        <f t="shared" si="7"/>
        <v>0</v>
      </c>
      <c r="Q35" s="616">
        <f t="shared" si="10"/>
        <v>0</v>
      </c>
      <c r="R35" s="616">
        <f t="shared" si="10"/>
        <v>0</v>
      </c>
      <c r="S35" s="617">
        <f t="shared" si="9"/>
        <v>0</v>
      </c>
    </row>
    <row r="36" spans="1:19" ht="22.5">
      <c r="A36" s="100">
        <f>'[2]Namuna No. 8'!A40</f>
        <v>0</v>
      </c>
      <c r="B36" s="618"/>
      <c r="C36" s="611" t="s">
        <v>1285</v>
      </c>
      <c r="D36" s="618"/>
      <c r="E36" s="618"/>
      <c r="F36" s="619">
        <f t="shared" si="0"/>
        <v>0</v>
      </c>
      <c r="G36" s="615">
        <f t="shared" si="4"/>
        <v>0</v>
      </c>
      <c r="H36" s="618"/>
      <c r="I36" s="104">
        <f t="shared" si="1"/>
        <v>0</v>
      </c>
      <c r="J36" s="615">
        <f t="shared" si="5"/>
        <v>0</v>
      </c>
      <c r="K36" s="618"/>
      <c r="L36" s="104">
        <f t="shared" si="2"/>
        <v>0</v>
      </c>
      <c r="M36" s="615">
        <f t="shared" si="6"/>
        <v>0</v>
      </c>
      <c r="N36" s="618"/>
      <c r="O36" s="104">
        <f t="shared" si="3"/>
        <v>0</v>
      </c>
      <c r="P36" s="615">
        <f t="shared" si="7"/>
        <v>0</v>
      </c>
      <c r="Q36" s="616">
        <f t="shared" si="10"/>
        <v>0</v>
      </c>
      <c r="R36" s="616">
        <f t="shared" si="10"/>
        <v>0</v>
      </c>
      <c r="S36" s="617">
        <f t="shared" si="9"/>
        <v>0</v>
      </c>
    </row>
    <row r="37" spans="1:19" ht="22.5">
      <c r="A37" s="100">
        <f>'[2]Namuna No. 8'!A41</f>
        <v>0</v>
      </c>
      <c r="B37" s="618"/>
      <c r="C37" s="611" t="s">
        <v>1270</v>
      </c>
      <c r="D37" s="618"/>
      <c r="E37" s="618"/>
      <c r="F37" s="619">
        <f t="shared" si="0"/>
        <v>0</v>
      </c>
      <c r="G37" s="615">
        <f t="shared" si="4"/>
        <v>0</v>
      </c>
      <c r="H37" s="618"/>
      <c r="I37" s="104">
        <f t="shared" si="1"/>
        <v>0</v>
      </c>
      <c r="J37" s="615">
        <f t="shared" si="5"/>
        <v>0</v>
      </c>
      <c r="K37" s="618"/>
      <c r="L37" s="104">
        <f t="shared" si="2"/>
        <v>0</v>
      </c>
      <c r="M37" s="615">
        <f t="shared" si="6"/>
        <v>0</v>
      </c>
      <c r="N37" s="618"/>
      <c r="O37" s="104">
        <f t="shared" si="3"/>
        <v>0</v>
      </c>
      <c r="P37" s="615">
        <f t="shared" si="7"/>
        <v>0</v>
      </c>
      <c r="Q37" s="616">
        <f t="shared" si="10"/>
        <v>0</v>
      </c>
      <c r="R37" s="616">
        <f t="shared" si="10"/>
        <v>0</v>
      </c>
      <c r="S37" s="617">
        <f t="shared" si="9"/>
        <v>0</v>
      </c>
    </row>
    <row r="38" spans="1:19" ht="22.5">
      <c r="A38" s="612">
        <f>'[2]Namuna No. 8'!A42</f>
        <v>0</v>
      </c>
      <c r="B38" s="618"/>
      <c r="C38" s="611" t="s">
        <v>1116</v>
      </c>
      <c r="D38" s="618"/>
      <c r="E38" s="618"/>
      <c r="F38" s="619">
        <f t="shared" si="0"/>
        <v>0</v>
      </c>
      <c r="G38" s="615">
        <f t="shared" si="4"/>
        <v>0</v>
      </c>
      <c r="H38" s="618"/>
      <c r="I38" s="104">
        <f t="shared" si="1"/>
        <v>0</v>
      </c>
      <c r="J38" s="615">
        <f t="shared" si="5"/>
        <v>0</v>
      </c>
      <c r="K38" s="618"/>
      <c r="L38" s="104">
        <f t="shared" si="2"/>
        <v>0</v>
      </c>
      <c r="M38" s="615">
        <f t="shared" si="6"/>
        <v>0</v>
      </c>
      <c r="N38" s="618"/>
      <c r="O38" s="104">
        <f t="shared" si="3"/>
        <v>0</v>
      </c>
      <c r="P38" s="615">
        <f t="shared" si="7"/>
        <v>0</v>
      </c>
      <c r="Q38" s="616">
        <f t="shared" si="10"/>
        <v>0</v>
      </c>
      <c r="R38" s="616">
        <f t="shared" si="10"/>
        <v>0</v>
      </c>
      <c r="S38" s="617">
        <f t="shared" si="9"/>
        <v>0</v>
      </c>
    </row>
    <row r="39" spans="1:19" ht="22.5">
      <c r="A39" s="100">
        <f>'[2]Namuna No. 8'!A43</f>
        <v>0</v>
      </c>
      <c r="B39" s="618"/>
      <c r="C39" s="611" t="s">
        <v>1525</v>
      </c>
      <c r="D39" s="618"/>
      <c r="E39" s="618"/>
      <c r="F39" s="619">
        <f t="shared" si="0"/>
        <v>0</v>
      </c>
      <c r="G39" s="615">
        <f t="shared" si="4"/>
        <v>0</v>
      </c>
      <c r="H39" s="618"/>
      <c r="I39" s="104">
        <f t="shared" si="1"/>
        <v>0</v>
      </c>
      <c r="J39" s="615">
        <f t="shared" si="5"/>
        <v>0</v>
      </c>
      <c r="K39" s="618"/>
      <c r="L39" s="104">
        <f t="shared" si="2"/>
        <v>0</v>
      </c>
      <c r="M39" s="615">
        <f t="shared" si="6"/>
        <v>0</v>
      </c>
      <c r="N39" s="618"/>
      <c r="O39" s="104">
        <f t="shared" si="3"/>
        <v>0</v>
      </c>
      <c r="P39" s="615">
        <f t="shared" si="7"/>
        <v>0</v>
      </c>
      <c r="Q39" s="616">
        <f t="shared" si="10"/>
        <v>0</v>
      </c>
      <c r="R39" s="616">
        <f t="shared" si="10"/>
        <v>0</v>
      </c>
      <c r="S39" s="617">
        <f t="shared" si="9"/>
        <v>0</v>
      </c>
    </row>
    <row r="40" spans="1:19" ht="22.5">
      <c r="A40" s="100">
        <f>'[2]Namuna No. 8'!A44</f>
        <v>0</v>
      </c>
      <c r="B40" s="618"/>
      <c r="C40" s="611" t="s">
        <v>1460</v>
      </c>
      <c r="D40" s="618"/>
      <c r="E40" s="618"/>
      <c r="F40" s="619">
        <f t="shared" si="0"/>
        <v>0</v>
      </c>
      <c r="G40" s="615">
        <f t="shared" si="4"/>
        <v>0</v>
      </c>
      <c r="H40" s="618"/>
      <c r="I40" s="104">
        <f t="shared" si="1"/>
        <v>0</v>
      </c>
      <c r="J40" s="615">
        <f t="shared" si="5"/>
        <v>0</v>
      </c>
      <c r="K40" s="618"/>
      <c r="L40" s="104">
        <f t="shared" si="2"/>
        <v>0</v>
      </c>
      <c r="M40" s="615">
        <f t="shared" si="6"/>
        <v>0</v>
      </c>
      <c r="N40" s="618"/>
      <c r="O40" s="104">
        <f t="shared" si="3"/>
        <v>0</v>
      </c>
      <c r="P40" s="615">
        <f t="shared" si="7"/>
        <v>0</v>
      </c>
      <c r="Q40" s="616">
        <f t="shared" si="10"/>
        <v>0</v>
      </c>
      <c r="R40" s="616">
        <f t="shared" si="10"/>
        <v>0</v>
      </c>
      <c r="S40" s="617">
        <f t="shared" si="9"/>
        <v>0</v>
      </c>
    </row>
    <row r="41" spans="1:19" ht="22.5">
      <c r="A41" s="100">
        <f>'[2]Namuna No. 8'!A45</f>
        <v>0</v>
      </c>
      <c r="B41" s="618"/>
      <c r="C41" s="611" t="s">
        <v>1171</v>
      </c>
      <c r="D41" s="618"/>
      <c r="E41" s="618"/>
      <c r="F41" s="619">
        <f t="shared" si="0"/>
        <v>0</v>
      </c>
      <c r="G41" s="615">
        <f t="shared" si="4"/>
        <v>0</v>
      </c>
      <c r="H41" s="618"/>
      <c r="I41" s="104">
        <f t="shared" si="1"/>
        <v>0</v>
      </c>
      <c r="J41" s="615">
        <f t="shared" si="5"/>
        <v>0</v>
      </c>
      <c r="K41" s="618"/>
      <c r="L41" s="104">
        <f t="shared" si="2"/>
        <v>0</v>
      </c>
      <c r="M41" s="615">
        <f t="shared" si="6"/>
        <v>0</v>
      </c>
      <c r="N41" s="618"/>
      <c r="O41" s="104">
        <f t="shared" si="3"/>
        <v>0</v>
      </c>
      <c r="P41" s="615">
        <f t="shared" si="7"/>
        <v>0</v>
      </c>
      <c r="Q41" s="616">
        <f t="shared" si="10"/>
        <v>0</v>
      </c>
      <c r="R41" s="616">
        <f t="shared" si="10"/>
        <v>0</v>
      </c>
      <c r="S41" s="617">
        <f t="shared" si="9"/>
        <v>0</v>
      </c>
    </row>
    <row r="42" spans="1:19" ht="22.5">
      <c r="A42" s="612">
        <f>'[2]Namuna No. 8'!A46</f>
        <v>0</v>
      </c>
      <c r="B42" s="618"/>
      <c r="C42" s="611" t="s">
        <v>1532</v>
      </c>
      <c r="D42" s="618"/>
      <c r="E42" s="618"/>
      <c r="F42" s="619">
        <f t="shared" si="0"/>
        <v>0</v>
      </c>
      <c r="G42" s="615">
        <f t="shared" si="4"/>
        <v>0</v>
      </c>
      <c r="H42" s="618"/>
      <c r="I42" s="104">
        <f t="shared" si="1"/>
        <v>0</v>
      </c>
      <c r="J42" s="615">
        <f t="shared" si="5"/>
        <v>0</v>
      </c>
      <c r="K42" s="618"/>
      <c r="L42" s="104">
        <f t="shared" si="2"/>
        <v>0</v>
      </c>
      <c r="M42" s="615">
        <f t="shared" si="6"/>
        <v>0</v>
      </c>
      <c r="N42" s="618"/>
      <c r="O42" s="104">
        <f t="shared" si="3"/>
        <v>0</v>
      </c>
      <c r="P42" s="615">
        <f t="shared" si="7"/>
        <v>0</v>
      </c>
      <c r="Q42" s="616">
        <f t="shared" si="10"/>
        <v>0</v>
      </c>
      <c r="R42" s="616">
        <f t="shared" si="10"/>
        <v>0</v>
      </c>
      <c r="S42" s="617">
        <f t="shared" si="9"/>
        <v>0</v>
      </c>
    </row>
    <row r="43" spans="1:19" ht="22.5">
      <c r="A43" s="100">
        <f>'[2]Namuna No. 8'!A47</f>
        <v>0</v>
      </c>
      <c r="B43" s="618"/>
      <c r="C43" s="611" t="s">
        <v>1106</v>
      </c>
      <c r="D43" s="618"/>
      <c r="E43" s="618"/>
      <c r="F43" s="619">
        <f t="shared" si="0"/>
        <v>0</v>
      </c>
      <c r="G43" s="615">
        <f t="shared" si="4"/>
        <v>0</v>
      </c>
      <c r="H43" s="618"/>
      <c r="I43" s="104">
        <f t="shared" si="1"/>
        <v>0</v>
      </c>
      <c r="J43" s="615">
        <f t="shared" si="5"/>
        <v>0</v>
      </c>
      <c r="K43" s="618"/>
      <c r="L43" s="104">
        <f t="shared" si="2"/>
        <v>0</v>
      </c>
      <c r="M43" s="615">
        <f t="shared" si="6"/>
        <v>0</v>
      </c>
      <c r="N43" s="618"/>
      <c r="O43" s="104">
        <f t="shared" si="3"/>
        <v>0</v>
      </c>
      <c r="P43" s="615">
        <f t="shared" si="7"/>
        <v>0</v>
      </c>
      <c r="Q43" s="616">
        <f t="shared" si="10"/>
        <v>0</v>
      </c>
      <c r="R43" s="616">
        <f t="shared" si="10"/>
        <v>0</v>
      </c>
      <c r="S43" s="617">
        <f t="shared" si="9"/>
        <v>0</v>
      </c>
    </row>
    <row r="44" spans="1:19" ht="22.5">
      <c r="A44" s="100">
        <f>'[2]Namuna No. 8'!A48</f>
        <v>0</v>
      </c>
      <c r="B44" s="618"/>
      <c r="C44" s="611" t="s">
        <v>1312</v>
      </c>
      <c r="D44" s="618"/>
      <c r="E44" s="618"/>
      <c r="F44" s="619">
        <f t="shared" si="0"/>
        <v>0</v>
      </c>
      <c r="G44" s="615">
        <f t="shared" si="4"/>
        <v>0</v>
      </c>
      <c r="H44" s="618"/>
      <c r="I44" s="104">
        <f t="shared" si="1"/>
        <v>0</v>
      </c>
      <c r="J44" s="615">
        <f t="shared" si="5"/>
        <v>0</v>
      </c>
      <c r="K44" s="618"/>
      <c r="L44" s="104">
        <f t="shared" si="2"/>
        <v>0</v>
      </c>
      <c r="M44" s="615">
        <f t="shared" si="6"/>
        <v>0</v>
      </c>
      <c r="N44" s="618"/>
      <c r="O44" s="104">
        <f t="shared" si="3"/>
        <v>0</v>
      </c>
      <c r="P44" s="615">
        <f t="shared" si="7"/>
        <v>0</v>
      </c>
      <c r="Q44" s="616">
        <f t="shared" si="10"/>
        <v>0</v>
      </c>
      <c r="R44" s="616">
        <f t="shared" si="10"/>
        <v>0</v>
      </c>
      <c r="S44" s="617">
        <f t="shared" si="9"/>
        <v>0</v>
      </c>
    </row>
    <row r="45" spans="1:19" ht="22.5">
      <c r="A45" s="100">
        <f>'[2]Namuna No. 8'!A49</f>
        <v>0</v>
      </c>
      <c r="B45" s="618"/>
      <c r="C45" s="611" t="s">
        <v>1549</v>
      </c>
      <c r="D45" s="618"/>
      <c r="E45" s="618"/>
      <c r="F45" s="619">
        <f t="shared" si="0"/>
        <v>0</v>
      </c>
      <c r="G45" s="615">
        <f t="shared" si="4"/>
        <v>0</v>
      </c>
      <c r="H45" s="618"/>
      <c r="I45" s="104">
        <f t="shared" si="1"/>
        <v>0</v>
      </c>
      <c r="J45" s="615">
        <f t="shared" si="5"/>
        <v>0</v>
      </c>
      <c r="K45" s="618"/>
      <c r="L45" s="104">
        <f t="shared" si="2"/>
        <v>0</v>
      </c>
      <c r="M45" s="615">
        <f t="shared" si="6"/>
        <v>0</v>
      </c>
      <c r="N45" s="618"/>
      <c r="O45" s="104">
        <f t="shared" si="3"/>
        <v>0</v>
      </c>
      <c r="P45" s="615">
        <f t="shared" si="7"/>
        <v>0</v>
      </c>
      <c r="Q45" s="616">
        <f t="shared" si="10"/>
        <v>0</v>
      </c>
      <c r="R45" s="616">
        <f t="shared" si="10"/>
        <v>0</v>
      </c>
      <c r="S45" s="617">
        <f t="shared" si="9"/>
        <v>0</v>
      </c>
    </row>
    <row r="46" spans="1:19" ht="22.5">
      <c r="A46" s="612">
        <f>'[2]Namuna No. 8'!A50</f>
        <v>0</v>
      </c>
      <c r="B46" s="618"/>
      <c r="C46" s="611" t="s">
        <v>1299</v>
      </c>
      <c r="D46" s="618"/>
      <c r="E46" s="618"/>
      <c r="F46" s="619">
        <f t="shared" si="0"/>
        <v>0</v>
      </c>
      <c r="G46" s="615">
        <f t="shared" si="4"/>
        <v>0</v>
      </c>
      <c r="H46" s="618"/>
      <c r="I46" s="104">
        <f t="shared" si="1"/>
        <v>0</v>
      </c>
      <c r="J46" s="615">
        <f t="shared" si="5"/>
        <v>0</v>
      </c>
      <c r="K46" s="618"/>
      <c r="L46" s="104">
        <f t="shared" si="2"/>
        <v>0</v>
      </c>
      <c r="M46" s="615">
        <f t="shared" si="6"/>
        <v>0</v>
      </c>
      <c r="N46" s="618"/>
      <c r="O46" s="104">
        <f t="shared" si="3"/>
        <v>0</v>
      </c>
      <c r="P46" s="615">
        <f t="shared" si="7"/>
        <v>0</v>
      </c>
      <c r="Q46" s="616">
        <f t="shared" si="10"/>
        <v>0</v>
      </c>
      <c r="R46" s="616">
        <f t="shared" si="10"/>
        <v>0</v>
      </c>
      <c r="S46" s="617">
        <f t="shared" si="9"/>
        <v>0</v>
      </c>
    </row>
    <row r="47" spans="1:19" ht="22.5">
      <c r="A47" s="100">
        <f>'[2]Namuna No. 8'!A51</f>
        <v>0</v>
      </c>
      <c r="B47" s="618"/>
      <c r="C47" s="611" t="s">
        <v>1536</v>
      </c>
      <c r="D47" s="618"/>
      <c r="E47" s="618"/>
      <c r="F47" s="619">
        <f t="shared" si="0"/>
        <v>0</v>
      </c>
      <c r="G47" s="615">
        <f t="shared" si="4"/>
        <v>0</v>
      </c>
      <c r="H47" s="618"/>
      <c r="I47" s="104">
        <f t="shared" si="1"/>
        <v>0</v>
      </c>
      <c r="J47" s="615">
        <f t="shared" si="5"/>
        <v>0</v>
      </c>
      <c r="K47" s="618"/>
      <c r="L47" s="104">
        <f t="shared" si="2"/>
        <v>0</v>
      </c>
      <c r="M47" s="615">
        <f t="shared" si="6"/>
        <v>0</v>
      </c>
      <c r="N47" s="618"/>
      <c r="O47" s="104">
        <f t="shared" si="3"/>
        <v>0</v>
      </c>
      <c r="P47" s="615">
        <f t="shared" si="7"/>
        <v>0</v>
      </c>
      <c r="Q47" s="616">
        <f t="shared" si="10"/>
        <v>0</v>
      </c>
      <c r="R47" s="616">
        <f t="shared" si="10"/>
        <v>0</v>
      </c>
      <c r="S47" s="617">
        <f t="shared" si="9"/>
        <v>0</v>
      </c>
    </row>
    <row r="48" spans="1:19" ht="22.5">
      <c r="A48" s="100">
        <f>'[2]Namuna No. 8'!A52</f>
        <v>0</v>
      </c>
      <c r="B48" s="618"/>
      <c r="C48" s="611" t="s">
        <v>1098</v>
      </c>
      <c r="D48" s="618"/>
      <c r="E48" s="618"/>
      <c r="F48" s="619">
        <f t="shared" si="0"/>
        <v>0</v>
      </c>
      <c r="G48" s="615">
        <f t="shared" si="4"/>
        <v>0</v>
      </c>
      <c r="H48" s="618"/>
      <c r="I48" s="104">
        <f t="shared" si="1"/>
        <v>0</v>
      </c>
      <c r="J48" s="615">
        <f t="shared" si="5"/>
        <v>0</v>
      </c>
      <c r="K48" s="618"/>
      <c r="L48" s="104">
        <f t="shared" si="2"/>
        <v>0</v>
      </c>
      <c r="M48" s="615">
        <f t="shared" si="6"/>
        <v>0</v>
      </c>
      <c r="N48" s="618"/>
      <c r="O48" s="104">
        <f t="shared" si="3"/>
        <v>0</v>
      </c>
      <c r="P48" s="615">
        <f t="shared" si="7"/>
        <v>0</v>
      </c>
      <c r="Q48" s="616">
        <f t="shared" si="10"/>
        <v>0</v>
      </c>
      <c r="R48" s="616">
        <f t="shared" si="10"/>
        <v>0</v>
      </c>
      <c r="S48" s="617">
        <f t="shared" si="9"/>
        <v>0</v>
      </c>
    </row>
    <row r="49" spans="1:19" ht="22.5">
      <c r="A49" s="100">
        <f>'[2]Namuna No. 8'!A53</f>
        <v>0</v>
      </c>
      <c r="B49" s="618"/>
      <c r="C49" s="611" t="s">
        <v>1173</v>
      </c>
      <c r="D49" s="618"/>
      <c r="E49" s="618"/>
      <c r="F49" s="619">
        <f t="shared" si="0"/>
        <v>0</v>
      </c>
      <c r="G49" s="615">
        <f t="shared" si="4"/>
        <v>0</v>
      </c>
      <c r="H49" s="618"/>
      <c r="I49" s="104">
        <f t="shared" si="1"/>
        <v>0</v>
      </c>
      <c r="J49" s="615">
        <f t="shared" si="5"/>
        <v>0</v>
      </c>
      <c r="K49" s="618"/>
      <c r="L49" s="104">
        <f t="shared" si="2"/>
        <v>0</v>
      </c>
      <c r="M49" s="615">
        <f t="shared" si="6"/>
        <v>0</v>
      </c>
      <c r="N49" s="618"/>
      <c r="O49" s="104">
        <f t="shared" si="3"/>
        <v>0</v>
      </c>
      <c r="P49" s="615">
        <f t="shared" si="7"/>
        <v>0</v>
      </c>
      <c r="Q49" s="616">
        <f t="shared" si="10"/>
        <v>0</v>
      </c>
      <c r="R49" s="616">
        <f t="shared" si="10"/>
        <v>0</v>
      </c>
      <c r="S49" s="617">
        <f t="shared" si="9"/>
        <v>0</v>
      </c>
    </row>
    <row r="50" spans="1:19" ht="22.5">
      <c r="A50" s="612">
        <f>'[2]Namuna No. 8'!A54</f>
        <v>0</v>
      </c>
      <c r="B50" s="618"/>
      <c r="C50" s="611" t="s">
        <v>1111</v>
      </c>
      <c r="D50" s="618"/>
      <c r="E50" s="618"/>
      <c r="F50" s="619">
        <f t="shared" si="0"/>
        <v>0</v>
      </c>
      <c r="G50" s="615">
        <f t="shared" si="4"/>
        <v>0</v>
      </c>
      <c r="H50" s="618"/>
      <c r="I50" s="104">
        <f t="shared" si="1"/>
        <v>0</v>
      </c>
      <c r="J50" s="615">
        <f t="shared" si="5"/>
        <v>0</v>
      </c>
      <c r="K50" s="618"/>
      <c r="L50" s="104">
        <f t="shared" si="2"/>
        <v>0</v>
      </c>
      <c r="M50" s="615">
        <f t="shared" si="6"/>
        <v>0</v>
      </c>
      <c r="N50" s="618"/>
      <c r="O50" s="104">
        <f t="shared" si="3"/>
        <v>0</v>
      </c>
      <c r="P50" s="615">
        <f t="shared" si="7"/>
        <v>0</v>
      </c>
      <c r="Q50" s="616">
        <f t="shared" si="10"/>
        <v>0</v>
      </c>
      <c r="R50" s="616">
        <f t="shared" si="10"/>
        <v>0</v>
      </c>
      <c r="S50" s="617">
        <f t="shared" si="9"/>
        <v>0</v>
      </c>
    </row>
    <row r="51" spans="1:19" ht="22.5">
      <c r="A51" s="100">
        <f>'[2]Namuna No. 8'!A55</f>
        <v>0</v>
      </c>
      <c r="B51" s="618"/>
      <c r="C51" s="611" t="s">
        <v>1461</v>
      </c>
      <c r="D51" s="618"/>
      <c r="E51" s="618"/>
      <c r="F51" s="619">
        <f t="shared" si="0"/>
        <v>0</v>
      </c>
      <c r="G51" s="615">
        <f t="shared" si="4"/>
        <v>0</v>
      </c>
      <c r="H51" s="618"/>
      <c r="I51" s="104">
        <f t="shared" si="1"/>
        <v>0</v>
      </c>
      <c r="J51" s="615">
        <f t="shared" si="5"/>
        <v>0</v>
      </c>
      <c r="K51" s="618"/>
      <c r="L51" s="104">
        <f t="shared" si="2"/>
        <v>0</v>
      </c>
      <c r="M51" s="615">
        <f t="shared" si="6"/>
        <v>0</v>
      </c>
      <c r="N51" s="618"/>
      <c r="O51" s="104">
        <f t="shared" si="3"/>
        <v>0</v>
      </c>
      <c r="P51" s="615">
        <f t="shared" si="7"/>
        <v>0</v>
      </c>
      <c r="Q51" s="616">
        <f t="shared" si="10"/>
        <v>0</v>
      </c>
      <c r="R51" s="616">
        <f t="shared" si="10"/>
        <v>0</v>
      </c>
      <c r="S51" s="617">
        <f t="shared" si="9"/>
        <v>0</v>
      </c>
    </row>
    <row r="52" spans="1:19" ht="22.5">
      <c r="A52" s="100">
        <f>'[2]Namuna No. 8'!A56</f>
        <v>0</v>
      </c>
      <c r="B52" s="618"/>
      <c r="C52" s="611" t="s">
        <v>1139</v>
      </c>
      <c r="D52" s="618"/>
      <c r="E52" s="618"/>
      <c r="F52" s="619">
        <f t="shared" si="0"/>
        <v>0</v>
      </c>
      <c r="G52" s="615">
        <f t="shared" si="4"/>
        <v>0</v>
      </c>
      <c r="H52" s="618"/>
      <c r="I52" s="104">
        <f t="shared" si="1"/>
        <v>0</v>
      </c>
      <c r="J52" s="615">
        <f t="shared" si="5"/>
        <v>0</v>
      </c>
      <c r="K52" s="618"/>
      <c r="L52" s="104">
        <f t="shared" si="2"/>
        <v>0</v>
      </c>
      <c r="M52" s="615">
        <f t="shared" si="6"/>
        <v>0</v>
      </c>
      <c r="N52" s="618"/>
      <c r="O52" s="104">
        <f t="shared" si="3"/>
        <v>0</v>
      </c>
      <c r="P52" s="615">
        <f t="shared" si="7"/>
        <v>0</v>
      </c>
      <c r="Q52" s="616">
        <f t="shared" si="10"/>
        <v>0</v>
      </c>
      <c r="R52" s="616">
        <f t="shared" si="10"/>
        <v>0</v>
      </c>
      <c r="S52" s="617">
        <f t="shared" si="9"/>
        <v>0</v>
      </c>
    </row>
    <row r="53" spans="1:19" ht="22.5">
      <c r="A53" s="100">
        <f>'[2]Namuna No. 8'!A57</f>
        <v>0</v>
      </c>
      <c r="B53" s="618"/>
      <c r="C53" s="611" t="s">
        <v>1255</v>
      </c>
      <c r="D53" s="618"/>
      <c r="E53" s="618"/>
      <c r="F53" s="619">
        <f t="shared" si="0"/>
        <v>0</v>
      </c>
      <c r="G53" s="615">
        <f t="shared" si="4"/>
        <v>0</v>
      </c>
      <c r="H53" s="618"/>
      <c r="I53" s="104">
        <f t="shared" si="1"/>
        <v>0</v>
      </c>
      <c r="J53" s="615">
        <f t="shared" si="5"/>
        <v>0</v>
      </c>
      <c r="K53" s="618"/>
      <c r="L53" s="104">
        <f t="shared" si="2"/>
        <v>0</v>
      </c>
      <c r="M53" s="615">
        <f t="shared" si="6"/>
        <v>0</v>
      </c>
      <c r="N53" s="618"/>
      <c r="O53" s="104">
        <f t="shared" si="3"/>
        <v>0</v>
      </c>
      <c r="P53" s="615">
        <f t="shared" si="7"/>
        <v>0</v>
      </c>
      <c r="Q53" s="616">
        <f t="shared" si="10"/>
        <v>0</v>
      </c>
      <c r="R53" s="616">
        <f t="shared" si="10"/>
        <v>0</v>
      </c>
      <c r="S53" s="617">
        <f t="shared" si="9"/>
        <v>0</v>
      </c>
    </row>
    <row r="54" spans="1:19" ht="22.5">
      <c r="A54" s="612">
        <f>'[2]Namuna No. 8'!A58</f>
        <v>0</v>
      </c>
      <c r="B54" s="618"/>
      <c r="C54" s="611" t="s">
        <v>1162</v>
      </c>
      <c r="D54" s="618"/>
      <c r="E54" s="618"/>
      <c r="F54" s="619">
        <f t="shared" si="0"/>
        <v>0</v>
      </c>
      <c r="G54" s="615">
        <f t="shared" si="4"/>
        <v>0</v>
      </c>
      <c r="H54" s="618"/>
      <c r="I54" s="104">
        <f t="shared" si="1"/>
        <v>0</v>
      </c>
      <c r="J54" s="615">
        <f t="shared" si="5"/>
        <v>0</v>
      </c>
      <c r="K54" s="618"/>
      <c r="L54" s="104">
        <f t="shared" si="2"/>
        <v>0</v>
      </c>
      <c r="M54" s="615">
        <f t="shared" si="6"/>
        <v>0</v>
      </c>
      <c r="N54" s="618"/>
      <c r="O54" s="104">
        <f t="shared" si="3"/>
        <v>0</v>
      </c>
      <c r="P54" s="615">
        <f t="shared" si="7"/>
        <v>0</v>
      </c>
      <c r="Q54" s="616">
        <f t="shared" si="10"/>
        <v>0</v>
      </c>
      <c r="R54" s="616">
        <f t="shared" si="10"/>
        <v>0</v>
      </c>
      <c r="S54" s="617">
        <f t="shared" si="9"/>
        <v>0</v>
      </c>
    </row>
    <row r="55" spans="1:19" ht="22.5">
      <c r="A55" s="100">
        <f>'[2]Namuna No. 8'!A59</f>
        <v>0</v>
      </c>
      <c r="B55" s="618"/>
      <c r="C55" s="611" t="s">
        <v>1169</v>
      </c>
      <c r="D55" s="618"/>
      <c r="E55" s="618"/>
      <c r="F55" s="619">
        <f t="shared" si="0"/>
        <v>0</v>
      </c>
      <c r="G55" s="615">
        <f t="shared" si="4"/>
        <v>0</v>
      </c>
      <c r="H55" s="618"/>
      <c r="I55" s="104">
        <f t="shared" si="1"/>
        <v>0</v>
      </c>
      <c r="J55" s="615">
        <f t="shared" si="5"/>
        <v>0</v>
      </c>
      <c r="K55" s="618"/>
      <c r="L55" s="104">
        <f t="shared" si="2"/>
        <v>0</v>
      </c>
      <c r="M55" s="615">
        <f t="shared" si="6"/>
        <v>0</v>
      </c>
      <c r="N55" s="618"/>
      <c r="O55" s="104">
        <f t="shared" si="3"/>
        <v>0</v>
      </c>
      <c r="P55" s="615">
        <f t="shared" si="7"/>
        <v>0</v>
      </c>
      <c r="Q55" s="616">
        <f t="shared" si="10"/>
        <v>0</v>
      </c>
      <c r="R55" s="616">
        <f t="shared" si="10"/>
        <v>0</v>
      </c>
      <c r="S55" s="617">
        <f t="shared" si="9"/>
        <v>0</v>
      </c>
    </row>
    <row r="56" spans="1:19" ht="22.5">
      <c r="A56" s="100">
        <f>'[2]Namuna No. 8'!A60</f>
        <v>0</v>
      </c>
      <c r="B56" s="618"/>
      <c r="C56" s="611" t="s">
        <v>1252</v>
      </c>
      <c r="D56" s="618"/>
      <c r="E56" s="618"/>
      <c r="F56" s="619">
        <f t="shared" si="0"/>
        <v>0</v>
      </c>
      <c r="G56" s="615">
        <f t="shared" si="4"/>
        <v>0</v>
      </c>
      <c r="H56" s="618"/>
      <c r="I56" s="104">
        <f t="shared" si="1"/>
        <v>0</v>
      </c>
      <c r="J56" s="615">
        <f t="shared" si="5"/>
        <v>0</v>
      </c>
      <c r="K56" s="618"/>
      <c r="L56" s="104">
        <f t="shared" si="2"/>
        <v>0</v>
      </c>
      <c r="M56" s="615">
        <f t="shared" si="6"/>
        <v>0</v>
      </c>
      <c r="N56" s="618"/>
      <c r="O56" s="104">
        <f t="shared" si="3"/>
        <v>0</v>
      </c>
      <c r="P56" s="615">
        <f t="shared" si="7"/>
        <v>0</v>
      </c>
      <c r="Q56" s="616">
        <f t="shared" si="10"/>
        <v>0</v>
      </c>
      <c r="R56" s="616">
        <f t="shared" si="10"/>
        <v>0</v>
      </c>
      <c r="S56" s="617">
        <f t="shared" si="9"/>
        <v>0</v>
      </c>
    </row>
    <row r="57" spans="1:19" ht="22.5">
      <c r="A57" s="100">
        <f>'[2]Namuna No. 8'!A61</f>
        <v>0</v>
      </c>
      <c r="B57" s="618"/>
      <c r="C57" s="611" t="s">
        <v>1398</v>
      </c>
      <c r="D57" s="618"/>
      <c r="E57" s="618"/>
      <c r="F57" s="619">
        <f t="shared" si="0"/>
        <v>0</v>
      </c>
      <c r="G57" s="615">
        <f t="shared" si="4"/>
        <v>0</v>
      </c>
      <c r="H57" s="618"/>
      <c r="I57" s="104">
        <f t="shared" si="1"/>
        <v>0</v>
      </c>
      <c r="J57" s="615">
        <f t="shared" si="5"/>
        <v>0</v>
      </c>
      <c r="K57" s="618"/>
      <c r="L57" s="104">
        <f t="shared" si="2"/>
        <v>0</v>
      </c>
      <c r="M57" s="615">
        <f t="shared" si="6"/>
        <v>0</v>
      </c>
      <c r="N57" s="618"/>
      <c r="O57" s="104">
        <f t="shared" si="3"/>
        <v>0</v>
      </c>
      <c r="P57" s="615">
        <f t="shared" si="7"/>
        <v>0</v>
      </c>
      <c r="Q57" s="616">
        <f t="shared" si="10"/>
        <v>0</v>
      </c>
      <c r="R57" s="616">
        <f t="shared" si="10"/>
        <v>0</v>
      </c>
      <c r="S57" s="617">
        <f t="shared" si="9"/>
        <v>0</v>
      </c>
    </row>
    <row r="58" spans="1:19" ht="22.5">
      <c r="A58" s="612">
        <f>'[2]Namuna No. 8'!A62</f>
        <v>0</v>
      </c>
      <c r="B58" s="618"/>
      <c r="C58" s="611" t="s">
        <v>1244</v>
      </c>
      <c r="D58" s="618"/>
      <c r="E58" s="618"/>
      <c r="F58" s="619">
        <f t="shared" si="0"/>
        <v>0</v>
      </c>
      <c r="G58" s="615">
        <f t="shared" si="4"/>
        <v>0</v>
      </c>
      <c r="H58" s="618"/>
      <c r="I58" s="104">
        <f t="shared" si="1"/>
        <v>0</v>
      </c>
      <c r="J58" s="615">
        <f t="shared" si="5"/>
        <v>0</v>
      </c>
      <c r="K58" s="618"/>
      <c r="L58" s="104">
        <f t="shared" si="2"/>
        <v>0</v>
      </c>
      <c r="M58" s="615">
        <f t="shared" si="6"/>
        <v>0</v>
      </c>
      <c r="N58" s="618"/>
      <c r="O58" s="104">
        <f t="shared" si="3"/>
        <v>0</v>
      </c>
      <c r="P58" s="615">
        <f t="shared" si="7"/>
        <v>0</v>
      </c>
      <c r="Q58" s="616">
        <f t="shared" si="10"/>
        <v>0</v>
      </c>
      <c r="R58" s="616">
        <f t="shared" si="10"/>
        <v>0</v>
      </c>
      <c r="S58" s="617">
        <f t="shared" si="9"/>
        <v>0</v>
      </c>
    </row>
    <row r="59" spans="1:19" ht="22.5">
      <c r="A59" s="100">
        <f>'[2]Namuna No. 8'!A63</f>
        <v>0</v>
      </c>
      <c r="B59" s="618"/>
      <c r="C59" s="611" t="s">
        <v>1354</v>
      </c>
      <c r="D59" s="618"/>
      <c r="E59" s="618"/>
      <c r="F59" s="619">
        <f t="shared" si="0"/>
        <v>0</v>
      </c>
      <c r="G59" s="615">
        <f t="shared" si="4"/>
        <v>0</v>
      </c>
      <c r="H59" s="618"/>
      <c r="I59" s="104">
        <f t="shared" si="1"/>
        <v>0</v>
      </c>
      <c r="J59" s="615">
        <f t="shared" si="5"/>
        <v>0</v>
      </c>
      <c r="K59" s="618"/>
      <c r="L59" s="104">
        <f t="shared" si="2"/>
        <v>0</v>
      </c>
      <c r="M59" s="615">
        <f t="shared" si="6"/>
        <v>0</v>
      </c>
      <c r="N59" s="618"/>
      <c r="O59" s="104">
        <f t="shared" si="3"/>
        <v>0</v>
      </c>
      <c r="P59" s="615">
        <f t="shared" si="7"/>
        <v>0</v>
      </c>
      <c r="Q59" s="616">
        <f t="shared" si="10"/>
        <v>0</v>
      </c>
      <c r="R59" s="616">
        <f t="shared" si="10"/>
        <v>0</v>
      </c>
      <c r="S59" s="617">
        <f t="shared" si="9"/>
        <v>0</v>
      </c>
    </row>
    <row r="60" spans="1:19" ht="22.5">
      <c r="A60" s="100">
        <f>'[2]Namuna No. 8'!A64</f>
        <v>0</v>
      </c>
      <c r="B60" s="618"/>
      <c r="C60" s="611" t="s">
        <v>1292</v>
      </c>
      <c r="D60" s="618"/>
      <c r="E60" s="618"/>
      <c r="F60" s="619">
        <f t="shared" si="0"/>
        <v>0</v>
      </c>
      <c r="G60" s="615">
        <f t="shared" si="4"/>
        <v>0</v>
      </c>
      <c r="H60" s="618"/>
      <c r="I60" s="104">
        <f t="shared" si="1"/>
        <v>0</v>
      </c>
      <c r="J60" s="615">
        <f t="shared" si="5"/>
        <v>0</v>
      </c>
      <c r="K60" s="618"/>
      <c r="L60" s="104">
        <f t="shared" si="2"/>
        <v>0</v>
      </c>
      <c r="M60" s="615">
        <f t="shared" si="6"/>
        <v>0</v>
      </c>
      <c r="N60" s="618"/>
      <c r="O60" s="104">
        <f t="shared" si="3"/>
        <v>0</v>
      </c>
      <c r="P60" s="615">
        <f t="shared" si="7"/>
        <v>0</v>
      </c>
      <c r="Q60" s="616">
        <f t="shared" si="10"/>
        <v>0</v>
      </c>
      <c r="R60" s="616">
        <f t="shared" si="10"/>
        <v>0</v>
      </c>
      <c r="S60" s="617">
        <f t="shared" si="9"/>
        <v>0</v>
      </c>
    </row>
    <row r="61" spans="1:19" ht="22.5">
      <c r="A61" s="100">
        <f>'[2]Namuna No. 8'!A65</f>
        <v>0</v>
      </c>
      <c r="B61" s="618"/>
      <c r="C61" s="611" t="s">
        <v>1249</v>
      </c>
      <c r="D61" s="618"/>
      <c r="E61" s="618"/>
      <c r="F61" s="619">
        <f t="shared" si="0"/>
        <v>0</v>
      </c>
      <c r="G61" s="615">
        <f t="shared" si="4"/>
        <v>0</v>
      </c>
      <c r="H61" s="618"/>
      <c r="I61" s="104">
        <f t="shared" si="1"/>
        <v>0</v>
      </c>
      <c r="J61" s="615">
        <f t="shared" si="5"/>
        <v>0</v>
      </c>
      <c r="K61" s="618"/>
      <c r="L61" s="104">
        <f t="shared" si="2"/>
        <v>0</v>
      </c>
      <c r="M61" s="615">
        <f t="shared" si="6"/>
        <v>0</v>
      </c>
      <c r="N61" s="618"/>
      <c r="O61" s="104">
        <f t="shared" si="3"/>
        <v>0</v>
      </c>
      <c r="P61" s="615">
        <f t="shared" si="7"/>
        <v>0</v>
      </c>
      <c r="Q61" s="616">
        <f t="shared" si="10"/>
        <v>0</v>
      </c>
      <c r="R61" s="616">
        <f t="shared" si="10"/>
        <v>0</v>
      </c>
      <c r="S61" s="617">
        <f t="shared" si="9"/>
        <v>0</v>
      </c>
    </row>
    <row r="62" spans="1:19" ht="22.5">
      <c r="A62" s="612">
        <f>'[2]Namuna No. 8'!A66</f>
        <v>0</v>
      </c>
      <c r="B62" s="618"/>
      <c r="C62" s="611" t="s">
        <v>1153</v>
      </c>
      <c r="D62" s="618"/>
      <c r="E62" s="618"/>
      <c r="F62" s="619">
        <f t="shared" si="0"/>
        <v>0</v>
      </c>
      <c r="G62" s="615">
        <f t="shared" si="4"/>
        <v>0</v>
      </c>
      <c r="H62" s="618"/>
      <c r="I62" s="104">
        <f t="shared" si="1"/>
        <v>0</v>
      </c>
      <c r="J62" s="615">
        <f t="shared" si="5"/>
        <v>0</v>
      </c>
      <c r="K62" s="618"/>
      <c r="L62" s="104">
        <f t="shared" si="2"/>
        <v>0</v>
      </c>
      <c r="M62" s="615">
        <f t="shared" si="6"/>
        <v>0</v>
      </c>
      <c r="N62" s="618"/>
      <c r="O62" s="104">
        <f t="shared" si="3"/>
        <v>0</v>
      </c>
      <c r="P62" s="615">
        <f t="shared" si="7"/>
        <v>0</v>
      </c>
      <c r="Q62" s="616">
        <f t="shared" si="10"/>
        <v>0</v>
      </c>
      <c r="R62" s="616">
        <f t="shared" si="10"/>
        <v>0</v>
      </c>
      <c r="S62" s="617">
        <f t="shared" si="9"/>
        <v>0</v>
      </c>
    </row>
    <row r="63" spans="1:19" ht="22.5">
      <c r="A63" s="100">
        <f>'[2]Namuna No. 8'!A67</f>
        <v>0</v>
      </c>
      <c r="B63" s="618"/>
      <c r="C63" s="611" t="s">
        <v>1313</v>
      </c>
      <c r="D63" s="618"/>
      <c r="E63" s="618"/>
      <c r="F63" s="619">
        <f t="shared" si="0"/>
        <v>0</v>
      </c>
      <c r="G63" s="615">
        <f t="shared" si="4"/>
        <v>0</v>
      </c>
      <c r="H63" s="618"/>
      <c r="I63" s="104">
        <f t="shared" si="1"/>
        <v>0</v>
      </c>
      <c r="J63" s="615">
        <f t="shared" si="5"/>
        <v>0</v>
      </c>
      <c r="K63" s="618"/>
      <c r="L63" s="104">
        <f t="shared" si="2"/>
        <v>0</v>
      </c>
      <c r="M63" s="615">
        <f t="shared" si="6"/>
        <v>0</v>
      </c>
      <c r="N63" s="618"/>
      <c r="O63" s="104">
        <f t="shared" si="3"/>
        <v>0</v>
      </c>
      <c r="P63" s="615">
        <f t="shared" si="7"/>
        <v>0</v>
      </c>
      <c r="Q63" s="616">
        <f t="shared" si="10"/>
        <v>0</v>
      </c>
      <c r="R63" s="616">
        <f t="shared" si="10"/>
        <v>0</v>
      </c>
      <c r="S63" s="617">
        <f t="shared" si="9"/>
        <v>0</v>
      </c>
    </row>
    <row r="64" spans="1:19" ht="22.5">
      <c r="A64" s="100">
        <f>'[2]Namuna No. 8'!A68</f>
        <v>0</v>
      </c>
      <c r="B64" s="618"/>
      <c r="C64" s="611" t="s">
        <v>1551</v>
      </c>
      <c r="D64" s="618"/>
      <c r="E64" s="618"/>
      <c r="F64" s="619">
        <f t="shared" si="0"/>
        <v>0</v>
      </c>
      <c r="G64" s="615">
        <f t="shared" si="4"/>
        <v>0</v>
      </c>
      <c r="H64" s="618"/>
      <c r="I64" s="104">
        <f t="shared" si="1"/>
        <v>0</v>
      </c>
      <c r="J64" s="615">
        <f t="shared" si="5"/>
        <v>0</v>
      </c>
      <c r="K64" s="618"/>
      <c r="L64" s="104">
        <f t="shared" si="2"/>
        <v>0</v>
      </c>
      <c r="M64" s="615">
        <f t="shared" si="6"/>
        <v>0</v>
      </c>
      <c r="N64" s="618"/>
      <c r="O64" s="104">
        <f t="shared" si="3"/>
        <v>0</v>
      </c>
      <c r="P64" s="615">
        <f t="shared" si="7"/>
        <v>0</v>
      </c>
      <c r="Q64" s="616">
        <f t="shared" si="10"/>
        <v>0</v>
      </c>
      <c r="R64" s="616">
        <f t="shared" si="10"/>
        <v>0</v>
      </c>
      <c r="S64" s="617">
        <f t="shared" si="9"/>
        <v>0</v>
      </c>
    </row>
    <row r="65" spans="1:19" ht="22.5">
      <c r="A65" s="100">
        <f>'[2]Namuna No. 8'!A69</f>
        <v>0</v>
      </c>
      <c r="B65" s="618"/>
      <c r="C65" s="611" t="s">
        <v>1385</v>
      </c>
      <c r="D65" s="618"/>
      <c r="E65" s="618"/>
      <c r="F65" s="619">
        <f t="shared" si="0"/>
        <v>0</v>
      </c>
      <c r="G65" s="615">
        <f t="shared" si="4"/>
        <v>0</v>
      </c>
      <c r="H65" s="618"/>
      <c r="I65" s="104">
        <f t="shared" si="1"/>
        <v>0</v>
      </c>
      <c r="J65" s="615">
        <f t="shared" si="5"/>
        <v>0</v>
      </c>
      <c r="K65" s="618"/>
      <c r="L65" s="104">
        <f t="shared" si="2"/>
        <v>0</v>
      </c>
      <c r="M65" s="615">
        <f t="shared" si="6"/>
        <v>0</v>
      </c>
      <c r="N65" s="618"/>
      <c r="O65" s="104">
        <f t="shared" si="3"/>
        <v>0</v>
      </c>
      <c r="P65" s="615">
        <f t="shared" si="7"/>
        <v>0</v>
      </c>
      <c r="Q65" s="616">
        <f t="shared" si="10"/>
        <v>0</v>
      </c>
      <c r="R65" s="616">
        <f t="shared" si="10"/>
        <v>0</v>
      </c>
      <c r="S65" s="617">
        <f t="shared" si="9"/>
        <v>0</v>
      </c>
    </row>
    <row r="66" spans="1:19" ht="22.5">
      <c r="A66" s="612">
        <f>'[2]Namuna No. 8'!A70</f>
        <v>0</v>
      </c>
      <c r="B66" s="618"/>
      <c r="C66" s="611" t="s">
        <v>1293</v>
      </c>
      <c r="D66" s="618"/>
      <c r="E66" s="618"/>
      <c r="F66" s="619">
        <f t="shared" si="0"/>
        <v>0</v>
      </c>
      <c r="G66" s="615">
        <f t="shared" si="4"/>
        <v>0</v>
      </c>
      <c r="H66" s="618"/>
      <c r="I66" s="104">
        <f t="shared" si="1"/>
        <v>0</v>
      </c>
      <c r="J66" s="615">
        <f t="shared" si="5"/>
        <v>0</v>
      </c>
      <c r="K66" s="618"/>
      <c r="L66" s="104">
        <f t="shared" si="2"/>
        <v>0</v>
      </c>
      <c r="M66" s="615">
        <f t="shared" si="6"/>
        <v>0</v>
      </c>
      <c r="N66" s="618"/>
      <c r="O66" s="104">
        <f t="shared" si="3"/>
        <v>0</v>
      </c>
      <c r="P66" s="615">
        <f t="shared" si="7"/>
        <v>0</v>
      </c>
      <c r="Q66" s="616">
        <f t="shared" si="10"/>
        <v>0</v>
      </c>
      <c r="R66" s="616">
        <f t="shared" si="10"/>
        <v>0</v>
      </c>
      <c r="S66" s="617">
        <f t="shared" si="9"/>
        <v>0</v>
      </c>
    </row>
    <row r="67" spans="1:19" ht="22.5">
      <c r="A67" s="100">
        <f>'[2]Namuna No. 8'!A71</f>
        <v>0</v>
      </c>
      <c r="B67" s="618"/>
      <c r="C67" s="611" t="s">
        <v>1200</v>
      </c>
      <c r="D67" s="618"/>
      <c r="E67" s="618"/>
      <c r="F67" s="619">
        <f t="shared" si="0"/>
        <v>0</v>
      </c>
      <c r="G67" s="615">
        <f t="shared" si="4"/>
        <v>0</v>
      </c>
      <c r="H67" s="618"/>
      <c r="I67" s="104">
        <f t="shared" si="1"/>
        <v>0</v>
      </c>
      <c r="J67" s="615">
        <f t="shared" si="5"/>
        <v>0</v>
      </c>
      <c r="K67" s="618"/>
      <c r="L67" s="104">
        <f t="shared" si="2"/>
        <v>0</v>
      </c>
      <c r="M67" s="615">
        <f t="shared" si="6"/>
        <v>0</v>
      </c>
      <c r="N67" s="618"/>
      <c r="O67" s="104">
        <f t="shared" si="3"/>
        <v>0</v>
      </c>
      <c r="P67" s="615">
        <f t="shared" si="7"/>
        <v>0</v>
      </c>
      <c r="Q67" s="616">
        <f t="shared" si="10"/>
        <v>0</v>
      </c>
      <c r="R67" s="616">
        <f t="shared" si="10"/>
        <v>0</v>
      </c>
      <c r="S67" s="617">
        <f t="shared" si="9"/>
        <v>0</v>
      </c>
    </row>
    <row r="68" spans="1:19" ht="22.5">
      <c r="A68" s="100">
        <f>'[2]Namuna No. 8'!A72</f>
        <v>0</v>
      </c>
      <c r="B68" s="618"/>
      <c r="C68" s="611" t="s">
        <v>1553</v>
      </c>
      <c r="D68" s="618"/>
      <c r="E68" s="618"/>
      <c r="F68" s="619">
        <f t="shared" si="0"/>
        <v>0</v>
      </c>
      <c r="G68" s="615">
        <f t="shared" si="4"/>
        <v>0</v>
      </c>
      <c r="H68" s="618"/>
      <c r="I68" s="104">
        <f t="shared" si="1"/>
        <v>0</v>
      </c>
      <c r="J68" s="615">
        <f t="shared" si="5"/>
        <v>0</v>
      </c>
      <c r="K68" s="618"/>
      <c r="L68" s="104">
        <f t="shared" si="2"/>
        <v>0</v>
      </c>
      <c r="M68" s="615">
        <f t="shared" si="6"/>
        <v>0</v>
      </c>
      <c r="N68" s="618"/>
      <c r="O68" s="104">
        <f t="shared" si="3"/>
        <v>0</v>
      </c>
      <c r="P68" s="615">
        <f t="shared" si="7"/>
        <v>0</v>
      </c>
      <c r="Q68" s="616">
        <f t="shared" si="10"/>
        <v>0</v>
      </c>
      <c r="R68" s="616">
        <f t="shared" si="10"/>
        <v>0</v>
      </c>
      <c r="S68" s="617">
        <f t="shared" si="9"/>
        <v>0</v>
      </c>
    </row>
    <row r="69" spans="1:19" ht="22.5">
      <c r="A69" s="100">
        <f>'[2]Namuna No. 8'!A73</f>
        <v>0</v>
      </c>
      <c r="B69" s="618"/>
      <c r="C69" s="611" t="s">
        <v>1569</v>
      </c>
      <c r="D69" s="618"/>
      <c r="E69" s="618"/>
      <c r="F69" s="619">
        <f t="shared" si="0"/>
        <v>0</v>
      </c>
      <c r="G69" s="615">
        <f t="shared" si="4"/>
        <v>0</v>
      </c>
      <c r="H69" s="618"/>
      <c r="I69" s="104">
        <f t="shared" si="1"/>
        <v>0</v>
      </c>
      <c r="J69" s="615">
        <f t="shared" si="5"/>
        <v>0</v>
      </c>
      <c r="K69" s="618"/>
      <c r="L69" s="104">
        <f t="shared" si="2"/>
        <v>0</v>
      </c>
      <c r="M69" s="615">
        <f t="shared" si="6"/>
        <v>0</v>
      </c>
      <c r="N69" s="618"/>
      <c r="O69" s="104">
        <f t="shared" si="3"/>
        <v>0</v>
      </c>
      <c r="P69" s="615">
        <f t="shared" si="7"/>
        <v>0</v>
      </c>
      <c r="Q69" s="616">
        <f t="shared" si="10"/>
        <v>0</v>
      </c>
      <c r="R69" s="616">
        <f t="shared" si="10"/>
        <v>0</v>
      </c>
      <c r="S69" s="617">
        <f t="shared" si="9"/>
        <v>0</v>
      </c>
    </row>
    <row r="70" spans="1:19" ht="22.5">
      <c r="A70" s="612">
        <f>'[2]Namuna No. 8'!A74</f>
        <v>0</v>
      </c>
      <c r="B70" s="618"/>
      <c r="C70" s="611" t="s">
        <v>1083</v>
      </c>
      <c r="D70" s="618"/>
      <c r="E70" s="618"/>
      <c r="F70" s="619">
        <f t="shared" si="0"/>
        <v>0</v>
      </c>
      <c r="G70" s="615">
        <f t="shared" si="4"/>
        <v>0</v>
      </c>
      <c r="H70" s="618"/>
      <c r="I70" s="104">
        <f t="shared" si="1"/>
        <v>0</v>
      </c>
      <c r="J70" s="615">
        <f t="shared" si="5"/>
        <v>0</v>
      </c>
      <c r="K70" s="618"/>
      <c r="L70" s="104">
        <f t="shared" si="2"/>
        <v>0</v>
      </c>
      <c r="M70" s="615">
        <f t="shared" si="6"/>
        <v>0</v>
      </c>
      <c r="N70" s="618"/>
      <c r="O70" s="104">
        <f t="shared" si="3"/>
        <v>0</v>
      </c>
      <c r="P70" s="615">
        <f t="shared" si="7"/>
        <v>0</v>
      </c>
      <c r="Q70" s="616">
        <f t="shared" si="10"/>
        <v>0</v>
      </c>
      <c r="R70" s="616">
        <f t="shared" si="10"/>
        <v>0</v>
      </c>
      <c r="S70" s="617">
        <f t="shared" si="9"/>
        <v>0</v>
      </c>
    </row>
    <row r="71" spans="1:19" ht="22.5">
      <c r="A71" s="100">
        <f>'[2]Namuna No. 8'!A75</f>
        <v>0</v>
      </c>
      <c r="B71" s="618"/>
      <c r="C71" s="611" t="s">
        <v>1316</v>
      </c>
      <c r="D71" s="618"/>
      <c r="E71" s="618"/>
      <c r="F71" s="619">
        <f t="shared" ref="F71:F134" si="11">SUMIF(Name,C71,GPA)</f>
        <v>0</v>
      </c>
      <c r="G71" s="615">
        <f t="shared" si="4"/>
        <v>0</v>
      </c>
      <c r="H71" s="618"/>
      <c r="I71" s="104">
        <f t="shared" ref="I71:I134" si="12">SUMIF(Name,C71,SNT)</f>
        <v>0</v>
      </c>
      <c r="J71" s="615">
        <f t="shared" si="5"/>
        <v>0</v>
      </c>
      <c r="K71" s="618"/>
      <c r="L71" s="104">
        <f t="shared" ref="L71:L134" si="13">SUMIF(Name,C71,SNT)</f>
        <v>0</v>
      </c>
      <c r="M71" s="615">
        <f t="shared" si="6"/>
        <v>0</v>
      </c>
      <c r="N71" s="618"/>
      <c r="O71" s="104">
        <f t="shared" ref="O71:O134" si="14">SUMIF(Name,C71,WST)</f>
        <v>0</v>
      </c>
      <c r="P71" s="615">
        <f t="shared" si="7"/>
        <v>0</v>
      </c>
      <c r="Q71" s="616">
        <f t="shared" si="10"/>
        <v>0</v>
      </c>
      <c r="R71" s="616">
        <f t="shared" si="10"/>
        <v>0</v>
      </c>
      <c r="S71" s="617">
        <f t="shared" si="9"/>
        <v>0</v>
      </c>
    </row>
    <row r="72" spans="1:19" ht="22.5">
      <c r="A72" s="100">
        <f>'[2]Namuna No. 8'!A76</f>
        <v>0</v>
      </c>
      <c r="B72" s="618"/>
      <c r="C72" s="611" t="s">
        <v>1303</v>
      </c>
      <c r="D72" s="618"/>
      <c r="E72" s="618"/>
      <c r="F72" s="619">
        <f t="shared" si="11"/>
        <v>0</v>
      </c>
      <c r="G72" s="615">
        <f t="shared" ref="G72:G135" si="15">SUM(E72:F72)</f>
        <v>0</v>
      </c>
      <c r="H72" s="618"/>
      <c r="I72" s="104">
        <f t="shared" si="12"/>
        <v>0</v>
      </c>
      <c r="J72" s="615">
        <f t="shared" ref="J72:J135" si="16">SUM(H72:I72)</f>
        <v>0</v>
      </c>
      <c r="K72" s="618"/>
      <c r="L72" s="104">
        <f t="shared" si="13"/>
        <v>0</v>
      </c>
      <c r="M72" s="615">
        <f t="shared" ref="M72:M135" si="17">SUM(K72:L72)</f>
        <v>0</v>
      </c>
      <c r="N72" s="618"/>
      <c r="O72" s="104">
        <f t="shared" si="14"/>
        <v>0</v>
      </c>
      <c r="P72" s="615">
        <f t="shared" ref="P72:P135" si="18">SUM(N72:O72)</f>
        <v>0</v>
      </c>
      <c r="Q72" s="616">
        <f t="shared" si="10"/>
        <v>0</v>
      </c>
      <c r="R72" s="616">
        <f t="shared" si="10"/>
        <v>0</v>
      </c>
      <c r="S72" s="617">
        <f t="shared" ref="S72:S135" si="19">SUM(Q72:R72)</f>
        <v>0</v>
      </c>
    </row>
    <row r="73" spans="1:19" ht="22.5">
      <c r="A73" s="100">
        <f>'[2]Namuna No. 8'!A77</f>
        <v>0</v>
      </c>
      <c r="B73" s="618"/>
      <c r="C73" s="611" t="s">
        <v>1547</v>
      </c>
      <c r="D73" s="618"/>
      <c r="E73" s="618"/>
      <c r="F73" s="619">
        <f t="shared" si="11"/>
        <v>0</v>
      </c>
      <c r="G73" s="615">
        <f t="shared" si="15"/>
        <v>0</v>
      </c>
      <c r="H73" s="618"/>
      <c r="I73" s="104">
        <f t="shared" si="12"/>
        <v>0</v>
      </c>
      <c r="J73" s="615">
        <f t="shared" si="16"/>
        <v>0</v>
      </c>
      <c r="K73" s="618"/>
      <c r="L73" s="104">
        <f t="shared" si="13"/>
        <v>0</v>
      </c>
      <c r="M73" s="615">
        <f t="shared" si="17"/>
        <v>0</v>
      </c>
      <c r="N73" s="618"/>
      <c r="O73" s="104">
        <f t="shared" si="14"/>
        <v>0</v>
      </c>
      <c r="P73" s="615">
        <f t="shared" si="18"/>
        <v>0</v>
      </c>
      <c r="Q73" s="616">
        <f t="shared" si="10"/>
        <v>0</v>
      </c>
      <c r="R73" s="616">
        <f t="shared" si="10"/>
        <v>0</v>
      </c>
      <c r="S73" s="617">
        <f t="shared" si="19"/>
        <v>0</v>
      </c>
    </row>
    <row r="74" spans="1:19" ht="22.5">
      <c r="A74" s="612">
        <f>'[2]Namuna No. 8'!A78</f>
        <v>0</v>
      </c>
      <c r="B74" s="618"/>
      <c r="C74" s="611" t="s">
        <v>1468</v>
      </c>
      <c r="D74" s="618"/>
      <c r="E74" s="618"/>
      <c r="F74" s="619">
        <f t="shared" si="11"/>
        <v>0</v>
      </c>
      <c r="G74" s="615">
        <f t="shared" si="15"/>
        <v>0</v>
      </c>
      <c r="H74" s="618"/>
      <c r="I74" s="104">
        <f t="shared" si="12"/>
        <v>0</v>
      </c>
      <c r="J74" s="615">
        <f t="shared" si="16"/>
        <v>0</v>
      </c>
      <c r="K74" s="618"/>
      <c r="L74" s="104">
        <f t="shared" si="13"/>
        <v>0</v>
      </c>
      <c r="M74" s="615">
        <f t="shared" si="17"/>
        <v>0</v>
      </c>
      <c r="N74" s="618"/>
      <c r="O74" s="104">
        <f t="shared" si="14"/>
        <v>0</v>
      </c>
      <c r="P74" s="615">
        <f t="shared" si="18"/>
        <v>0</v>
      </c>
      <c r="Q74" s="616">
        <f t="shared" si="10"/>
        <v>0</v>
      </c>
      <c r="R74" s="616">
        <f t="shared" si="10"/>
        <v>0</v>
      </c>
      <c r="S74" s="617">
        <f t="shared" si="19"/>
        <v>0</v>
      </c>
    </row>
    <row r="75" spans="1:19" ht="22.5">
      <c r="A75" s="100">
        <f>'[2]Namuna No. 8'!A79</f>
        <v>0</v>
      </c>
      <c r="B75" s="618"/>
      <c r="C75" s="611" t="s">
        <v>1230</v>
      </c>
      <c r="D75" s="618"/>
      <c r="E75" s="618"/>
      <c r="F75" s="619">
        <f t="shared" si="11"/>
        <v>0</v>
      </c>
      <c r="G75" s="615">
        <f t="shared" si="15"/>
        <v>0</v>
      </c>
      <c r="H75" s="618"/>
      <c r="I75" s="104">
        <f t="shared" si="12"/>
        <v>0</v>
      </c>
      <c r="J75" s="615">
        <f t="shared" si="16"/>
        <v>0</v>
      </c>
      <c r="K75" s="618"/>
      <c r="L75" s="104">
        <f t="shared" si="13"/>
        <v>0</v>
      </c>
      <c r="M75" s="615">
        <f t="shared" si="17"/>
        <v>0</v>
      </c>
      <c r="N75" s="618"/>
      <c r="O75" s="104">
        <f t="shared" si="14"/>
        <v>0</v>
      </c>
      <c r="P75" s="615">
        <f t="shared" si="18"/>
        <v>0</v>
      </c>
      <c r="Q75" s="616">
        <f t="shared" si="10"/>
        <v>0</v>
      </c>
      <c r="R75" s="616">
        <f t="shared" si="10"/>
        <v>0</v>
      </c>
      <c r="S75" s="617">
        <f t="shared" si="19"/>
        <v>0</v>
      </c>
    </row>
    <row r="76" spans="1:19" ht="22.5">
      <c r="A76" s="100">
        <f>'[2]Namuna No. 8'!A80</f>
        <v>0</v>
      </c>
      <c r="B76" s="618"/>
      <c r="C76" s="611" t="s">
        <v>1179</v>
      </c>
      <c r="D76" s="618"/>
      <c r="E76" s="618"/>
      <c r="F76" s="619">
        <f t="shared" si="11"/>
        <v>0</v>
      </c>
      <c r="G76" s="615">
        <f t="shared" si="15"/>
        <v>0</v>
      </c>
      <c r="H76" s="618"/>
      <c r="I76" s="104">
        <f t="shared" si="12"/>
        <v>0</v>
      </c>
      <c r="J76" s="615">
        <f t="shared" si="16"/>
        <v>0</v>
      </c>
      <c r="K76" s="618"/>
      <c r="L76" s="104">
        <f t="shared" si="13"/>
        <v>0</v>
      </c>
      <c r="M76" s="615">
        <f t="shared" si="17"/>
        <v>0</v>
      </c>
      <c r="N76" s="618"/>
      <c r="O76" s="104">
        <f t="shared" si="14"/>
        <v>0</v>
      </c>
      <c r="P76" s="615">
        <f t="shared" si="18"/>
        <v>0</v>
      </c>
      <c r="Q76" s="616">
        <f t="shared" si="10"/>
        <v>0</v>
      </c>
      <c r="R76" s="616">
        <f t="shared" si="10"/>
        <v>0</v>
      </c>
      <c r="S76" s="617">
        <f t="shared" si="19"/>
        <v>0</v>
      </c>
    </row>
    <row r="77" spans="1:19" ht="22.5">
      <c r="A77" s="100">
        <f>'[2]Namuna No. 8'!A81</f>
        <v>0</v>
      </c>
      <c r="B77" s="618"/>
      <c r="C77" s="611" t="s">
        <v>1274</v>
      </c>
      <c r="D77" s="618"/>
      <c r="E77" s="618"/>
      <c r="F77" s="619">
        <f t="shared" si="11"/>
        <v>0</v>
      </c>
      <c r="G77" s="615">
        <f t="shared" si="15"/>
        <v>0</v>
      </c>
      <c r="H77" s="618"/>
      <c r="I77" s="104">
        <f t="shared" si="12"/>
        <v>0</v>
      </c>
      <c r="J77" s="615">
        <f t="shared" si="16"/>
        <v>0</v>
      </c>
      <c r="K77" s="618"/>
      <c r="L77" s="104">
        <f t="shared" si="13"/>
        <v>0</v>
      </c>
      <c r="M77" s="615">
        <f t="shared" si="17"/>
        <v>0</v>
      </c>
      <c r="N77" s="618"/>
      <c r="O77" s="104">
        <f t="shared" si="14"/>
        <v>0</v>
      </c>
      <c r="P77" s="615">
        <f t="shared" si="18"/>
        <v>0</v>
      </c>
      <c r="Q77" s="616">
        <f t="shared" si="10"/>
        <v>0</v>
      </c>
      <c r="R77" s="616">
        <f t="shared" si="10"/>
        <v>0</v>
      </c>
      <c r="S77" s="617">
        <f t="shared" si="19"/>
        <v>0</v>
      </c>
    </row>
    <row r="78" spans="1:19" ht="22.5">
      <c r="A78" s="612">
        <f>'[2]Namuna No. 8'!A82</f>
        <v>0</v>
      </c>
      <c r="B78" s="618"/>
      <c r="C78" s="611" t="s">
        <v>1367</v>
      </c>
      <c r="D78" s="618"/>
      <c r="E78" s="618"/>
      <c r="F78" s="619">
        <f t="shared" si="11"/>
        <v>0</v>
      </c>
      <c r="G78" s="615">
        <f t="shared" si="15"/>
        <v>0</v>
      </c>
      <c r="H78" s="618"/>
      <c r="I78" s="104">
        <f t="shared" si="12"/>
        <v>0</v>
      </c>
      <c r="J78" s="615">
        <f t="shared" si="16"/>
        <v>0</v>
      </c>
      <c r="K78" s="618"/>
      <c r="L78" s="104">
        <f t="shared" si="13"/>
        <v>0</v>
      </c>
      <c r="M78" s="615">
        <f t="shared" si="17"/>
        <v>0</v>
      </c>
      <c r="N78" s="618"/>
      <c r="O78" s="104">
        <f t="shared" si="14"/>
        <v>0</v>
      </c>
      <c r="P78" s="615">
        <f t="shared" si="18"/>
        <v>0</v>
      </c>
      <c r="Q78" s="616">
        <f t="shared" si="10"/>
        <v>0</v>
      </c>
      <c r="R78" s="616">
        <f t="shared" si="10"/>
        <v>0</v>
      </c>
      <c r="S78" s="617">
        <f t="shared" si="19"/>
        <v>0</v>
      </c>
    </row>
    <row r="79" spans="1:19" ht="22.5">
      <c r="A79" s="100">
        <f>'[2]Namuna No. 8'!A83</f>
        <v>0</v>
      </c>
      <c r="B79" s="618"/>
      <c r="C79" s="611" t="s">
        <v>1335</v>
      </c>
      <c r="D79" s="618"/>
      <c r="E79" s="618"/>
      <c r="F79" s="619">
        <f t="shared" si="11"/>
        <v>0</v>
      </c>
      <c r="G79" s="615">
        <f t="shared" si="15"/>
        <v>0</v>
      </c>
      <c r="H79" s="618"/>
      <c r="I79" s="104">
        <f t="shared" si="12"/>
        <v>0</v>
      </c>
      <c r="J79" s="615">
        <f t="shared" si="16"/>
        <v>0</v>
      </c>
      <c r="K79" s="618"/>
      <c r="L79" s="104">
        <f t="shared" si="13"/>
        <v>0</v>
      </c>
      <c r="M79" s="615">
        <f t="shared" si="17"/>
        <v>0</v>
      </c>
      <c r="N79" s="618"/>
      <c r="O79" s="104">
        <f t="shared" si="14"/>
        <v>0</v>
      </c>
      <c r="P79" s="615">
        <f t="shared" si="18"/>
        <v>0</v>
      </c>
      <c r="Q79" s="616">
        <f t="shared" si="10"/>
        <v>0</v>
      </c>
      <c r="R79" s="616">
        <f t="shared" si="10"/>
        <v>0</v>
      </c>
      <c r="S79" s="617">
        <f t="shared" si="19"/>
        <v>0</v>
      </c>
    </row>
    <row r="80" spans="1:19" ht="22.5">
      <c r="A80" s="100">
        <f>'[2]Namuna No. 8'!A84</f>
        <v>0</v>
      </c>
      <c r="B80" s="618"/>
      <c r="C80" s="611" t="s">
        <v>1386</v>
      </c>
      <c r="D80" s="618"/>
      <c r="E80" s="618"/>
      <c r="F80" s="619">
        <f t="shared" si="11"/>
        <v>0</v>
      </c>
      <c r="G80" s="615">
        <f t="shared" si="15"/>
        <v>0</v>
      </c>
      <c r="H80" s="618"/>
      <c r="I80" s="104">
        <f t="shared" si="12"/>
        <v>0</v>
      </c>
      <c r="J80" s="615">
        <f t="shared" si="16"/>
        <v>0</v>
      </c>
      <c r="K80" s="618"/>
      <c r="L80" s="104">
        <f t="shared" si="13"/>
        <v>0</v>
      </c>
      <c r="M80" s="615">
        <f t="shared" si="17"/>
        <v>0</v>
      </c>
      <c r="N80" s="618"/>
      <c r="O80" s="104">
        <f t="shared" si="14"/>
        <v>0</v>
      </c>
      <c r="P80" s="615">
        <f t="shared" si="18"/>
        <v>0</v>
      </c>
      <c r="Q80" s="616">
        <f t="shared" si="10"/>
        <v>0</v>
      </c>
      <c r="R80" s="616">
        <f t="shared" si="10"/>
        <v>0</v>
      </c>
      <c r="S80" s="617">
        <f t="shared" si="19"/>
        <v>0</v>
      </c>
    </row>
    <row r="81" spans="1:19" ht="22.5">
      <c r="A81" s="100">
        <f>'[2]Namuna No. 8'!A85</f>
        <v>0</v>
      </c>
      <c r="B81" s="618"/>
      <c r="C81" s="611" t="s">
        <v>1119</v>
      </c>
      <c r="D81" s="618"/>
      <c r="E81" s="618"/>
      <c r="F81" s="619">
        <f t="shared" si="11"/>
        <v>0</v>
      </c>
      <c r="G81" s="615">
        <f t="shared" si="15"/>
        <v>0</v>
      </c>
      <c r="H81" s="618"/>
      <c r="I81" s="104">
        <f t="shared" si="12"/>
        <v>0</v>
      </c>
      <c r="J81" s="615">
        <f t="shared" si="16"/>
        <v>0</v>
      </c>
      <c r="K81" s="618"/>
      <c r="L81" s="104">
        <f t="shared" si="13"/>
        <v>0</v>
      </c>
      <c r="M81" s="615">
        <f t="shared" si="17"/>
        <v>0</v>
      </c>
      <c r="N81" s="618"/>
      <c r="O81" s="104">
        <f t="shared" si="14"/>
        <v>0</v>
      </c>
      <c r="P81" s="615">
        <f t="shared" si="18"/>
        <v>0</v>
      </c>
      <c r="Q81" s="616">
        <f t="shared" si="10"/>
        <v>0</v>
      </c>
      <c r="R81" s="616">
        <f t="shared" si="10"/>
        <v>0</v>
      </c>
      <c r="S81" s="617">
        <f t="shared" si="19"/>
        <v>0</v>
      </c>
    </row>
    <row r="82" spans="1:19" ht="22.5">
      <c r="A82" s="612">
        <f>'[2]Namuna No. 8'!A86</f>
        <v>0</v>
      </c>
      <c r="B82" s="618"/>
      <c r="C82" s="611" t="s">
        <v>1444</v>
      </c>
      <c r="D82" s="618"/>
      <c r="E82" s="618"/>
      <c r="F82" s="619">
        <f t="shared" si="11"/>
        <v>0</v>
      </c>
      <c r="G82" s="615">
        <f t="shared" si="15"/>
        <v>0</v>
      </c>
      <c r="H82" s="618"/>
      <c r="I82" s="104">
        <f t="shared" si="12"/>
        <v>0</v>
      </c>
      <c r="J82" s="615">
        <f t="shared" si="16"/>
        <v>0</v>
      </c>
      <c r="K82" s="618"/>
      <c r="L82" s="104">
        <f t="shared" si="13"/>
        <v>0</v>
      </c>
      <c r="M82" s="615">
        <f t="shared" si="17"/>
        <v>0</v>
      </c>
      <c r="N82" s="618"/>
      <c r="O82" s="104">
        <f t="shared" si="14"/>
        <v>0</v>
      </c>
      <c r="P82" s="615">
        <f t="shared" si="18"/>
        <v>0</v>
      </c>
      <c r="Q82" s="616">
        <f t="shared" si="10"/>
        <v>0</v>
      </c>
      <c r="R82" s="616">
        <f t="shared" si="10"/>
        <v>0</v>
      </c>
      <c r="S82" s="617">
        <f t="shared" si="19"/>
        <v>0</v>
      </c>
    </row>
    <row r="83" spans="1:19" ht="22.5">
      <c r="A83" s="100">
        <f>'[2]Namuna No. 8'!A87</f>
        <v>0</v>
      </c>
      <c r="B83" s="618"/>
      <c r="C83" s="611" t="s">
        <v>1410</v>
      </c>
      <c r="D83" s="618"/>
      <c r="E83" s="618"/>
      <c r="F83" s="619">
        <f t="shared" si="11"/>
        <v>0</v>
      </c>
      <c r="G83" s="615">
        <f t="shared" si="15"/>
        <v>0</v>
      </c>
      <c r="H83" s="618"/>
      <c r="I83" s="104">
        <f t="shared" si="12"/>
        <v>0</v>
      </c>
      <c r="J83" s="615">
        <f t="shared" si="16"/>
        <v>0</v>
      </c>
      <c r="K83" s="618"/>
      <c r="L83" s="104">
        <f t="shared" si="13"/>
        <v>0</v>
      </c>
      <c r="M83" s="615">
        <f t="shared" si="17"/>
        <v>0</v>
      </c>
      <c r="N83" s="618"/>
      <c r="O83" s="104">
        <f t="shared" si="14"/>
        <v>0</v>
      </c>
      <c r="P83" s="615">
        <f t="shared" si="18"/>
        <v>0</v>
      </c>
      <c r="Q83" s="616">
        <f t="shared" si="10"/>
        <v>0</v>
      </c>
      <c r="R83" s="616">
        <f t="shared" si="10"/>
        <v>0</v>
      </c>
      <c r="S83" s="617">
        <f t="shared" si="19"/>
        <v>0</v>
      </c>
    </row>
    <row r="84" spans="1:19" ht="22.5">
      <c r="A84" s="100">
        <f>'[2]Namuna No. 8'!A88</f>
        <v>0</v>
      </c>
      <c r="B84" s="618"/>
      <c r="C84" s="611" t="s">
        <v>1137</v>
      </c>
      <c r="D84" s="618"/>
      <c r="E84" s="618"/>
      <c r="F84" s="619">
        <f t="shared" si="11"/>
        <v>0</v>
      </c>
      <c r="G84" s="615">
        <f t="shared" si="15"/>
        <v>0</v>
      </c>
      <c r="H84" s="618"/>
      <c r="I84" s="104">
        <f t="shared" si="12"/>
        <v>0</v>
      </c>
      <c r="J84" s="615">
        <f t="shared" si="16"/>
        <v>0</v>
      </c>
      <c r="K84" s="618"/>
      <c r="L84" s="104">
        <f t="shared" si="13"/>
        <v>0</v>
      </c>
      <c r="M84" s="615">
        <f t="shared" si="17"/>
        <v>0</v>
      </c>
      <c r="N84" s="618"/>
      <c r="O84" s="104">
        <f t="shared" si="14"/>
        <v>0</v>
      </c>
      <c r="P84" s="615">
        <f t="shared" si="18"/>
        <v>0</v>
      </c>
      <c r="Q84" s="616">
        <f t="shared" si="10"/>
        <v>0</v>
      </c>
      <c r="R84" s="616">
        <f t="shared" si="10"/>
        <v>0</v>
      </c>
      <c r="S84" s="617">
        <f t="shared" si="19"/>
        <v>0</v>
      </c>
    </row>
    <row r="85" spans="1:19" ht="22.5">
      <c r="A85" s="100">
        <f>'[2]Namuna No. 8'!A89</f>
        <v>0</v>
      </c>
      <c r="B85" s="618"/>
      <c r="C85" s="611" t="s">
        <v>1390</v>
      </c>
      <c r="D85" s="618"/>
      <c r="E85" s="618"/>
      <c r="F85" s="619">
        <f t="shared" si="11"/>
        <v>0</v>
      </c>
      <c r="G85" s="615">
        <f t="shared" si="15"/>
        <v>0</v>
      </c>
      <c r="H85" s="618"/>
      <c r="I85" s="104">
        <f t="shared" si="12"/>
        <v>0</v>
      </c>
      <c r="J85" s="615">
        <f t="shared" si="16"/>
        <v>0</v>
      </c>
      <c r="K85" s="618"/>
      <c r="L85" s="104">
        <f t="shared" si="13"/>
        <v>0</v>
      </c>
      <c r="M85" s="615">
        <f t="shared" si="17"/>
        <v>0</v>
      </c>
      <c r="N85" s="618"/>
      <c r="O85" s="104">
        <f t="shared" si="14"/>
        <v>0</v>
      </c>
      <c r="P85" s="615">
        <f t="shared" si="18"/>
        <v>0</v>
      </c>
      <c r="Q85" s="616">
        <f t="shared" si="10"/>
        <v>0</v>
      </c>
      <c r="R85" s="616">
        <f t="shared" si="10"/>
        <v>0</v>
      </c>
      <c r="S85" s="617">
        <f t="shared" si="19"/>
        <v>0</v>
      </c>
    </row>
    <row r="86" spans="1:19" ht="22.5">
      <c r="A86" s="612">
        <f>'[2]Namuna No. 8'!A90</f>
        <v>0</v>
      </c>
      <c r="B86" s="618"/>
      <c r="C86" s="611" t="s">
        <v>1399</v>
      </c>
      <c r="D86" s="618"/>
      <c r="E86" s="618"/>
      <c r="F86" s="619">
        <f t="shared" si="11"/>
        <v>0</v>
      </c>
      <c r="G86" s="615">
        <f t="shared" si="15"/>
        <v>0</v>
      </c>
      <c r="H86" s="618"/>
      <c r="I86" s="104">
        <f t="shared" si="12"/>
        <v>0</v>
      </c>
      <c r="J86" s="615">
        <f t="shared" si="16"/>
        <v>0</v>
      </c>
      <c r="K86" s="618"/>
      <c r="L86" s="104">
        <f t="shared" si="13"/>
        <v>0</v>
      </c>
      <c r="M86" s="615">
        <f t="shared" si="17"/>
        <v>0</v>
      </c>
      <c r="N86" s="618"/>
      <c r="O86" s="104">
        <f t="shared" si="14"/>
        <v>0</v>
      </c>
      <c r="P86" s="615">
        <f t="shared" si="18"/>
        <v>0</v>
      </c>
      <c r="Q86" s="616">
        <f t="shared" si="10"/>
        <v>0</v>
      </c>
      <c r="R86" s="616">
        <f t="shared" si="10"/>
        <v>0</v>
      </c>
      <c r="S86" s="617">
        <f t="shared" si="19"/>
        <v>0</v>
      </c>
    </row>
    <row r="87" spans="1:19" ht="22.5">
      <c r="A87" s="100">
        <f>'[2]Namuna No. 8'!A91</f>
        <v>0</v>
      </c>
      <c r="B87" s="618"/>
      <c r="C87" s="611" t="s">
        <v>1341</v>
      </c>
      <c r="D87" s="618"/>
      <c r="E87" s="618"/>
      <c r="F87" s="619">
        <f t="shared" si="11"/>
        <v>0</v>
      </c>
      <c r="G87" s="615">
        <f t="shared" si="15"/>
        <v>0</v>
      </c>
      <c r="H87" s="618"/>
      <c r="I87" s="104">
        <f t="shared" si="12"/>
        <v>0</v>
      </c>
      <c r="J87" s="615">
        <f t="shared" si="16"/>
        <v>0</v>
      </c>
      <c r="K87" s="618"/>
      <c r="L87" s="104">
        <f t="shared" si="13"/>
        <v>0</v>
      </c>
      <c r="M87" s="615">
        <f t="shared" si="17"/>
        <v>0</v>
      </c>
      <c r="N87" s="618"/>
      <c r="O87" s="104">
        <f t="shared" si="14"/>
        <v>0</v>
      </c>
      <c r="P87" s="615">
        <f t="shared" si="18"/>
        <v>0</v>
      </c>
      <c r="Q87" s="616">
        <f t="shared" si="10"/>
        <v>0</v>
      </c>
      <c r="R87" s="616">
        <f t="shared" si="10"/>
        <v>0</v>
      </c>
      <c r="S87" s="617">
        <f t="shared" si="19"/>
        <v>0</v>
      </c>
    </row>
    <row r="88" spans="1:19" ht="22.5">
      <c r="A88" s="100">
        <f>'[2]Namuna No. 8'!A92</f>
        <v>0</v>
      </c>
      <c r="B88" s="618"/>
      <c r="C88" s="611" t="s">
        <v>1151</v>
      </c>
      <c r="D88" s="618"/>
      <c r="E88" s="618"/>
      <c r="F88" s="619">
        <f t="shared" si="11"/>
        <v>0</v>
      </c>
      <c r="G88" s="615">
        <f t="shared" si="15"/>
        <v>0</v>
      </c>
      <c r="H88" s="618"/>
      <c r="I88" s="104">
        <f t="shared" si="12"/>
        <v>0</v>
      </c>
      <c r="J88" s="615">
        <f t="shared" si="16"/>
        <v>0</v>
      </c>
      <c r="K88" s="618"/>
      <c r="L88" s="104">
        <f t="shared" si="13"/>
        <v>0</v>
      </c>
      <c r="M88" s="615">
        <f t="shared" si="17"/>
        <v>0</v>
      </c>
      <c r="N88" s="618"/>
      <c r="O88" s="104">
        <f t="shared" si="14"/>
        <v>0</v>
      </c>
      <c r="P88" s="615">
        <f t="shared" si="18"/>
        <v>0</v>
      </c>
      <c r="Q88" s="616">
        <f t="shared" ref="Q88:R150" si="20">E88+H88+K88+N88</f>
        <v>0</v>
      </c>
      <c r="R88" s="616">
        <f t="shared" si="20"/>
        <v>0</v>
      </c>
      <c r="S88" s="617">
        <f t="shared" si="19"/>
        <v>0</v>
      </c>
    </row>
    <row r="89" spans="1:19" ht="22.5">
      <c r="A89" s="100">
        <f>'[2]Namuna No. 8'!A93</f>
        <v>0</v>
      </c>
      <c r="B89" s="618"/>
      <c r="C89" s="611" t="s">
        <v>1541</v>
      </c>
      <c r="D89" s="618"/>
      <c r="E89" s="618"/>
      <c r="F89" s="619">
        <f t="shared" si="11"/>
        <v>0</v>
      </c>
      <c r="G89" s="615">
        <f t="shared" si="15"/>
        <v>0</v>
      </c>
      <c r="H89" s="618"/>
      <c r="I89" s="104">
        <f t="shared" si="12"/>
        <v>0</v>
      </c>
      <c r="J89" s="615">
        <f t="shared" si="16"/>
        <v>0</v>
      </c>
      <c r="K89" s="618"/>
      <c r="L89" s="104">
        <f t="shared" si="13"/>
        <v>0</v>
      </c>
      <c r="M89" s="615">
        <f t="shared" si="17"/>
        <v>0</v>
      </c>
      <c r="N89" s="618"/>
      <c r="O89" s="104">
        <f t="shared" si="14"/>
        <v>0</v>
      </c>
      <c r="P89" s="615">
        <f t="shared" si="18"/>
        <v>0</v>
      </c>
      <c r="Q89" s="616">
        <f t="shared" si="20"/>
        <v>0</v>
      </c>
      <c r="R89" s="616">
        <f t="shared" si="20"/>
        <v>0</v>
      </c>
      <c r="S89" s="617">
        <f t="shared" si="19"/>
        <v>0</v>
      </c>
    </row>
    <row r="90" spans="1:19" ht="22.5">
      <c r="A90" s="612">
        <f>'[2]Namuna No. 8'!A94</f>
        <v>0</v>
      </c>
      <c r="B90" s="618"/>
      <c r="C90" s="611" t="s">
        <v>1519</v>
      </c>
      <c r="D90" s="618"/>
      <c r="E90" s="618"/>
      <c r="F90" s="619">
        <f t="shared" si="11"/>
        <v>0</v>
      </c>
      <c r="G90" s="615">
        <f t="shared" si="15"/>
        <v>0</v>
      </c>
      <c r="H90" s="618"/>
      <c r="I90" s="104">
        <f t="shared" si="12"/>
        <v>0</v>
      </c>
      <c r="J90" s="615">
        <f t="shared" si="16"/>
        <v>0</v>
      </c>
      <c r="K90" s="618"/>
      <c r="L90" s="104">
        <f t="shared" si="13"/>
        <v>0</v>
      </c>
      <c r="M90" s="615">
        <f t="shared" si="17"/>
        <v>0</v>
      </c>
      <c r="N90" s="618"/>
      <c r="O90" s="104">
        <f t="shared" si="14"/>
        <v>0</v>
      </c>
      <c r="P90" s="615">
        <f t="shared" si="18"/>
        <v>0</v>
      </c>
      <c r="Q90" s="616">
        <f t="shared" si="20"/>
        <v>0</v>
      </c>
      <c r="R90" s="616">
        <f t="shared" si="20"/>
        <v>0</v>
      </c>
      <c r="S90" s="617">
        <f t="shared" si="19"/>
        <v>0</v>
      </c>
    </row>
    <row r="91" spans="1:19" ht="22.5">
      <c r="A91" s="100">
        <f>'[2]Namuna No. 8'!A95</f>
        <v>0</v>
      </c>
      <c r="B91" s="618"/>
      <c r="C91" s="611" t="s">
        <v>1132</v>
      </c>
      <c r="D91" s="618"/>
      <c r="E91" s="618"/>
      <c r="F91" s="619">
        <f t="shared" si="11"/>
        <v>0</v>
      </c>
      <c r="G91" s="615">
        <f t="shared" si="15"/>
        <v>0</v>
      </c>
      <c r="H91" s="618"/>
      <c r="I91" s="104">
        <f t="shared" si="12"/>
        <v>0</v>
      </c>
      <c r="J91" s="615">
        <f t="shared" si="16"/>
        <v>0</v>
      </c>
      <c r="K91" s="618"/>
      <c r="L91" s="104">
        <f t="shared" si="13"/>
        <v>0</v>
      </c>
      <c r="M91" s="615">
        <f t="shared" si="17"/>
        <v>0</v>
      </c>
      <c r="N91" s="618"/>
      <c r="O91" s="104">
        <f t="shared" si="14"/>
        <v>0</v>
      </c>
      <c r="P91" s="615">
        <f t="shared" si="18"/>
        <v>0</v>
      </c>
      <c r="Q91" s="616">
        <f t="shared" si="20"/>
        <v>0</v>
      </c>
      <c r="R91" s="616">
        <f t="shared" si="20"/>
        <v>0</v>
      </c>
      <c r="S91" s="617">
        <f t="shared" si="19"/>
        <v>0</v>
      </c>
    </row>
    <row r="92" spans="1:19" ht="22.5">
      <c r="A92" s="100">
        <f>'[2]Namuna No. 8'!A96</f>
        <v>0</v>
      </c>
      <c r="B92" s="618"/>
      <c r="C92" s="611" t="s">
        <v>1075</v>
      </c>
      <c r="D92" s="618"/>
      <c r="E92" s="618"/>
      <c r="F92" s="619">
        <f t="shared" si="11"/>
        <v>0</v>
      </c>
      <c r="G92" s="615">
        <f t="shared" si="15"/>
        <v>0</v>
      </c>
      <c r="H92" s="618"/>
      <c r="I92" s="104">
        <f t="shared" si="12"/>
        <v>0</v>
      </c>
      <c r="J92" s="615">
        <f t="shared" si="16"/>
        <v>0</v>
      </c>
      <c r="K92" s="618"/>
      <c r="L92" s="104">
        <f t="shared" si="13"/>
        <v>0</v>
      </c>
      <c r="M92" s="615">
        <f t="shared" si="17"/>
        <v>0</v>
      </c>
      <c r="N92" s="618"/>
      <c r="O92" s="104">
        <f t="shared" si="14"/>
        <v>0</v>
      </c>
      <c r="P92" s="615">
        <f t="shared" si="18"/>
        <v>0</v>
      </c>
      <c r="Q92" s="616">
        <f t="shared" si="20"/>
        <v>0</v>
      </c>
      <c r="R92" s="616">
        <f t="shared" si="20"/>
        <v>0</v>
      </c>
      <c r="S92" s="617">
        <f t="shared" si="19"/>
        <v>0</v>
      </c>
    </row>
    <row r="93" spans="1:19" ht="22.5">
      <c r="A93" s="100">
        <f>'[2]Namuna No. 8'!A97</f>
        <v>0</v>
      </c>
      <c r="B93" s="618"/>
      <c r="C93" s="611" t="s">
        <v>1192</v>
      </c>
      <c r="D93" s="618"/>
      <c r="E93" s="618"/>
      <c r="F93" s="619">
        <f t="shared" si="11"/>
        <v>0</v>
      </c>
      <c r="G93" s="615">
        <f t="shared" si="15"/>
        <v>0</v>
      </c>
      <c r="H93" s="618"/>
      <c r="I93" s="104">
        <f t="shared" si="12"/>
        <v>0</v>
      </c>
      <c r="J93" s="615">
        <f t="shared" si="16"/>
        <v>0</v>
      </c>
      <c r="K93" s="618"/>
      <c r="L93" s="104">
        <f t="shared" si="13"/>
        <v>0</v>
      </c>
      <c r="M93" s="615">
        <f t="shared" si="17"/>
        <v>0</v>
      </c>
      <c r="N93" s="618"/>
      <c r="O93" s="104">
        <f t="shared" si="14"/>
        <v>0</v>
      </c>
      <c r="P93" s="615">
        <f t="shared" si="18"/>
        <v>0</v>
      </c>
      <c r="Q93" s="616">
        <f t="shared" si="20"/>
        <v>0</v>
      </c>
      <c r="R93" s="616">
        <f t="shared" si="20"/>
        <v>0</v>
      </c>
      <c r="S93" s="617">
        <f t="shared" si="19"/>
        <v>0</v>
      </c>
    </row>
    <row r="94" spans="1:19" ht="22.5">
      <c r="A94" s="612">
        <f>'[2]Namuna No. 8'!A98</f>
        <v>0</v>
      </c>
      <c r="B94" s="618"/>
      <c r="C94" s="611" t="s">
        <v>1394</v>
      </c>
      <c r="D94" s="618"/>
      <c r="E94" s="618"/>
      <c r="F94" s="619">
        <f t="shared" si="11"/>
        <v>0</v>
      </c>
      <c r="G94" s="615">
        <f t="shared" si="15"/>
        <v>0</v>
      </c>
      <c r="H94" s="618"/>
      <c r="I94" s="104">
        <f t="shared" si="12"/>
        <v>0</v>
      </c>
      <c r="J94" s="615">
        <f t="shared" si="16"/>
        <v>0</v>
      </c>
      <c r="K94" s="618"/>
      <c r="L94" s="104">
        <f t="shared" si="13"/>
        <v>0</v>
      </c>
      <c r="M94" s="615">
        <f t="shared" si="17"/>
        <v>0</v>
      </c>
      <c r="N94" s="618"/>
      <c r="O94" s="104">
        <f t="shared" si="14"/>
        <v>0</v>
      </c>
      <c r="P94" s="615">
        <f t="shared" si="18"/>
        <v>0</v>
      </c>
      <c r="Q94" s="616">
        <f t="shared" si="20"/>
        <v>0</v>
      </c>
      <c r="R94" s="616">
        <f t="shared" si="20"/>
        <v>0</v>
      </c>
      <c r="S94" s="617">
        <f t="shared" si="19"/>
        <v>0</v>
      </c>
    </row>
    <row r="95" spans="1:19" ht="22.5">
      <c r="A95" s="100">
        <f>'[2]Namuna No. 8'!A99</f>
        <v>0</v>
      </c>
      <c r="B95" s="618"/>
      <c r="C95" s="611" t="s">
        <v>1145</v>
      </c>
      <c r="D95" s="618"/>
      <c r="E95" s="618"/>
      <c r="F95" s="619">
        <f t="shared" si="11"/>
        <v>0</v>
      </c>
      <c r="G95" s="615">
        <f t="shared" si="15"/>
        <v>0</v>
      </c>
      <c r="H95" s="618"/>
      <c r="I95" s="104">
        <f t="shared" si="12"/>
        <v>0</v>
      </c>
      <c r="J95" s="615">
        <f t="shared" si="16"/>
        <v>0</v>
      </c>
      <c r="K95" s="618"/>
      <c r="L95" s="104">
        <f t="shared" si="13"/>
        <v>0</v>
      </c>
      <c r="M95" s="615">
        <f t="shared" si="17"/>
        <v>0</v>
      </c>
      <c r="N95" s="618"/>
      <c r="O95" s="104">
        <f t="shared" si="14"/>
        <v>0</v>
      </c>
      <c r="P95" s="615">
        <f t="shared" si="18"/>
        <v>0</v>
      </c>
      <c r="Q95" s="616">
        <f t="shared" si="20"/>
        <v>0</v>
      </c>
      <c r="R95" s="616">
        <f t="shared" si="20"/>
        <v>0</v>
      </c>
      <c r="S95" s="617">
        <f t="shared" si="19"/>
        <v>0</v>
      </c>
    </row>
    <row r="96" spans="1:19" ht="22.5">
      <c r="A96" s="100">
        <f>'[2]Namuna No. 8'!A100</f>
        <v>0</v>
      </c>
      <c r="B96" s="618"/>
      <c r="C96" s="611" t="s">
        <v>1497</v>
      </c>
      <c r="D96" s="618"/>
      <c r="E96" s="618"/>
      <c r="F96" s="619">
        <f t="shared" si="11"/>
        <v>0</v>
      </c>
      <c r="G96" s="615">
        <f t="shared" si="15"/>
        <v>0</v>
      </c>
      <c r="H96" s="618"/>
      <c r="I96" s="104">
        <f t="shared" si="12"/>
        <v>0</v>
      </c>
      <c r="J96" s="615">
        <f t="shared" si="16"/>
        <v>0</v>
      </c>
      <c r="K96" s="618"/>
      <c r="L96" s="104">
        <f t="shared" si="13"/>
        <v>0</v>
      </c>
      <c r="M96" s="615">
        <f t="shared" si="17"/>
        <v>0</v>
      </c>
      <c r="N96" s="618"/>
      <c r="O96" s="104">
        <f t="shared" si="14"/>
        <v>0</v>
      </c>
      <c r="P96" s="615">
        <f t="shared" si="18"/>
        <v>0</v>
      </c>
      <c r="Q96" s="616">
        <f t="shared" si="20"/>
        <v>0</v>
      </c>
      <c r="R96" s="616">
        <f t="shared" si="20"/>
        <v>0</v>
      </c>
      <c r="S96" s="617">
        <f t="shared" si="19"/>
        <v>0</v>
      </c>
    </row>
    <row r="97" spans="1:19" ht="22.5">
      <c r="A97" s="100">
        <f>'[2]Namuna No. 8'!A101</f>
        <v>0</v>
      </c>
      <c r="B97" s="618"/>
      <c r="C97" s="611" t="s">
        <v>1129</v>
      </c>
      <c r="D97" s="618"/>
      <c r="E97" s="618"/>
      <c r="F97" s="619">
        <f t="shared" si="11"/>
        <v>0</v>
      </c>
      <c r="G97" s="615">
        <f t="shared" si="15"/>
        <v>0</v>
      </c>
      <c r="H97" s="618"/>
      <c r="I97" s="104">
        <f t="shared" si="12"/>
        <v>0</v>
      </c>
      <c r="J97" s="615">
        <f t="shared" si="16"/>
        <v>0</v>
      </c>
      <c r="K97" s="618"/>
      <c r="L97" s="104">
        <f t="shared" si="13"/>
        <v>0</v>
      </c>
      <c r="M97" s="615">
        <f t="shared" si="17"/>
        <v>0</v>
      </c>
      <c r="N97" s="618"/>
      <c r="O97" s="104">
        <f t="shared" si="14"/>
        <v>0</v>
      </c>
      <c r="P97" s="615">
        <f t="shared" si="18"/>
        <v>0</v>
      </c>
      <c r="Q97" s="616">
        <f t="shared" si="20"/>
        <v>0</v>
      </c>
      <c r="R97" s="616">
        <f t="shared" si="20"/>
        <v>0</v>
      </c>
      <c r="S97" s="617">
        <f t="shared" si="19"/>
        <v>0</v>
      </c>
    </row>
    <row r="98" spans="1:19" ht="22.5">
      <c r="A98" s="612">
        <f>'[2]Namuna No. 8'!A102</f>
        <v>0</v>
      </c>
      <c r="B98" s="618"/>
      <c r="C98" s="611" t="s">
        <v>1090</v>
      </c>
      <c r="D98" s="618"/>
      <c r="E98" s="618"/>
      <c r="F98" s="619">
        <f t="shared" si="11"/>
        <v>0</v>
      </c>
      <c r="G98" s="615">
        <f t="shared" si="15"/>
        <v>0</v>
      </c>
      <c r="H98" s="618"/>
      <c r="I98" s="104">
        <f t="shared" si="12"/>
        <v>0</v>
      </c>
      <c r="J98" s="615">
        <f t="shared" si="16"/>
        <v>0</v>
      </c>
      <c r="K98" s="618"/>
      <c r="L98" s="104">
        <f t="shared" si="13"/>
        <v>0</v>
      </c>
      <c r="M98" s="615">
        <f t="shared" si="17"/>
        <v>0</v>
      </c>
      <c r="N98" s="618"/>
      <c r="O98" s="104">
        <f t="shared" si="14"/>
        <v>0</v>
      </c>
      <c r="P98" s="615">
        <f t="shared" si="18"/>
        <v>0</v>
      </c>
      <c r="Q98" s="616">
        <f t="shared" si="20"/>
        <v>0</v>
      </c>
      <c r="R98" s="616">
        <f t="shared" si="20"/>
        <v>0</v>
      </c>
      <c r="S98" s="617">
        <f t="shared" si="19"/>
        <v>0</v>
      </c>
    </row>
    <row r="99" spans="1:19" ht="22.5">
      <c r="A99" s="100">
        <f>'[2]Namuna No. 8'!A103</f>
        <v>0</v>
      </c>
      <c r="B99" s="618"/>
      <c r="C99" s="611" t="s">
        <v>1218</v>
      </c>
      <c r="D99" s="618"/>
      <c r="E99" s="618"/>
      <c r="F99" s="619">
        <f t="shared" si="11"/>
        <v>0</v>
      </c>
      <c r="G99" s="615">
        <f t="shared" si="15"/>
        <v>0</v>
      </c>
      <c r="H99" s="618"/>
      <c r="I99" s="104">
        <f t="shared" si="12"/>
        <v>0</v>
      </c>
      <c r="J99" s="615">
        <f t="shared" si="16"/>
        <v>0</v>
      </c>
      <c r="K99" s="618"/>
      <c r="L99" s="104">
        <f t="shared" si="13"/>
        <v>0</v>
      </c>
      <c r="M99" s="615">
        <f t="shared" si="17"/>
        <v>0</v>
      </c>
      <c r="N99" s="618"/>
      <c r="O99" s="104">
        <f t="shared" si="14"/>
        <v>0</v>
      </c>
      <c r="P99" s="615">
        <f t="shared" si="18"/>
        <v>0</v>
      </c>
      <c r="Q99" s="616">
        <f t="shared" si="20"/>
        <v>0</v>
      </c>
      <c r="R99" s="616">
        <f t="shared" si="20"/>
        <v>0</v>
      </c>
      <c r="S99" s="617">
        <f t="shared" si="19"/>
        <v>0</v>
      </c>
    </row>
    <row r="100" spans="1:19" ht="22.5">
      <c r="A100" s="100">
        <f>'[2]Namuna No. 8'!A104</f>
        <v>0</v>
      </c>
      <c r="B100" s="618"/>
      <c r="C100" s="587" t="s">
        <v>1068</v>
      </c>
      <c r="D100" s="618"/>
      <c r="E100" s="618"/>
      <c r="F100" s="619">
        <f t="shared" si="11"/>
        <v>0</v>
      </c>
      <c r="G100" s="615">
        <f t="shared" si="15"/>
        <v>0</v>
      </c>
      <c r="H100" s="618"/>
      <c r="I100" s="104">
        <f t="shared" si="12"/>
        <v>0</v>
      </c>
      <c r="J100" s="615">
        <f t="shared" si="16"/>
        <v>0</v>
      </c>
      <c r="K100" s="618"/>
      <c r="L100" s="104">
        <f t="shared" si="13"/>
        <v>0</v>
      </c>
      <c r="M100" s="615">
        <f t="shared" si="17"/>
        <v>0</v>
      </c>
      <c r="N100" s="618"/>
      <c r="O100" s="104">
        <f t="shared" si="14"/>
        <v>0</v>
      </c>
      <c r="P100" s="615">
        <f t="shared" si="18"/>
        <v>0</v>
      </c>
      <c r="Q100" s="616">
        <f t="shared" si="20"/>
        <v>0</v>
      </c>
      <c r="R100" s="616">
        <f t="shared" si="20"/>
        <v>0</v>
      </c>
      <c r="S100" s="617">
        <f t="shared" si="19"/>
        <v>0</v>
      </c>
    </row>
    <row r="101" spans="1:19" ht="22.5">
      <c r="A101" s="100">
        <f>'[2]Namuna No. 8'!A105</f>
        <v>0</v>
      </c>
      <c r="B101" s="618"/>
      <c r="C101" s="611" t="s">
        <v>1370</v>
      </c>
      <c r="D101" s="618"/>
      <c r="E101" s="618"/>
      <c r="F101" s="619">
        <f t="shared" si="11"/>
        <v>0</v>
      </c>
      <c r="G101" s="615">
        <f t="shared" si="15"/>
        <v>0</v>
      </c>
      <c r="H101" s="618"/>
      <c r="I101" s="104">
        <f t="shared" si="12"/>
        <v>0</v>
      </c>
      <c r="J101" s="615">
        <f t="shared" si="16"/>
        <v>0</v>
      </c>
      <c r="K101" s="618"/>
      <c r="L101" s="104">
        <f t="shared" si="13"/>
        <v>0</v>
      </c>
      <c r="M101" s="615">
        <f t="shared" si="17"/>
        <v>0</v>
      </c>
      <c r="N101" s="618"/>
      <c r="O101" s="104">
        <f t="shared" si="14"/>
        <v>0</v>
      </c>
      <c r="P101" s="615">
        <f t="shared" si="18"/>
        <v>0</v>
      </c>
      <c r="Q101" s="616">
        <f t="shared" si="20"/>
        <v>0</v>
      </c>
      <c r="R101" s="616">
        <f t="shared" si="20"/>
        <v>0</v>
      </c>
      <c r="S101" s="617">
        <f t="shared" si="19"/>
        <v>0</v>
      </c>
    </row>
    <row r="102" spans="1:19" ht="22.5">
      <c r="A102" s="612">
        <f>'[2]Namuna No. 8'!A106</f>
        <v>0</v>
      </c>
      <c r="B102" s="618"/>
      <c r="C102" s="611" t="s">
        <v>1154</v>
      </c>
      <c r="D102" s="618"/>
      <c r="E102" s="618"/>
      <c r="F102" s="619">
        <f t="shared" si="11"/>
        <v>0</v>
      </c>
      <c r="G102" s="615">
        <f t="shared" si="15"/>
        <v>0</v>
      </c>
      <c r="H102" s="618"/>
      <c r="I102" s="104">
        <f t="shared" si="12"/>
        <v>0</v>
      </c>
      <c r="J102" s="615">
        <f t="shared" si="16"/>
        <v>0</v>
      </c>
      <c r="K102" s="618"/>
      <c r="L102" s="104">
        <f t="shared" si="13"/>
        <v>0</v>
      </c>
      <c r="M102" s="615">
        <f t="shared" si="17"/>
        <v>0</v>
      </c>
      <c r="N102" s="618"/>
      <c r="O102" s="104">
        <f t="shared" si="14"/>
        <v>0</v>
      </c>
      <c r="P102" s="615">
        <f t="shared" si="18"/>
        <v>0</v>
      </c>
      <c r="Q102" s="616">
        <f t="shared" si="20"/>
        <v>0</v>
      </c>
      <c r="R102" s="616">
        <f t="shared" si="20"/>
        <v>0</v>
      </c>
      <c r="S102" s="617">
        <f t="shared" si="19"/>
        <v>0</v>
      </c>
    </row>
    <row r="103" spans="1:19" ht="22.5">
      <c r="A103" s="100">
        <f>'[2]Namuna No. 8'!A107</f>
        <v>0</v>
      </c>
      <c r="B103" s="618"/>
      <c r="C103" s="611" t="s">
        <v>1413</v>
      </c>
      <c r="D103" s="618"/>
      <c r="E103" s="618"/>
      <c r="F103" s="619">
        <f t="shared" si="11"/>
        <v>0</v>
      </c>
      <c r="G103" s="615">
        <f t="shared" si="15"/>
        <v>0</v>
      </c>
      <c r="H103" s="618"/>
      <c r="I103" s="104">
        <f t="shared" si="12"/>
        <v>0</v>
      </c>
      <c r="J103" s="615">
        <f t="shared" si="16"/>
        <v>0</v>
      </c>
      <c r="K103" s="618"/>
      <c r="L103" s="104">
        <f t="shared" si="13"/>
        <v>0</v>
      </c>
      <c r="M103" s="615">
        <f t="shared" si="17"/>
        <v>0</v>
      </c>
      <c r="N103" s="618"/>
      <c r="O103" s="104">
        <f t="shared" si="14"/>
        <v>0</v>
      </c>
      <c r="P103" s="615">
        <f t="shared" si="18"/>
        <v>0</v>
      </c>
      <c r="Q103" s="616">
        <f t="shared" si="20"/>
        <v>0</v>
      </c>
      <c r="R103" s="616">
        <f t="shared" si="20"/>
        <v>0</v>
      </c>
      <c r="S103" s="617">
        <f t="shared" si="19"/>
        <v>0</v>
      </c>
    </row>
    <row r="104" spans="1:19" ht="22.5">
      <c r="A104" s="100">
        <f>'[2]Namuna No. 8'!A108</f>
        <v>0</v>
      </c>
      <c r="B104" s="618"/>
      <c r="C104" s="611" t="s">
        <v>1504</v>
      </c>
      <c r="D104" s="618"/>
      <c r="E104" s="618"/>
      <c r="F104" s="619">
        <f t="shared" si="11"/>
        <v>0</v>
      </c>
      <c r="G104" s="615">
        <f t="shared" si="15"/>
        <v>0</v>
      </c>
      <c r="H104" s="618"/>
      <c r="I104" s="104">
        <f t="shared" si="12"/>
        <v>0</v>
      </c>
      <c r="J104" s="615">
        <f t="shared" si="16"/>
        <v>0</v>
      </c>
      <c r="K104" s="618"/>
      <c r="L104" s="104">
        <f t="shared" si="13"/>
        <v>0</v>
      </c>
      <c r="M104" s="615">
        <f t="shared" si="17"/>
        <v>0</v>
      </c>
      <c r="N104" s="618"/>
      <c r="O104" s="104">
        <f t="shared" si="14"/>
        <v>0</v>
      </c>
      <c r="P104" s="615">
        <f t="shared" si="18"/>
        <v>0</v>
      </c>
      <c r="Q104" s="616">
        <f t="shared" si="20"/>
        <v>0</v>
      </c>
      <c r="R104" s="616">
        <f t="shared" si="20"/>
        <v>0</v>
      </c>
      <c r="S104" s="617">
        <f t="shared" si="19"/>
        <v>0</v>
      </c>
    </row>
    <row r="105" spans="1:19" ht="22.5">
      <c r="A105" s="100">
        <f>'[2]Namuna No. 8'!A109</f>
        <v>0</v>
      </c>
      <c r="B105" s="618"/>
      <c r="C105" s="611" t="s">
        <v>1499</v>
      </c>
      <c r="D105" s="618"/>
      <c r="E105" s="618"/>
      <c r="F105" s="619">
        <f t="shared" si="11"/>
        <v>0</v>
      </c>
      <c r="G105" s="615">
        <f t="shared" si="15"/>
        <v>0</v>
      </c>
      <c r="H105" s="618"/>
      <c r="I105" s="104">
        <f t="shared" si="12"/>
        <v>0</v>
      </c>
      <c r="J105" s="615">
        <f t="shared" si="16"/>
        <v>0</v>
      </c>
      <c r="K105" s="618"/>
      <c r="L105" s="104">
        <f t="shared" si="13"/>
        <v>0</v>
      </c>
      <c r="M105" s="615">
        <f t="shared" si="17"/>
        <v>0</v>
      </c>
      <c r="N105" s="618"/>
      <c r="O105" s="104">
        <f t="shared" si="14"/>
        <v>0</v>
      </c>
      <c r="P105" s="615">
        <f t="shared" si="18"/>
        <v>0</v>
      </c>
      <c r="Q105" s="616">
        <f t="shared" si="20"/>
        <v>0</v>
      </c>
      <c r="R105" s="616">
        <f t="shared" si="20"/>
        <v>0</v>
      </c>
      <c r="S105" s="617">
        <f t="shared" si="19"/>
        <v>0</v>
      </c>
    </row>
    <row r="106" spans="1:19" ht="22.5">
      <c r="A106" s="612">
        <f>'[2]Namuna No. 8'!A110</f>
        <v>0</v>
      </c>
      <c r="B106" s="618"/>
      <c r="C106" s="611" t="s">
        <v>1127</v>
      </c>
      <c r="D106" s="618"/>
      <c r="E106" s="618"/>
      <c r="F106" s="619">
        <f t="shared" si="11"/>
        <v>0</v>
      </c>
      <c r="G106" s="615">
        <f t="shared" si="15"/>
        <v>0</v>
      </c>
      <c r="H106" s="618"/>
      <c r="I106" s="104">
        <f t="shared" si="12"/>
        <v>0</v>
      </c>
      <c r="J106" s="615">
        <f t="shared" si="16"/>
        <v>0</v>
      </c>
      <c r="K106" s="618"/>
      <c r="L106" s="104">
        <f t="shared" si="13"/>
        <v>0</v>
      </c>
      <c r="M106" s="615">
        <f t="shared" si="17"/>
        <v>0</v>
      </c>
      <c r="N106" s="618"/>
      <c r="O106" s="104">
        <f t="shared" si="14"/>
        <v>0</v>
      </c>
      <c r="P106" s="615">
        <f t="shared" si="18"/>
        <v>0</v>
      </c>
      <c r="Q106" s="616">
        <f t="shared" si="20"/>
        <v>0</v>
      </c>
      <c r="R106" s="616">
        <f t="shared" si="20"/>
        <v>0</v>
      </c>
      <c r="S106" s="617">
        <f t="shared" si="19"/>
        <v>0</v>
      </c>
    </row>
    <row r="107" spans="1:19" ht="22.5">
      <c r="A107" s="100">
        <f>'[2]Namuna No. 8'!A111</f>
        <v>0</v>
      </c>
      <c r="B107" s="618"/>
      <c r="C107" s="611" t="s">
        <v>1279</v>
      </c>
      <c r="D107" s="618"/>
      <c r="E107" s="618"/>
      <c r="F107" s="619">
        <f t="shared" si="11"/>
        <v>0</v>
      </c>
      <c r="G107" s="615">
        <f t="shared" si="15"/>
        <v>0</v>
      </c>
      <c r="H107" s="618"/>
      <c r="I107" s="104">
        <f t="shared" si="12"/>
        <v>0</v>
      </c>
      <c r="J107" s="615">
        <f t="shared" si="16"/>
        <v>0</v>
      </c>
      <c r="K107" s="618"/>
      <c r="L107" s="104">
        <f t="shared" si="13"/>
        <v>0</v>
      </c>
      <c r="M107" s="615">
        <f t="shared" si="17"/>
        <v>0</v>
      </c>
      <c r="N107" s="618"/>
      <c r="O107" s="104">
        <f t="shared" si="14"/>
        <v>0</v>
      </c>
      <c r="P107" s="615">
        <f t="shared" si="18"/>
        <v>0</v>
      </c>
      <c r="Q107" s="616">
        <f t="shared" si="20"/>
        <v>0</v>
      </c>
      <c r="R107" s="616">
        <f t="shared" si="20"/>
        <v>0</v>
      </c>
      <c r="S107" s="617">
        <f t="shared" si="19"/>
        <v>0</v>
      </c>
    </row>
    <row r="108" spans="1:19" ht="22.5">
      <c r="A108" s="100">
        <f>'[2]Namuna No. 8'!A112</f>
        <v>0</v>
      </c>
      <c r="B108" s="618"/>
      <c r="C108" s="611" t="s">
        <v>1561</v>
      </c>
      <c r="D108" s="618"/>
      <c r="E108" s="618"/>
      <c r="F108" s="619">
        <f t="shared" si="11"/>
        <v>0</v>
      </c>
      <c r="G108" s="615">
        <f t="shared" si="15"/>
        <v>0</v>
      </c>
      <c r="H108" s="618"/>
      <c r="I108" s="104">
        <f t="shared" si="12"/>
        <v>0</v>
      </c>
      <c r="J108" s="615">
        <f t="shared" si="16"/>
        <v>0</v>
      </c>
      <c r="K108" s="618"/>
      <c r="L108" s="104">
        <f t="shared" si="13"/>
        <v>0</v>
      </c>
      <c r="M108" s="615">
        <f t="shared" si="17"/>
        <v>0</v>
      </c>
      <c r="N108" s="618"/>
      <c r="O108" s="104">
        <f t="shared" si="14"/>
        <v>0</v>
      </c>
      <c r="P108" s="615">
        <f t="shared" si="18"/>
        <v>0</v>
      </c>
      <c r="Q108" s="616">
        <f t="shared" si="20"/>
        <v>0</v>
      </c>
      <c r="R108" s="616">
        <f t="shared" si="20"/>
        <v>0</v>
      </c>
      <c r="S108" s="617">
        <f t="shared" si="19"/>
        <v>0</v>
      </c>
    </row>
    <row r="109" spans="1:19" ht="22.5">
      <c r="A109" s="100">
        <f>'[2]Namuna No. 8'!A113</f>
        <v>0</v>
      </c>
      <c r="B109" s="618"/>
      <c r="C109" s="611" t="s">
        <v>1082</v>
      </c>
      <c r="D109" s="618"/>
      <c r="E109" s="618"/>
      <c r="F109" s="619">
        <f t="shared" si="11"/>
        <v>0</v>
      </c>
      <c r="G109" s="615">
        <f t="shared" si="15"/>
        <v>0</v>
      </c>
      <c r="H109" s="618"/>
      <c r="I109" s="104">
        <f t="shared" si="12"/>
        <v>0</v>
      </c>
      <c r="J109" s="615">
        <f t="shared" si="16"/>
        <v>0</v>
      </c>
      <c r="K109" s="618"/>
      <c r="L109" s="104">
        <f t="shared" si="13"/>
        <v>0</v>
      </c>
      <c r="M109" s="615">
        <f t="shared" si="17"/>
        <v>0</v>
      </c>
      <c r="N109" s="618"/>
      <c r="O109" s="104">
        <f t="shared" si="14"/>
        <v>0</v>
      </c>
      <c r="P109" s="615">
        <f t="shared" si="18"/>
        <v>0</v>
      </c>
      <c r="Q109" s="616">
        <f t="shared" si="20"/>
        <v>0</v>
      </c>
      <c r="R109" s="616">
        <f t="shared" si="20"/>
        <v>0</v>
      </c>
      <c r="S109" s="617">
        <f t="shared" si="19"/>
        <v>0</v>
      </c>
    </row>
    <row r="110" spans="1:19" ht="22.5">
      <c r="A110" s="612">
        <f>'[2]Namuna No. 8'!A114</f>
        <v>0</v>
      </c>
      <c r="B110" s="618"/>
      <c r="C110" s="611" t="s">
        <v>1531</v>
      </c>
      <c r="D110" s="618"/>
      <c r="E110" s="618"/>
      <c r="F110" s="619">
        <f t="shared" si="11"/>
        <v>0</v>
      </c>
      <c r="G110" s="615">
        <f t="shared" si="15"/>
        <v>0</v>
      </c>
      <c r="H110" s="618"/>
      <c r="I110" s="104">
        <f t="shared" si="12"/>
        <v>0</v>
      </c>
      <c r="J110" s="615">
        <f t="shared" si="16"/>
        <v>0</v>
      </c>
      <c r="K110" s="618"/>
      <c r="L110" s="104">
        <f t="shared" si="13"/>
        <v>0</v>
      </c>
      <c r="M110" s="615">
        <f t="shared" si="17"/>
        <v>0</v>
      </c>
      <c r="N110" s="618"/>
      <c r="O110" s="104">
        <f t="shared" si="14"/>
        <v>0</v>
      </c>
      <c r="P110" s="615">
        <f t="shared" si="18"/>
        <v>0</v>
      </c>
      <c r="Q110" s="616">
        <f t="shared" si="20"/>
        <v>0</v>
      </c>
      <c r="R110" s="616">
        <f t="shared" si="20"/>
        <v>0</v>
      </c>
      <c r="S110" s="617">
        <f t="shared" si="19"/>
        <v>0</v>
      </c>
    </row>
    <row r="111" spans="1:19" ht="22.5">
      <c r="A111" s="100">
        <f>'[2]Namuna No. 8'!A115</f>
        <v>0</v>
      </c>
      <c r="B111" s="618"/>
      <c r="C111" s="611" t="s">
        <v>1438</v>
      </c>
      <c r="D111" s="618"/>
      <c r="E111" s="618"/>
      <c r="F111" s="619">
        <f t="shared" si="11"/>
        <v>0</v>
      </c>
      <c r="G111" s="615">
        <f t="shared" si="15"/>
        <v>0</v>
      </c>
      <c r="H111" s="618"/>
      <c r="I111" s="104">
        <f t="shared" si="12"/>
        <v>0</v>
      </c>
      <c r="J111" s="615">
        <f t="shared" si="16"/>
        <v>0</v>
      </c>
      <c r="K111" s="618"/>
      <c r="L111" s="104">
        <f t="shared" si="13"/>
        <v>0</v>
      </c>
      <c r="M111" s="615">
        <f t="shared" si="17"/>
        <v>0</v>
      </c>
      <c r="N111" s="618"/>
      <c r="O111" s="104">
        <f t="shared" si="14"/>
        <v>0</v>
      </c>
      <c r="P111" s="615">
        <f t="shared" si="18"/>
        <v>0</v>
      </c>
      <c r="Q111" s="616">
        <f t="shared" si="20"/>
        <v>0</v>
      </c>
      <c r="R111" s="616">
        <f t="shared" si="20"/>
        <v>0</v>
      </c>
      <c r="S111" s="617">
        <f t="shared" si="19"/>
        <v>0</v>
      </c>
    </row>
    <row r="112" spans="1:19" ht="22.5">
      <c r="A112" s="100">
        <f>'[2]Namuna No. 8'!A116</f>
        <v>0</v>
      </c>
      <c r="B112" s="618"/>
      <c r="C112" s="611" t="s">
        <v>1071</v>
      </c>
      <c r="D112" s="618"/>
      <c r="E112" s="618"/>
      <c r="F112" s="619">
        <f t="shared" si="11"/>
        <v>0</v>
      </c>
      <c r="G112" s="615">
        <f t="shared" si="15"/>
        <v>0</v>
      </c>
      <c r="H112" s="618"/>
      <c r="I112" s="104">
        <f t="shared" si="12"/>
        <v>0</v>
      </c>
      <c r="J112" s="615">
        <f t="shared" si="16"/>
        <v>0</v>
      </c>
      <c r="K112" s="618"/>
      <c r="L112" s="104">
        <f t="shared" si="13"/>
        <v>0</v>
      </c>
      <c r="M112" s="615">
        <f t="shared" si="17"/>
        <v>0</v>
      </c>
      <c r="N112" s="618"/>
      <c r="O112" s="104">
        <f t="shared" si="14"/>
        <v>0</v>
      </c>
      <c r="P112" s="615">
        <f t="shared" si="18"/>
        <v>0</v>
      </c>
      <c r="Q112" s="616">
        <f t="shared" si="20"/>
        <v>0</v>
      </c>
      <c r="R112" s="616">
        <f t="shared" si="20"/>
        <v>0</v>
      </c>
      <c r="S112" s="617">
        <f t="shared" si="19"/>
        <v>0</v>
      </c>
    </row>
    <row r="113" spans="1:19" ht="22.5">
      <c r="A113" s="100">
        <f>'[2]Namuna No. 8'!A117</f>
        <v>0</v>
      </c>
      <c r="B113" s="618"/>
      <c r="C113" s="611" t="s">
        <v>1523</v>
      </c>
      <c r="D113" s="618"/>
      <c r="E113" s="618"/>
      <c r="F113" s="619">
        <f t="shared" si="11"/>
        <v>0</v>
      </c>
      <c r="G113" s="615">
        <f t="shared" si="15"/>
        <v>0</v>
      </c>
      <c r="H113" s="618"/>
      <c r="I113" s="104">
        <f t="shared" si="12"/>
        <v>0</v>
      </c>
      <c r="J113" s="615">
        <f t="shared" si="16"/>
        <v>0</v>
      </c>
      <c r="K113" s="618"/>
      <c r="L113" s="104">
        <f t="shared" si="13"/>
        <v>0</v>
      </c>
      <c r="M113" s="615">
        <f t="shared" si="17"/>
        <v>0</v>
      </c>
      <c r="N113" s="618"/>
      <c r="O113" s="104">
        <f t="shared" si="14"/>
        <v>0</v>
      </c>
      <c r="P113" s="615">
        <f t="shared" si="18"/>
        <v>0</v>
      </c>
      <c r="Q113" s="616">
        <f t="shared" si="20"/>
        <v>0</v>
      </c>
      <c r="R113" s="616">
        <f t="shared" si="20"/>
        <v>0</v>
      </c>
      <c r="S113" s="617">
        <f t="shared" si="19"/>
        <v>0</v>
      </c>
    </row>
    <row r="114" spans="1:19" ht="22.5">
      <c r="A114" s="612">
        <f>'[2]Namuna No. 8'!A118</f>
        <v>0</v>
      </c>
      <c r="B114" s="618"/>
      <c r="C114" s="611" t="s">
        <v>1243</v>
      </c>
      <c r="D114" s="618"/>
      <c r="E114" s="618"/>
      <c r="F114" s="619">
        <f t="shared" si="11"/>
        <v>0</v>
      </c>
      <c r="G114" s="615">
        <f t="shared" si="15"/>
        <v>0</v>
      </c>
      <c r="H114" s="618"/>
      <c r="I114" s="104">
        <f t="shared" si="12"/>
        <v>0</v>
      </c>
      <c r="J114" s="615">
        <f t="shared" si="16"/>
        <v>0</v>
      </c>
      <c r="K114" s="618"/>
      <c r="L114" s="104">
        <f t="shared" si="13"/>
        <v>0</v>
      </c>
      <c r="M114" s="615">
        <f t="shared" si="17"/>
        <v>0</v>
      </c>
      <c r="N114" s="618"/>
      <c r="O114" s="104">
        <f t="shared" si="14"/>
        <v>0</v>
      </c>
      <c r="P114" s="615">
        <f t="shared" si="18"/>
        <v>0</v>
      </c>
      <c r="Q114" s="616">
        <f t="shared" si="20"/>
        <v>0</v>
      </c>
      <c r="R114" s="616">
        <f t="shared" si="20"/>
        <v>0</v>
      </c>
      <c r="S114" s="617">
        <f t="shared" si="19"/>
        <v>0</v>
      </c>
    </row>
    <row r="115" spans="1:19" ht="22.5">
      <c r="A115" s="100">
        <f>'[2]Namuna No. 8'!A119</f>
        <v>0</v>
      </c>
      <c r="B115" s="618"/>
      <c r="C115" s="611" t="s">
        <v>1528</v>
      </c>
      <c r="D115" s="618"/>
      <c r="E115" s="618"/>
      <c r="F115" s="619">
        <f t="shared" si="11"/>
        <v>0</v>
      </c>
      <c r="G115" s="615">
        <f t="shared" si="15"/>
        <v>0</v>
      </c>
      <c r="H115" s="618"/>
      <c r="I115" s="104">
        <f t="shared" si="12"/>
        <v>0</v>
      </c>
      <c r="J115" s="615">
        <f t="shared" si="16"/>
        <v>0</v>
      </c>
      <c r="K115" s="618"/>
      <c r="L115" s="104">
        <f t="shared" si="13"/>
        <v>0</v>
      </c>
      <c r="M115" s="615">
        <f t="shared" si="17"/>
        <v>0</v>
      </c>
      <c r="N115" s="618"/>
      <c r="O115" s="104">
        <f t="shared" si="14"/>
        <v>0</v>
      </c>
      <c r="P115" s="615">
        <f t="shared" si="18"/>
        <v>0</v>
      </c>
      <c r="Q115" s="616">
        <f t="shared" si="20"/>
        <v>0</v>
      </c>
      <c r="R115" s="616">
        <f t="shared" si="20"/>
        <v>0</v>
      </c>
      <c r="S115" s="617">
        <f t="shared" si="19"/>
        <v>0</v>
      </c>
    </row>
    <row r="116" spans="1:19" ht="22.5">
      <c r="A116" s="100">
        <f>'[2]Namuna No. 8'!A120</f>
        <v>0</v>
      </c>
      <c r="B116" s="618"/>
      <c r="C116" s="611" t="s">
        <v>1319</v>
      </c>
      <c r="D116" s="618"/>
      <c r="E116" s="618"/>
      <c r="F116" s="619">
        <f t="shared" si="11"/>
        <v>0</v>
      </c>
      <c r="G116" s="615">
        <f t="shared" si="15"/>
        <v>0</v>
      </c>
      <c r="H116" s="618"/>
      <c r="I116" s="104">
        <f t="shared" si="12"/>
        <v>0</v>
      </c>
      <c r="J116" s="615">
        <f t="shared" si="16"/>
        <v>0</v>
      </c>
      <c r="K116" s="618"/>
      <c r="L116" s="104">
        <f t="shared" si="13"/>
        <v>0</v>
      </c>
      <c r="M116" s="615">
        <f t="shared" si="17"/>
        <v>0</v>
      </c>
      <c r="N116" s="618"/>
      <c r="O116" s="104">
        <f t="shared" si="14"/>
        <v>0</v>
      </c>
      <c r="P116" s="615">
        <f t="shared" si="18"/>
        <v>0</v>
      </c>
      <c r="Q116" s="616">
        <f t="shared" si="20"/>
        <v>0</v>
      </c>
      <c r="R116" s="616">
        <f t="shared" si="20"/>
        <v>0</v>
      </c>
      <c r="S116" s="617">
        <f t="shared" si="19"/>
        <v>0</v>
      </c>
    </row>
    <row r="117" spans="1:19" ht="22.5">
      <c r="A117" s="100">
        <f>'[2]Namuna No. 8'!A121</f>
        <v>0</v>
      </c>
      <c r="B117" s="618"/>
      <c r="C117" s="611" t="s">
        <v>1503</v>
      </c>
      <c r="D117" s="618"/>
      <c r="E117" s="618"/>
      <c r="F117" s="619">
        <f t="shared" si="11"/>
        <v>0</v>
      </c>
      <c r="G117" s="615">
        <f t="shared" si="15"/>
        <v>0</v>
      </c>
      <c r="H117" s="618"/>
      <c r="I117" s="104">
        <f t="shared" si="12"/>
        <v>0</v>
      </c>
      <c r="J117" s="615">
        <f t="shared" si="16"/>
        <v>0</v>
      </c>
      <c r="K117" s="618"/>
      <c r="L117" s="104">
        <f t="shared" si="13"/>
        <v>0</v>
      </c>
      <c r="M117" s="615">
        <f t="shared" si="17"/>
        <v>0</v>
      </c>
      <c r="N117" s="618"/>
      <c r="O117" s="104">
        <f t="shared" si="14"/>
        <v>0</v>
      </c>
      <c r="P117" s="615">
        <f t="shared" si="18"/>
        <v>0</v>
      </c>
      <c r="Q117" s="616">
        <f t="shared" si="20"/>
        <v>0</v>
      </c>
      <c r="R117" s="616">
        <f t="shared" si="20"/>
        <v>0</v>
      </c>
      <c r="S117" s="617">
        <f t="shared" si="19"/>
        <v>0</v>
      </c>
    </row>
    <row r="118" spans="1:19" ht="22.5">
      <c r="A118" s="612">
        <f>'[2]Namuna No. 8'!A122</f>
        <v>0</v>
      </c>
      <c r="B118" s="618"/>
      <c r="C118" s="611" t="s">
        <v>1359</v>
      </c>
      <c r="D118" s="618"/>
      <c r="E118" s="618"/>
      <c r="F118" s="619">
        <f t="shared" si="11"/>
        <v>0</v>
      </c>
      <c r="G118" s="615">
        <f t="shared" si="15"/>
        <v>0</v>
      </c>
      <c r="H118" s="618"/>
      <c r="I118" s="104">
        <f t="shared" si="12"/>
        <v>0</v>
      </c>
      <c r="J118" s="615">
        <f t="shared" si="16"/>
        <v>0</v>
      </c>
      <c r="K118" s="618"/>
      <c r="L118" s="104">
        <f t="shared" si="13"/>
        <v>0</v>
      </c>
      <c r="M118" s="615">
        <f t="shared" si="17"/>
        <v>0</v>
      </c>
      <c r="N118" s="618"/>
      <c r="O118" s="104">
        <f t="shared" si="14"/>
        <v>0</v>
      </c>
      <c r="P118" s="615">
        <f t="shared" si="18"/>
        <v>0</v>
      </c>
      <c r="Q118" s="616">
        <f t="shared" si="20"/>
        <v>0</v>
      </c>
      <c r="R118" s="616">
        <f t="shared" si="20"/>
        <v>0</v>
      </c>
      <c r="S118" s="617">
        <f t="shared" si="19"/>
        <v>0</v>
      </c>
    </row>
    <row r="119" spans="1:19" ht="22.5">
      <c r="A119" s="100">
        <f>'[2]Namuna No. 8'!A123</f>
        <v>0</v>
      </c>
      <c r="B119" s="618"/>
      <c r="C119" s="611" t="s">
        <v>1130</v>
      </c>
      <c r="D119" s="618"/>
      <c r="E119" s="618"/>
      <c r="F119" s="619">
        <f t="shared" si="11"/>
        <v>0</v>
      </c>
      <c r="G119" s="615">
        <f t="shared" si="15"/>
        <v>0</v>
      </c>
      <c r="H119" s="618"/>
      <c r="I119" s="104">
        <f t="shared" si="12"/>
        <v>0</v>
      </c>
      <c r="J119" s="615">
        <f t="shared" si="16"/>
        <v>0</v>
      </c>
      <c r="K119" s="618"/>
      <c r="L119" s="104">
        <f t="shared" si="13"/>
        <v>0</v>
      </c>
      <c r="M119" s="615">
        <f t="shared" si="17"/>
        <v>0</v>
      </c>
      <c r="N119" s="618"/>
      <c r="O119" s="104">
        <f t="shared" si="14"/>
        <v>0</v>
      </c>
      <c r="P119" s="615">
        <f t="shared" si="18"/>
        <v>0</v>
      </c>
      <c r="Q119" s="616">
        <f t="shared" si="20"/>
        <v>0</v>
      </c>
      <c r="R119" s="616">
        <f t="shared" si="20"/>
        <v>0</v>
      </c>
      <c r="S119" s="617">
        <f t="shared" si="19"/>
        <v>0</v>
      </c>
    </row>
    <row r="120" spans="1:19" ht="22.5">
      <c r="A120" s="100">
        <f>'[2]Namuna No. 8'!A124</f>
        <v>0</v>
      </c>
      <c r="B120" s="618"/>
      <c r="C120" s="611" t="s">
        <v>1087</v>
      </c>
      <c r="D120" s="618"/>
      <c r="E120" s="618"/>
      <c r="F120" s="619">
        <f t="shared" si="11"/>
        <v>0</v>
      </c>
      <c r="G120" s="615">
        <f t="shared" si="15"/>
        <v>0</v>
      </c>
      <c r="H120" s="618"/>
      <c r="I120" s="104">
        <f t="shared" si="12"/>
        <v>0</v>
      </c>
      <c r="J120" s="615">
        <f t="shared" si="16"/>
        <v>0</v>
      </c>
      <c r="K120" s="618"/>
      <c r="L120" s="104">
        <f t="shared" si="13"/>
        <v>0</v>
      </c>
      <c r="M120" s="615">
        <f t="shared" si="17"/>
        <v>0</v>
      </c>
      <c r="N120" s="618"/>
      <c r="O120" s="104">
        <f t="shared" si="14"/>
        <v>0</v>
      </c>
      <c r="P120" s="615">
        <f t="shared" si="18"/>
        <v>0</v>
      </c>
      <c r="Q120" s="616">
        <f t="shared" si="20"/>
        <v>0</v>
      </c>
      <c r="R120" s="616">
        <f t="shared" si="20"/>
        <v>0</v>
      </c>
      <c r="S120" s="617">
        <f t="shared" si="19"/>
        <v>0</v>
      </c>
    </row>
    <row r="121" spans="1:19" ht="22.5">
      <c r="A121" s="100">
        <f>'[2]Namuna No. 8'!A125</f>
        <v>0</v>
      </c>
      <c r="B121" s="618"/>
      <c r="C121" s="611" t="s">
        <v>1096</v>
      </c>
      <c r="D121" s="618"/>
      <c r="E121" s="618"/>
      <c r="F121" s="619">
        <f t="shared" si="11"/>
        <v>0</v>
      </c>
      <c r="G121" s="615">
        <f t="shared" si="15"/>
        <v>0</v>
      </c>
      <c r="H121" s="618"/>
      <c r="I121" s="104">
        <f t="shared" si="12"/>
        <v>0</v>
      </c>
      <c r="J121" s="615">
        <f t="shared" si="16"/>
        <v>0</v>
      </c>
      <c r="K121" s="618"/>
      <c r="L121" s="104">
        <f t="shared" si="13"/>
        <v>0</v>
      </c>
      <c r="M121" s="615">
        <f t="shared" si="17"/>
        <v>0</v>
      </c>
      <c r="N121" s="618"/>
      <c r="O121" s="104">
        <f t="shared" si="14"/>
        <v>0</v>
      </c>
      <c r="P121" s="615">
        <f t="shared" si="18"/>
        <v>0</v>
      </c>
      <c r="Q121" s="616">
        <f t="shared" si="20"/>
        <v>0</v>
      </c>
      <c r="R121" s="616">
        <f t="shared" si="20"/>
        <v>0</v>
      </c>
      <c r="S121" s="617">
        <f t="shared" si="19"/>
        <v>0</v>
      </c>
    </row>
    <row r="122" spans="1:19" ht="22.5">
      <c r="A122" s="612">
        <f>'[2]Namuna No. 8'!A126</f>
        <v>0</v>
      </c>
      <c r="B122" s="618"/>
      <c r="C122" s="611" t="s">
        <v>1475</v>
      </c>
      <c r="D122" s="618"/>
      <c r="E122" s="618"/>
      <c r="F122" s="619">
        <f t="shared" si="11"/>
        <v>0</v>
      </c>
      <c r="G122" s="615">
        <f t="shared" si="15"/>
        <v>0</v>
      </c>
      <c r="H122" s="618"/>
      <c r="I122" s="104">
        <f t="shared" si="12"/>
        <v>0</v>
      </c>
      <c r="J122" s="615">
        <f t="shared" si="16"/>
        <v>0</v>
      </c>
      <c r="K122" s="618"/>
      <c r="L122" s="104">
        <f t="shared" si="13"/>
        <v>0</v>
      </c>
      <c r="M122" s="615">
        <f t="shared" si="17"/>
        <v>0</v>
      </c>
      <c r="N122" s="618"/>
      <c r="O122" s="104">
        <f t="shared" si="14"/>
        <v>0</v>
      </c>
      <c r="P122" s="615">
        <f t="shared" si="18"/>
        <v>0</v>
      </c>
      <c r="Q122" s="616">
        <f t="shared" si="20"/>
        <v>0</v>
      </c>
      <c r="R122" s="616">
        <f t="shared" si="20"/>
        <v>0</v>
      </c>
      <c r="S122" s="617">
        <f t="shared" si="19"/>
        <v>0</v>
      </c>
    </row>
    <row r="123" spans="1:19" ht="22.5">
      <c r="A123" s="100">
        <f>'[2]Namuna No. 8'!A127</f>
        <v>0</v>
      </c>
      <c r="B123" s="618"/>
      <c r="C123" s="611" t="s">
        <v>1462</v>
      </c>
      <c r="D123" s="618"/>
      <c r="E123" s="618"/>
      <c r="F123" s="619">
        <f t="shared" si="11"/>
        <v>0</v>
      </c>
      <c r="G123" s="615">
        <f t="shared" si="15"/>
        <v>0</v>
      </c>
      <c r="H123" s="618"/>
      <c r="I123" s="104">
        <f t="shared" si="12"/>
        <v>0</v>
      </c>
      <c r="J123" s="615">
        <f t="shared" si="16"/>
        <v>0</v>
      </c>
      <c r="K123" s="618"/>
      <c r="L123" s="104">
        <f t="shared" si="13"/>
        <v>0</v>
      </c>
      <c r="M123" s="615">
        <f t="shared" si="17"/>
        <v>0</v>
      </c>
      <c r="N123" s="618"/>
      <c r="O123" s="104">
        <f t="shared" si="14"/>
        <v>0</v>
      </c>
      <c r="P123" s="615">
        <f t="shared" si="18"/>
        <v>0</v>
      </c>
      <c r="Q123" s="616">
        <f t="shared" si="20"/>
        <v>0</v>
      </c>
      <c r="R123" s="616">
        <f t="shared" si="20"/>
        <v>0</v>
      </c>
      <c r="S123" s="617">
        <f t="shared" si="19"/>
        <v>0</v>
      </c>
    </row>
    <row r="124" spans="1:19" ht="22.5">
      <c r="A124" s="100">
        <f>'[2]Namuna No. 8'!A128</f>
        <v>0</v>
      </c>
      <c r="B124" s="618"/>
      <c r="C124" s="611" t="s">
        <v>1069</v>
      </c>
      <c r="D124" s="618"/>
      <c r="E124" s="618"/>
      <c r="F124" s="619">
        <f t="shared" si="11"/>
        <v>0</v>
      </c>
      <c r="G124" s="615">
        <f t="shared" si="15"/>
        <v>0</v>
      </c>
      <c r="H124" s="618"/>
      <c r="I124" s="104">
        <f t="shared" si="12"/>
        <v>0</v>
      </c>
      <c r="J124" s="615">
        <f t="shared" si="16"/>
        <v>0</v>
      </c>
      <c r="K124" s="618"/>
      <c r="L124" s="104">
        <f t="shared" si="13"/>
        <v>0</v>
      </c>
      <c r="M124" s="615">
        <f t="shared" si="17"/>
        <v>0</v>
      </c>
      <c r="N124" s="618"/>
      <c r="O124" s="104">
        <f t="shared" si="14"/>
        <v>0</v>
      </c>
      <c r="P124" s="615">
        <f t="shared" si="18"/>
        <v>0</v>
      </c>
      <c r="Q124" s="616">
        <f t="shared" si="20"/>
        <v>0</v>
      </c>
      <c r="R124" s="616">
        <f t="shared" si="20"/>
        <v>0</v>
      </c>
      <c r="S124" s="617">
        <f t="shared" si="19"/>
        <v>0</v>
      </c>
    </row>
    <row r="125" spans="1:19" ht="22.5">
      <c r="A125" s="100">
        <f>'[2]Namuna No. 8'!A129</f>
        <v>0</v>
      </c>
      <c r="B125" s="618"/>
      <c r="C125" s="611" t="s">
        <v>1095</v>
      </c>
      <c r="D125" s="618"/>
      <c r="E125" s="618"/>
      <c r="F125" s="619">
        <f t="shared" si="11"/>
        <v>0</v>
      </c>
      <c r="G125" s="615">
        <f t="shared" si="15"/>
        <v>0</v>
      </c>
      <c r="H125" s="618"/>
      <c r="I125" s="104">
        <f t="shared" si="12"/>
        <v>0</v>
      </c>
      <c r="J125" s="615">
        <f t="shared" si="16"/>
        <v>0</v>
      </c>
      <c r="K125" s="618"/>
      <c r="L125" s="104">
        <f t="shared" si="13"/>
        <v>0</v>
      </c>
      <c r="M125" s="615">
        <f t="shared" si="17"/>
        <v>0</v>
      </c>
      <c r="N125" s="618"/>
      <c r="O125" s="104">
        <f t="shared" si="14"/>
        <v>0</v>
      </c>
      <c r="P125" s="615">
        <f t="shared" si="18"/>
        <v>0</v>
      </c>
      <c r="Q125" s="616">
        <f t="shared" si="20"/>
        <v>0</v>
      </c>
      <c r="R125" s="616">
        <f t="shared" si="20"/>
        <v>0</v>
      </c>
      <c r="S125" s="617">
        <f t="shared" si="19"/>
        <v>0</v>
      </c>
    </row>
    <row r="126" spans="1:19" ht="22.5">
      <c r="A126" s="612">
        <f>'[2]Namuna No. 8'!A130</f>
        <v>0</v>
      </c>
      <c r="B126" s="618"/>
      <c r="C126" s="611" t="s">
        <v>1271</v>
      </c>
      <c r="D126" s="618"/>
      <c r="E126" s="618"/>
      <c r="F126" s="619">
        <f t="shared" si="11"/>
        <v>0</v>
      </c>
      <c r="G126" s="615">
        <f t="shared" si="15"/>
        <v>0</v>
      </c>
      <c r="H126" s="618"/>
      <c r="I126" s="104">
        <f t="shared" si="12"/>
        <v>0</v>
      </c>
      <c r="J126" s="615">
        <f t="shared" si="16"/>
        <v>0</v>
      </c>
      <c r="K126" s="618"/>
      <c r="L126" s="104">
        <f t="shared" si="13"/>
        <v>0</v>
      </c>
      <c r="M126" s="615">
        <f t="shared" si="17"/>
        <v>0</v>
      </c>
      <c r="N126" s="618"/>
      <c r="O126" s="104">
        <f t="shared" si="14"/>
        <v>0</v>
      </c>
      <c r="P126" s="615">
        <f t="shared" si="18"/>
        <v>0</v>
      </c>
      <c r="Q126" s="616">
        <f t="shared" si="20"/>
        <v>0</v>
      </c>
      <c r="R126" s="616">
        <f t="shared" si="20"/>
        <v>0</v>
      </c>
      <c r="S126" s="617">
        <f t="shared" si="19"/>
        <v>0</v>
      </c>
    </row>
    <row r="127" spans="1:19" ht="22.5">
      <c r="A127" s="100">
        <f>'[2]Namuna No. 8'!A131</f>
        <v>0</v>
      </c>
      <c r="B127" s="618"/>
      <c r="C127" s="611" t="s">
        <v>1309</v>
      </c>
      <c r="D127" s="618"/>
      <c r="E127" s="618"/>
      <c r="F127" s="619">
        <f t="shared" si="11"/>
        <v>0</v>
      </c>
      <c r="G127" s="615">
        <f t="shared" si="15"/>
        <v>0</v>
      </c>
      <c r="H127" s="618"/>
      <c r="I127" s="104">
        <f t="shared" si="12"/>
        <v>0</v>
      </c>
      <c r="J127" s="615">
        <f t="shared" si="16"/>
        <v>0</v>
      </c>
      <c r="K127" s="618"/>
      <c r="L127" s="104">
        <f t="shared" si="13"/>
        <v>0</v>
      </c>
      <c r="M127" s="615">
        <f t="shared" si="17"/>
        <v>0</v>
      </c>
      <c r="N127" s="618"/>
      <c r="O127" s="104">
        <f t="shared" si="14"/>
        <v>0</v>
      </c>
      <c r="P127" s="615">
        <f t="shared" si="18"/>
        <v>0</v>
      </c>
      <c r="Q127" s="616">
        <f t="shared" si="20"/>
        <v>0</v>
      </c>
      <c r="R127" s="616">
        <f t="shared" si="20"/>
        <v>0</v>
      </c>
      <c r="S127" s="617">
        <f t="shared" si="19"/>
        <v>0</v>
      </c>
    </row>
    <row r="128" spans="1:19" ht="22.5">
      <c r="A128" s="100">
        <f>'[2]Namuna No. 8'!A132</f>
        <v>0</v>
      </c>
      <c r="B128" s="618"/>
      <c r="C128" s="611" t="s">
        <v>1411</v>
      </c>
      <c r="D128" s="618"/>
      <c r="E128" s="618"/>
      <c r="F128" s="619">
        <f t="shared" si="11"/>
        <v>0</v>
      </c>
      <c r="G128" s="615">
        <f t="shared" si="15"/>
        <v>0</v>
      </c>
      <c r="H128" s="618"/>
      <c r="I128" s="104">
        <f t="shared" si="12"/>
        <v>0</v>
      </c>
      <c r="J128" s="615">
        <f t="shared" si="16"/>
        <v>0</v>
      </c>
      <c r="K128" s="618"/>
      <c r="L128" s="104">
        <f t="shared" si="13"/>
        <v>0</v>
      </c>
      <c r="M128" s="615">
        <f t="shared" si="17"/>
        <v>0</v>
      </c>
      <c r="N128" s="618"/>
      <c r="O128" s="104">
        <f t="shared" si="14"/>
        <v>0</v>
      </c>
      <c r="P128" s="615">
        <f t="shared" si="18"/>
        <v>0</v>
      </c>
      <c r="Q128" s="616">
        <f t="shared" si="20"/>
        <v>0</v>
      </c>
      <c r="R128" s="616">
        <f t="shared" si="20"/>
        <v>0</v>
      </c>
      <c r="S128" s="617">
        <f t="shared" si="19"/>
        <v>0</v>
      </c>
    </row>
    <row r="129" spans="1:19" ht="22.5">
      <c r="A129" s="100">
        <f>'[2]Namuna No. 8'!A133</f>
        <v>0</v>
      </c>
      <c r="B129" s="618"/>
      <c r="C129" s="611" t="s">
        <v>1074</v>
      </c>
      <c r="D129" s="618"/>
      <c r="E129" s="618"/>
      <c r="F129" s="619">
        <f t="shared" si="11"/>
        <v>0</v>
      </c>
      <c r="G129" s="615">
        <f t="shared" si="15"/>
        <v>0</v>
      </c>
      <c r="H129" s="618"/>
      <c r="I129" s="104">
        <f t="shared" si="12"/>
        <v>0</v>
      </c>
      <c r="J129" s="615">
        <f t="shared" si="16"/>
        <v>0</v>
      </c>
      <c r="K129" s="618"/>
      <c r="L129" s="104">
        <f t="shared" si="13"/>
        <v>0</v>
      </c>
      <c r="M129" s="615">
        <f t="shared" si="17"/>
        <v>0</v>
      </c>
      <c r="N129" s="618"/>
      <c r="O129" s="104">
        <f t="shared" si="14"/>
        <v>0</v>
      </c>
      <c r="P129" s="615">
        <f t="shared" si="18"/>
        <v>0</v>
      </c>
      <c r="Q129" s="616">
        <f t="shared" si="20"/>
        <v>0</v>
      </c>
      <c r="R129" s="616">
        <f t="shared" si="20"/>
        <v>0</v>
      </c>
      <c r="S129" s="617">
        <f t="shared" si="19"/>
        <v>0</v>
      </c>
    </row>
    <row r="130" spans="1:19" ht="22.5">
      <c r="A130" s="612">
        <f>'[2]Namuna No. 8'!A134</f>
        <v>0</v>
      </c>
      <c r="B130" s="618"/>
      <c r="C130" s="611" t="s">
        <v>1589</v>
      </c>
      <c r="D130" s="618"/>
      <c r="E130" s="618"/>
      <c r="F130" s="619">
        <f t="shared" si="11"/>
        <v>0</v>
      </c>
      <c r="G130" s="615">
        <f t="shared" si="15"/>
        <v>0</v>
      </c>
      <c r="H130" s="618"/>
      <c r="I130" s="104">
        <f t="shared" si="12"/>
        <v>0</v>
      </c>
      <c r="J130" s="615">
        <f t="shared" si="16"/>
        <v>0</v>
      </c>
      <c r="K130" s="618"/>
      <c r="L130" s="104">
        <f t="shared" si="13"/>
        <v>0</v>
      </c>
      <c r="M130" s="615">
        <f t="shared" si="17"/>
        <v>0</v>
      </c>
      <c r="N130" s="618"/>
      <c r="O130" s="104">
        <f t="shared" si="14"/>
        <v>0</v>
      </c>
      <c r="P130" s="615">
        <f t="shared" si="18"/>
        <v>0</v>
      </c>
      <c r="Q130" s="616">
        <f t="shared" si="20"/>
        <v>0</v>
      </c>
      <c r="R130" s="616">
        <f t="shared" si="20"/>
        <v>0</v>
      </c>
      <c r="S130" s="617">
        <f t="shared" si="19"/>
        <v>0</v>
      </c>
    </row>
    <row r="131" spans="1:19" ht="22.5">
      <c r="A131" s="100">
        <f>'[2]Namuna No. 8'!A135</f>
        <v>0</v>
      </c>
      <c r="B131" s="618"/>
      <c r="C131" s="611" t="s">
        <v>1355</v>
      </c>
      <c r="D131" s="618"/>
      <c r="E131" s="618"/>
      <c r="F131" s="619">
        <f t="shared" si="11"/>
        <v>0</v>
      </c>
      <c r="G131" s="615">
        <f t="shared" si="15"/>
        <v>0</v>
      </c>
      <c r="H131" s="618"/>
      <c r="I131" s="104">
        <f t="shared" si="12"/>
        <v>0</v>
      </c>
      <c r="J131" s="615">
        <f t="shared" si="16"/>
        <v>0</v>
      </c>
      <c r="K131" s="618"/>
      <c r="L131" s="104">
        <f t="shared" si="13"/>
        <v>0</v>
      </c>
      <c r="M131" s="615">
        <f t="shared" si="17"/>
        <v>0</v>
      </c>
      <c r="N131" s="618"/>
      <c r="O131" s="104">
        <f t="shared" si="14"/>
        <v>0</v>
      </c>
      <c r="P131" s="615">
        <f t="shared" si="18"/>
        <v>0</v>
      </c>
      <c r="Q131" s="616">
        <f t="shared" si="20"/>
        <v>0</v>
      </c>
      <c r="R131" s="616">
        <f t="shared" si="20"/>
        <v>0</v>
      </c>
      <c r="S131" s="617">
        <f t="shared" si="19"/>
        <v>0</v>
      </c>
    </row>
    <row r="132" spans="1:19" ht="22.5">
      <c r="A132" s="100">
        <f>'[2]Namuna No. 8'!A136</f>
        <v>0</v>
      </c>
      <c r="B132" s="618"/>
      <c r="C132" s="611" t="s">
        <v>1421</v>
      </c>
      <c r="D132" s="618"/>
      <c r="E132" s="618"/>
      <c r="F132" s="619">
        <f t="shared" si="11"/>
        <v>0</v>
      </c>
      <c r="G132" s="615">
        <f t="shared" si="15"/>
        <v>0</v>
      </c>
      <c r="H132" s="618"/>
      <c r="I132" s="104">
        <f t="shared" si="12"/>
        <v>0</v>
      </c>
      <c r="J132" s="615">
        <f t="shared" si="16"/>
        <v>0</v>
      </c>
      <c r="K132" s="618"/>
      <c r="L132" s="104">
        <f t="shared" si="13"/>
        <v>0</v>
      </c>
      <c r="M132" s="615">
        <f t="shared" si="17"/>
        <v>0</v>
      </c>
      <c r="N132" s="618"/>
      <c r="O132" s="104">
        <f t="shared" si="14"/>
        <v>0</v>
      </c>
      <c r="P132" s="615">
        <f t="shared" si="18"/>
        <v>0</v>
      </c>
      <c r="Q132" s="616">
        <f t="shared" si="20"/>
        <v>0</v>
      </c>
      <c r="R132" s="616">
        <f t="shared" si="20"/>
        <v>0</v>
      </c>
      <c r="S132" s="617">
        <f t="shared" si="19"/>
        <v>0</v>
      </c>
    </row>
    <row r="133" spans="1:19" ht="22.5">
      <c r="A133" s="100">
        <f>'[2]Namuna No. 8'!A137</f>
        <v>0</v>
      </c>
      <c r="B133" s="618"/>
      <c r="C133" s="611" t="s">
        <v>1196</v>
      </c>
      <c r="D133" s="618"/>
      <c r="E133" s="618"/>
      <c r="F133" s="619">
        <f t="shared" si="11"/>
        <v>0</v>
      </c>
      <c r="G133" s="615">
        <f t="shared" si="15"/>
        <v>0</v>
      </c>
      <c r="H133" s="618"/>
      <c r="I133" s="104">
        <f t="shared" si="12"/>
        <v>0</v>
      </c>
      <c r="J133" s="615">
        <f t="shared" si="16"/>
        <v>0</v>
      </c>
      <c r="K133" s="618"/>
      <c r="L133" s="104">
        <f t="shared" si="13"/>
        <v>0</v>
      </c>
      <c r="M133" s="615">
        <f t="shared" si="17"/>
        <v>0</v>
      </c>
      <c r="N133" s="618"/>
      <c r="O133" s="104">
        <f t="shared" si="14"/>
        <v>0</v>
      </c>
      <c r="P133" s="615">
        <f t="shared" si="18"/>
        <v>0</v>
      </c>
      <c r="Q133" s="616">
        <f t="shared" si="20"/>
        <v>0</v>
      </c>
      <c r="R133" s="616">
        <f t="shared" si="20"/>
        <v>0</v>
      </c>
      <c r="S133" s="617">
        <f t="shared" si="19"/>
        <v>0</v>
      </c>
    </row>
    <row r="134" spans="1:19" ht="22.5">
      <c r="A134" s="612">
        <f>'[2]Namuna No. 8'!A138</f>
        <v>0</v>
      </c>
      <c r="B134" s="618"/>
      <c r="C134" s="611" t="s">
        <v>1518</v>
      </c>
      <c r="D134" s="618"/>
      <c r="E134" s="618"/>
      <c r="F134" s="619">
        <f t="shared" si="11"/>
        <v>0</v>
      </c>
      <c r="G134" s="615">
        <f t="shared" si="15"/>
        <v>0</v>
      </c>
      <c r="H134" s="618"/>
      <c r="I134" s="104">
        <f t="shared" si="12"/>
        <v>0</v>
      </c>
      <c r="J134" s="615">
        <f t="shared" si="16"/>
        <v>0</v>
      </c>
      <c r="K134" s="618"/>
      <c r="L134" s="104">
        <f t="shared" si="13"/>
        <v>0</v>
      </c>
      <c r="M134" s="615">
        <f t="shared" si="17"/>
        <v>0</v>
      </c>
      <c r="N134" s="618"/>
      <c r="O134" s="104">
        <f t="shared" si="14"/>
        <v>0</v>
      </c>
      <c r="P134" s="615">
        <f t="shared" si="18"/>
        <v>0</v>
      </c>
      <c r="Q134" s="616">
        <f t="shared" si="20"/>
        <v>0</v>
      </c>
      <c r="R134" s="616">
        <f t="shared" si="20"/>
        <v>0</v>
      </c>
      <c r="S134" s="617">
        <f t="shared" si="19"/>
        <v>0</v>
      </c>
    </row>
    <row r="135" spans="1:19" ht="22.5">
      <c r="A135" s="100">
        <f>'[2]Namuna No. 8'!A139</f>
        <v>0</v>
      </c>
      <c r="B135" s="618"/>
      <c r="C135" s="611" t="s">
        <v>1591</v>
      </c>
      <c r="D135" s="618"/>
      <c r="E135" s="618"/>
      <c r="F135" s="619">
        <f t="shared" ref="F135:F197" si="21">SUMIF(Name,C135,GPA)</f>
        <v>0</v>
      </c>
      <c r="G135" s="615">
        <f t="shared" si="15"/>
        <v>0</v>
      </c>
      <c r="H135" s="618"/>
      <c r="I135" s="104">
        <f t="shared" ref="I135:I197" si="22">SUMIF(Name,C135,SNT)</f>
        <v>0</v>
      </c>
      <c r="J135" s="615">
        <f t="shared" si="16"/>
        <v>0</v>
      </c>
      <c r="K135" s="618"/>
      <c r="L135" s="104">
        <f t="shared" ref="L135:L197" si="23">SUMIF(Name,C135,SNT)</f>
        <v>0</v>
      </c>
      <c r="M135" s="615">
        <f t="shared" si="17"/>
        <v>0</v>
      </c>
      <c r="N135" s="618"/>
      <c r="O135" s="104">
        <f t="shared" ref="O135:O197" si="24">SUMIF(Name,C135,WST)</f>
        <v>0</v>
      </c>
      <c r="P135" s="615">
        <f t="shared" si="18"/>
        <v>0</v>
      </c>
      <c r="Q135" s="616">
        <f t="shared" si="20"/>
        <v>0</v>
      </c>
      <c r="R135" s="616">
        <f t="shared" si="20"/>
        <v>0</v>
      </c>
      <c r="S135" s="617">
        <f t="shared" si="19"/>
        <v>0</v>
      </c>
    </row>
    <row r="136" spans="1:19" ht="22.5">
      <c r="A136" s="100">
        <f>'[2]Namuna No. 8'!A140</f>
        <v>0</v>
      </c>
      <c r="B136" s="618"/>
      <c r="C136" s="611" t="s">
        <v>1483</v>
      </c>
      <c r="D136" s="618"/>
      <c r="E136" s="618"/>
      <c r="F136" s="619">
        <f t="shared" si="21"/>
        <v>0</v>
      </c>
      <c r="G136" s="615">
        <f t="shared" ref="G136:G198" si="25">SUM(E136:F136)</f>
        <v>0</v>
      </c>
      <c r="H136" s="618"/>
      <c r="I136" s="104">
        <f t="shared" si="22"/>
        <v>0</v>
      </c>
      <c r="J136" s="615">
        <f t="shared" ref="J136:J198" si="26">SUM(H136:I136)</f>
        <v>0</v>
      </c>
      <c r="K136" s="618"/>
      <c r="L136" s="104">
        <f t="shared" si="23"/>
        <v>0</v>
      </c>
      <c r="M136" s="615">
        <f t="shared" ref="M136:M198" si="27">SUM(K136:L136)</f>
        <v>0</v>
      </c>
      <c r="N136" s="618"/>
      <c r="O136" s="104">
        <f t="shared" si="24"/>
        <v>0</v>
      </c>
      <c r="P136" s="615">
        <f t="shared" ref="P136:P198" si="28">SUM(N136:O136)</f>
        <v>0</v>
      </c>
      <c r="Q136" s="616">
        <f t="shared" si="20"/>
        <v>0</v>
      </c>
      <c r="R136" s="616">
        <f t="shared" si="20"/>
        <v>0</v>
      </c>
      <c r="S136" s="617">
        <f t="shared" ref="S136:S198" si="29">SUM(Q136:R136)</f>
        <v>0</v>
      </c>
    </row>
    <row r="137" spans="1:19" ht="22.5">
      <c r="A137" s="100">
        <f>'[2]Namuna No. 8'!A141</f>
        <v>0</v>
      </c>
      <c r="B137" s="618"/>
      <c r="C137" s="611" t="s">
        <v>1416</v>
      </c>
      <c r="D137" s="618"/>
      <c r="E137" s="618"/>
      <c r="F137" s="619">
        <f t="shared" si="21"/>
        <v>0</v>
      </c>
      <c r="G137" s="615">
        <f t="shared" si="25"/>
        <v>0</v>
      </c>
      <c r="H137" s="618"/>
      <c r="I137" s="104">
        <f t="shared" si="22"/>
        <v>0</v>
      </c>
      <c r="J137" s="615">
        <f t="shared" si="26"/>
        <v>0</v>
      </c>
      <c r="K137" s="618"/>
      <c r="L137" s="104">
        <f t="shared" si="23"/>
        <v>0</v>
      </c>
      <c r="M137" s="615">
        <f t="shared" si="27"/>
        <v>0</v>
      </c>
      <c r="N137" s="618"/>
      <c r="O137" s="104">
        <f t="shared" si="24"/>
        <v>0</v>
      </c>
      <c r="P137" s="615">
        <f t="shared" si="28"/>
        <v>0</v>
      </c>
      <c r="Q137" s="616">
        <f t="shared" si="20"/>
        <v>0</v>
      </c>
      <c r="R137" s="616">
        <f t="shared" si="20"/>
        <v>0</v>
      </c>
      <c r="S137" s="617">
        <f t="shared" si="29"/>
        <v>0</v>
      </c>
    </row>
    <row r="138" spans="1:19" ht="22.5">
      <c r="A138" s="612">
        <f>'[2]Namuna No. 8'!A142</f>
        <v>0</v>
      </c>
      <c r="B138" s="618"/>
      <c r="C138" s="611" t="s">
        <v>1507</v>
      </c>
      <c r="D138" s="618"/>
      <c r="E138" s="618"/>
      <c r="F138" s="619">
        <f t="shared" si="21"/>
        <v>0</v>
      </c>
      <c r="G138" s="615">
        <f t="shared" si="25"/>
        <v>0</v>
      </c>
      <c r="H138" s="618"/>
      <c r="I138" s="104">
        <f t="shared" si="22"/>
        <v>0</v>
      </c>
      <c r="J138" s="615">
        <f t="shared" si="26"/>
        <v>0</v>
      </c>
      <c r="K138" s="618"/>
      <c r="L138" s="104">
        <f t="shared" si="23"/>
        <v>0</v>
      </c>
      <c r="M138" s="615">
        <f t="shared" si="27"/>
        <v>0</v>
      </c>
      <c r="N138" s="618"/>
      <c r="O138" s="104">
        <f t="shared" si="24"/>
        <v>0</v>
      </c>
      <c r="P138" s="615">
        <f t="shared" si="28"/>
        <v>0</v>
      </c>
      <c r="Q138" s="616">
        <f t="shared" si="20"/>
        <v>0</v>
      </c>
      <c r="R138" s="616">
        <f t="shared" si="20"/>
        <v>0</v>
      </c>
      <c r="S138" s="617">
        <f t="shared" si="29"/>
        <v>0</v>
      </c>
    </row>
    <row r="139" spans="1:19" ht="22.5">
      <c r="A139" s="100">
        <f>'[2]Namuna No. 8'!A143</f>
        <v>0</v>
      </c>
      <c r="B139" s="618"/>
      <c r="C139" s="611" t="s">
        <v>1191</v>
      </c>
      <c r="D139" s="618"/>
      <c r="E139" s="618"/>
      <c r="F139" s="619">
        <f t="shared" si="21"/>
        <v>0</v>
      </c>
      <c r="G139" s="615">
        <f t="shared" si="25"/>
        <v>0</v>
      </c>
      <c r="H139" s="618"/>
      <c r="I139" s="104">
        <f t="shared" si="22"/>
        <v>0</v>
      </c>
      <c r="J139" s="615">
        <f t="shared" si="26"/>
        <v>0</v>
      </c>
      <c r="K139" s="618"/>
      <c r="L139" s="104">
        <f t="shared" si="23"/>
        <v>0</v>
      </c>
      <c r="M139" s="615">
        <f t="shared" si="27"/>
        <v>0</v>
      </c>
      <c r="N139" s="618"/>
      <c r="O139" s="104">
        <f t="shared" si="24"/>
        <v>0</v>
      </c>
      <c r="P139" s="615">
        <f t="shared" si="28"/>
        <v>0</v>
      </c>
      <c r="Q139" s="616">
        <f t="shared" si="20"/>
        <v>0</v>
      </c>
      <c r="R139" s="616">
        <f t="shared" si="20"/>
        <v>0</v>
      </c>
      <c r="S139" s="617">
        <f t="shared" si="29"/>
        <v>0</v>
      </c>
    </row>
    <row r="140" spans="1:19" ht="22.5">
      <c r="A140" s="100">
        <f>'[2]Namuna No. 8'!A144</f>
        <v>0</v>
      </c>
      <c r="B140" s="618"/>
      <c r="C140" s="611" t="s">
        <v>1147</v>
      </c>
      <c r="D140" s="618"/>
      <c r="E140" s="618"/>
      <c r="F140" s="619">
        <f t="shared" si="21"/>
        <v>0</v>
      </c>
      <c r="G140" s="615">
        <f t="shared" si="25"/>
        <v>0</v>
      </c>
      <c r="H140" s="618"/>
      <c r="I140" s="104">
        <f t="shared" si="22"/>
        <v>0</v>
      </c>
      <c r="J140" s="615">
        <f t="shared" si="26"/>
        <v>0</v>
      </c>
      <c r="K140" s="618"/>
      <c r="L140" s="104">
        <f t="shared" si="23"/>
        <v>0</v>
      </c>
      <c r="M140" s="615">
        <f t="shared" si="27"/>
        <v>0</v>
      </c>
      <c r="N140" s="618"/>
      <c r="O140" s="104">
        <f t="shared" si="24"/>
        <v>0</v>
      </c>
      <c r="P140" s="615">
        <f t="shared" si="28"/>
        <v>0</v>
      </c>
      <c r="Q140" s="616">
        <f t="shared" si="20"/>
        <v>0</v>
      </c>
      <c r="R140" s="616">
        <f t="shared" si="20"/>
        <v>0</v>
      </c>
      <c r="S140" s="617">
        <f t="shared" si="29"/>
        <v>0</v>
      </c>
    </row>
    <row r="141" spans="1:19" ht="22.5">
      <c r="A141" s="100">
        <f>'[2]Namuna No. 8'!A145</f>
        <v>0</v>
      </c>
      <c r="B141" s="618"/>
      <c r="C141" s="611" t="s">
        <v>1276</v>
      </c>
      <c r="D141" s="618"/>
      <c r="E141" s="618"/>
      <c r="F141" s="619">
        <f t="shared" si="21"/>
        <v>0</v>
      </c>
      <c r="G141" s="615">
        <f t="shared" si="25"/>
        <v>0</v>
      </c>
      <c r="H141" s="618"/>
      <c r="I141" s="104">
        <f t="shared" si="22"/>
        <v>0</v>
      </c>
      <c r="J141" s="615">
        <f t="shared" si="26"/>
        <v>0</v>
      </c>
      <c r="K141" s="618"/>
      <c r="L141" s="104">
        <f t="shared" si="23"/>
        <v>0</v>
      </c>
      <c r="M141" s="615">
        <f t="shared" si="27"/>
        <v>0</v>
      </c>
      <c r="N141" s="618"/>
      <c r="O141" s="104">
        <f t="shared" si="24"/>
        <v>0</v>
      </c>
      <c r="P141" s="615">
        <f t="shared" si="28"/>
        <v>0</v>
      </c>
      <c r="Q141" s="616">
        <f t="shared" si="20"/>
        <v>0</v>
      </c>
      <c r="R141" s="616">
        <f t="shared" si="20"/>
        <v>0</v>
      </c>
      <c r="S141" s="617">
        <f t="shared" si="29"/>
        <v>0</v>
      </c>
    </row>
    <row r="142" spans="1:19" ht="22.5">
      <c r="A142" s="612">
        <f>'[2]Namuna No. 8'!A146</f>
        <v>0</v>
      </c>
      <c r="B142" s="618"/>
      <c r="C142" s="611" t="s">
        <v>1362</v>
      </c>
      <c r="D142" s="618"/>
      <c r="E142" s="618"/>
      <c r="F142" s="619">
        <f t="shared" si="21"/>
        <v>0</v>
      </c>
      <c r="G142" s="615">
        <f t="shared" si="25"/>
        <v>0</v>
      </c>
      <c r="H142" s="618"/>
      <c r="I142" s="104">
        <f t="shared" si="22"/>
        <v>0</v>
      </c>
      <c r="J142" s="615">
        <f t="shared" si="26"/>
        <v>0</v>
      </c>
      <c r="K142" s="618"/>
      <c r="L142" s="104">
        <f t="shared" si="23"/>
        <v>0</v>
      </c>
      <c r="M142" s="615">
        <f t="shared" si="27"/>
        <v>0</v>
      </c>
      <c r="N142" s="618"/>
      <c r="O142" s="104">
        <f t="shared" si="24"/>
        <v>0</v>
      </c>
      <c r="P142" s="615">
        <f t="shared" si="28"/>
        <v>0</v>
      </c>
      <c r="Q142" s="616">
        <f t="shared" si="20"/>
        <v>0</v>
      </c>
      <c r="R142" s="616">
        <f t="shared" si="20"/>
        <v>0</v>
      </c>
      <c r="S142" s="617">
        <f t="shared" si="29"/>
        <v>0</v>
      </c>
    </row>
    <row r="143" spans="1:19" ht="22.5">
      <c r="A143" s="100">
        <f>'[2]Namuna No. 8'!A147</f>
        <v>0</v>
      </c>
      <c r="B143" s="618"/>
      <c r="C143" s="611" t="s">
        <v>1409</v>
      </c>
      <c r="D143" s="618"/>
      <c r="E143" s="618"/>
      <c r="F143" s="619">
        <f t="shared" si="21"/>
        <v>0</v>
      </c>
      <c r="G143" s="615">
        <f t="shared" si="25"/>
        <v>0</v>
      </c>
      <c r="H143" s="618"/>
      <c r="I143" s="104">
        <f t="shared" si="22"/>
        <v>0</v>
      </c>
      <c r="J143" s="615">
        <f t="shared" si="26"/>
        <v>0</v>
      </c>
      <c r="K143" s="618"/>
      <c r="L143" s="104">
        <f t="shared" si="23"/>
        <v>0</v>
      </c>
      <c r="M143" s="615">
        <f t="shared" si="27"/>
        <v>0</v>
      </c>
      <c r="N143" s="618"/>
      <c r="O143" s="104">
        <f t="shared" si="24"/>
        <v>0</v>
      </c>
      <c r="P143" s="615">
        <f t="shared" si="28"/>
        <v>0</v>
      </c>
      <c r="Q143" s="616">
        <f t="shared" si="20"/>
        <v>0</v>
      </c>
      <c r="R143" s="616">
        <f t="shared" si="20"/>
        <v>0</v>
      </c>
      <c r="S143" s="617">
        <f t="shared" si="29"/>
        <v>0</v>
      </c>
    </row>
    <row r="144" spans="1:19" ht="22.5">
      <c r="A144" s="100">
        <f>'[2]Namuna No. 8'!A148</f>
        <v>0</v>
      </c>
      <c r="B144" s="618"/>
      <c r="C144" s="611" t="s">
        <v>1284</v>
      </c>
      <c r="D144" s="618"/>
      <c r="E144" s="618"/>
      <c r="F144" s="619">
        <f t="shared" si="21"/>
        <v>0</v>
      </c>
      <c r="G144" s="615">
        <f t="shared" si="25"/>
        <v>0</v>
      </c>
      <c r="H144" s="618"/>
      <c r="I144" s="104">
        <f t="shared" si="22"/>
        <v>0</v>
      </c>
      <c r="J144" s="615">
        <f t="shared" si="26"/>
        <v>0</v>
      </c>
      <c r="K144" s="618"/>
      <c r="L144" s="104">
        <f t="shared" si="23"/>
        <v>0</v>
      </c>
      <c r="M144" s="615">
        <f t="shared" si="27"/>
        <v>0</v>
      </c>
      <c r="N144" s="618"/>
      <c r="O144" s="104">
        <f t="shared" si="24"/>
        <v>0</v>
      </c>
      <c r="P144" s="615">
        <f t="shared" si="28"/>
        <v>0</v>
      </c>
      <c r="Q144" s="616">
        <f t="shared" si="20"/>
        <v>0</v>
      </c>
      <c r="R144" s="616">
        <f t="shared" si="20"/>
        <v>0</v>
      </c>
      <c r="S144" s="617">
        <f t="shared" si="29"/>
        <v>0</v>
      </c>
    </row>
    <row r="145" spans="1:19" ht="22.5">
      <c r="A145" s="100">
        <f>'[2]Namuna No. 8'!A149</f>
        <v>0</v>
      </c>
      <c r="B145" s="618"/>
      <c r="C145" s="611" t="s">
        <v>1586</v>
      </c>
      <c r="D145" s="618"/>
      <c r="E145" s="618"/>
      <c r="F145" s="619">
        <f t="shared" si="21"/>
        <v>0</v>
      </c>
      <c r="G145" s="615">
        <f t="shared" si="25"/>
        <v>0</v>
      </c>
      <c r="H145" s="618"/>
      <c r="I145" s="104">
        <f t="shared" si="22"/>
        <v>0</v>
      </c>
      <c r="J145" s="615">
        <f t="shared" si="26"/>
        <v>0</v>
      </c>
      <c r="K145" s="618"/>
      <c r="L145" s="104">
        <f t="shared" si="23"/>
        <v>0</v>
      </c>
      <c r="M145" s="615">
        <f t="shared" si="27"/>
        <v>0</v>
      </c>
      <c r="N145" s="618"/>
      <c r="O145" s="104">
        <f t="shared" si="24"/>
        <v>0</v>
      </c>
      <c r="P145" s="615">
        <f t="shared" si="28"/>
        <v>0</v>
      </c>
      <c r="Q145" s="616">
        <f t="shared" si="20"/>
        <v>0</v>
      </c>
      <c r="R145" s="616">
        <f t="shared" si="20"/>
        <v>0</v>
      </c>
      <c r="S145" s="617">
        <f t="shared" si="29"/>
        <v>0</v>
      </c>
    </row>
    <row r="146" spans="1:19" ht="22.5">
      <c r="A146" s="612">
        <f>'[2]Namuna No. 8'!A150</f>
        <v>0</v>
      </c>
      <c r="B146" s="618"/>
      <c r="C146" s="611" t="s">
        <v>1405</v>
      </c>
      <c r="D146" s="618"/>
      <c r="E146" s="618"/>
      <c r="F146" s="619">
        <f t="shared" si="21"/>
        <v>0</v>
      </c>
      <c r="G146" s="615">
        <f t="shared" si="25"/>
        <v>0</v>
      </c>
      <c r="H146" s="618"/>
      <c r="I146" s="104">
        <f t="shared" si="22"/>
        <v>0</v>
      </c>
      <c r="J146" s="615">
        <f t="shared" si="26"/>
        <v>0</v>
      </c>
      <c r="K146" s="618"/>
      <c r="L146" s="104">
        <f t="shared" si="23"/>
        <v>0</v>
      </c>
      <c r="M146" s="615">
        <f t="shared" si="27"/>
        <v>0</v>
      </c>
      <c r="N146" s="618"/>
      <c r="O146" s="104">
        <f t="shared" si="24"/>
        <v>0</v>
      </c>
      <c r="P146" s="615">
        <f t="shared" si="28"/>
        <v>0</v>
      </c>
      <c r="Q146" s="616">
        <f t="shared" si="20"/>
        <v>0</v>
      </c>
      <c r="R146" s="616">
        <f t="shared" si="20"/>
        <v>0</v>
      </c>
      <c r="S146" s="617">
        <f t="shared" si="29"/>
        <v>0</v>
      </c>
    </row>
    <row r="147" spans="1:19" ht="22.5">
      <c r="A147" s="100">
        <f>'[2]Namuna No. 8'!A151</f>
        <v>0</v>
      </c>
      <c r="B147" s="618"/>
      <c r="C147" s="611" t="s">
        <v>1113</v>
      </c>
      <c r="D147" s="618"/>
      <c r="E147" s="618"/>
      <c r="F147" s="619">
        <f t="shared" si="21"/>
        <v>0</v>
      </c>
      <c r="G147" s="615">
        <f t="shared" si="25"/>
        <v>0</v>
      </c>
      <c r="H147" s="618"/>
      <c r="I147" s="104">
        <f t="shared" si="22"/>
        <v>0</v>
      </c>
      <c r="J147" s="615">
        <f t="shared" si="26"/>
        <v>0</v>
      </c>
      <c r="K147" s="618"/>
      <c r="L147" s="104">
        <f t="shared" si="23"/>
        <v>0</v>
      </c>
      <c r="M147" s="615">
        <f t="shared" si="27"/>
        <v>0</v>
      </c>
      <c r="N147" s="618"/>
      <c r="O147" s="104">
        <f t="shared" si="24"/>
        <v>0</v>
      </c>
      <c r="P147" s="615">
        <f t="shared" si="28"/>
        <v>0</v>
      </c>
      <c r="Q147" s="616">
        <f t="shared" si="20"/>
        <v>0</v>
      </c>
      <c r="R147" s="616">
        <f t="shared" si="20"/>
        <v>0</v>
      </c>
      <c r="S147" s="617">
        <f t="shared" si="29"/>
        <v>0</v>
      </c>
    </row>
    <row r="148" spans="1:19" ht="22.5">
      <c r="A148" s="100">
        <f>'[2]Namuna No. 8'!A152</f>
        <v>0</v>
      </c>
      <c r="B148" s="618"/>
      <c r="C148" s="611" t="s">
        <v>1565</v>
      </c>
      <c r="D148" s="618"/>
      <c r="E148" s="618"/>
      <c r="F148" s="619">
        <f t="shared" si="21"/>
        <v>0</v>
      </c>
      <c r="G148" s="615">
        <f t="shared" si="25"/>
        <v>0</v>
      </c>
      <c r="H148" s="618"/>
      <c r="I148" s="104">
        <f t="shared" si="22"/>
        <v>0</v>
      </c>
      <c r="J148" s="615">
        <f t="shared" si="26"/>
        <v>0</v>
      </c>
      <c r="K148" s="618"/>
      <c r="L148" s="104">
        <f t="shared" si="23"/>
        <v>0</v>
      </c>
      <c r="M148" s="615">
        <f t="shared" si="27"/>
        <v>0</v>
      </c>
      <c r="N148" s="618"/>
      <c r="O148" s="104">
        <f t="shared" si="24"/>
        <v>0</v>
      </c>
      <c r="P148" s="615">
        <f t="shared" si="28"/>
        <v>0</v>
      </c>
      <c r="Q148" s="616">
        <f t="shared" si="20"/>
        <v>0</v>
      </c>
      <c r="R148" s="616">
        <f t="shared" si="20"/>
        <v>0</v>
      </c>
      <c r="S148" s="617">
        <f t="shared" si="29"/>
        <v>0</v>
      </c>
    </row>
    <row r="149" spans="1:19" ht="22.5">
      <c r="A149" s="100">
        <f>'[2]Namuna No. 8'!A153</f>
        <v>0</v>
      </c>
      <c r="B149" s="618"/>
      <c r="C149" s="611" t="s">
        <v>1325</v>
      </c>
      <c r="D149" s="618"/>
      <c r="E149" s="618"/>
      <c r="F149" s="619">
        <f t="shared" si="21"/>
        <v>0</v>
      </c>
      <c r="G149" s="615">
        <f t="shared" si="25"/>
        <v>0</v>
      </c>
      <c r="H149" s="618"/>
      <c r="I149" s="104">
        <f t="shared" si="22"/>
        <v>0</v>
      </c>
      <c r="J149" s="615">
        <f t="shared" si="26"/>
        <v>0</v>
      </c>
      <c r="K149" s="618"/>
      <c r="L149" s="104">
        <f t="shared" si="23"/>
        <v>0</v>
      </c>
      <c r="M149" s="615">
        <f t="shared" si="27"/>
        <v>0</v>
      </c>
      <c r="N149" s="618"/>
      <c r="O149" s="104">
        <f t="shared" si="24"/>
        <v>0</v>
      </c>
      <c r="P149" s="615">
        <f t="shared" si="28"/>
        <v>0</v>
      </c>
      <c r="Q149" s="616">
        <f t="shared" si="20"/>
        <v>0</v>
      </c>
      <c r="R149" s="616">
        <f t="shared" si="20"/>
        <v>0</v>
      </c>
      <c r="S149" s="617">
        <f t="shared" si="29"/>
        <v>0</v>
      </c>
    </row>
    <row r="150" spans="1:19" ht="22.5">
      <c r="A150" s="612">
        <f>'[2]Namuna No. 8'!A154</f>
        <v>0</v>
      </c>
      <c r="B150" s="618"/>
      <c r="C150" s="611" t="s">
        <v>1566</v>
      </c>
      <c r="D150" s="618"/>
      <c r="E150" s="618"/>
      <c r="F150" s="619">
        <f t="shared" si="21"/>
        <v>0</v>
      </c>
      <c r="G150" s="615">
        <f t="shared" si="25"/>
        <v>0</v>
      </c>
      <c r="H150" s="618"/>
      <c r="I150" s="104">
        <f t="shared" si="22"/>
        <v>0</v>
      </c>
      <c r="J150" s="615">
        <f t="shared" si="26"/>
        <v>0</v>
      </c>
      <c r="K150" s="618"/>
      <c r="L150" s="104">
        <f t="shared" si="23"/>
        <v>0</v>
      </c>
      <c r="M150" s="615">
        <f t="shared" si="27"/>
        <v>0</v>
      </c>
      <c r="N150" s="618"/>
      <c r="O150" s="104">
        <f t="shared" si="24"/>
        <v>0</v>
      </c>
      <c r="P150" s="615">
        <f t="shared" si="28"/>
        <v>0</v>
      </c>
      <c r="Q150" s="616">
        <f t="shared" si="20"/>
        <v>0</v>
      </c>
      <c r="R150" s="616">
        <f t="shared" si="20"/>
        <v>0</v>
      </c>
      <c r="S150" s="617">
        <f t="shared" si="29"/>
        <v>0</v>
      </c>
    </row>
    <row r="151" spans="1:19" ht="22.5">
      <c r="A151" s="100">
        <f>'[2]Namuna No. 8'!A155</f>
        <v>0</v>
      </c>
      <c r="B151" s="618"/>
      <c r="C151" s="611" t="s">
        <v>1213</v>
      </c>
      <c r="D151" s="618"/>
      <c r="E151" s="618"/>
      <c r="F151" s="619">
        <f t="shared" si="21"/>
        <v>0</v>
      </c>
      <c r="G151" s="615">
        <f t="shared" si="25"/>
        <v>0</v>
      </c>
      <c r="H151" s="618"/>
      <c r="I151" s="104">
        <f t="shared" si="22"/>
        <v>0</v>
      </c>
      <c r="J151" s="615">
        <f t="shared" si="26"/>
        <v>0</v>
      </c>
      <c r="K151" s="618"/>
      <c r="L151" s="104">
        <f t="shared" si="23"/>
        <v>0</v>
      </c>
      <c r="M151" s="615">
        <f t="shared" si="27"/>
        <v>0</v>
      </c>
      <c r="N151" s="618"/>
      <c r="O151" s="104">
        <f t="shared" si="24"/>
        <v>0</v>
      </c>
      <c r="P151" s="615">
        <f t="shared" si="28"/>
        <v>0</v>
      </c>
      <c r="Q151" s="616">
        <f t="shared" ref="Q151:R214" si="30">E151+H151+K151+N151</f>
        <v>0</v>
      </c>
      <c r="R151" s="616">
        <f t="shared" si="30"/>
        <v>0</v>
      </c>
      <c r="S151" s="617">
        <f t="shared" si="29"/>
        <v>0</v>
      </c>
    </row>
    <row r="152" spans="1:19" ht="22.5">
      <c r="A152" s="100">
        <f>'[2]Namuna No. 8'!A156</f>
        <v>0</v>
      </c>
      <c r="B152" s="618"/>
      <c r="C152" s="611" t="s">
        <v>1342</v>
      </c>
      <c r="D152" s="618"/>
      <c r="E152" s="618"/>
      <c r="F152" s="619">
        <f t="shared" si="21"/>
        <v>0</v>
      </c>
      <c r="G152" s="615">
        <f t="shared" si="25"/>
        <v>0</v>
      </c>
      <c r="H152" s="618"/>
      <c r="I152" s="104">
        <f t="shared" si="22"/>
        <v>0</v>
      </c>
      <c r="J152" s="615">
        <f t="shared" si="26"/>
        <v>0</v>
      </c>
      <c r="K152" s="618"/>
      <c r="L152" s="104">
        <f t="shared" si="23"/>
        <v>0</v>
      </c>
      <c r="M152" s="615">
        <f t="shared" si="27"/>
        <v>0</v>
      </c>
      <c r="N152" s="618"/>
      <c r="O152" s="104">
        <f t="shared" si="24"/>
        <v>0</v>
      </c>
      <c r="P152" s="615">
        <f t="shared" si="28"/>
        <v>0</v>
      </c>
      <c r="Q152" s="616">
        <f t="shared" si="30"/>
        <v>0</v>
      </c>
      <c r="R152" s="616">
        <f t="shared" si="30"/>
        <v>0</v>
      </c>
      <c r="S152" s="617">
        <f t="shared" si="29"/>
        <v>0</v>
      </c>
    </row>
    <row r="153" spans="1:19" ht="22.5">
      <c r="A153" s="100">
        <f>'[2]Namuna No. 8'!A157</f>
        <v>0</v>
      </c>
      <c r="B153" s="618"/>
      <c r="C153" s="611" t="s">
        <v>1387</v>
      </c>
      <c r="D153" s="618"/>
      <c r="E153" s="618"/>
      <c r="F153" s="619">
        <f t="shared" si="21"/>
        <v>0</v>
      </c>
      <c r="G153" s="615">
        <f t="shared" si="25"/>
        <v>0</v>
      </c>
      <c r="H153" s="618"/>
      <c r="I153" s="104">
        <f t="shared" si="22"/>
        <v>0</v>
      </c>
      <c r="J153" s="615">
        <f t="shared" si="26"/>
        <v>0</v>
      </c>
      <c r="K153" s="618"/>
      <c r="L153" s="104">
        <f t="shared" si="23"/>
        <v>0</v>
      </c>
      <c r="M153" s="615">
        <f t="shared" si="27"/>
        <v>0</v>
      </c>
      <c r="N153" s="618"/>
      <c r="O153" s="104">
        <f t="shared" si="24"/>
        <v>0</v>
      </c>
      <c r="P153" s="615">
        <f t="shared" si="28"/>
        <v>0</v>
      </c>
      <c r="Q153" s="616">
        <f t="shared" si="30"/>
        <v>0</v>
      </c>
      <c r="R153" s="616">
        <f t="shared" si="30"/>
        <v>0</v>
      </c>
      <c r="S153" s="617">
        <f t="shared" si="29"/>
        <v>0</v>
      </c>
    </row>
    <row r="154" spans="1:19" ht="22.5">
      <c r="A154" s="612">
        <f>'[2]Namuna No. 8'!A158</f>
        <v>0</v>
      </c>
      <c r="B154" s="618"/>
      <c r="C154" s="611" t="s">
        <v>1225</v>
      </c>
      <c r="D154" s="618"/>
      <c r="E154" s="618"/>
      <c r="F154" s="619">
        <f t="shared" si="21"/>
        <v>0</v>
      </c>
      <c r="G154" s="615">
        <f t="shared" si="25"/>
        <v>0</v>
      </c>
      <c r="H154" s="618"/>
      <c r="I154" s="104">
        <f t="shared" si="22"/>
        <v>0</v>
      </c>
      <c r="J154" s="615">
        <f t="shared" si="26"/>
        <v>0</v>
      </c>
      <c r="K154" s="618"/>
      <c r="L154" s="104">
        <f t="shared" si="23"/>
        <v>0</v>
      </c>
      <c r="M154" s="615">
        <f t="shared" si="27"/>
        <v>0</v>
      </c>
      <c r="N154" s="618"/>
      <c r="O154" s="104">
        <f t="shared" si="24"/>
        <v>0</v>
      </c>
      <c r="P154" s="615">
        <f t="shared" si="28"/>
        <v>0</v>
      </c>
      <c r="Q154" s="616">
        <f t="shared" si="30"/>
        <v>0</v>
      </c>
      <c r="R154" s="616">
        <f t="shared" si="30"/>
        <v>0</v>
      </c>
      <c r="S154" s="617">
        <f t="shared" si="29"/>
        <v>0</v>
      </c>
    </row>
    <row r="155" spans="1:19" ht="22.5">
      <c r="A155" s="100">
        <f>'[2]Namuna No. 8'!A159</f>
        <v>0</v>
      </c>
      <c r="B155" s="618"/>
      <c r="C155" s="611" t="s">
        <v>1533</v>
      </c>
      <c r="D155" s="618"/>
      <c r="E155" s="618"/>
      <c r="F155" s="619">
        <f t="shared" si="21"/>
        <v>0</v>
      </c>
      <c r="G155" s="615">
        <f t="shared" si="25"/>
        <v>0</v>
      </c>
      <c r="H155" s="618"/>
      <c r="I155" s="104">
        <f t="shared" si="22"/>
        <v>0</v>
      </c>
      <c r="J155" s="615">
        <f t="shared" si="26"/>
        <v>0</v>
      </c>
      <c r="K155" s="618"/>
      <c r="L155" s="104">
        <f t="shared" si="23"/>
        <v>0</v>
      </c>
      <c r="M155" s="615">
        <f t="shared" si="27"/>
        <v>0</v>
      </c>
      <c r="N155" s="618"/>
      <c r="O155" s="104">
        <f t="shared" si="24"/>
        <v>0</v>
      </c>
      <c r="P155" s="615">
        <f t="shared" si="28"/>
        <v>0</v>
      </c>
      <c r="Q155" s="616">
        <f t="shared" si="30"/>
        <v>0</v>
      </c>
      <c r="R155" s="616">
        <f t="shared" si="30"/>
        <v>0</v>
      </c>
      <c r="S155" s="617">
        <f t="shared" si="29"/>
        <v>0</v>
      </c>
    </row>
    <row r="156" spans="1:19" ht="22.5">
      <c r="A156" s="100">
        <f>'[2]Namuna No. 8'!A160</f>
        <v>0</v>
      </c>
      <c r="B156" s="618"/>
      <c r="C156" s="611" t="s">
        <v>1493</v>
      </c>
      <c r="D156" s="618"/>
      <c r="E156" s="618"/>
      <c r="F156" s="619">
        <f t="shared" si="21"/>
        <v>0</v>
      </c>
      <c r="G156" s="615">
        <f t="shared" si="25"/>
        <v>0</v>
      </c>
      <c r="H156" s="618"/>
      <c r="I156" s="104">
        <f t="shared" si="22"/>
        <v>0</v>
      </c>
      <c r="J156" s="615">
        <f t="shared" si="26"/>
        <v>0</v>
      </c>
      <c r="K156" s="618"/>
      <c r="L156" s="104">
        <f t="shared" si="23"/>
        <v>0</v>
      </c>
      <c r="M156" s="615">
        <f t="shared" si="27"/>
        <v>0</v>
      </c>
      <c r="N156" s="618"/>
      <c r="O156" s="104">
        <f t="shared" si="24"/>
        <v>0</v>
      </c>
      <c r="P156" s="615">
        <f t="shared" si="28"/>
        <v>0</v>
      </c>
      <c r="Q156" s="616">
        <f t="shared" si="30"/>
        <v>0</v>
      </c>
      <c r="R156" s="616">
        <f t="shared" si="30"/>
        <v>0</v>
      </c>
      <c r="S156" s="617">
        <f t="shared" si="29"/>
        <v>0</v>
      </c>
    </row>
    <row r="157" spans="1:19" ht="22.5">
      <c r="A157" s="100">
        <f>'[2]Namuna No. 8'!A161</f>
        <v>0</v>
      </c>
      <c r="B157" s="618"/>
      <c r="C157" s="611" t="s">
        <v>1545</v>
      </c>
      <c r="D157" s="618"/>
      <c r="E157" s="618"/>
      <c r="F157" s="619">
        <f t="shared" si="21"/>
        <v>0</v>
      </c>
      <c r="G157" s="615">
        <f t="shared" si="25"/>
        <v>0</v>
      </c>
      <c r="H157" s="618"/>
      <c r="I157" s="104">
        <f t="shared" si="22"/>
        <v>0</v>
      </c>
      <c r="J157" s="615">
        <f t="shared" si="26"/>
        <v>0</v>
      </c>
      <c r="K157" s="618"/>
      <c r="L157" s="104">
        <f t="shared" si="23"/>
        <v>0</v>
      </c>
      <c r="M157" s="615">
        <f t="shared" si="27"/>
        <v>0</v>
      </c>
      <c r="N157" s="618"/>
      <c r="O157" s="104">
        <f t="shared" si="24"/>
        <v>0</v>
      </c>
      <c r="P157" s="615">
        <f t="shared" si="28"/>
        <v>0</v>
      </c>
      <c r="Q157" s="616">
        <f t="shared" si="30"/>
        <v>0</v>
      </c>
      <c r="R157" s="616">
        <f t="shared" si="30"/>
        <v>0</v>
      </c>
      <c r="S157" s="617">
        <f t="shared" si="29"/>
        <v>0</v>
      </c>
    </row>
    <row r="158" spans="1:19" ht="22.5">
      <c r="A158" s="612">
        <f>'[2]Namuna No. 8'!A162</f>
        <v>0</v>
      </c>
      <c r="B158" s="618"/>
      <c r="C158" s="611" t="s">
        <v>1172</v>
      </c>
      <c r="D158" s="618"/>
      <c r="E158" s="618"/>
      <c r="F158" s="619">
        <f t="shared" si="21"/>
        <v>0</v>
      </c>
      <c r="G158" s="615">
        <f t="shared" si="25"/>
        <v>0</v>
      </c>
      <c r="H158" s="618"/>
      <c r="I158" s="104">
        <f t="shared" si="22"/>
        <v>0</v>
      </c>
      <c r="J158" s="615">
        <f t="shared" si="26"/>
        <v>0</v>
      </c>
      <c r="K158" s="618"/>
      <c r="L158" s="104">
        <f t="shared" si="23"/>
        <v>0</v>
      </c>
      <c r="M158" s="615">
        <f t="shared" si="27"/>
        <v>0</v>
      </c>
      <c r="N158" s="618"/>
      <c r="O158" s="104">
        <f t="shared" si="24"/>
        <v>0</v>
      </c>
      <c r="P158" s="615">
        <f t="shared" si="28"/>
        <v>0</v>
      </c>
      <c r="Q158" s="616">
        <f t="shared" si="30"/>
        <v>0</v>
      </c>
      <c r="R158" s="616">
        <f t="shared" si="30"/>
        <v>0</v>
      </c>
      <c r="S158" s="617">
        <f t="shared" si="29"/>
        <v>0</v>
      </c>
    </row>
    <row r="159" spans="1:19" ht="22.5">
      <c r="A159" s="100">
        <f>'[2]Namuna No. 8'!A163</f>
        <v>0</v>
      </c>
      <c r="B159" s="618"/>
      <c r="C159" s="611" t="s">
        <v>1283</v>
      </c>
      <c r="D159" s="618"/>
      <c r="E159" s="618"/>
      <c r="F159" s="619">
        <f t="shared" si="21"/>
        <v>0</v>
      </c>
      <c r="G159" s="615">
        <f t="shared" si="25"/>
        <v>0</v>
      </c>
      <c r="H159" s="618"/>
      <c r="I159" s="104">
        <f t="shared" si="22"/>
        <v>0</v>
      </c>
      <c r="J159" s="615">
        <f t="shared" si="26"/>
        <v>0</v>
      </c>
      <c r="K159" s="618"/>
      <c r="L159" s="104">
        <f t="shared" si="23"/>
        <v>0</v>
      </c>
      <c r="M159" s="615">
        <f t="shared" si="27"/>
        <v>0</v>
      </c>
      <c r="N159" s="618"/>
      <c r="O159" s="104">
        <f t="shared" si="24"/>
        <v>0</v>
      </c>
      <c r="P159" s="615">
        <f t="shared" si="28"/>
        <v>0</v>
      </c>
      <c r="Q159" s="616">
        <f t="shared" si="30"/>
        <v>0</v>
      </c>
      <c r="R159" s="616">
        <f t="shared" si="30"/>
        <v>0</v>
      </c>
      <c r="S159" s="617">
        <f t="shared" si="29"/>
        <v>0</v>
      </c>
    </row>
    <row r="160" spans="1:19" ht="22.5">
      <c r="A160" s="100">
        <f>'[2]Namuna No. 8'!A164</f>
        <v>0</v>
      </c>
      <c r="B160" s="618"/>
      <c r="C160" s="611" t="s">
        <v>1180</v>
      </c>
      <c r="D160" s="618"/>
      <c r="E160" s="618"/>
      <c r="F160" s="619">
        <f t="shared" si="21"/>
        <v>0</v>
      </c>
      <c r="G160" s="615">
        <f t="shared" si="25"/>
        <v>0</v>
      </c>
      <c r="H160" s="618"/>
      <c r="I160" s="104">
        <f t="shared" si="22"/>
        <v>0</v>
      </c>
      <c r="J160" s="615">
        <f t="shared" si="26"/>
        <v>0</v>
      </c>
      <c r="K160" s="618"/>
      <c r="L160" s="104">
        <f t="shared" si="23"/>
        <v>0</v>
      </c>
      <c r="M160" s="615">
        <f t="shared" si="27"/>
        <v>0</v>
      </c>
      <c r="N160" s="618"/>
      <c r="O160" s="104">
        <f t="shared" si="24"/>
        <v>0</v>
      </c>
      <c r="P160" s="615">
        <f t="shared" si="28"/>
        <v>0</v>
      </c>
      <c r="Q160" s="616">
        <f t="shared" si="30"/>
        <v>0</v>
      </c>
      <c r="R160" s="616">
        <f t="shared" si="30"/>
        <v>0</v>
      </c>
      <c r="S160" s="617">
        <f t="shared" si="29"/>
        <v>0</v>
      </c>
    </row>
    <row r="161" spans="1:19" ht="22.5">
      <c r="A161" s="100">
        <f>'[2]Namuna No. 8'!A165</f>
        <v>0</v>
      </c>
      <c r="B161" s="618"/>
      <c r="C161" s="611" t="s">
        <v>1582</v>
      </c>
      <c r="D161" s="618"/>
      <c r="E161" s="618"/>
      <c r="F161" s="619">
        <f t="shared" si="21"/>
        <v>0</v>
      </c>
      <c r="G161" s="615">
        <f t="shared" si="25"/>
        <v>0</v>
      </c>
      <c r="H161" s="618"/>
      <c r="I161" s="104">
        <f t="shared" si="22"/>
        <v>0</v>
      </c>
      <c r="J161" s="615">
        <f t="shared" si="26"/>
        <v>0</v>
      </c>
      <c r="K161" s="618"/>
      <c r="L161" s="104">
        <f t="shared" si="23"/>
        <v>0</v>
      </c>
      <c r="M161" s="615">
        <f t="shared" si="27"/>
        <v>0</v>
      </c>
      <c r="N161" s="618"/>
      <c r="O161" s="104">
        <f t="shared" si="24"/>
        <v>0</v>
      </c>
      <c r="P161" s="615">
        <f t="shared" si="28"/>
        <v>0</v>
      </c>
      <c r="Q161" s="616">
        <f t="shared" si="30"/>
        <v>0</v>
      </c>
      <c r="R161" s="616">
        <f t="shared" si="30"/>
        <v>0</v>
      </c>
      <c r="S161" s="617">
        <f t="shared" si="29"/>
        <v>0</v>
      </c>
    </row>
    <row r="162" spans="1:19" ht="22.5">
      <c r="A162" s="612">
        <f>'[2]Namuna No. 8'!A166</f>
        <v>0</v>
      </c>
      <c r="B162" s="618"/>
      <c r="C162" s="611" t="s">
        <v>1290</v>
      </c>
      <c r="D162" s="618"/>
      <c r="E162" s="618"/>
      <c r="F162" s="619">
        <f t="shared" si="21"/>
        <v>0</v>
      </c>
      <c r="G162" s="615">
        <f t="shared" si="25"/>
        <v>0</v>
      </c>
      <c r="H162" s="618"/>
      <c r="I162" s="104">
        <f t="shared" si="22"/>
        <v>0</v>
      </c>
      <c r="J162" s="615">
        <f t="shared" si="26"/>
        <v>0</v>
      </c>
      <c r="K162" s="618"/>
      <c r="L162" s="104">
        <f t="shared" si="23"/>
        <v>0</v>
      </c>
      <c r="M162" s="615">
        <f t="shared" si="27"/>
        <v>0</v>
      </c>
      <c r="N162" s="618"/>
      <c r="O162" s="104">
        <f t="shared" si="24"/>
        <v>0</v>
      </c>
      <c r="P162" s="615">
        <f t="shared" si="28"/>
        <v>0</v>
      </c>
      <c r="Q162" s="616">
        <f t="shared" si="30"/>
        <v>0</v>
      </c>
      <c r="R162" s="616">
        <f t="shared" si="30"/>
        <v>0</v>
      </c>
      <c r="S162" s="617">
        <f t="shared" si="29"/>
        <v>0</v>
      </c>
    </row>
    <row r="163" spans="1:19" ht="22.5">
      <c r="A163" s="100">
        <f>'[2]Namuna No. 8'!A167</f>
        <v>0</v>
      </c>
      <c r="B163" s="618"/>
      <c r="C163" s="611" t="s">
        <v>1160</v>
      </c>
      <c r="D163" s="618"/>
      <c r="E163" s="618"/>
      <c r="F163" s="619">
        <f t="shared" si="21"/>
        <v>0</v>
      </c>
      <c r="G163" s="615">
        <f t="shared" si="25"/>
        <v>0</v>
      </c>
      <c r="H163" s="618"/>
      <c r="I163" s="104">
        <f t="shared" si="22"/>
        <v>0</v>
      </c>
      <c r="J163" s="615">
        <f t="shared" si="26"/>
        <v>0</v>
      </c>
      <c r="K163" s="618"/>
      <c r="L163" s="104">
        <f t="shared" si="23"/>
        <v>0</v>
      </c>
      <c r="M163" s="615">
        <f t="shared" si="27"/>
        <v>0</v>
      </c>
      <c r="N163" s="618"/>
      <c r="O163" s="104">
        <f t="shared" si="24"/>
        <v>0</v>
      </c>
      <c r="P163" s="615">
        <f t="shared" si="28"/>
        <v>0</v>
      </c>
      <c r="Q163" s="616">
        <f t="shared" si="30"/>
        <v>0</v>
      </c>
      <c r="R163" s="616">
        <f t="shared" si="30"/>
        <v>0</v>
      </c>
      <c r="S163" s="617">
        <f t="shared" si="29"/>
        <v>0</v>
      </c>
    </row>
    <row r="164" spans="1:19" ht="22.5">
      <c r="A164" s="100">
        <f>'[2]Namuna No. 8'!A168</f>
        <v>0</v>
      </c>
      <c r="B164" s="618"/>
      <c r="C164" s="611" t="s">
        <v>1214</v>
      </c>
      <c r="D164" s="618"/>
      <c r="E164" s="618"/>
      <c r="F164" s="619">
        <f t="shared" si="21"/>
        <v>0</v>
      </c>
      <c r="G164" s="615">
        <f t="shared" si="25"/>
        <v>0</v>
      </c>
      <c r="H164" s="618"/>
      <c r="I164" s="104">
        <f t="shared" si="22"/>
        <v>0</v>
      </c>
      <c r="J164" s="615">
        <f t="shared" si="26"/>
        <v>0</v>
      </c>
      <c r="K164" s="618"/>
      <c r="L164" s="104">
        <f t="shared" si="23"/>
        <v>0</v>
      </c>
      <c r="M164" s="615">
        <f t="shared" si="27"/>
        <v>0</v>
      </c>
      <c r="N164" s="618"/>
      <c r="O164" s="104">
        <f t="shared" si="24"/>
        <v>0</v>
      </c>
      <c r="P164" s="615">
        <f t="shared" si="28"/>
        <v>0</v>
      </c>
      <c r="Q164" s="616">
        <f t="shared" si="30"/>
        <v>0</v>
      </c>
      <c r="R164" s="616">
        <f t="shared" si="30"/>
        <v>0</v>
      </c>
      <c r="S164" s="617">
        <f t="shared" si="29"/>
        <v>0</v>
      </c>
    </row>
    <row r="165" spans="1:19" ht="22.5">
      <c r="A165" s="100">
        <f>'[2]Namuna No. 8'!A169</f>
        <v>0</v>
      </c>
      <c r="B165" s="618"/>
      <c r="C165" s="611" t="s">
        <v>1538</v>
      </c>
      <c r="D165" s="618"/>
      <c r="E165" s="618"/>
      <c r="F165" s="619">
        <f t="shared" si="21"/>
        <v>0</v>
      </c>
      <c r="G165" s="615">
        <f t="shared" si="25"/>
        <v>0</v>
      </c>
      <c r="H165" s="618"/>
      <c r="I165" s="104">
        <f t="shared" si="22"/>
        <v>0</v>
      </c>
      <c r="J165" s="615">
        <f t="shared" si="26"/>
        <v>0</v>
      </c>
      <c r="K165" s="618"/>
      <c r="L165" s="104">
        <f t="shared" si="23"/>
        <v>0</v>
      </c>
      <c r="M165" s="615">
        <f t="shared" si="27"/>
        <v>0</v>
      </c>
      <c r="N165" s="618"/>
      <c r="O165" s="104">
        <f t="shared" si="24"/>
        <v>0</v>
      </c>
      <c r="P165" s="615">
        <f t="shared" si="28"/>
        <v>0</v>
      </c>
      <c r="Q165" s="616">
        <f t="shared" si="30"/>
        <v>0</v>
      </c>
      <c r="R165" s="616">
        <f t="shared" si="30"/>
        <v>0</v>
      </c>
      <c r="S165" s="617">
        <f t="shared" si="29"/>
        <v>0</v>
      </c>
    </row>
    <row r="166" spans="1:19" ht="22.5">
      <c r="A166" s="612">
        <f>'[2]Namuna No. 8'!A170</f>
        <v>0</v>
      </c>
      <c r="B166" s="618"/>
      <c r="C166" s="611" t="s">
        <v>1287</v>
      </c>
      <c r="D166" s="618"/>
      <c r="E166" s="618"/>
      <c r="F166" s="619">
        <f t="shared" si="21"/>
        <v>0</v>
      </c>
      <c r="G166" s="615">
        <f t="shared" si="25"/>
        <v>0</v>
      </c>
      <c r="H166" s="618"/>
      <c r="I166" s="104">
        <f t="shared" si="22"/>
        <v>0</v>
      </c>
      <c r="J166" s="615">
        <f t="shared" si="26"/>
        <v>0</v>
      </c>
      <c r="K166" s="618"/>
      <c r="L166" s="104">
        <f t="shared" si="23"/>
        <v>0</v>
      </c>
      <c r="M166" s="615">
        <f t="shared" si="27"/>
        <v>0</v>
      </c>
      <c r="N166" s="618"/>
      <c r="O166" s="104">
        <f t="shared" si="24"/>
        <v>0</v>
      </c>
      <c r="P166" s="615">
        <f t="shared" si="28"/>
        <v>0</v>
      </c>
      <c r="Q166" s="616">
        <f t="shared" si="30"/>
        <v>0</v>
      </c>
      <c r="R166" s="616">
        <f t="shared" si="30"/>
        <v>0</v>
      </c>
      <c r="S166" s="617">
        <f t="shared" si="29"/>
        <v>0</v>
      </c>
    </row>
    <row r="167" spans="1:19" ht="22.5">
      <c r="A167" s="100">
        <f>'[2]Namuna No. 8'!A171</f>
        <v>0</v>
      </c>
      <c r="B167" s="618"/>
      <c r="C167" s="611" t="s">
        <v>1403</v>
      </c>
      <c r="D167" s="618"/>
      <c r="E167" s="618"/>
      <c r="F167" s="619">
        <f t="shared" si="21"/>
        <v>0</v>
      </c>
      <c r="G167" s="615">
        <f t="shared" si="25"/>
        <v>0</v>
      </c>
      <c r="H167" s="618"/>
      <c r="I167" s="104">
        <f t="shared" si="22"/>
        <v>0</v>
      </c>
      <c r="J167" s="615">
        <f t="shared" si="26"/>
        <v>0</v>
      </c>
      <c r="K167" s="618"/>
      <c r="L167" s="104">
        <f t="shared" si="23"/>
        <v>0</v>
      </c>
      <c r="M167" s="615">
        <f t="shared" si="27"/>
        <v>0</v>
      </c>
      <c r="N167" s="618"/>
      <c r="O167" s="104">
        <f t="shared" si="24"/>
        <v>0</v>
      </c>
      <c r="P167" s="615">
        <f t="shared" si="28"/>
        <v>0</v>
      </c>
      <c r="Q167" s="616">
        <f t="shared" si="30"/>
        <v>0</v>
      </c>
      <c r="R167" s="616">
        <f t="shared" si="30"/>
        <v>0</v>
      </c>
      <c r="S167" s="617">
        <f t="shared" si="29"/>
        <v>0</v>
      </c>
    </row>
    <row r="168" spans="1:19" ht="22.5">
      <c r="A168" s="100">
        <f>'[2]Namuna No. 8'!A172</f>
        <v>0</v>
      </c>
      <c r="B168" s="618"/>
      <c r="C168" s="611" t="s">
        <v>1278</v>
      </c>
      <c r="D168" s="618"/>
      <c r="E168" s="618"/>
      <c r="F168" s="619">
        <f t="shared" si="21"/>
        <v>0</v>
      </c>
      <c r="G168" s="615">
        <f t="shared" si="25"/>
        <v>0</v>
      </c>
      <c r="H168" s="618"/>
      <c r="I168" s="104">
        <f t="shared" si="22"/>
        <v>0</v>
      </c>
      <c r="J168" s="615">
        <f t="shared" si="26"/>
        <v>0</v>
      </c>
      <c r="K168" s="618"/>
      <c r="L168" s="104">
        <f t="shared" si="23"/>
        <v>0</v>
      </c>
      <c r="M168" s="615">
        <f t="shared" si="27"/>
        <v>0</v>
      </c>
      <c r="N168" s="618"/>
      <c r="O168" s="104">
        <f t="shared" si="24"/>
        <v>0</v>
      </c>
      <c r="P168" s="615">
        <f t="shared" si="28"/>
        <v>0</v>
      </c>
      <c r="Q168" s="616">
        <f t="shared" si="30"/>
        <v>0</v>
      </c>
      <c r="R168" s="616">
        <f t="shared" si="30"/>
        <v>0</v>
      </c>
      <c r="S168" s="617">
        <f t="shared" si="29"/>
        <v>0</v>
      </c>
    </row>
    <row r="169" spans="1:19" ht="22.5">
      <c r="A169" s="100">
        <f>'[2]Namuna No. 8'!A173</f>
        <v>0</v>
      </c>
      <c r="B169" s="618"/>
      <c r="C169" s="611" t="s">
        <v>1445</v>
      </c>
      <c r="D169" s="618"/>
      <c r="E169" s="618"/>
      <c r="F169" s="619">
        <f t="shared" si="21"/>
        <v>0</v>
      </c>
      <c r="G169" s="615">
        <f t="shared" si="25"/>
        <v>0</v>
      </c>
      <c r="H169" s="618"/>
      <c r="I169" s="104">
        <f t="shared" si="22"/>
        <v>0</v>
      </c>
      <c r="J169" s="615">
        <f t="shared" si="26"/>
        <v>0</v>
      </c>
      <c r="K169" s="618"/>
      <c r="L169" s="104">
        <f t="shared" si="23"/>
        <v>0</v>
      </c>
      <c r="M169" s="615">
        <f t="shared" si="27"/>
        <v>0</v>
      </c>
      <c r="N169" s="618"/>
      <c r="O169" s="104">
        <f t="shared" si="24"/>
        <v>0</v>
      </c>
      <c r="P169" s="615">
        <f t="shared" si="28"/>
        <v>0</v>
      </c>
      <c r="Q169" s="616">
        <f t="shared" si="30"/>
        <v>0</v>
      </c>
      <c r="R169" s="616">
        <f t="shared" si="30"/>
        <v>0</v>
      </c>
      <c r="S169" s="617">
        <f t="shared" si="29"/>
        <v>0</v>
      </c>
    </row>
    <row r="170" spans="1:19" ht="22.5">
      <c r="A170" s="612">
        <f>'[2]Namuna No. 8'!A174</f>
        <v>0</v>
      </c>
      <c r="B170" s="618"/>
      <c r="C170" s="611" t="s">
        <v>1094</v>
      </c>
      <c r="D170" s="618"/>
      <c r="E170" s="618"/>
      <c r="F170" s="619">
        <f t="shared" si="21"/>
        <v>0</v>
      </c>
      <c r="G170" s="615">
        <f t="shared" si="25"/>
        <v>0</v>
      </c>
      <c r="H170" s="618"/>
      <c r="I170" s="104">
        <f t="shared" si="22"/>
        <v>0</v>
      </c>
      <c r="J170" s="615">
        <f t="shared" si="26"/>
        <v>0</v>
      </c>
      <c r="K170" s="618"/>
      <c r="L170" s="104">
        <f t="shared" si="23"/>
        <v>0</v>
      </c>
      <c r="M170" s="615">
        <f t="shared" si="27"/>
        <v>0</v>
      </c>
      <c r="N170" s="618"/>
      <c r="O170" s="104">
        <f t="shared" si="24"/>
        <v>0</v>
      </c>
      <c r="P170" s="615">
        <f t="shared" si="28"/>
        <v>0</v>
      </c>
      <c r="Q170" s="616">
        <f t="shared" si="30"/>
        <v>0</v>
      </c>
      <c r="R170" s="616">
        <f t="shared" si="30"/>
        <v>0</v>
      </c>
      <c r="S170" s="617">
        <f t="shared" si="29"/>
        <v>0</v>
      </c>
    </row>
    <row r="171" spans="1:19" ht="22.5">
      <c r="A171" s="100">
        <f>'[2]Namuna No. 8'!A175</f>
        <v>0</v>
      </c>
      <c r="B171" s="618"/>
      <c r="C171" s="611" t="s">
        <v>1437</v>
      </c>
      <c r="D171" s="618"/>
      <c r="E171" s="618"/>
      <c r="F171" s="619">
        <f t="shared" si="21"/>
        <v>0</v>
      </c>
      <c r="G171" s="615">
        <f t="shared" si="25"/>
        <v>0</v>
      </c>
      <c r="H171" s="618"/>
      <c r="I171" s="104">
        <f t="shared" si="22"/>
        <v>0</v>
      </c>
      <c r="J171" s="615">
        <f t="shared" si="26"/>
        <v>0</v>
      </c>
      <c r="K171" s="618"/>
      <c r="L171" s="104">
        <f t="shared" si="23"/>
        <v>0</v>
      </c>
      <c r="M171" s="615">
        <f t="shared" si="27"/>
        <v>0</v>
      </c>
      <c r="N171" s="618"/>
      <c r="O171" s="104">
        <f t="shared" si="24"/>
        <v>0</v>
      </c>
      <c r="P171" s="615">
        <f t="shared" si="28"/>
        <v>0</v>
      </c>
      <c r="Q171" s="616">
        <f t="shared" si="30"/>
        <v>0</v>
      </c>
      <c r="R171" s="616">
        <f t="shared" si="30"/>
        <v>0</v>
      </c>
      <c r="S171" s="617">
        <f t="shared" si="29"/>
        <v>0</v>
      </c>
    </row>
    <row r="172" spans="1:19" ht="22.5">
      <c r="A172" s="100">
        <f>'[2]Namuna No. 8'!A176</f>
        <v>0</v>
      </c>
      <c r="B172" s="618"/>
      <c r="C172" s="611" t="s">
        <v>1241</v>
      </c>
      <c r="D172" s="618"/>
      <c r="E172" s="618"/>
      <c r="F172" s="619">
        <f t="shared" si="21"/>
        <v>0</v>
      </c>
      <c r="G172" s="615">
        <f t="shared" si="25"/>
        <v>0</v>
      </c>
      <c r="H172" s="618"/>
      <c r="I172" s="104">
        <f t="shared" si="22"/>
        <v>0</v>
      </c>
      <c r="J172" s="615">
        <f t="shared" si="26"/>
        <v>0</v>
      </c>
      <c r="K172" s="618"/>
      <c r="L172" s="104">
        <f t="shared" si="23"/>
        <v>0</v>
      </c>
      <c r="M172" s="615">
        <f t="shared" si="27"/>
        <v>0</v>
      </c>
      <c r="N172" s="618"/>
      <c r="O172" s="104">
        <f t="shared" si="24"/>
        <v>0</v>
      </c>
      <c r="P172" s="615">
        <f t="shared" si="28"/>
        <v>0</v>
      </c>
      <c r="Q172" s="616">
        <f t="shared" si="30"/>
        <v>0</v>
      </c>
      <c r="R172" s="616">
        <f t="shared" si="30"/>
        <v>0</v>
      </c>
      <c r="S172" s="617">
        <f t="shared" si="29"/>
        <v>0</v>
      </c>
    </row>
    <row r="173" spans="1:19" ht="22.5">
      <c r="A173" s="100">
        <f>'[2]Namuna No. 8'!A177</f>
        <v>0</v>
      </c>
      <c r="B173" s="618"/>
      <c r="C173" s="611" t="s">
        <v>1181</v>
      </c>
      <c r="D173" s="618"/>
      <c r="E173" s="618"/>
      <c r="F173" s="619">
        <f t="shared" si="21"/>
        <v>0</v>
      </c>
      <c r="G173" s="615">
        <f t="shared" si="25"/>
        <v>0</v>
      </c>
      <c r="H173" s="618"/>
      <c r="I173" s="104">
        <f t="shared" si="22"/>
        <v>0</v>
      </c>
      <c r="J173" s="615">
        <f t="shared" si="26"/>
        <v>0</v>
      </c>
      <c r="K173" s="618"/>
      <c r="L173" s="104">
        <f t="shared" si="23"/>
        <v>0</v>
      </c>
      <c r="M173" s="615">
        <f t="shared" si="27"/>
        <v>0</v>
      </c>
      <c r="N173" s="618"/>
      <c r="O173" s="104">
        <f t="shared" si="24"/>
        <v>0</v>
      </c>
      <c r="P173" s="615">
        <f t="shared" si="28"/>
        <v>0</v>
      </c>
      <c r="Q173" s="616">
        <f t="shared" si="30"/>
        <v>0</v>
      </c>
      <c r="R173" s="616">
        <f t="shared" si="30"/>
        <v>0</v>
      </c>
      <c r="S173" s="617">
        <f t="shared" si="29"/>
        <v>0</v>
      </c>
    </row>
    <row r="174" spans="1:19" ht="22.5">
      <c r="A174" s="612">
        <f>'[2]Namuna No. 8'!A178</f>
        <v>0</v>
      </c>
      <c r="B174" s="618"/>
      <c r="C174" s="611" t="s">
        <v>1333</v>
      </c>
      <c r="D174" s="618"/>
      <c r="E174" s="618"/>
      <c r="F174" s="619">
        <f t="shared" si="21"/>
        <v>0</v>
      </c>
      <c r="G174" s="615">
        <f t="shared" si="25"/>
        <v>0</v>
      </c>
      <c r="H174" s="618"/>
      <c r="I174" s="104">
        <f t="shared" si="22"/>
        <v>0</v>
      </c>
      <c r="J174" s="615">
        <f t="shared" si="26"/>
        <v>0</v>
      </c>
      <c r="K174" s="618"/>
      <c r="L174" s="104">
        <f t="shared" si="23"/>
        <v>0</v>
      </c>
      <c r="M174" s="615">
        <f t="shared" si="27"/>
        <v>0</v>
      </c>
      <c r="N174" s="618"/>
      <c r="O174" s="104">
        <f t="shared" si="24"/>
        <v>0</v>
      </c>
      <c r="P174" s="615">
        <f t="shared" si="28"/>
        <v>0</v>
      </c>
      <c r="Q174" s="616">
        <f t="shared" si="30"/>
        <v>0</v>
      </c>
      <c r="R174" s="616">
        <f t="shared" si="30"/>
        <v>0</v>
      </c>
      <c r="S174" s="617">
        <f t="shared" si="29"/>
        <v>0</v>
      </c>
    </row>
    <row r="175" spans="1:19" ht="22.5">
      <c r="A175" s="100">
        <f>'[2]Namuna No. 8'!A179</f>
        <v>0</v>
      </c>
      <c r="B175" s="618"/>
      <c r="C175" s="611" t="s">
        <v>1356</v>
      </c>
      <c r="D175" s="618"/>
      <c r="E175" s="618"/>
      <c r="F175" s="619">
        <f t="shared" si="21"/>
        <v>0</v>
      </c>
      <c r="G175" s="615">
        <f t="shared" si="25"/>
        <v>0</v>
      </c>
      <c r="H175" s="618"/>
      <c r="I175" s="104">
        <f t="shared" si="22"/>
        <v>0</v>
      </c>
      <c r="J175" s="615">
        <f t="shared" si="26"/>
        <v>0</v>
      </c>
      <c r="K175" s="618"/>
      <c r="L175" s="104">
        <f t="shared" si="23"/>
        <v>0</v>
      </c>
      <c r="M175" s="615">
        <f t="shared" si="27"/>
        <v>0</v>
      </c>
      <c r="N175" s="618"/>
      <c r="O175" s="104">
        <f t="shared" si="24"/>
        <v>0</v>
      </c>
      <c r="P175" s="615">
        <f t="shared" si="28"/>
        <v>0</v>
      </c>
      <c r="Q175" s="616">
        <f t="shared" si="30"/>
        <v>0</v>
      </c>
      <c r="R175" s="616">
        <f t="shared" si="30"/>
        <v>0</v>
      </c>
      <c r="S175" s="617">
        <f t="shared" si="29"/>
        <v>0</v>
      </c>
    </row>
    <row r="176" spans="1:19" ht="22.5">
      <c r="A176" s="100">
        <f>'[2]Namuna No. 8'!A180</f>
        <v>0</v>
      </c>
      <c r="B176" s="618"/>
      <c r="C176" s="611" t="s">
        <v>1118</v>
      </c>
      <c r="D176" s="618"/>
      <c r="E176" s="618"/>
      <c r="F176" s="619">
        <f t="shared" si="21"/>
        <v>0</v>
      </c>
      <c r="G176" s="615">
        <f t="shared" si="25"/>
        <v>0</v>
      </c>
      <c r="H176" s="618"/>
      <c r="I176" s="104">
        <f t="shared" si="22"/>
        <v>0</v>
      </c>
      <c r="J176" s="615">
        <f t="shared" si="26"/>
        <v>0</v>
      </c>
      <c r="K176" s="618"/>
      <c r="L176" s="104">
        <f t="shared" si="23"/>
        <v>0</v>
      </c>
      <c r="M176" s="615">
        <f t="shared" si="27"/>
        <v>0</v>
      </c>
      <c r="N176" s="618"/>
      <c r="O176" s="104">
        <f t="shared" si="24"/>
        <v>0</v>
      </c>
      <c r="P176" s="615">
        <f t="shared" si="28"/>
        <v>0</v>
      </c>
      <c r="Q176" s="616">
        <f t="shared" si="30"/>
        <v>0</v>
      </c>
      <c r="R176" s="616">
        <f t="shared" si="30"/>
        <v>0</v>
      </c>
      <c r="S176" s="617">
        <f t="shared" si="29"/>
        <v>0</v>
      </c>
    </row>
    <row r="177" spans="1:19" ht="22.5">
      <c r="A177" s="100">
        <f>'[2]Namuna No. 8'!A181</f>
        <v>0</v>
      </c>
      <c r="B177" s="618"/>
      <c r="C177" s="611" t="s">
        <v>1537</v>
      </c>
      <c r="D177" s="618"/>
      <c r="E177" s="618"/>
      <c r="F177" s="619">
        <f t="shared" si="21"/>
        <v>0</v>
      </c>
      <c r="G177" s="615">
        <f t="shared" si="25"/>
        <v>0</v>
      </c>
      <c r="H177" s="618"/>
      <c r="I177" s="104">
        <f t="shared" si="22"/>
        <v>0</v>
      </c>
      <c r="J177" s="615">
        <f t="shared" si="26"/>
        <v>0</v>
      </c>
      <c r="K177" s="618"/>
      <c r="L177" s="104">
        <f t="shared" si="23"/>
        <v>0</v>
      </c>
      <c r="M177" s="615">
        <f t="shared" si="27"/>
        <v>0</v>
      </c>
      <c r="N177" s="618"/>
      <c r="O177" s="104">
        <f t="shared" si="24"/>
        <v>0</v>
      </c>
      <c r="P177" s="615">
        <f t="shared" si="28"/>
        <v>0</v>
      </c>
      <c r="Q177" s="616">
        <f t="shared" si="30"/>
        <v>0</v>
      </c>
      <c r="R177" s="616">
        <f t="shared" si="30"/>
        <v>0</v>
      </c>
      <c r="S177" s="617">
        <f t="shared" si="29"/>
        <v>0</v>
      </c>
    </row>
    <row r="178" spans="1:19" ht="22.5">
      <c r="A178" s="612">
        <f>'[2]Namuna No. 8'!A182</f>
        <v>0</v>
      </c>
      <c r="B178" s="618"/>
      <c r="C178" s="611" t="s">
        <v>1263</v>
      </c>
      <c r="D178" s="618"/>
      <c r="E178" s="618"/>
      <c r="F178" s="619">
        <f t="shared" si="21"/>
        <v>0</v>
      </c>
      <c r="G178" s="615">
        <f t="shared" si="25"/>
        <v>0</v>
      </c>
      <c r="H178" s="618"/>
      <c r="I178" s="104">
        <f t="shared" si="22"/>
        <v>0</v>
      </c>
      <c r="J178" s="615">
        <f t="shared" si="26"/>
        <v>0</v>
      </c>
      <c r="K178" s="618"/>
      <c r="L178" s="104">
        <f t="shared" si="23"/>
        <v>0</v>
      </c>
      <c r="M178" s="615">
        <f t="shared" si="27"/>
        <v>0</v>
      </c>
      <c r="N178" s="618"/>
      <c r="O178" s="104">
        <f t="shared" si="24"/>
        <v>0</v>
      </c>
      <c r="P178" s="615">
        <f t="shared" si="28"/>
        <v>0</v>
      </c>
      <c r="Q178" s="616">
        <f t="shared" si="30"/>
        <v>0</v>
      </c>
      <c r="R178" s="616">
        <f t="shared" si="30"/>
        <v>0</v>
      </c>
      <c r="S178" s="617">
        <f t="shared" si="29"/>
        <v>0</v>
      </c>
    </row>
    <row r="179" spans="1:19" ht="22.5">
      <c r="A179" s="100">
        <f>'[2]Namuna No. 8'!A183</f>
        <v>0</v>
      </c>
      <c r="B179" s="618"/>
      <c r="C179" s="611" t="s">
        <v>1452</v>
      </c>
      <c r="D179" s="618"/>
      <c r="E179" s="618"/>
      <c r="F179" s="619">
        <f t="shared" si="21"/>
        <v>0</v>
      </c>
      <c r="G179" s="615">
        <f t="shared" si="25"/>
        <v>0</v>
      </c>
      <c r="H179" s="618"/>
      <c r="I179" s="104">
        <f t="shared" si="22"/>
        <v>0</v>
      </c>
      <c r="J179" s="615">
        <f t="shared" si="26"/>
        <v>0</v>
      </c>
      <c r="K179" s="618"/>
      <c r="L179" s="104">
        <f t="shared" si="23"/>
        <v>0</v>
      </c>
      <c r="M179" s="615">
        <f t="shared" si="27"/>
        <v>0</v>
      </c>
      <c r="N179" s="618"/>
      <c r="O179" s="104">
        <f t="shared" si="24"/>
        <v>0</v>
      </c>
      <c r="P179" s="615">
        <f t="shared" si="28"/>
        <v>0</v>
      </c>
      <c r="Q179" s="616">
        <f t="shared" si="30"/>
        <v>0</v>
      </c>
      <c r="R179" s="616">
        <f t="shared" si="30"/>
        <v>0</v>
      </c>
      <c r="S179" s="617">
        <f t="shared" si="29"/>
        <v>0</v>
      </c>
    </row>
    <row r="180" spans="1:19" ht="22.5">
      <c r="A180" s="100">
        <f>'[2]Namuna No. 8'!A184</f>
        <v>0</v>
      </c>
      <c r="B180" s="618"/>
      <c r="C180" s="611" t="s">
        <v>1379</v>
      </c>
      <c r="D180" s="618"/>
      <c r="E180" s="618"/>
      <c r="F180" s="619">
        <f t="shared" si="21"/>
        <v>0</v>
      </c>
      <c r="G180" s="615">
        <f t="shared" si="25"/>
        <v>0</v>
      </c>
      <c r="H180" s="618"/>
      <c r="I180" s="104">
        <f t="shared" si="22"/>
        <v>0</v>
      </c>
      <c r="J180" s="615">
        <f t="shared" si="26"/>
        <v>0</v>
      </c>
      <c r="K180" s="618"/>
      <c r="L180" s="104">
        <f t="shared" si="23"/>
        <v>0</v>
      </c>
      <c r="M180" s="615">
        <f t="shared" si="27"/>
        <v>0</v>
      </c>
      <c r="N180" s="618"/>
      <c r="O180" s="104">
        <f t="shared" si="24"/>
        <v>0</v>
      </c>
      <c r="P180" s="615">
        <f t="shared" si="28"/>
        <v>0</v>
      </c>
      <c r="Q180" s="616">
        <f t="shared" si="30"/>
        <v>0</v>
      </c>
      <c r="R180" s="616">
        <f t="shared" si="30"/>
        <v>0</v>
      </c>
      <c r="S180" s="617">
        <f t="shared" si="29"/>
        <v>0</v>
      </c>
    </row>
    <row r="181" spans="1:19" ht="22.5">
      <c r="A181" s="100">
        <f>'[2]Namuna No. 8'!A185</f>
        <v>0</v>
      </c>
      <c r="B181" s="618"/>
      <c r="C181" s="611" t="s">
        <v>1231</v>
      </c>
      <c r="D181" s="618"/>
      <c r="E181" s="618"/>
      <c r="F181" s="619">
        <f t="shared" si="21"/>
        <v>0</v>
      </c>
      <c r="G181" s="615">
        <f t="shared" si="25"/>
        <v>0</v>
      </c>
      <c r="H181" s="618"/>
      <c r="I181" s="104">
        <f t="shared" si="22"/>
        <v>0</v>
      </c>
      <c r="J181" s="615">
        <f t="shared" si="26"/>
        <v>0</v>
      </c>
      <c r="K181" s="618"/>
      <c r="L181" s="104">
        <f t="shared" si="23"/>
        <v>0</v>
      </c>
      <c r="M181" s="615">
        <f t="shared" si="27"/>
        <v>0</v>
      </c>
      <c r="N181" s="618"/>
      <c r="O181" s="104">
        <f t="shared" si="24"/>
        <v>0</v>
      </c>
      <c r="P181" s="615">
        <f t="shared" si="28"/>
        <v>0</v>
      </c>
      <c r="Q181" s="616">
        <f t="shared" si="30"/>
        <v>0</v>
      </c>
      <c r="R181" s="616">
        <f t="shared" si="30"/>
        <v>0</v>
      </c>
      <c r="S181" s="617">
        <f t="shared" si="29"/>
        <v>0</v>
      </c>
    </row>
    <row r="182" spans="1:19" ht="22.5">
      <c r="A182" s="612">
        <f>'[2]Namuna No. 8'!A186</f>
        <v>0</v>
      </c>
      <c r="B182" s="618"/>
      <c r="C182" s="611" t="s">
        <v>1579</v>
      </c>
      <c r="D182" s="618"/>
      <c r="E182" s="618"/>
      <c r="F182" s="619">
        <f t="shared" si="21"/>
        <v>0</v>
      </c>
      <c r="G182" s="615">
        <f t="shared" si="25"/>
        <v>0</v>
      </c>
      <c r="H182" s="618"/>
      <c r="I182" s="104">
        <f t="shared" si="22"/>
        <v>0</v>
      </c>
      <c r="J182" s="615">
        <f t="shared" si="26"/>
        <v>0</v>
      </c>
      <c r="K182" s="618"/>
      <c r="L182" s="104">
        <f t="shared" si="23"/>
        <v>0</v>
      </c>
      <c r="M182" s="615">
        <f t="shared" si="27"/>
        <v>0</v>
      </c>
      <c r="N182" s="618"/>
      <c r="O182" s="104">
        <f t="shared" si="24"/>
        <v>0</v>
      </c>
      <c r="P182" s="615">
        <f t="shared" si="28"/>
        <v>0</v>
      </c>
      <c r="Q182" s="616">
        <f t="shared" si="30"/>
        <v>0</v>
      </c>
      <c r="R182" s="616">
        <f t="shared" si="30"/>
        <v>0</v>
      </c>
      <c r="S182" s="617">
        <f t="shared" si="29"/>
        <v>0</v>
      </c>
    </row>
    <row r="183" spans="1:19" ht="22.5">
      <c r="A183" s="100">
        <f>'[2]Namuna No. 8'!A187</f>
        <v>0</v>
      </c>
      <c r="B183" s="618"/>
      <c r="C183" s="611" t="s">
        <v>1315</v>
      </c>
      <c r="D183" s="618"/>
      <c r="E183" s="618"/>
      <c r="F183" s="619">
        <f t="shared" si="21"/>
        <v>0</v>
      </c>
      <c r="G183" s="615">
        <f t="shared" si="25"/>
        <v>0</v>
      </c>
      <c r="H183" s="618"/>
      <c r="I183" s="104">
        <f t="shared" si="22"/>
        <v>0</v>
      </c>
      <c r="J183" s="615">
        <f t="shared" si="26"/>
        <v>0</v>
      </c>
      <c r="K183" s="618"/>
      <c r="L183" s="104">
        <f t="shared" si="23"/>
        <v>0</v>
      </c>
      <c r="M183" s="615">
        <f t="shared" si="27"/>
        <v>0</v>
      </c>
      <c r="N183" s="618"/>
      <c r="O183" s="104">
        <f t="shared" si="24"/>
        <v>0</v>
      </c>
      <c r="P183" s="615">
        <f t="shared" si="28"/>
        <v>0</v>
      </c>
      <c r="Q183" s="616">
        <f t="shared" si="30"/>
        <v>0</v>
      </c>
      <c r="R183" s="616">
        <f t="shared" si="30"/>
        <v>0</v>
      </c>
      <c r="S183" s="617">
        <f t="shared" si="29"/>
        <v>0</v>
      </c>
    </row>
    <row r="184" spans="1:19" ht="22.5">
      <c r="A184" s="100">
        <f>'[2]Namuna No. 8'!A188</f>
        <v>0</v>
      </c>
      <c r="B184" s="618"/>
      <c r="C184" s="611" t="s">
        <v>1346</v>
      </c>
      <c r="D184" s="618"/>
      <c r="E184" s="618"/>
      <c r="F184" s="619">
        <f t="shared" si="21"/>
        <v>0</v>
      </c>
      <c r="G184" s="615">
        <f t="shared" si="25"/>
        <v>0</v>
      </c>
      <c r="H184" s="618"/>
      <c r="I184" s="104">
        <f t="shared" si="22"/>
        <v>0</v>
      </c>
      <c r="J184" s="615">
        <f t="shared" si="26"/>
        <v>0</v>
      </c>
      <c r="K184" s="618"/>
      <c r="L184" s="104">
        <f t="shared" si="23"/>
        <v>0</v>
      </c>
      <c r="M184" s="615">
        <f t="shared" si="27"/>
        <v>0</v>
      </c>
      <c r="N184" s="618"/>
      <c r="O184" s="104">
        <f t="shared" si="24"/>
        <v>0</v>
      </c>
      <c r="P184" s="615">
        <f t="shared" si="28"/>
        <v>0</v>
      </c>
      <c r="Q184" s="616">
        <f t="shared" si="30"/>
        <v>0</v>
      </c>
      <c r="R184" s="616">
        <f t="shared" si="30"/>
        <v>0</v>
      </c>
      <c r="S184" s="617">
        <f t="shared" si="29"/>
        <v>0</v>
      </c>
    </row>
    <row r="185" spans="1:19" ht="22.5">
      <c r="A185" s="100">
        <f>'[2]Namuna No. 8'!A189</f>
        <v>0</v>
      </c>
      <c r="B185" s="618"/>
      <c r="C185" s="611" t="s">
        <v>1264</v>
      </c>
      <c r="D185" s="618"/>
      <c r="E185" s="618"/>
      <c r="F185" s="619">
        <f t="shared" si="21"/>
        <v>0</v>
      </c>
      <c r="G185" s="615">
        <f t="shared" si="25"/>
        <v>0</v>
      </c>
      <c r="H185" s="618"/>
      <c r="I185" s="104">
        <f t="shared" si="22"/>
        <v>0</v>
      </c>
      <c r="J185" s="615">
        <f t="shared" si="26"/>
        <v>0</v>
      </c>
      <c r="K185" s="618"/>
      <c r="L185" s="104">
        <f t="shared" si="23"/>
        <v>0</v>
      </c>
      <c r="M185" s="615">
        <f t="shared" si="27"/>
        <v>0</v>
      </c>
      <c r="N185" s="618"/>
      <c r="O185" s="104">
        <f t="shared" si="24"/>
        <v>0</v>
      </c>
      <c r="P185" s="615">
        <f t="shared" si="28"/>
        <v>0</v>
      </c>
      <c r="Q185" s="616">
        <f t="shared" si="30"/>
        <v>0</v>
      </c>
      <c r="R185" s="616">
        <f t="shared" si="30"/>
        <v>0</v>
      </c>
      <c r="S185" s="617">
        <f t="shared" si="29"/>
        <v>0</v>
      </c>
    </row>
    <row r="186" spans="1:19" ht="22.5">
      <c r="A186" s="612">
        <f>'[2]Namuna No. 8'!A190</f>
        <v>0</v>
      </c>
      <c r="B186" s="618"/>
      <c r="C186" s="611" t="s">
        <v>1256</v>
      </c>
      <c r="D186" s="618"/>
      <c r="E186" s="618"/>
      <c r="F186" s="619">
        <f t="shared" si="21"/>
        <v>0</v>
      </c>
      <c r="G186" s="615">
        <f t="shared" si="25"/>
        <v>0</v>
      </c>
      <c r="H186" s="618"/>
      <c r="I186" s="104">
        <f t="shared" si="22"/>
        <v>0</v>
      </c>
      <c r="J186" s="615">
        <f t="shared" si="26"/>
        <v>0</v>
      </c>
      <c r="K186" s="618"/>
      <c r="L186" s="104">
        <f t="shared" si="23"/>
        <v>0</v>
      </c>
      <c r="M186" s="615">
        <f t="shared" si="27"/>
        <v>0</v>
      </c>
      <c r="N186" s="618"/>
      <c r="O186" s="104">
        <f t="shared" si="24"/>
        <v>0</v>
      </c>
      <c r="P186" s="615">
        <f t="shared" si="28"/>
        <v>0</v>
      </c>
      <c r="Q186" s="616">
        <f t="shared" si="30"/>
        <v>0</v>
      </c>
      <c r="R186" s="616">
        <f t="shared" si="30"/>
        <v>0</v>
      </c>
      <c r="S186" s="617">
        <f t="shared" si="29"/>
        <v>0</v>
      </c>
    </row>
    <row r="187" spans="1:19" ht="22.5">
      <c r="A187" s="100">
        <f>'[2]Namuna No. 8'!A191</f>
        <v>0</v>
      </c>
      <c r="B187" s="618"/>
      <c r="C187" s="611" t="s">
        <v>1573</v>
      </c>
      <c r="D187" s="618"/>
      <c r="E187" s="618"/>
      <c r="F187" s="619">
        <f t="shared" si="21"/>
        <v>0</v>
      </c>
      <c r="G187" s="615">
        <f t="shared" si="25"/>
        <v>0</v>
      </c>
      <c r="H187" s="618"/>
      <c r="I187" s="104">
        <f t="shared" si="22"/>
        <v>0</v>
      </c>
      <c r="J187" s="615">
        <f t="shared" si="26"/>
        <v>0</v>
      </c>
      <c r="K187" s="618"/>
      <c r="L187" s="104">
        <f t="shared" si="23"/>
        <v>0</v>
      </c>
      <c r="M187" s="615">
        <f t="shared" si="27"/>
        <v>0</v>
      </c>
      <c r="N187" s="618"/>
      <c r="O187" s="104">
        <f t="shared" si="24"/>
        <v>0</v>
      </c>
      <c r="P187" s="615">
        <f t="shared" si="28"/>
        <v>0</v>
      </c>
      <c r="Q187" s="616">
        <f t="shared" si="30"/>
        <v>0</v>
      </c>
      <c r="R187" s="616">
        <f t="shared" si="30"/>
        <v>0</v>
      </c>
      <c r="S187" s="617">
        <f t="shared" si="29"/>
        <v>0</v>
      </c>
    </row>
    <row r="188" spans="1:19" ht="22.5">
      <c r="A188" s="100">
        <f>'[2]Namuna No. 8'!A192</f>
        <v>0</v>
      </c>
      <c r="B188" s="618"/>
      <c r="C188" s="611" t="s">
        <v>1454</v>
      </c>
      <c r="D188" s="618"/>
      <c r="E188" s="618"/>
      <c r="F188" s="619">
        <f t="shared" si="21"/>
        <v>0</v>
      </c>
      <c r="G188" s="615">
        <f t="shared" si="25"/>
        <v>0</v>
      </c>
      <c r="H188" s="618"/>
      <c r="I188" s="104">
        <f t="shared" si="22"/>
        <v>0</v>
      </c>
      <c r="J188" s="615">
        <f t="shared" si="26"/>
        <v>0</v>
      </c>
      <c r="K188" s="618"/>
      <c r="L188" s="104">
        <f t="shared" si="23"/>
        <v>0</v>
      </c>
      <c r="M188" s="615">
        <f t="shared" si="27"/>
        <v>0</v>
      </c>
      <c r="N188" s="618"/>
      <c r="O188" s="104">
        <f t="shared" si="24"/>
        <v>0</v>
      </c>
      <c r="P188" s="615">
        <f t="shared" si="28"/>
        <v>0</v>
      </c>
      <c r="Q188" s="616">
        <f t="shared" si="30"/>
        <v>0</v>
      </c>
      <c r="R188" s="616">
        <f t="shared" si="30"/>
        <v>0</v>
      </c>
      <c r="S188" s="617">
        <f t="shared" si="29"/>
        <v>0</v>
      </c>
    </row>
    <row r="189" spans="1:19" ht="22.5">
      <c r="A189" s="100">
        <f>'[2]Namuna No. 8'!A193</f>
        <v>0</v>
      </c>
      <c r="B189" s="618"/>
      <c r="C189" s="611" t="s">
        <v>1265</v>
      </c>
      <c r="D189" s="618"/>
      <c r="E189" s="618"/>
      <c r="F189" s="619">
        <f t="shared" si="21"/>
        <v>0</v>
      </c>
      <c r="G189" s="615">
        <f t="shared" si="25"/>
        <v>0</v>
      </c>
      <c r="H189" s="618"/>
      <c r="I189" s="104">
        <f t="shared" si="22"/>
        <v>0</v>
      </c>
      <c r="J189" s="615">
        <f t="shared" si="26"/>
        <v>0</v>
      </c>
      <c r="K189" s="618"/>
      <c r="L189" s="104">
        <f t="shared" si="23"/>
        <v>0</v>
      </c>
      <c r="M189" s="615">
        <f t="shared" si="27"/>
        <v>0</v>
      </c>
      <c r="N189" s="618"/>
      <c r="O189" s="104">
        <f t="shared" si="24"/>
        <v>0</v>
      </c>
      <c r="P189" s="615">
        <f t="shared" si="28"/>
        <v>0</v>
      </c>
      <c r="Q189" s="616">
        <f t="shared" si="30"/>
        <v>0</v>
      </c>
      <c r="R189" s="616">
        <f t="shared" si="30"/>
        <v>0</v>
      </c>
      <c r="S189" s="617">
        <f t="shared" si="29"/>
        <v>0</v>
      </c>
    </row>
    <row r="190" spans="1:19" ht="22.5">
      <c r="A190" s="612">
        <f>'[2]Namuna No. 8'!A194</f>
        <v>0</v>
      </c>
      <c r="B190" s="618"/>
      <c r="C190" s="611" t="s">
        <v>1395</v>
      </c>
      <c r="D190" s="618"/>
      <c r="E190" s="618"/>
      <c r="F190" s="619">
        <f t="shared" si="21"/>
        <v>0</v>
      </c>
      <c r="G190" s="615">
        <f t="shared" si="25"/>
        <v>0</v>
      </c>
      <c r="H190" s="618"/>
      <c r="I190" s="104">
        <f t="shared" si="22"/>
        <v>0</v>
      </c>
      <c r="J190" s="615">
        <f t="shared" si="26"/>
        <v>0</v>
      </c>
      <c r="K190" s="618"/>
      <c r="L190" s="104">
        <f t="shared" si="23"/>
        <v>0</v>
      </c>
      <c r="M190" s="615">
        <f t="shared" si="27"/>
        <v>0</v>
      </c>
      <c r="N190" s="618"/>
      <c r="O190" s="104">
        <f t="shared" si="24"/>
        <v>0</v>
      </c>
      <c r="P190" s="615">
        <f t="shared" si="28"/>
        <v>0</v>
      </c>
      <c r="Q190" s="616">
        <f t="shared" si="30"/>
        <v>0</v>
      </c>
      <c r="R190" s="616">
        <f t="shared" si="30"/>
        <v>0</v>
      </c>
      <c r="S190" s="617">
        <f t="shared" si="29"/>
        <v>0</v>
      </c>
    </row>
    <row r="191" spans="1:19" ht="22.5">
      <c r="A191" s="100">
        <f>'[2]Namuna No. 8'!A195</f>
        <v>0</v>
      </c>
      <c r="B191" s="618"/>
      <c r="C191" s="611" t="s">
        <v>1442</v>
      </c>
      <c r="D191" s="618"/>
      <c r="E191" s="618"/>
      <c r="F191" s="619">
        <f t="shared" si="21"/>
        <v>0</v>
      </c>
      <c r="G191" s="615">
        <f t="shared" si="25"/>
        <v>0</v>
      </c>
      <c r="H191" s="618"/>
      <c r="I191" s="104">
        <f t="shared" si="22"/>
        <v>0</v>
      </c>
      <c r="J191" s="615">
        <f t="shared" si="26"/>
        <v>0</v>
      </c>
      <c r="K191" s="618"/>
      <c r="L191" s="104">
        <f t="shared" si="23"/>
        <v>0</v>
      </c>
      <c r="M191" s="615">
        <f t="shared" si="27"/>
        <v>0</v>
      </c>
      <c r="N191" s="618"/>
      <c r="O191" s="104">
        <f t="shared" si="24"/>
        <v>0</v>
      </c>
      <c r="P191" s="615">
        <f t="shared" si="28"/>
        <v>0</v>
      </c>
      <c r="Q191" s="616">
        <f t="shared" si="30"/>
        <v>0</v>
      </c>
      <c r="R191" s="616">
        <f t="shared" si="30"/>
        <v>0</v>
      </c>
      <c r="S191" s="617">
        <f t="shared" si="29"/>
        <v>0</v>
      </c>
    </row>
    <row r="192" spans="1:19" ht="22.5">
      <c r="A192" s="100">
        <f>'[2]Namuna No. 8'!A196</f>
        <v>0</v>
      </c>
      <c r="B192" s="618"/>
      <c r="C192" s="611" t="s">
        <v>1114</v>
      </c>
      <c r="D192" s="618"/>
      <c r="E192" s="618"/>
      <c r="F192" s="619">
        <f t="shared" si="21"/>
        <v>0</v>
      </c>
      <c r="G192" s="615">
        <f t="shared" si="25"/>
        <v>0</v>
      </c>
      <c r="H192" s="618"/>
      <c r="I192" s="104">
        <f t="shared" si="22"/>
        <v>0</v>
      </c>
      <c r="J192" s="615">
        <f t="shared" si="26"/>
        <v>0</v>
      </c>
      <c r="K192" s="618"/>
      <c r="L192" s="104">
        <f t="shared" si="23"/>
        <v>0</v>
      </c>
      <c r="M192" s="615">
        <f t="shared" si="27"/>
        <v>0</v>
      </c>
      <c r="N192" s="618"/>
      <c r="O192" s="104">
        <f t="shared" si="24"/>
        <v>0</v>
      </c>
      <c r="P192" s="615">
        <f t="shared" si="28"/>
        <v>0</v>
      </c>
      <c r="Q192" s="616">
        <f t="shared" si="30"/>
        <v>0</v>
      </c>
      <c r="R192" s="616">
        <f t="shared" si="30"/>
        <v>0</v>
      </c>
      <c r="S192" s="617">
        <f t="shared" si="29"/>
        <v>0</v>
      </c>
    </row>
    <row r="193" spans="1:19" ht="22.5">
      <c r="A193" s="100">
        <f>'[2]Namuna No. 8'!A197</f>
        <v>0</v>
      </c>
      <c r="B193" s="618"/>
      <c r="C193" s="611" t="s">
        <v>1135</v>
      </c>
      <c r="D193" s="618"/>
      <c r="E193" s="618"/>
      <c r="F193" s="619">
        <f t="shared" si="21"/>
        <v>0</v>
      </c>
      <c r="G193" s="615">
        <f t="shared" si="25"/>
        <v>0</v>
      </c>
      <c r="H193" s="618"/>
      <c r="I193" s="104">
        <f t="shared" si="22"/>
        <v>0</v>
      </c>
      <c r="J193" s="615">
        <f t="shared" si="26"/>
        <v>0</v>
      </c>
      <c r="K193" s="618"/>
      <c r="L193" s="104">
        <f t="shared" si="23"/>
        <v>0</v>
      </c>
      <c r="M193" s="615">
        <f t="shared" si="27"/>
        <v>0</v>
      </c>
      <c r="N193" s="618"/>
      <c r="O193" s="104">
        <f t="shared" si="24"/>
        <v>0</v>
      </c>
      <c r="P193" s="615">
        <f t="shared" si="28"/>
        <v>0</v>
      </c>
      <c r="Q193" s="616">
        <f t="shared" si="30"/>
        <v>0</v>
      </c>
      <c r="R193" s="616">
        <f t="shared" si="30"/>
        <v>0</v>
      </c>
      <c r="S193" s="617">
        <f t="shared" si="29"/>
        <v>0</v>
      </c>
    </row>
    <row r="194" spans="1:19" ht="22.5">
      <c r="A194" s="612">
        <f>'[2]Namuna No. 8'!A198</f>
        <v>0</v>
      </c>
      <c r="B194" s="618"/>
      <c r="C194" s="611" t="s">
        <v>1328</v>
      </c>
      <c r="D194" s="618"/>
      <c r="E194" s="618"/>
      <c r="F194" s="619">
        <f t="shared" si="21"/>
        <v>0</v>
      </c>
      <c r="G194" s="615">
        <f t="shared" si="25"/>
        <v>0</v>
      </c>
      <c r="H194" s="618"/>
      <c r="I194" s="104">
        <f t="shared" si="22"/>
        <v>0</v>
      </c>
      <c r="J194" s="615">
        <f t="shared" si="26"/>
        <v>0</v>
      </c>
      <c r="K194" s="618"/>
      <c r="L194" s="104">
        <f t="shared" si="23"/>
        <v>0</v>
      </c>
      <c r="M194" s="615">
        <f t="shared" si="27"/>
        <v>0</v>
      </c>
      <c r="N194" s="618"/>
      <c r="O194" s="104">
        <f t="shared" si="24"/>
        <v>0</v>
      </c>
      <c r="P194" s="615">
        <f t="shared" si="28"/>
        <v>0</v>
      </c>
      <c r="Q194" s="616">
        <f t="shared" si="30"/>
        <v>0</v>
      </c>
      <c r="R194" s="616">
        <f t="shared" si="30"/>
        <v>0</v>
      </c>
      <c r="S194" s="617">
        <f t="shared" si="29"/>
        <v>0</v>
      </c>
    </row>
    <row r="195" spans="1:19" ht="22.5">
      <c r="A195" s="100">
        <f>'[2]Namuna No. 8'!A199</f>
        <v>0</v>
      </c>
      <c r="B195" s="618"/>
      <c r="C195" s="611" t="s">
        <v>1288</v>
      </c>
      <c r="D195" s="618"/>
      <c r="E195" s="618"/>
      <c r="F195" s="619">
        <f t="shared" si="21"/>
        <v>0</v>
      </c>
      <c r="G195" s="615">
        <f t="shared" si="25"/>
        <v>0</v>
      </c>
      <c r="H195" s="618"/>
      <c r="I195" s="104">
        <f t="shared" si="22"/>
        <v>0</v>
      </c>
      <c r="J195" s="615">
        <f t="shared" si="26"/>
        <v>0</v>
      </c>
      <c r="K195" s="618"/>
      <c r="L195" s="104">
        <f t="shared" si="23"/>
        <v>0</v>
      </c>
      <c r="M195" s="615">
        <f t="shared" si="27"/>
        <v>0</v>
      </c>
      <c r="N195" s="618"/>
      <c r="O195" s="104">
        <f t="shared" si="24"/>
        <v>0</v>
      </c>
      <c r="P195" s="615">
        <f t="shared" si="28"/>
        <v>0</v>
      </c>
      <c r="Q195" s="616">
        <f t="shared" si="30"/>
        <v>0</v>
      </c>
      <c r="R195" s="616">
        <f t="shared" si="30"/>
        <v>0</v>
      </c>
      <c r="S195" s="617">
        <f t="shared" si="29"/>
        <v>0</v>
      </c>
    </row>
    <row r="196" spans="1:19" ht="22.5">
      <c r="A196" s="100">
        <f>'[2]Namuna No. 8'!A200</f>
        <v>0</v>
      </c>
      <c r="B196" s="618"/>
      <c r="C196" s="611" t="s">
        <v>1105</v>
      </c>
      <c r="D196" s="618"/>
      <c r="E196" s="618"/>
      <c r="F196" s="619">
        <f t="shared" si="21"/>
        <v>0</v>
      </c>
      <c r="G196" s="615">
        <f t="shared" si="25"/>
        <v>0</v>
      </c>
      <c r="H196" s="618"/>
      <c r="I196" s="104">
        <f t="shared" si="22"/>
        <v>0</v>
      </c>
      <c r="J196" s="615">
        <f t="shared" si="26"/>
        <v>0</v>
      </c>
      <c r="K196" s="618"/>
      <c r="L196" s="104">
        <f t="shared" si="23"/>
        <v>0</v>
      </c>
      <c r="M196" s="615">
        <f t="shared" si="27"/>
        <v>0</v>
      </c>
      <c r="N196" s="618"/>
      <c r="O196" s="104">
        <f t="shared" si="24"/>
        <v>0</v>
      </c>
      <c r="P196" s="615">
        <f t="shared" si="28"/>
        <v>0</v>
      </c>
      <c r="Q196" s="616">
        <f t="shared" si="30"/>
        <v>0</v>
      </c>
      <c r="R196" s="616">
        <f t="shared" si="30"/>
        <v>0</v>
      </c>
      <c r="S196" s="617">
        <f t="shared" si="29"/>
        <v>0</v>
      </c>
    </row>
    <row r="197" spans="1:19" ht="22.5">
      <c r="A197" s="100">
        <f>'[2]Namuna No. 8'!A201</f>
        <v>0</v>
      </c>
      <c r="B197" s="618"/>
      <c r="C197" s="611" t="s">
        <v>1557</v>
      </c>
      <c r="D197" s="618"/>
      <c r="E197" s="618"/>
      <c r="F197" s="619">
        <f t="shared" si="21"/>
        <v>0</v>
      </c>
      <c r="G197" s="615">
        <f t="shared" si="25"/>
        <v>0</v>
      </c>
      <c r="H197" s="618"/>
      <c r="I197" s="104">
        <f t="shared" si="22"/>
        <v>0</v>
      </c>
      <c r="J197" s="615">
        <f t="shared" si="26"/>
        <v>0</v>
      </c>
      <c r="K197" s="618"/>
      <c r="L197" s="104">
        <f t="shared" si="23"/>
        <v>0</v>
      </c>
      <c r="M197" s="615">
        <f t="shared" si="27"/>
        <v>0</v>
      </c>
      <c r="N197" s="618"/>
      <c r="O197" s="104">
        <f t="shared" si="24"/>
        <v>0</v>
      </c>
      <c r="P197" s="615">
        <f t="shared" si="28"/>
        <v>0</v>
      </c>
      <c r="Q197" s="616">
        <f t="shared" si="30"/>
        <v>0</v>
      </c>
      <c r="R197" s="616">
        <f t="shared" si="30"/>
        <v>0</v>
      </c>
      <c r="S197" s="617">
        <f t="shared" si="29"/>
        <v>0</v>
      </c>
    </row>
    <row r="198" spans="1:19" ht="22.5">
      <c r="A198" s="612">
        <f>'[2]Namuna No. 8'!A202</f>
        <v>0</v>
      </c>
      <c r="B198" s="618"/>
      <c r="C198" s="611" t="s">
        <v>1198</v>
      </c>
      <c r="D198" s="618"/>
      <c r="E198" s="618"/>
      <c r="F198" s="619">
        <f t="shared" ref="F198:F261" si="31">SUMIF(Name,C198,GPA)</f>
        <v>0</v>
      </c>
      <c r="G198" s="615">
        <f t="shared" si="25"/>
        <v>0</v>
      </c>
      <c r="H198" s="618"/>
      <c r="I198" s="104">
        <f t="shared" ref="I198:I261" si="32">SUMIF(Name,C198,SNT)</f>
        <v>0</v>
      </c>
      <c r="J198" s="615">
        <f t="shared" si="26"/>
        <v>0</v>
      </c>
      <c r="K198" s="618"/>
      <c r="L198" s="104">
        <f t="shared" ref="L198:L261" si="33">SUMIF(Name,C198,SNT)</f>
        <v>0</v>
      </c>
      <c r="M198" s="615">
        <f t="shared" si="27"/>
        <v>0</v>
      </c>
      <c r="N198" s="618"/>
      <c r="O198" s="104">
        <f t="shared" ref="O198:O261" si="34">SUMIF(Name,C198,WST)</f>
        <v>0</v>
      </c>
      <c r="P198" s="615">
        <f t="shared" si="28"/>
        <v>0</v>
      </c>
      <c r="Q198" s="616">
        <f t="shared" si="30"/>
        <v>0</v>
      </c>
      <c r="R198" s="616">
        <f t="shared" si="30"/>
        <v>0</v>
      </c>
      <c r="S198" s="617">
        <f t="shared" si="29"/>
        <v>0</v>
      </c>
    </row>
    <row r="199" spans="1:19" ht="22.5">
      <c r="A199" s="100">
        <f>'[2]Namuna No. 8'!A203</f>
        <v>0</v>
      </c>
      <c r="B199" s="618"/>
      <c r="C199" s="611" t="s">
        <v>1193</v>
      </c>
      <c r="D199" s="618"/>
      <c r="E199" s="618"/>
      <c r="F199" s="619">
        <f t="shared" si="31"/>
        <v>0</v>
      </c>
      <c r="G199" s="615">
        <f t="shared" ref="G199:G262" si="35">SUM(E199:F199)</f>
        <v>0</v>
      </c>
      <c r="H199" s="618"/>
      <c r="I199" s="104">
        <f t="shared" si="32"/>
        <v>0</v>
      </c>
      <c r="J199" s="615">
        <f t="shared" ref="J199:J262" si="36">SUM(H199:I199)</f>
        <v>0</v>
      </c>
      <c r="K199" s="618"/>
      <c r="L199" s="104">
        <f t="shared" si="33"/>
        <v>0</v>
      </c>
      <c r="M199" s="615">
        <f t="shared" ref="M199:M262" si="37">SUM(K199:L199)</f>
        <v>0</v>
      </c>
      <c r="N199" s="618"/>
      <c r="O199" s="104">
        <f t="shared" si="34"/>
        <v>0</v>
      </c>
      <c r="P199" s="615">
        <f t="shared" ref="P199:P262" si="38">SUM(N199:O199)</f>
        <v>0</v>
      </c>
      <c r="Q199" s="616">
        <f t="shared" si="30"/>
        <v>0</v>
      </c>
      <c r="R199" s="616">
        <f t="shared" si="30"/>
        <v>0</v>
      </c>
      <c r="S199" s="617">
        <f t="shared" ref="S199:S262" si="39">SUM(Q199:R199)</f>
        <v>0</v>
      </c>
    </row>
    <row r="200" spans="1:19" ht="22.5">
      <c r="A200" s="100">
        <f>'[2]Namuna No. 8'!A204</f>
        <v>0</v>
      </c>
      <c r="B200" s="618"/>
      <c r="C200" s="611" t="s">
        <v>1374</v>
      </c>
      <c r="D200" s="618"/>
      <c r="E200" s="618"/>
      <c r="F200" s="619">
        <f t="shared" si="31"/>
        <v>0</v>
      </c>
      <c r="G200" s="615">
        <f t="shared" si="35"/>
        <v>0</v>
      </c>
      <c r="H200" s="618"/>
      <c r="I200" s="104">
        <f t="shared" si="32"/>
        <v>0</v>
      </c>
      <c r="J200" s="615">
        <f t="shared" si="36"/>
        <v>0</v>
      </c>
      <c r="K200" s="618"/>
      <c r="L200" s="104">
        <f t="shared" si="33"/>
        <v>0</v>
      </c>
      <c r="M200" s="615">
        <f t="shared" si="37"/>
        <v>0</v>
      </c>
      <c r="N200" s="618"/>
      <c r="O200" s="104">
        <f t="shared" si="34"/>
        <v>0</v>
      </c>
      <c r="P200" s="615">
        <f t="shared" si="38"/>
        <v>0</v>
      </c>
      <c r="Q200" s="616">
        <f t="shared" si="30"/>
        <v>0</v>
      </c>
      <c r="R200" s="616">
        <f t="shared" si="30"/>
        <v>0</v>
      </c>
      <c r="S200" s="617">
        <f t="shared" si="39"/>
        <v>0</v>
      </c>
    </row>
    <row r="201" spans="1:19" ht="22.5">
      <c r="A201" s="100">
        <f>'[2]Namuna No. 8'!A205</f>
        <v>0</v>
      </c>
      <c r="B201" s="618"/>
      <c r="C201" s="611" t="s">
        <v>1559</v>
      </c>
      <c r="D201" s="618"/>
      <c r="E201" s="618"/>
      <c r="F201" s="619">
        <f t="shared" si="31"/>
        <v>0</v>
      </c>
      <c r="G201" s="615">
        <f t="shared" si="35"/>
        <v>0</v>
      </c>
      <c r="H201" s="618"/>
      <c r="I201" s="104">
        <f t="shared" si="32"/>
        <v>0</v>
      </c>
      <c r="J201" s="615">
        <f t="shared" si="36"/>
        <v>0</v>
      </c>
      <c r="K201" s="618"/>
      <c r="L201" s="104">
        <f t="shared" si="33"/>
        <v>0</v>
      </c>
      <c r="M201" s="615">
        <f t="shared" si="37"/>
        <v>0</v>
      </c>
      <c r="N201" s="618"/>
      <c r="O201" s="104">
        <f t="shared" si="34"/>
        <v>0</v>
      </c>
      <c r="P201" s="615">
        <f t="shared" si="38"/>
        <v>0</v>
      </c>
      <c r="Q201" s="616">
        <f t="shared" si="30"/>
        <v>0</v>
      </c>
      <c r="R201" s="616">
        <f t="shared" si="30"/>
        <v>0</v>
      </c>
      <c r="S201" s="617">
        <f t="shared" si="39"/>
        <v>0</v>
      </c>
    </row>
    <row r="202" spans="1:19" ht="22.5">
      <c r="A202" s="612">
        <f>'[2]Namuna No. 8'!A206</f>
        <v>0</v>
      </c>
      <c r="B202" s="618"/>
      <c r="C202" s="611" t="s">
        <v>1064</v>
      </c>
      <c r="D202" s="618"/>
      <c r="E202" s="618"/>
      <c r="F202" s="619">
        <f t="shared" si="31"/>
        <v>0</v>
      </c>
      <c r="G202" s="615">
        <f t="shared" si="35"/>
        <v>0</v>
      </c>
      <c r="H202" s="618"/>
      <c r="I202" s="104">
        <f t="shared" si="32"/>
        <v>0</v>
      </c>
      <c r="J202" s="615">
        <f t="shared" si="36"/>
        <v>0</v>
      </c>
      <c r="K202" s="618"/>
      <c r="L202" s="104">
        <f t="shared" si="33"/>
        <v>0</v>
      </c>
      <c r="M202" s="615">
        <f t="shared" si="37"/>
        <v>0</v>
      </c>
      <c r="N202" s="618"/>
      <c r="O202" s="104">
        <f t="shared" si="34"/>
        <v>0</v>
      </c>
      <c r="P202" s="615">
        <f t="shared" si="38"/>
        <v>0</v>
      </c>
      <c r="Q202" s="616">
        <f t="shared" si="30"/>
        <v>0</v>
      </c>
      <c r="R202" s="616">
        <f t="shared" si="30"/>
        <v>0</v>
      </c>
      <c r="S202" s="617">
        <f t="shared" si="39"/>
        <v>0</v>
      </c>
    </row>
    <row r="203" spans="1:19" ht="22.5">
      <c r="A203" s="100">
        <f>'[2]Namuna No. 8'!A207</f>
        <v>0</v>
      </c>
      <c r="B203" s="618"/>
      <c r="C203" s="611" t="s">
        <v>1203</v>
      </c>
      <c r="D203" s="618"/>
      <c r="E203" s="618"/>
      <c r="F203" s="619">
        <f t="shared" si="31"/>
        <v>0</v>
      </c>
      <c r="G203" s="615">
        <f t="shared" si="35"/>
        <v>0</v>
      </c>
      <c r="H203" s="618"/>
      <c r="I203" s="104">
        <f t="shared" si="32"/>
        <v>0</v>
      </c>
      <c r="J203" s="615">
        <f t="shared" si="36"/>
        <v>0</v>
      </c>
      <c r="K203" s="618"/>
      <c r="L203" s="104">
        <f t="shared" si="33"/>
        <v>0</v>
      </c>
      <c r="M203" s="615">
        <f t="shared" si="37"/>
        <v>0</v>
      </c>
      <c r="N203" s="618"/>
      <c r="O203" s="104">
        <f t="shared" si="34"/>
        <v>0</v>
      </c>
      <c r="P203" s="615">
        <f t="shared" si="38"/>
        <v>0</v>
      </c>
      <c r="Q203" s="616">
        <f t="shared" si="30"/>
        <v>0</v>
      </c>
      <c r="R203" s="616">
        <f t="shared" si="30"/>
        <v>0</v>
      </c>
      <c r="S203" s="617">
        <f t="shared" si="39"/>
        <v>0</v>
      </c>
    </row>
    <row r="204" spans="1:19" ht="22.5">
      <c r="A204" s="100">
        <f>'[2]Namuna No. 8'!A208</f>
        <v>0</v>
      </c>
      <c r="B204" s="618"/>
      <c r="C204" s="611" t="s">
        <v>1321</v>
      </c>
      <c r="D204" s="618"/>
      <c r="E204" s="618"/>
      <c r="F204" s="619">
        <f t="shared" si="31"/>
        <v>0</v>
      </c>
      <c r="G204" s="615">
        <f t="shared" si="35"/>
        <v>0</v>
      </c>
      <c r="H204" s="618"/>
      <c r="I204" s="104">
        <f t="shared" si="32"/>
        <v>0</v>
      </c>
      <c r="J204" s="615">
        <f t="shared" si="36"/>
        <v>0</v>
      </c>
      <c r="K204" s="618"/>
      <c r="L204" s="104">
        <f t="shared" si="33"/>
        <v>0</v>
      </c>
      <c r="M204" s="615">
        <f t="shared" si="37"/>
        <v>0</v>
      </c>
      <c r="N204" s="618"/>
      <c r="O204" s="104">
        <f t="shared" si="34"/>
        <v>0</v>
      </c>
      <c r="P204" s="615">
        <f t="shared" si="38"/>
        <v>0</v>
      </c>
      <c r="Q204" s="616">
        <f t="shared" si="30"/>
        <v>0</v>
      </c>
      <c r="R204" s="616">
        <f t="shared" si="30"/>
        <v>0</v>
      </c>
      <c r="S204" s="617">
        <f t="shared" si="39"/>
        <v>0</v>
      </c>
    </row>
    <row r="205" spans="1:19" ht="22.5">
      <c r="A205" s="100">
        <f>'[2]Namuna No. 8'!A209</f>
        <v>0</v>
      </c>
      <c r="B205" s="618"/>
      <c r="C205" s="611" t="s">
        <v>1314</v>
      </c>
      <c r="D205" s="618"/>
      <c r="E205" s="618"/>
      <c r="F205" s="619">
        <f t="shared" si="31"/>
        <v>0</v>
      </c>
      <c r="G205" s="615">
        <f t="shared" si="35"/>
        <v>0</v>
      </c>
      <c r="H205" s="618"/>
      <c r="I205" s="104">
        <f t="shared" si="32"/>
        <v>0</v>
      </c>
      <c r="J205" s="615">
        <f t="shared" si="36"/>
        <v>0</v>
      </c>
      <c r="K205" s="618"/>
      <c r="L205" s="104">
        <f t="shared" si="33"/>
        <v>0</v>
      </c>
      <c r="M205" s="615">
        <f t="shared" si="37"/>
        <v>0</v>
      </c>
      <c r="N205" s="618"/>
      <c r="O205" s="104">
        <f t="shared" si="34"/>
        <v>0</v>
      </c>
      <c r="P205" s="615">
        <f t="shared" si="38"/>
        <v>0</v>
      </c>
      <c r="Q205" s="616">
        <f t="shared" si="30"/>
        <v>0</v>
      </c>
      <c r="R205" s="616">
        <f t="shared" si="30"/>
        <v>0</v>
      </c>
      <c r="S205" s="617">
        <f t="shared" si="39"/>
        <v>0</v>
      </c>
    </row>
    <row r="206" spans="1:19" ht="22.5">
      <c r="A206" s="612">
        <f>'[2]Namuna No. 8'!A210</f>
        <v>0</v>
      </c>
      <c r="B206" s="618"/>
      <c r="C206" s="611" t="s">
        <v>1260</v>
      </c>
      <c r="D206" s="618"/>
      <c r="E206" s="618"/>
      <c r="F206" s="619">
        <f t="shared" si="31"/>
        <v>0</v>
      </c>
      <c r="G206" s="615">
        <f t="shared" si="35"/>
        <v>0</v>
      </c>
      <c r="H206" s="618"/>
      <c r="I206" s="104">
        <f t="shared" si="32"/>
        <v>0</v>
      </c>
      <c r="J206" s="615">
        <f t="shared" si="36"/>
        <v>0</v>
      </c>
      <c r="K206" s="618"/>
      <c r="L206" s="104">
        <f t="shared" si="33"/>
        <v>0</v>
      </c>
      <c r="M206" s="615">
        <f t="shared" si="37"/>
        <v>0</v>
      </c>
      <c r="N206" s="618"/>
      <c r="O206" s="104">
        <f t="shared" si="34"/>
        <v>0</v>
      </c>
      <c r="P206" s="615">
        <f t="shared" si="38"/>
        <v>0</v>
      </c>
      <c r="Q206" s="616">
        <f t="shared" si="30"/>
        <v>0</v>
      </c>
      <c r="R206" s="616">
        <f t="shared" si="30"/>
        <v>0</v>
      </c>
      <c r="S206" s="617">
        <f t="shared" si="39"/>
        <v>0</v>
      </c>
    </row>
    <row r="207" spans="1:19" ht="22.5">
      <c r="A207" s="100">
        <f>'[2]Namuna No. 8'!A211</f>
        <v>0</v>
      </c>
      <c r="B207" s="618"/>
      <c r="C207" s="611" t="s">
        <v>1294</v>
      </c>
      <c r="D207" s="618"/>
      <c r="E207" s="618"/>
      <c r="F207" s="619">
        <f t="shared" si="31"/>
        <v>0</v>
      </c>
      <c r="G207" s="615">
        <f t="shared" si="35"/>
        <v>0</v>
      </c>
      <c r="H207" s="618"/>
      <c r="I207" s="104">
        <f t="shared" si="32"/>
        <v>0</v>
      </c>
      <c r="J207" s="615">
        <f t="shared" si="36"/>
        <v>0</v>
      </c>
      <c r="K207" s="618"/>
      <c r="L207" s="104">
        <f t="shared" si="33"/>
        <v>0</v>
      </c>
      <c r="M207" s="615">
        <f t="shared" si="37"/>
        <v>0</v>
      </c>
      <c r="N207" s="618"/>
      <c r="O207" s="104">
        <f t="shared" si="34"/>
        <v>0</v>
      </c>
      <c r="P207" s="615">
        <f t="shared" si="38"/>
        <v>0</v>
      </c>
      <c r="Q207" s="616">
        <f t="shared" si="30"/>
        <v>0</v>
      </c>
      <c r="R207" s="616">
        <f t="shared" si="30"/>
        <v>0</v>
      </c>
      <c r="S207" s="617">
        <f t="shared" si="39"/>
        <v>0</v>
      </c>
    </row>
    <row r="208" spans="1:19" ht="22.5">
      <c r="A208" s="100">
        <f>'[2]Namuna No. 8'!A212</f>
        <v>0</v>
      </c>
      <c r="B208" s="618"/>
      <c r="C208" s="611" t="s">
        <v>1467</v>
      </c>
      <c r="D208" s="618"/>
      <c r="E208" s="618"/>
      <c r="F208" s="619">
        <f t="shared" si="31"/>
        <v>0</v>
      </c>
      <c r="G208" s="615">
        <f t="shared" si="35"/>
        <v>0</v>
      </c>
      <c r="H208" s="618"/>
      <c r="I208" s="104">
        <f t="shared" si="32"/>
        <v>0</v>
      </c>
      <c r="J208" s="615">
        <f t="shared" si="36"/>
        <v>0</v>
      </c>
      <c r="K208" s="618"/>
      <c r="L208" s="104">
        <f t="shared" si="33"/>
        <v>0</v>
      </c>
      <c r="M208" s="615">
        <f t="shared" si="37"/>
        <v>0</v>
      </c>
      <c r="N208" s="618"/>
      <c r="O208" s="104">
        <f t="shared" si="34"/>
        <v>0</v>
      </c>
      <c r="P208" s="615">
        <f t="shared" si="38"/>
        <v>0</v>
      </c>
      <c r="Q208" s="616">
        <f t="shared" si="30"/>
        <v>0</v>
      </c>
      <c r="R208" s="616">
        <f t="shared" si="30"/>
        <v>0</v>
      </c>
      <c r="S208" s="617">
        <f t="shared" si="39"/>
        <v>0</v>
      </c>
    </row>
    <row r="209" spans="1:19" ht="22.5">
      <c r="A209" s="100">
        <f>'[2]Namuna No. 8'!A213</f>
        <v>0</v>
      </c>
      <c r="B209" s="618"/>
      <c r="C209" s="611" t="s">
        <v>1552</v>
      </c>
      <c r="D209" s="618"/>
      <c r="E209" s="618"/>
      <c r="F209" s="619">
        <f t="shared" si="31"/>
        <v>0</v>
      </c>
      <c r="G209" s="615">
        <f t="shared" si="35"/>
        <v>0</v>
      </c>
      <c r="H209" s="618"/>
      <c r="I209" s="104">
        <f t="shared" si="32"/>
        <v>0</v>
      </c>
      <c r="J209" s="615">
        <f t="shared" si="36"/>
        <v>0</v>
      </c>
      <c r="K209" s="618"/>
      <c r="L209" s="104">
        <f t="shared" si="33"/>
        <v>0</v>
      </c>
      <c r="M209" s="615">
        <f t="shared" si="37"/>
        <v>0</v>
      </c>
      <c r="N209" s="618"/>
      <c r="O209" s="104">
        <f t="shared" si="34"/>
        <v>0</v>
      </c>
      <c r="P209" s="615">
        <f t="shared" si="38"/>
        <v>0</v>
      </c>
      <c r="Q209" s="616">
        <f t="shared" si="30"/>
        <v>0</v>
      </c>
      <c r="R209" s="616">
        <f t="shared" si="30"/>
        <v>0</v>
      </c>
      <c r="S209" s="617">
        <f t="shared" si="39"/>
        <v>0</v>
      </c>
    </row>
    <row r="210" spans="1:19" ht="22.5">
      <c r="A210" s="612">
        <f>'[2]Namuna No. 8'!A214</f>
        <v>0</v>
      </c>
      <c r="B210" s="618"/>
      <c r="C210" s="611" t="s">
        <v>1360</v>
      </c>
      <c r="D210" s="618"/>
      <c r="E210" s="618"/>
      <c r="F210" s="619">
        <f t="shared" si="31"/>
        <v>0</v>
      </c>
      <c r="G210" s="615">
        <f t="shared" si="35"/>
        <v>0</v>
      </c>
      <c r="H210" s="618"/>
      <c r="I210" s="104">
        <f t="shared" si="32"/>
        <v>0</v>
      </c>
      <c r="J210" s="615">
        <f t="shared" si="36"/>
        <v>0</v>
      </c>
      <c r="K210" s="618"/>
      <c r="L210" s="104">
        <f t="shared" si="33"/>
        <v>0</v>
      </c>
      <c r="M210" s="615">
        <f t="shared" si="37"/>
        <v>0</v>
      </c>
      <c r="N210" s="618"/>
      <c r="O210" s="104">
        <f t="shared" si="34"/>
        <v>0</v>
      </c>
      <c r="P210" s="615">
        <f t="shared" si="38"/>
        <v>0</v>
      </c>
      <c r="Q210" s="616">
        <f t="shared" si="30"/>
        <v>0</v>
      </c>
      <c r="R210" s="616">
        <f t="shared" si="30"/>
        <v>0</v>
      </c>
      <c r="S210" s="617">
        <f t="shared" si="39"/>
        <v>0</v>
      </c>
    </row>
    <row r="211" spans="1:19" ht="22.5">
      <c r="A211" s="100">
        <f>'[2]Namuna No. 8'!A215</f>
        <v>0</v>
      </c>
      <c r="B211" s="618"/>
      <c r="C211" s="611" t="s">
        <v>1184</v>
      </c>
      <c r="D211" s="618"/>
      <c r="E211" s="618"/>
      <c r="F211" s="619">
        <f t="shared" si="31"/>
        <v>0</v>
      </c>
      <c r="G211" s="615">
        <f t="shared" si="35"/>
        <v>0</v>
      </c>
      <c r="H211" s="618"/>
      <c r="I211" s="104">
        <f t="shared" si="32"/>
        <v>0</v>
      </c>
      <c r="J211" s="615">
        <f t="shared" si="36"/>
        <v>0</v>
      </c>
      <c r="K211" s="618"/>
      <c r="L211" s="104">
        <f t="shared" si="33"/>
        <v>0</v>
      </c>
      <c r="M211" s="615">
        <f t="shared" si="37"/>
        <v>0</v>
      </c>
      <c r="N211" s="618"/>
      <c r="O211" s="104">
        <f t="shared" si="34"/>
        <v>0</v>
      </c>
      <c r="P211" s="615">
        <f t="shared" si="38"/>
        <v>0</v>
      </c>
      <c r="Q211" s="616">
        <f t="shared" si="30"/>
        <v>0</v>
      </c>
      <c r="R211" s="616">
        <f t="shared" si="30"/>
        <v>0</v>
      </c>
      <c r="S211" s="617">
        <f t="shared" si="39"/>
        <v>0</v>
      </c>
    </row>
    <row r="212" spans="1:19" ht="22.5">
      <c r="A212" s="100">
        <f>'[2]Namuna No. 8'!A216</f>
        <v>0</v>
      </c>
      <c r="B212" s="618"/>
      <c r="C212" s="611" t="s">
        <v>1322</v>
      </c>
      <c r="D212" s="618"/>
      <c r="E212" s="618"/>
      <c r="F212" s="619">
        <f t="shared" si="31"/>
        <v>0</v>
      </c>
      <c r="G212" s="615">
        <f t="shared" si="35"/>
        <v>0</v>
      </c>
      <c r="H212" s="618"/>
      <c r="I212" s="104">
        <f t="shared" si="32"/>
        <v>0</v>
      </c>
      <c r="J212" s="615">
        <f t="shared" si="36"/>
        <v>0</v>
      </c>
      <c r="K212" s="618"/>
      <c r="L212" s="104">
        <f t="shared" si="33"/>
        <v>0</v>
      </c>
      <c r="M212" s="615">
        <f t="shared" si="37"/>
        <v>0</v>
      </c>
      <c r="N212" s="618"/>
      <c r="O212" s="104">
        <f t="shared" si="34"/>
        <v>0</v>
      </c>
      <c r="P212" s="615">
        <f t="shared" si="38"/>
        <v>0</v>
      </c>
      <c r="Q212" s="616">
        <f t="shared" si="30"/>
        <v>0</v>
      </c>
      <c r="R212" s="616">
        <f t="shared" si="30"/>
        <v>0</v>
      </c>
      <c r="S212" s="617">
        <f t="shared" si="39"/>
        <v>0</v>
      </c>
    </row>
    <row r="213" spans="1:19" ht="22.5">
      <c r="A213" s="100">
        <f>'[2]Namuna No. 8'!A217</f>
        <v>0</v>
      </c>
      <c r="B213" s="618"/>
      <c r="C213" s="611" t="s">
        <v>1451</v>
      </c>
      <c r="D213" s="618"/>
      <c r="E213" s="618"/>
      <c r="F213" s="619">
        <f t="shared" si="31"/>
        <v>0</v>
      </c>
      <c r="G213" s="615">
        <f t="shared" si="35"/>
        <v>0</v>
      </c>
      <c r="H213" s="618"/>
      <c r="I213" s="104">
        <f t="shared" si="32"/>
        <v>0</v>
      </c>
      <c r="J213" s="615">
        <f t="shared" si="36"/>
        <v>0</v>
      </c>
      <c r="K213" s="618"/>
      <c r="L213" s="104">
        <f t="shared" si="33"/>
        <v>0</v>
      </c>
      <c r="M213" s="615">
        <f t="shared" si="37"/>
        <v>0</v>
      </c>
      <c r="N213" s="618"/>
      <c r="O213" s="104">
        <f t="shared" si="34"/>
        <v>0</v>
      </c>
      <c r="P213" s="615">
        <f t="shared" si="38"/>
        <v>0</v>
      </c>
      <c r="Q213" s="616">
        <f t="shared" si="30"/>
        <v>0</v>
      </c>
      <c r="R213" s="616">
        <f t="shared" si="30"/>
        <v>0</v>
      </c>
      <c r="S213" s="617">
        <f t="shared" si="39"/>
        <v>0</v>
      </c>
    </row>
    <row r="214" spans="1:19" ht="22.5">
      <c r="A214" s="612">
        <f>'[2]Namuna No. 8'!A218</f>
        <v>0</v>
      </c>
      <c r="B214" s="618"/>
      <c r="C214" s="611" t="s">
        <v>1211</v>
      </c>
      <c r="D214" s="618"/>
      <c r="E214" s="618"/>
      <c r="F214" s="619">
        <f t="shared" si="31"/>
        <v>0</v>
      </c>
      <c r="G214" s="615">
        <f t="shared" si="35"/>
        <v>0</v>
      </c>
      <c r="H214" s="618"/>
      <c r="I214" s="104">
        <f t="shared" si="32"/>
        <v>0</v>
      </c>
      <c r="J214" s="615">
        <f t="shared" si="36"/>
        <v>0</v>
      </c>
      <c r="K214" s="618"/>
      <c r="L214" s="104">
        <f t="shared" si="33"/>
        <v>0</v>
      </c>
      <c r="M214" s="615">
        <f t="shared" si="37"/>
        <v>0</v>
      </c>
      <c r="N214" s="618"/>
      <c r="O214" s="104">
        <f t="shared" si="34"/>
        <v>0</v>
      </c>
      <c r="P214" s="615">
        <f t="shared" si="38"/>
        <v>0</v>
      </c>
      <c r="Q214" s="616">
        <f t="shared" si="30"/>
        <v>0</v>
      </c>
      <c r="R214" s="616">
        <f t="shared" si="30"/>
        <v>0</v>
      </c>
      <c r="S214" s="617">
        <f t="shared" si="39"/>
        <v>0</v>
      </c>
    </row>
    <row r="215" spans="1:19" ht="22.5">
      <c r="A215" s="100">
        <f>'[2]Namuna No. 8'!A219</f>
        <v>0</v>
      </c>
      <c r="B215" s="618"/>
      <c r="C215" s="611" t="s">
        <v>1400</v>
      </c>
      <c r="D215" s="618"/>
      <c r="E215" s="618"/>
      <c r="F215" s="619">
        <f t="shared" si="31"/>
        <v>0</v>
      </c>
      <c r="G215" s="615">
        <f t="shared" si="35"/>
        <v>0</v>
      </c>
      <c r="H215" s="618"/>
      <c r="I215" s="104">
        <f t="shared" si="32"/>
        <v>0</v>
      </c>
      <c r="J215" s="615">
        <f t="shared" si="36"/>
        <v>0</v>
      </c>
      <c r="K215" s="618"/>
      <c r="L215" s="104">
        <f t="shared" si="33"/>
        <v>0</v>
      </c>
      <c r="M215" s="615">
        <f t="shared" si="37"/>
        <v>0</v>
      </c>
      <c r="N215" s="618"/>
      <c r="O215" s="104">
        <f t="shared" si="34"/>
        <v>0</v>
      </c>
      <c r="P215" s="615">
        <f t="shared" si="38"/>
        <v>0</v>
      </c>
      <c r="Q215" s="616">
        <f t="shared" ref="Q215:R278" si="40">E215+H215+K215+N215</f>
        <v>0</v>
      </c>
      <c r="R215" s="616">
        <f t="shared" si="40"/>
        <v>0</v>
      </c>
      <c r="S215" s="617">
        <f t="shared" si="39"/>
        <v>0</v>
      </c>
    </row>
    <row r="216" spans="1:19" ht="22.5">
      <c r="A216" s="100">
        <f>'[2]Namuna No. 8'!A220</f>
        <v>0</v>
      </c>
      <c r="B216" s="618"/>
      <c r="C216" s="611" t="s">
        <v>1253</v>
      </c>
      <c r="D216" s="618"/>
      <c r="E216" s="618"/>
      <c r="F216" s="619">
        <f t="shared" si="31"/>
        <v>0</v>
      </c>
      <c r="G216" s="615">
        <f t="shared" si="35"/>
        <v>0</v>
      </c>
      <c r="H216" s="618"/>
      <c r="I216" s="104">
        <f t="shared" si="32"/>
        <v>0</v>
      </c>
      <c r="J216" s="615">
        <f t="shared" si="36"/>
        <v>0</v>
      </c>
      <c r="K216" s="618"/>
      <c r="L216" s="104">
        <f t="shared" si="33"/>
        <v>0</v>
      </c>
      <c r="M216" s="615">
        <f t="shared" si="37"/>
        <v>0</v>
      </c>
      <c r="N216" s="618"/>
      <c r="O216" s="104">
        <f t="shared" si="34"/>
        <v>0</v>
      </c>
      <c r="P216" s="615">
        <f t="shared" si="38"/>
        <v>0</v>
      </c>
      <c r="Q216" s="616">
        <f t="shared" si="40"/>
        <v>0</v>
      </c>
      <c r="R216" s="616">
        <f t="shared" si="40"/>
        <v>0</v>
      </c>
      <c r="S216" s="617">
        <f t="shared" si="39"/>
        <v>0</v>
      </c>
    </row>
    <row r="217" spans="1:19" ht="22.5">
      <c r="A217" s="100">
        <f>'[2]Namuna No. 8'!A221</f>
        <v>0</v>
      </c>
      <c r="B217" s="618"/>
      <c r="C217" s="611" t="s">
        <v>1291</v>
      </c>
      <c r="D217" s="618"/>
      <c r="E217" s="618"/>
      <c r="F217" s="619">
        <f t="shared" si="31"/>
        <v>0</v>
      </c>
      <c r="G217" s="615">
        <f t="shared" si="35"/>
        <v>0</v>
      </c>
      <c r="H217" s="618"/>
      <c r="I217" s="104">
        <f t="shared" si="32"/>
        <v>0</v>
      </c>
      <c r="J217" s="615">
        <f t="shared" si="36"/>
        <v>0</v>
      </c>
      <c r="K217" s="618"/>
      <c r="L217" s="104">
        <f t="shared" si="33"/>
        <v>0</v>
      </c>
      <c r="M217" s="615">
        <f t="shared" si="37"/>
        <v>0</v>
      </c>
      <c r="N217" s="618"/>
      <c r="O217" s="104">
        <f t="shared" si="34"/>
        <v>0</v>
      </c>
      <c r="P217" s="615">
        <f t="shared" si="38"/>
        <v>0</v>
      </c>
      <c r="Q217" s="616">
        <f t="shared" si="40"/>
        <v>0</v>
      </c>
      <c r="R217" s="616">
        <f t="shared" si="40"/>
        <v>0</v>
      </c>
      <c r="S217" s="617">
        <f t="shared" si="39"/>
        <v>0</v>
      </c>
    </row>
    <row r="218" spans="1:19" ht="22.5">
      <c r="A218" s="612">
        <f>'[2]Namuna No. 8'!A222</f>
        <v>0</v>
      </c>
      <c r="B218" s="618"/>
      <c r="C218" s="611" t="s">
        <v>1506</v>
      </c>
      <c r="D218" s="618"/>
      <c r="E218" s="618"/>
      <c r="F218" s="619">
        <f t="shared" si="31"/>
        <v>0</v>
      </c>
      <c r="G218" s="615">
        <f t="shared" si="35"/>
        <v>0</v>
      </c>
      <c r="H218" s="618"/>
      <c r="I218" s="104">
        <f t="shared" si="32"/>
        <v>0</v>
      </c>
      <c r="J218" s="615">
        <f t="shared" si="36"/>
        <v>0</v>
      </c>
      <c r="K218" s="618"/>
      <c r="L218" s="104">
        <f t="shared" si="33"/>
        <v>0</v>
      </c>
      <c r="M218" s="615">
        <f t="shared" si="37"/>
        <v>0</v>
      </c>
      <c r="N218" s="618"/>
      <c r="O218" s="104">
        <f t="shared" si="34"/>
        <v>0</v>
      </c>
      <c r="P218" s="615">
        <f t="shared" si="38"/>
        <v>0</v>
      </c>
      <c r="Q218" s="616">
        <f t="shared" si="40"/>
        <v>0</v>
      </c>
      <c r="R218" s="616">
        <f t="shared" si="40"/>
        <v>0</v>
      </c>
      <c r="S218" s="617">
        <f t="shared" si="39"/>
        <v>0</v>
      </c>
    </row>
    <row r="219" spans="1:19" ht="22.5">
      <c r="A219" s="100">
        <f>'[2]Namuna No. 8'!A223</f>
        <v>0</v>
      </c>
      <c r="B219" s="618"/>
      <c r="C219" s="611" t="s">
        <v>1376</v>
      </c>
      <c r="D219" s="618"/>
      <c r="E219" s="618"/>
      <c r="F219" s="619">
        <f t="shared" si="31"/>
        <v>0</v>
      </c>
      <c r="G219" s="615">
        <f t="shared" si="35"/>
        <v>0</v>
      </c>
      <c r="H219" s="618"/>
      <c r="I219" s="104">
        <f t="shared" si="32"/>
        <v>0</v>
      </c>
      <c r="J219" s="615">
        <f t="shared" si="36"/>
        <v>0</v>
      </c>
      <c r="K219" s="618"/>
      <c r="L219" s="104">
        <f t="shared" si="33"/>
        <v>0</v>
      </c>
      <c r="M219" s="615">
        <f t="shared" si="37"/>
        <v>0</v>
      </c>
      <c r="N219" s="618"/>
      <c r="O219" s="104">
        <f t="shared" si="34"/>
        <v>0</v>
      </c>
      <c r="P219" s="615">
        <f t="shared" si="38"/>
        <v>0</v>
      </c>
      <c r="Q219" s="616">
        <f t="shared" si="40"/>
        <v>0</v>
      </c>
      <c r="R219" s="616">
        <f t="shared" si="40"/>
        <v>0</v>
      </c>
      <c r="S219" s="617">
        <f t="shared" si="39"/>
        <v>0</v>
      </c>
    </row>
    <row r="220" spans="1:19" ht="22.5">
      <c r="A220" s="100">
        <f>'[2]Namuna No. 8'!A224</f>
        <v>0</v>
      </c>
      <c r="B220" s="618"/>
      <c r="C220" s="611" t="s">
        <v>1417</v>
      </c>
      <c r="D220" s="618"/>
      <c r="E220" s="618"/>
      <c r="F220" s="619">
        <f t="shared" si="31"/>
        <v>0</v>
      </c>
      <c r="G220" s="615">
        <f t="shared" si="35"/>
        <v>0</v>
      </c>
      <c r="H220" s="618"/>
      <c r="I220" s="104">
        <f t="shared" si="32"/>
        <v>0</v>
      </c>
      <c r="J220" s="615">
        <f t="shared" si="36"/>
        <v>0</v>
      </c>
      <c r="K220" s="618"/>
      <c r="L220" s="104">
        <f t="shared" si="33"/>
        <v>0</v>
      </c>
      <c r="M220" s="615">
        <f t="shared" si="37"/>
        <v>0</v>
      </c>
      <c r="N220" s="618"/>
      <c r="O220" s="104">
        <f t="shared" si="34"/>
        <v>0</v>
      </c>
      <c r="P220" s="615">
        <f t="shared" si="38"/>
        <v>0</v>
      </c>
      <c r="Q220" s="616">
        <f t="shared" si="40"/>
        <v>0</v>
      </c>
      <c r="R220" s="616">
        <f t="shared" si="40"/>
        <v>0</v>
      </c>
      <c r="S220" s="617">
        <f t="shared" si="39"/>
        <v>0</v>
      </c>
    </row>
    <row r="221" spans="1:19" ht="22.5">
      <c r="A221" s="100">
        <f>'[2]Namuna No. 8'!A225</f>
        <v>0</v>
      </c>
      <c r="B221" s="618"/>
      <c r="C221" s="611" t="s">
        <v>1585</v>
      </c>
      <c r="D221" s="618"/>
      <c r="E221" s="618"/>
      <c r="F221" s="619">
        <f t="shared" si="31"/>
        <v>0</v>
      </c>
      <c r="G221" s="615">
        <f t="shared" si="35"/>
        <v>0</v>
      </c>
      <c r="H221" s="618"/>
      <c r="I221" s="104">
        <f t="shared" si="32"/>
        <v>0</v>
      </c>
      <c r="J221" s="615">
        <f t="shared" si="36"/>
        <v>0</v>
      </c>
      <c r="K221" s="618"/>
      <c r="L221" s="104">
        <f t="shared" si="33"/>
        <v>0</v>
      </c>
      <c r="M221" s="615">
        <f t="shared" si="37"/>
        <v>0</v>
      </c>
      <c r="N221" s="618"/>
      <c r="O221" s="104">
        <f t="shared" si="34"/>
        <v>0</v>
      </c>
      <c r="P221" s="615">
        <f t="shared" si="38"/>
        <v>0</v>
      </c>
      <c r="Q221" s="616">
        <f t="shared" si="40"/>
        <v>0</v>
      </c>
      <c r="R221" s="616">
        <f t="shared" si="40"/>
        <v>0</v>
      </c>
      <c r="S221" s="617">
        <f t="shared" si="39"/>
        <v>0</v>
      </c>
    </row>
    <row r="222" spans="1:19" ht="22.5">
      <c r="A222" s="612">
        <f>'[2]Namuna No. 8'!A226</f>
        <v>0</v>
      </c>
      <c r="B222" s="618"/>
      <c r="C222" s="611" t="s">
        <v>1402</v>
      </c>
      <c r="D222" s="618"/>
      <c r="E222" s="618"/>
      <c r="F222" s="619">
        <f t="shared" si="31"/>
        <v>0</v>
      </c>
      <c r="G222" s="615">
        <f t="shared" si="35"/>
        <v>0</v>
      </c>
      <c r="H222" s="618"/>
      <c r="I222" s="104">
        <f t="shared" si="32"/>
        <v>0</v>
      </c>
      <c r="J222" s="615">
        <f t="shared" si="36"/>
        <v>0</v>
      </c>
      <c r="K222" s="618"/>
      <c r="L222" s="104">
        <f t="shared" si="33"/>
        <v>0</v>
      </c>
      <c r="M222" s="615">
        <f t="shared" si="37"/>
        <v>0</v>
      </c>
      <c r="N222" s="618"/>
      <c r="O222" s="104">
        <f t="shared" si="34"/>
        <v>0</v>
      </c>
      <c r="P222" s="615">
        <f t="shared" si="38"/>
        <v>0</v>
      </c>
      <c r="Q222" s="616">
        <f t="shared" si="40"/>
        <v>0</v>
      </c>
      <c r="R222" s="616">
        <f t="shared" si="40"/>
        <v>0</v>
      </c>
      <c r="S222" s="617">
        <f t="shared" si="39"/>
        <v>0</v>
      </c>
    </row>
    <row r="223" spans="1:19" ht="22.5">
      <c r="A223" s="100">
        <f>'[2]Namuna No. 8'!A227</f>
        <v>0</v>
      </c>
      <c r="B223" s="618"/>
      <c r="C223" s="611" t="s">
        <v>1268</v>
      </c>
      <c r="D223" s="618"/>
      <c r="E223" s="618"/>
      <c r="F223" s="619">
        <f t="shared" si="31"/>
        <v>0</v>
      </c>
      <c r="G223" s="615">
        <f t="shared" si="35"/>
        <v>0</v>
      </c>
      <c r="H223" s="618"/>
      <c r="I223" s="104">
        <f t="shared" si="32"/>
        <v>0</v>
      </c>
      <c r="J223" s="615">
        <f t="shared" si="36"/>
        <v>0</v>
      </c>
      <c r="K223" s="618"/>
      <c r="L223" s="104">
        <f t="shared" si="33"/>
        <v>0</v>
      </c>
      <c r="M223" s="615">
        <f t="shared" si="37"/>
        <v>0</v>
      </c>
      <c r="N223" s="618"/>
      <c r="O223" s="104">
        <f t="shared" si="34"/>
        <v>0</v>
      </c>
      <c r="P223" s="615">
        <f t="shared" si="38"/>
        <v>0</v>
      </c>
      <c r="Q223" s="616">
        <f t="shared" si="40"/>
        <v>0</v>
      </c>
      <c r="R223" s="616">
        <f t="shared" si="40"/>
        <v>0</v>
      </c>
      <c r="S223" s="617">
        <f t="shared" si="39"/>
        <v>0</v>
      </c>
    </row>
    <row r="224" spans="1:19" ht="22.5">
      <c r="A224" s="100">
        <f>'[2]Namuna No. 8'!A228</f>
        <v>0</v>
      </c>
      <c r="B224" s="618"/>
      <c r="C224" s="611" t="s">
        <v>1134</v>
      </c>
      <c r="D224" s="618"/>
      <c r="E224" s="618"/>
      <c r="F224" s="619">
        <f t="shared" si="31"/>
        <v>0</v>
      </c>
      <c r="G224" s="615">
        <f t="shared" si="35"/>
        <v>0</v>
      </c>
      <c r="H224" s="618"/>
      <c r="I224" s="104">
        <f t="shared" si="32"/>
        <v>0</v>
      </c>
      <c r="J224" s="615">
        <f t="shared" si="36"/>
        <v>0</v>
      </c>
      <c r="K224" s="618"/>
      <c r="L224" s="104">
        <f t="shared" si="33"/>
        <v>0</v>
      </c>
      <c r="M224" s="615">
        <f t="shared" si="37"/>
        <v>0</v>
      </c>
      <c r="N224" s="618"/>
      <c r="O224" s="104">
        <f t="shared" si="34"/>
        <v>0</v>
      </c>
      <c r="P224" s="615">
        <f t="shared" si="38"/>
        <v>0</v>
      </c>
      <c r="Q224" s="616">
        <f t="shared" si="40"/>
        <v>0</v>
      </c>
      <c r="R224" s="616">
        <f t="shared" si="40"/>
        <v>0</v>
      </c>
      <c r="S224" s="617">
        <f t="shared" si="39"/>
        <v>0</v>
      </c>
    </row>
    <row r="225" spans="1:19" ht="22.5">
      <c r="A225" s="100">
        <f>'[2]Namuna No. 8'!A229</f>
        <v>0</v>
      </c>
      <c r="B225" s="618"/>
      <c r="C225" s="611" t="s">
        <v>1508</v>
      </c>
      <c r="D225" s="618"/>
      <c r="E225" s="618"/>
      <c r="F225" s="619">
        <f t="shared" si="31"/>
        <v>0</v>
      </c>
      <c r="G225" s="615">
        <f t="shared" si="35"/>
        <v>0</v>
      </c>
      <c r="H225" s="618"/>
      <c r="I225" s="104">
        <f t="shared" si="32"/>
        <v>0</v>
      </c>
      <c r="J225" s="615">
        <f t="shared" si="36"/>
        <v>0</v>
      </c>
      <c r="K225" s="618"/>
      <c r="L225" s="104">
        <f t="shared" si="33"/>
        <v>0</v>
      </c>
      <c r="M225" s="615">
        <f t="shared" si="37"/>
        <v>0</v>
      </c>
      <c r="N225" s="618"/>
      <c r="O225" s="104">
        <f t="shared" si="34"/>
        <v>0</v>
      </c>
      <c r="P225" s="615">
        <f t="shared" si="38"/>
        <v>0</v>
      </c>
      <c r="Q225" s="616">
        <f t="shared" si="40"/>
        <v>0</v>
      </c>
      <c r="R225" s="616">
        <f t="shared" si="40"/>
        <v>0</v>
      </c>
      <c r="S225" s="617">
        <f t="shared" si="39"/>
        <v>0</v>
      </c>
    </row>
    <row r="226" spans="1:19" ht="22.5">
      <c r="A226" s="612">
        <f>'[2]Namuna No. 8'!A230</f>
        <v>0</v>
      </c>
      <c r="B226" s="618"/>
      <c r="C226" s="611" t="s">
        <v>1122</v>
      </c>
      <c r="D226" s="618"/>
      <c r="E226" s="618"/>
      <c r="F226" s="619">
        <f t="shared" si="31"/>
        <v>0</v>
      </c>
      <c r="G226" s="615">
        <f t="shared" si="35"/>
        <v>0</v>
      </c>
      <c r="H226" s="618"/>
      <c r="I226" s="104">
        <f t="shared" si="32"/>
        <v>0</v>
      </c>
      <c r="J226" s="615">
        <f t="shared" si="36"/>
        <v>0</v>
      </c>
      <c r="K226" s="618"/>
      <c r="L226" s="104">
        <f t="shared" si="33"/>
        <v>0</v>
      </c>
      <c r="M226" s="615">
        <f t="shared" si="37"/>
        <v>0</v>
      </c>
      <c r="N226" s="618"/>
      <c r="O226" s="104">
        <f t="shared" si="34"/>
        <v>0</v>
      </c>
      <c r="P226" s="615">
        <f t="shared" si="38"/>
        <v>0</v>
      </c>
      <c r="Q226" s="616">
        <f t="shared" si="40"/>
        <v>0</v>
      </c>
      <c r="R226" s="616">
        <f t="shared" si="40"/>
        <v>0</v>
      </c>
      <c r="S226" s="617">
        <f t="shared" si="39"/>
        <v>0</v>
      </c>
    </row>
    <row r="227" spans="1:19" ht="22.5">
      <c r="A227" s="100">
        <f>'[2]Namuna No. 8'!A231</f>
        <v>0</v>
      </c>
      <c r="B227" s="618"/>
      <c r="C227" s="611" t="s">
        <v>1177</v>
      </c>
      <c r="D227" s="618"/>
      <c r="E227" s="618"/>
      <c r="F227" s="619">
        <f t="shared" si="31"/>
        <v>0</v>
      </c>
      <c r="G227" s="615">
        <f t="shared" si="35"/>
        <v>0</v>
      </c>
      <c r="H227" s="618"/>
      <c r="I227" s="104">
        <f t="shared" si="32"/>
        <v>0</v>
      </c>
      <c r="J227" s="615">
        <f t="shared" si="36"/>
        <v>0</v>
      </c>
      <c r="K227" s="618"/>
      <c r="L227" s="104">
        <f t="shared" si="33"/>
        <v>0</v>
      </c>
      <c r="M227" s="615">
        <f t="shared" si="37"/>
        <v>0</v>
      </c>
      <c r="N227" s="618"/>
      <c r="O227" s="104">
        <f t="shared" si="34"/>
        <v>0</v>
      </c>
      <c r="P227" s="615">
        <f t="shared" si="38"/>
        <v>0</v>
      </c>
      <c r="Q227" s="616">
        <f t="shared" si="40"/>
        <v>0</v>
      </c>
      <c r="R227" s="616">
        <f t="shared" si="40"/>
        <v>0</v>
      </c>
      <c r="S227" s="617">
        <f t="shared" si="39"/>
        <v>0</v>
      </c>
    </row>
    <row r="228" spans="1:19" ht="22.5">
      <c r="A228" s="100">
        <f>'[2]Namuna No. 8'!A232</f>
        <v>0</v>
      </c>
      <c r="B228" s="618"/>
      <c r="C228" s="611" t="s">
        <v>1178</v>
      </c>
      <c r="D228" s="618"/>
      <c r="E228" s="618"/>
      <c r="F228" s="619">
        <f t="shared" si="31"/>
        <v>0</v>
      </c>
      <c r="G228" s="615">
        <f t="shared" si="35"/>
        <v>0</v>
      </c>
      <c r="H228" s="618"/>
      <c r="I228" s="104">
        <f t="shared" si="32"/>
        <v>0</v>
      </c>
      <c r="J228" s="615">
        <f t="shared" si="36"/>
        <v>0</v>
      </c>
      <c r="K228" s="618"/>
      <c r="L228" s="104">
        <f t="shared" si="33"/>
        <v>0</v>
      </c>
      <c r="M228" s="615">
        <f t="shared" si="37"/>
        <v>0</v>
      </c>
      <c r="N228" s="618"/>
      <c r="O228" s="104">
        <f t="shared" si="34"/>
        <v>0</v>
      </c>
      <c r="P228" s="615">
        <f t="shared" si="38"/>
        <v>0</v>
      </c>
      <c r="Q228" s="616">
        <f t="shared" si="40"/>
        <v>0</v>
      </c>
      <c r="R228" s="616">
        <f t="shared" si="40"/>
        <v>0</v>
      </c>
      <c r="S228" s="617">
        <f t="shared" si="39"/>
        <v>0</v>
      </c>
    </row>
    <row r="229" spans="1:19" ht="22.5">
      <c r="A229" s="100">
        <f>'[2]Namuna No. 8'!A233</f>
        <v>0</v>
      </c>
      <c r="B229" s="618"/>
      <c r="C229" s="611" t="s">
        <v>1529</v>
      </c>
      <c r="D229" s="618"/>
      <c r="E229" s="618"/>
      <c r="F229" s="619">
        <f t="shared" si="31"/>
        <v>0</v>
      </c>
      <c r="G229" s="615">
        <f t="shared" si="35"/>
        <v>0</v>
      </c>
      <c r="H229" s="618"/>
      <c r="I229" s="104">
        <f t="shared" si="32"/>
        <v>0</v>
      </c>
      <c r="J229" s="615">
        <f t="shared" si="36"/>
        <v>0</v>
      </c>
      <c r="K229" s="618"/>
      <c r="L229" s="104">
        <f t="shared" si="33"/>
        <v>0</v>
      </c>
      <c r="M229" s="615">
        <f t="shared" si="37"/>
        <v>0</v>
      </c>
      <c r="N229" s="618"/>
      <c r="O229" s="104">
        <f t="shared" si="34"/>
        <v>0</v>
      </c>
      <c r="P229" s="615">
        <f t="shared" si="38"/>
        <v>0</v>
      </c>
      <c r="Q229" s="616">
        <f t="shared" si="40"/>
        <v>0</v>
      </c>
      <c r="R229" s="616">
        <f t="shared" si="40"/>
        <v>0</v>
      </c>
      <c r="S229" s="617">
        <f t="shared" si="39"/>
        <v>0</v>
      </c>
    </row>
    <row r="230" spans="1:19" ht="22.5">
      <c r="A230" s="612">
        <f>'[2]Namuna No. 8'!A234</f>
        <v>0</v>
      </c>
      <c r="B230" s="618"/>
      <c r="C230" s="611" t="s">
        <v>1163</v>
      </c>
      <c r="D230" s="618"/>
      <c r="E230" s="618"/>
      <c r="F230" s="619">
        <f t="shared" si="31"/>
        <v>0</v>
      </c>
      <c r="G230" s="615">
        <f t="shared" si="35"/>
        <v>0</v>
      </c>
      <c r="H230" s="618"/>
      <c r="I230" s="104">
        <f t="shared" si="32"/>
        <v>0</v>
      </c>
      <c r="J230" s="615">
        <f t="shared" si="36"/>
        <v>0</v>
      </c>
      <c r="K230" s="618"/>
      <c r="L230" s="104">
        <f t="shared" si="33"/>
        <v>0</v>
      </c>
      <c r="M230" s="615">
        <f t="shared" si="37"/>
        <v>0</v>
      </c>
      <c r="N230" s="618"/>
      <c r="O230" s="104">
        <f t="shared" si="34"/>
        <v>0</v>
      </c>
      <c r="P230" s="615">
        <f t="shared" si="38"/>
        <v>0</v>
      </c>
      <c r="Q230" s="616">
        <f t="shared" si="40"/>
        <v>0</v>
      </c>
      <c r="R230" s="616">
        <f t="shared" si="40"/>
        <v>0</v>
      </c>
      <c r="S230" s="617">
        <f t="shared" si="39"/>
        <v>0</v>
      </c>
    </row>
    <row r="231" spans="1:19" ht="22.5">
      <c r="A231" s="100">
        <f>'[2]Namuna No. 8'!A235</f>
        <v>0</v>
      </c>
      <c r="B231" s="618"/>
      <c r="C231" s="611" t="s">
        <v>1477</v>
      </c>
      <c r="D231" s="618"/>
      <c r="E231" s="618"/>
      <c r="F231" s="619">
        <f t="shared" si="31"/>
        <v>0</v>
      </c>
      <c r="G231" s="615">
        <f t="shared" si="35"/>
        <v>0</v>
      </c>
      <c r="H231" s="618"/>
      <c r="I231" s="104">
        <f t="shared" si="32"/>
        <v>0</v>
      </c>
      <c r="J231" s="615">
        <f t="shared" si="36"/>
        <v>0</v>
      </c>
      <c r="K231" s="618"/>
      <c r="L231" s="104">
        <f t="shared" si="33"/>
        <v>0</v>
      </c>
      <c r="M231" s="615">
        <f t="shared" si="37"/>
        <v>0</v>
      </c>
      <c r="N231" s="618"/>
      <c r="O231" s="104">
        <f t="shared" si="34"/>
        <v>0</v>
      </c>
      <c r="P231" s="615">
        <f t="shared" si="38"/>
        <v>0</v>
      </c>
      <c r="Q231" s="616">
        <f t="shared" si="40"/>
        <v>0</v>
      </c>
      <c r="R231" s="616">
        <f t="shared" si="40"/>
        <v>0</v>
      </c>
      <c r="S231" s="617">
        <f t="shared" si="39"/>
        <v>0</v>
      </c>
    </row>
    <row r="232" spans="1:19" ht="22.5">
      <c r="A232" s="100">
        <f>'[2]Namuna No. 8'!A236</f>
        <v>0</v>
      </c>
      <c r="B232" s="618"/>
      <c r="C232" s="611" t="s">
        <v>1076</v>
      </c>
      <c r="D232" s="618"/>
      <c r="E232" s="618"/>
      <c r="F232" s="619">
        <f t="shared" si="31"/>
        <v>0</v>
      </c>
      <c r="G232" s="615">
        <f t="shared" si="35"/>
        <v>0</v>
      </c>
      <c r="H232" s="618"/>
      <c r="I232" s="104">
        <f t="shared" si="32"/>
        <v>0</v>
      </c>
      <c r="J232" s="615">
        <f t="shared" si="36"/>
        <v>0</v>
      </c>
      <c r="K232" s="618"/>
      <c r="L232" s="104">
        <f t="shared" si="33"/>
        <v>0</v>
      </c>
      <c r="M232" s="615">
        <f t="shared" si="37"/>
        <v>0</v>
      </c>
      <c r="N232" s="618"/>
      <c r="O232" s="104">
        <f t="shared" si="34"/>
        <v>0</v>
      </c>
      <c r="P232" s="615">
        <f t="shared" si="38"/>
        <v>0</v>
      </c>
      <c r="Q232" s="616">
        <f t="shared" si="40"/>
        <v>0</v>
      </c>
      <c r="R232" s="616">
        <f t="shared" si="40"/>
        <v>0</v>
      </c>
      <c r="S232" s="617">
        <f t="shared" si="39"/>
        <v>0</v>
      </c>
    </row>
    <row r="233" spans="1:19" ht="22.5">
      <c r="A233" s="100">
        <f>'[2]Namuna No. 8'!A237</f>
        <v>0</v>
      </c>
      <c r="B233" s="618"/>
      <c r="C233" s="611" t="s">
        <v>1540</v>
      </c>
      <c r="D233" s="618"/>
      <c r="E233" s="618"/>
      <c r="F233" s="619">
        <f t="shared" si="31"/>
        <v>0</v>
      </c>
      <c r="G233" s="615">
        <f t="shared" si="35"/>
        <v>0</v>
      </c>
      <c r="H233" s="618"/>
      <c r="I233" s="104">
        <f t="shared" si="32"/>
        <v>0</v>
      </c>
      <c r="J233" s="615">
        <f t="shared" si="36"/>
        <v>0</v>
      </c>
      <c r="K233" s="618"/>
      <c r="L233" s="104">
        <f t="shared" si="33"/>
        <v>0</v>
      </c>
      <c r="M233" s="615">
        <f t="shared" si="37"/>
        <v>0</v>
      </c>
      <c r="N233" s="618"/>
      <c r="O233" s="104">
        <f t="shared" si="34"/>
        <v>0</v>
      </c>
      <c r="P233" s="615">
        <f t="shared" si="38"/>
        <v>0</v>
      </c>
      <c r="Q233" s="616">
        <f t="shared" si="40"/>
        <v>0</v>
      </c>
      <c r="R233" s="616">
        <f t="shared" si="40"/>
        <v>0</v>
      </c>
      <c r="S233" s="617">
        <f t="shared" si="39"/>
        <v>0</v>
      </c>
    </row>
    <row r="234" spans="1:19" ht="22.5">
      <c r="A234" s="612">
        <f>'[2]Namuna No. 8'!A238</f>
        <v>0</v>
      </c>
      <c r="B234" s="618"/>
      <c r="C234" s="611" t="s">
        <v>1331</v>
      </c>
      <c r="D234" s="618"/>
      <c r="E234" s="618"/>
      <c r="F234" s="619">
        <f t="shared" si="31"/>
        <v>0</v>
      </c>
      <c r="G234" s="615">
        <f t="shared" si="35"/>
        <v>0</v>
      </c>
      <c r="H234" s="618"/>
      <c r="I234" s="104">
        <f t="shared" si="32"/>
        <v>0</v>
      </c>
      <c r="J234" s="615">
        <f t="shared" si="36"/>
        <v>0</v>
      </c>
      <c r="K234" s="618"/>
      <c r="L234" s="104">
        <f t="shared" si="33"/>
        <v>0</v>
      </c>
      <c r="M234" s="615">
        <f t="shared" si="37"/>
        <v>0</v>
      </c>
      <c r="N234" s="618"/>
      <c r="O234" s="104">
        <f t="shared" si="34"/>
        <v>0</v>
      </c>
      <c r="P234" s="615">
        <f t="shared" si="38"/>
        <v>0</v>
      </c>
      <c r="Q234" s="616">
        <f t="shared" si="40"/>
        <v>0</v>
      </c>
      <c r="R234" s="616">
        <f t="shared" si="40"/>
        <v>0</v>
      </c>
      <c r="S234" s="617">
        <f t="shared" si="39"/>
        <v>0</v>
      </c>
    </row>
    <row r="235" spans="1:19" ht="22.5">
      <c r="A235" s="100">
        <f>'[2]Namuna No. 8'!A239</f>
        <v>0</v>
      </c>
      <c r="B235" s="618"/>
      <c r="C235" s="611" t="s">
        <v>1103</v>
      </c>
      <c r="D235" s="618"/>
      <c r="E235" s="618"/>
      <c r="F235" s="619">
        <f t="shared" si="31"/>
        <v>0</v>
      </c>
      <c r="G235" s="615">
        <f t="shared" si="35"/>
        <v>0</v>
      </c>
      <c r="H235" s="618"/>
      <c r="I235" s="104">
        <f t="shared" si="32"/>
        <v>0</v>
      </c>
      <c r="J235" s="615">
        <f t="shared" si="36"/>
        <v>0</v>
      </c>
      <c r="K235" s="618"/>
      <c r="L235" s="104">
        <f t="shared" si="33"/>
        <v>0</v>
      </c>
      <c r="M235" s="615">
        <f t="shared" si="37"/>
        <v>0</v>
      </c>
      <c r="N235" s="618"/>
      <c r="O235" s="104">
        <f t="shared" si="34"/>
        <v>0</v>
      </c>
      <c r="P235" s="615">
        <f t="shared" si="38"/>
        <v>0</v>
      </c>
      <c r="Q235" s="616">
        <f t="shared" si="40"/>
        <v>0</v>
      </c>
      <c r="R235" s="616">
        <f t="shared" si="40"/>
        <v>0</v>
      </c>
      <c r="S235" s="617">
        <f t="shared" si="39"/>
        <v>0</v>
      </c>
    </row>
    <row r="236" spans="1:19" ht="22.5">
      <c r="A236" s="100">
        <f>'[2]Namuna No. 8'!A240</f>
        <v>0</v>
      </c>
      <c r="B236" s="618"/>
      <c r="C236" s="611" t="s">
        <v>1123</v>
      </c>
      <c r="D236" s="618"/>
      <c r="E236" s="618"/>
      <c r="F236" s="619">
        <f t="shared" si="31"/>
        <v>0</v>
      </c>
      <c r="G236" s="615">
        <f t="shared" si="35"/>
        <v>0</v>
      </c>
      <c r="H236" s="618"/>
      <c r="I236" s="104">
        <f t="shared" si="32"/>
        <v>0</v>
      </c>
      <c r="J236" s="615">
        <f t="shared" si="36"/>
        <v>0</v>
      </c>
      <c r="K236" s="618"/>
      <c r="L236" s="104">
        <f t="shared" si="33"/>
        <v>0</v>
      </c>
      <c r="M236" s="615">
        <f t="shared" si="37"/>
        <v>0</v>
      </c>
      <c r="N236" s="618"/>
      <c r="O236" s="104">
        <f t="shared" si="34"/>
        <v>0</v>
      </c>
      <c r="P236" s="615">
        <f t="shared" si="38"/>
        <v>0</v>
      </c>
      <c r="Q236" s="616">
        <f t="shared" si="40"/>
        <v>0</v>
      </c>
      <c r="R236" s="616">
        <f t="shared" si="40"/>
        <v>0</v>
      </c>
      <c r="S236" s="617">
        <f t="shared" si="39"/>
        <v>0</v>
      </c>
    </row>
    <row r="237" spans="1:19" ht="22.5">
      <c r="A237" s="100">
        <f>'[2]Namuna No. 8'!A241</f>
        <v>0</v>
      </c>
      <c r="B237" s="618"/>
      <c r="C237" s="611" t="s">
        <v>1234</v>
      </c>
      <c r="D237" s="618"/>
      <c r="E237" s="618"/>
      <c r="F237" s="619">
        <f t="shared" si="31"/>
        <v>0</v>
      </c>
      <c r="G237" s="615">
        <f t="shared" si="35"/>
        <v>0</v>
      </c>
      <c r="H237" s="618"/>
      <c r="I237" s="104">
        <f t="shared" si="32"/>
        <v>0</v>
      </c>
      <c r="J237" s="615">
        <f t="shared" si="36"/>
        <v>0</v>
      </c>
      <c r="K237" s="618"/>
      <c r="L237" s="104">
        <f t="shared" si="33"/>
        <v>0</v>
      </c>
      <c r="M237" s="615">
        <f t="shared" si="37"/>
        <v>0</v>
      </c>
      <c r="N237" s="618"/>
      <c r="O237" s="104">
        <f t="shared" si="34"/>
        <v>0</v>
      </c>
      <c r="P237" s="615">
        <f t="shared" si="38"/>
        <v>0</v>
      </c>
      <c r="Q237" s="616">
        <f t="shared" si="40"/>
        <v>0</v>
      </c>
      <c r="R237" s="616">
        <f t="shared" si="40"/>
        <v>0</v>
      </c>
      <c r="S237" s="617">
        <f t="shared" si="39"/>
        <v>0</v>
      </c>
    </row>
    <row r="238" spans="1:19" ht="22.5">
      <c r="A238" s="612">
        <f>'[2]Namuna No. 8'!A242</f>
        <v>0</v>
      </c>
      <c r="B238" s="618"/>
      <c r="C238" s="611" t="s">
        <v>1576</v>
      </c>
      <c r="D238" s="618"/>
      <c r="E238" s="618"/>
      <c r="F238" s="619">
        <f t="shared" si="31"/>
        <v>0</v>
      </c>
      <c r="G238" s="615">
        <f t="shared" si="35"/>
        <v>0</v>
      </c>
      <c r="H238" s="618"/>
      <c r="I238" s="104">
        <f t="shared" si="32"/>
        <v>0</v>
      </c>
      <c r="J238" s="615">
        <f t="shared" si="36"/>
        <v>0</v>
      </c>
      <c r="K238" s="618"/>
      <c r="L238" s="104">
        <f t="shared" si="33"/>
        <v>0</v>
      </c>
      <c r="M238" s="615">
        <f t="shared" si="37"/>
        <v>0</v>
      </c>
      <c r="N238" s="618"/>
      <c r="O238" s="104">
        <f t="shared" si="34"/>
        <v>0</v>
      </c>
      <c r="P238" s="615">
        <f t="shared" si="38"/>
        <v>0</v>
      </c>
      <c r="Q238" s="616">
        <f t="shared" si="40"/>
        <v>0</v>
      </c>
      <c r="R238" s="616">
        <f t="shared" si="40"/>
        <v>0</v>
      </c>
      <c r="S238" s="617">
        <f t="shared" si="39"/>
        <v>0</v>
      </c>
    </row>
    <row r="239" spans="1:19" ht="22.5">
      <c r="A239" s="100">
        <f>'[2]Namuna No. 8'!A243</f>
        <v>0</v>
      </c>
      <c r="B239" s="618"/>
      <c r="C239" s="611" t="s">
        <v>1422</v>
      </c>
      <c r="D239" s="618"/>
      <c r="E239" s="618"/>
      <c r="F239" s="619">
        <f t="shared" si="31"/>
        <v>0</v>
      </c>
      <c r="G239" s="615">
        <f t="shared" si="35"/>
        <v>0</v>
      </c>
      <c r="H239" s="618"/>
      <c r="I239" s="104">
        <f t="shared" si="32"/>
        <v>0</v>
      </c>
      <c r="J239" s="615">
        <f t="shared" si="36"/>
        <v>0</v>
      </c>
      <c r="K239" s="618"/>
      <c r="L239" s="104">
        <f t="shared" si="33"/>
        <v>0</v>
      </c>
      <c r="M239" s="615">
        <f t="shared" si="37"/>
        <v>0</v>
      </c>
      <c r="N239" s="618"/>
      <c r="O239" s="104">
        <f t="shared" si="34"/>
        <v>0</v>
      </c>
      <c r="P239" s="615">
        <f t="shared" si="38"/>
        <v>0</v>
      </c>
      <c r="Q239" s="616">
        <f t="shared" si="40"/>
        <v>0</v>
      </c>
      <c r="R239" s="616">
        <f t="shared" si="40"/>
        <v>0</v>
      </c>
      <c r="S239" s="617">
        <f t="shared" si="39"/>
        <v>0</v>
      </c>
    </row>
    <row r="240" spans="1:19" ht="22.5">
      <c r="A240" s="100">
        <f>'[2]Namuna No. 8'!A244</f>
        <v>0</v>
      </c>
      <c r="B240" s="618"/>
      <c r="C240" s="611" t="s">
        <v>1588</v>
      </c>
      <c r="D240" s="618"/>
      <c r="E240" s="618"/>
      <c r="F240" s="619">
        <f t="shared" si="31"/>
        <v>0</v>
      </c>
      <c r="G240" s="615">
        <f t="shared" si="35"/>
        <v>0</v>
      </c>
      <c r="H240" s="618"/>
      <c r="I240" s="104">
        <f t="shared" si="32"/>
        <v>0</v>
      </c>
      <c r="J240" s="615">
        <f t="shared" si="36"/>
        <v>0</v>
      </c>
      <c r="K240" s="618"/>
      <c r="L240" s="104">
        <f t="shared" si="33"/>
        <v>0</v>
      </c>
      <c r="M240" s="615">
        <f t="shared" si="37"/>
        <v>0</v>
      </c>
      <c r="N240" s="618"/>
      <c r="O240" s="104">
        <f t="shared" si="34"/>
        <v>0</v>
      </c>
      <c r="P240" s="615">
        <f t="shared" si="38"/>
        <v>0</v>
      </c>
      <c r="Q240" s="616">
        <f t="shared" si="40"/>
        <v>0</v>
      </c>
      <c r="R240" s="616">
        <f t="shared" si="40"/>
        <v>0</v>
      </c>
      <c r="S240" s="617">
        <f t="shared" si="39"/>
        <v>0</v>
      </c>
    </row>
    <row r="241" spans="1:19" ht="22.5">
      <c r="A241" s="100">
        <f>'[2]Namuna No. 8'!A245</f>
        <v>0</v>
      </c>
      <c r="B241" s="618"/>
      <c r="C241" s="611" t="s">
        <v>1248</v>
      </c>
      <c r="D241" s="618"/>
      <c r="E241" s="618"/>
      <c r="F241" s="619">
        <f t="shared" si="31"/>
        <v>0</v>
      </c>
      <c r="G241" s="615">
        <f t="shared" si="35"/>
        <v>0</v>
      </c>
      <c r="H241" s="618"/>
      <c r="I241" s="104">
        <f t="shared" si="32"/>
        <v>0</v>
      </c>
      <c r="J241" s="615">
        <f t="shared" si="36"/>
        <v>0</v>
      </c>
      <c r="K241" s="618"/>
      <c r="L241" s="104">
        <f t="shared" si="33"/>
        <v>0</v>
      </c>
      <c r="M241" s="615">
        <f t="shared" si="37"/>
        <v>0</v>
      </c>
      <c r="N241" s="618"/>
      <c r="O241" s="104">
        <f t="shared" si="34"/>
        <v>0</v>
      </c>
      <c r="P241" s="615">
        <f t="shared" si="38"/>
        <v>0</v>
      </c>
      <c r="Q241" s="616">
        <f t="shared" si="40"/>
        <v>0</v>
      </c>
      <c r="R241" s="616">
        <f t="shared" si="40"/>
        <v>0</v>
      </c>
      <c r="S241" s="617">
        <f t="shared" si="39"/>
        <v>0</v>
      </c>
    </row>
    <row r="242" spans="1:19" ht="22.5">
      <c r="A242" s="612">
        <f>'[2]Namuna No. 8'!A246</f>
        <v>0</v>
      </c>
      <c r="B242" s="618"/>
      <c r="C242" s="611" t="s">
        <v>1143</v>
      </c>
      <c r="D242" s="618"/>
      <c r="E242" s="618"/>
      <c r="F242" s="619">
        <f t="shared" si="31"/>
        <v>0</v>
      </c>
      <c r="G242" s="615">
        <f t="shared" si="35"/>
        <v>0</v>
      </c>
      <c r="H242" s="618"/>
      <c r="I242" s="104">
        <f t="shared" si="32"/>
        <v>0</v>
      </c>
      <c r="J242" s="615">
        <f t="shared" si="36"/>
        <v>0</v>
      </c>
      <c r="K242" s="618"/>
      <c r="L242" s="104">
        <f t="shared" si="33"/>
        <v>0</v>
      </c>
      <c r="M242" s="615">
        <f t="shared" si="37"/>
        <v>0</v>
      </c>
      <c r="N242" s="618"/>
      <c r="O242" s="104">
        <f t="shared" si="34"/>
        <v>0</v>
      </c>
      <c r="P242" s="615">
        <f t="shared" si="38"/>
        <v>0</v>
      </c>
      <c r="Q242" s="616">
        <f t="shared" si="40"/>
        <v>0</v>
      </c>
      <c r="R242" s="616">
        <f t="shared" si="40"/>
        <v>0</v>
      </c>
      <c r="S242" s="617">
        <f t="shared" si="39"/>
        <v>0</v>
      </c>
    </row>
    <row r="243" spans="1:19" ht="22.5">
      <c r="A243" s="100">
        <f>'[2]Namuna No. 8'!A247</f>
        <v>0</v>
      </c>
      <c r="B243" s="618"/>
      <c r="C243" s="611" t="s">
        <v>1100</v>
      </c>
      <c r="D243" s="618"/>
      <c r="E243" s="618"/>
      <c r="F243" s="619">
        <f t="shared" si="31"/>
        <v>0</v>
      </c>
      <c r="G243" s="615">
        <f t="shared" si="35"/>
        <v>0</v>
      </c>
      <c r="H243" s="618"/>
      <c r="I243" s="104">
        <f t="shared" si="32"/>
        <v>0</v>
      </c>
      <c r="J243" s="615">
        <f t="shared" si="36"/>
        <v>0</v>
      </c>
      <c r="K243" s="618"/>
      <c r="L243" s="104">
        <f t="shared" si="33"/>
        <v>0</v>
      </c>
      <c r="M243" s="615">
        <f t="shared" si="37"/>
        <v>0</v>
      </c>
      <c r="N243" s="618"/>
      <c r="O243" s="104">
        <f t="shared" si="34"/>
        <v>0</v>
      </c>
      <c r="P243" s="615">
        <f t="shared" si="38"/>
        <v>0</v>
      </c>
      <c r="Q243" s="616">
        <f t="shared" si="40"/>
        <v>0</v>
      </c>
      <c r="R243" s="616">
        <f t="shared" si="40"/>
        <v>0</v>
      </c>
      <c r="S243" s="617">
        <f t="shared" si="39"/>
        <v>0</v>
      </c>
    </row>
    <row r="244" spans="1:19" ht="22.5">
      <c r="A244" s="100">
        <f>'[2]Namuna No. 8'!A248</f>
        <v>0</v>
      </c>
      <c r="B244" s="618"/>
      <c r="C244" s="611" t="s">
        <v>1364</v>
      </c>
      <c r="D244" s="618"/>
      <c r="E244" s="618"/>
      <c r="F244" s="619">
        <f t="shared" si="31"/>
        <v>0</v>
      </c>
      <c r="G244" s="615">
        <f t="shared" si="35"/>
        <v>0</v>
      </c>
      <c r="H244" s="618"/>
      <c r="I244" s="104">
        <f t="shared" si="32"/>
        <v>0</v>
      </c>
      <c r="J244" s="615">
        <f t="shared" si="36"/>
        <v>0</v>
      </c>
      <c r="K244" s="618"/>
      <c r="L244" s="104">
        <f t="shared" si="33"/>
        <v>0</v>
      </c>
      <c r="M244" s="615">
        <f t="shared" si="37"/>
        <v>0</v>
      </c>
      <c r="N244" s="618"/>
      <c r="O244" s="104">
        <f t="shared" si="34"/>
        <v>0</v>
      </c>
      <c r="P244" s="615">
        <f t="shared" si="38"/>
        <v>0</v>
      </c>
      <c r="Q244" s="616">
        <f t="shared" si="40"/>
        <v>0</v>
      </c>
      <c r="R244" s="616">
        <f t="shared" si="40"/>
        <v>0</v>
      </c>
      <c r="S244" s="617">
        <f t="shared" si="39"/>
        <v>0</v>
      </c>
    </row>
    <row r="245" spans="1:19" ht="22.5">
      <c r="A245" s="100">
        <f>'[2]Namuna No. 8'!A249</f>
        <v>0</v>
      </c>
      <c r="B245" s="618"/>
      <c r="C245" s="611" t="s">
        <v>1297</v>
      </c>
      <c r="D245" s="618"/>
      <c r="E245" s="618"/>
      <c r="F245" s="619">
        <f t="shared" si="31"/>
        <v>0</v>
      </c>
      <c r="G245" s="615">
        <f t="shared" si="35"/>
        <v>0</v>
      </c>
      <c r="H245" s="618"/>
      <c r="I245" s="104">
        <f t="shared" si="32"/>
        <v>0</v>
      </c>
      <c r="J245" s="615">
        <f t="shared" si="36"/>
        <v>0</v>
      </c>
      <c r="K245" s="618"/>
      <c r="L245" s="104">
        <f t="shared" si="33"/>
        <v>0</v>
      </c>
      <c r="M245" s="615">
        <f t="shared" si="37"/>
        <v>0</v>
      </c>
      <c r="N245" s="618"/>
      <c r="O245" s="104">
        <f t="shared" si="34"/>
        <v>0</v>
      </c>
      <c r="P245" s="615">
        <f t="shared" si="38"/>
        <v>0</v>
      </c>
      <c r="Q245" s="616">
        <f t="shared" si="40"/>
        <v>0</v>
      </c>
      <c r="R245" s="616">
        <f t="shared" si="40"/>
        <v>0</v>
      </c>
      <c r="S245" s="617">
        <f t="shared" si="39"/>
        <v>0</v>
      </c>
    </row>
    <row r="246" spans="1:19" ht="22.5">
      <c r="A246" s="612">
        <f>'[2]Namuna No. 8'!A250</f>
        <v>0</v>
      </c>
      <c r="B246" s="618"/>
      <c r="C246" s="611" t="s">
        <v>1282</v>
      </c>
      <c r="D246" s="618"/>
      <c r="E246" s="618"/>
      <c r="F246" s="619">
        <f t="shared" si="31"/>
        <v>0</v>
      </c>
      <c r="G246" s="615">
        <f t="shared" si="35"/>
        <v>0</v>
      </c>
      <c r="H246" s="618"/>
      <c r="I246" s="104">
        <f t="shared" si="32"/>
        <v>0</v>
      </c>
      <c r="J246" s="615">
        <f t="shared" si="36"/>
        <v>0</v>
      </c>
      <c r="K246" s="618"/>
      <c r="L246" s="104">
        <f t="shared" si="33"/>
        <v>0</v>
      </c>
      <c r="M246" s="615">
        <f t="shared" si="37"/>
        <v>0</v>
      </c>
      <c r="N246" s="618"/>
      <c r="O246" s="104">
        <f t="shared" si="34"/>
        <v>0</v>
      </c>
      <c r="P246" s="615">
        <f t="shared" si="38"/>
        <v>0</v>
      </c>
      <c r="Q246" s="616">
        <f t="shared" si="40"/>
        <v>0</v>
      </c>
      <c r="R246" s="616">
        <f t="shared" si="40"/>
        <v>0</v>
      </c>
      <c r="S246" s="617">
        <f t="shared" si="39"/>
        <v>0</v>
      </c>
    </row>
    <row r="247" spans="1:19" ht="22.5">
      <c r="A247" s="100">
        <f>'[2]Namuna No. 8'!A251</f>
        <v>0</v>
      </c>
      <c r="B247" s="618"/>
      <c r="C247" s="611" t="s">
        <v>1498</v>
      </c>
      <c r="D247" s="618"/>
      <c r="E247" s="618"/>
      <c r="F247" s="619">
        <f t="shared" si="31"/>
        <v>0</v>
      </c>
      <c r="G247" s="615">
        <f t="shared" si="35"/>
        <v>0</v>
      </c>
      <c r="H247" s="618"/>
      <c r="I247" s="104">
        <f t="shared" si="32"/>
        <v>0</v>
      </c>
      <c r="J247" s="615">
        <f t="shared" si="36"/>
        <v>0</v>
      </c>
      <c r="K247" s="618"/>
      <c r="L247" s="104">
        <f t="shared" si="33"/>
        <v>0</v>
      </c>
      <c r="M247" s="615">
        <f t="shared" si="37"/>
        <v>0</v>
      </c>
      <c r="N247" s="618"/>
      <c r="O247" s="104">
        <f t="shared" si="34"/>
        <v>0</v>
      </c>
      <c r="P247" s="615">
        <f t="shared" si="38"/>
        <v>0</v>
      </c>
      <c r="Q247" s="616">
        <f t="shared" si="40"/>
        <v>0</v>
      </c>
      <c r="R247" s="616">
        <f t="shared" si="40"/>
        <v>0</v>
      </c>
      <c r="S247" s="617">
        <f t="shared" si="39"/>
        <v>0</v>
      </c>
    </row>
    <row r="248" spans="1:19" ht="22.5">
      <c r="A248" s="100">
        <f>'[2]Namuna No. 8'!A252</f>
        <v>0</v>
      </c>
      <c r="B248" s="618"/>
      <c r="C248" s="611" t="s">
        <v>1578</v>
      </c>
      <c r="D248" s="618"/>
      <c r="E248" s="618"/>
      <c r="F248" s="619">
        <f t="shared" si="31"/>
        <v>0</v>
      </c>
      <c r="G248" s="615">
        <f t="shared" si="35"/>
        <v>0</v>
      </c>
      <c r="H248" s="618"/>
      <c r="I248" s="104">
        <f t="shared" si="32"/>
        <v>0</v>
      </c>
      <c r="J248" s="615">
        <f t="shared" si="36"/>
        <v>0</v>
      </c>
      <c r="K248" s="618"/>
      <c r="L248" s="104">
        <f t="shared" si="33"/>
        <v>0</v>
      </c>
      <c r="M248" s="615">
        <f t="shared" si="37"/>
        <v>0</v>
      </c>
      <c r="N248" s="618"/>
      <c r="O248" s="104">
        <f t="shared" si="34"/>
        <v>0</v>
      </c>
      <c r="P248" s="615">
        <f t="shared" si="38"/>
        <v>0</v>
      </c>
      <c r="Q248" s="616">
        <f t="shared" si="40"/>
        <v>0</v>
      </c>
      <c r="R248" s="616">
        <f t="shared" si="40"/>
        <v>0</v>
      </c>
      <c r="S248" s="617">
        <f t="shared" si="39"/>
        <v>0</v>
      </c>
    </row>
    <row r="249" spans="1:19" ht="22.5">
      <c r="A249" s="100">
        <f>'[2]Namuna No. 8'!A253</f>
        <v>0</v>
      </c>
      <c r="B249" s="618"/>
      <c r="C249" s="611" t="s">
        <v>1149</v>
      </c>
      <c r="D249" s="618"/>
      <c r="E249" s="618"/>
      <c r="F249" s="619">
        <f t="shared" si="31"/>
        <v>0</v>
      </c>
      <c r="G249" s="615">
        <f t="shared" si="35"/>
        <v>0</v>
      </c>
      <c r="H249" s="618"/>
      <c r="I249" s="104">
        <f t="shared" si="32"/>
        <v>0</v>
      </c>
      <c r="J249" s="615">
        <f t="shared" si="36"/>
        <v>0</v>
      </c>
      <c r="K249" s="618"/>
      <c r="L249" s="104">
        <f t="shared" si="33"/>
        <v>0</v>
      </c>
      <c r="M249" s="615">
        <f t="shared" si="37"/>
        <v>0</v>
      </c>
      <c r="N249" s="618"/>
      <c r="O249" s="104">
        <f t="shared" si="34"/>
        <v>0</v>
      </c>
      <c r="P249" s="615">
        <f t="shared" si="38"/>
        <v>0</v>
      </c>
      <c r="Q249" s="616">
        <f t="shared" si="40"/>
        <v>0</v>
      </c>
      <c r="R249" s="616">
        <f t="shared" si="40"/>
        <v>0</v>
      </c>
      <c r="S249" s="617">
        <f t="shared" si="39"/>
        <v>0</v>
      </c>
    </row>
    <row r="250" spans="1:19" ht="22.5">
      <c r="A250" s="612">
        <f>'[2]Namuna No. 8'!A254</f>
        <v>0</v>
      </c>
      <c r="B250" s="618"/>
      <c r="C250" s="611" t="s">
        <v>1543</v>
      </c>
      <c r="D250" s="618"/>
      <c r="E250" s="618"/>
      <c r="F250" s="619">
        <f t="shared" si="31"/>
        <v>0</v>
      </c>
      <c r="G250" s="615">
        <f t="shared" si="35"/>
        <v>0</v>
      </c>
      <c r="H250" s="618"/>
      <c r="I250" s="104">
        <f t="shared" si="32"/>
        <v>0</v>
      </c>
      <c r="J250" s="615">
        <f t="shared" si="36"/>
        <v>0</v>
      </c>
      <c r="K250" s="618"/>
      <c r="L250" s="104">
        <f t="shared" si="33"/>
        <v>0</v>
      </c>
      <c r="M250" s="615">
        <f t="shared" si="37"/>
        <v>0</v>
      </c>
      <c r="N250" s="618"/>
      <c r="O250" s="104">
        <f t="shared" si="34"/>
        <v>0</v>
      </c>
      <c r="P250" s="615">
        <f t="shared" si="38"/>
        <v>0</v>
      </c>
      <c r="Q250" s="616">
        <f t="shared" si="40"/>
        <v>0</v>
      </c>
      <c r="R250" s="616">
        <f t="shared" si="40"/>
        <v>0</v>
      </c>
      <c r="S250" s="617">
        <f t="shared" si="39"/>
        <v>0</v>
      </c>
    </row>
    <row r="251" spans="1:19" ht="22.5">
      <c r="A251" s="100">
        <f>'[2]Namuna No. 8'!A255</f>
        <v>0</v>
      </c>
      <c r="B251" s="618"/>
      <c r="C251" s="611" t="s">
        <v>1352</v>
      </c>
      <c r="D251" s="618"/>
      <c r="E251" s="618"/>
      <c r="F251" s="619">
        <f t="shared" si="31"/>
        <v>0</v>
      </c>
      <c r="G251" s="615">
        <f t="shared" si="35"/>
        <v>0</v>
      </c>
      <c r="H251" s="618"/>
      <c r="I251" s="104">
        <f t="shared" si="32"/>
        <v>0</v>
      </c>
      <c r="J251" s="615">
        <f t="shared" si="36"/>
        <v>0</v>
      </c>
      <c r="K251" s="618"/>
      <c r="L251" s="104">
        <f t="shared" si="33"/>
        <v>0</v>
      </c>
      <c r="M251" s="615">
        <f t="shared" si="37"/>
        <v>0</v>
      </c>
      <c r="N251" s="618"/>
      <c r="O251" s="104">
        <f t="shared" si="34"/>
        <v>0</v>
      </c>
      <c r="P251" s="615">
        <f t="shared" si="38"/>
        <v>0</v>
      </c>
      <c r="Q251" s="616">
        <f t="shared" si="40"/>
        <v>0</v>
      </c>
      <c r="R251" s="616">
        <f t="shared" si="40"/>
        <v>0</v>
      </c>
      <c r="S251" s="617">
        <f t="shared" si="39"/>
        <v>0</v>
      </c>
    </row>
    <row r="252" spans="1:19" ht="22.5">
      <c r="A252" s="100">
        <f>'[2]Namuna No. 8'!A256</f>
        <v>0</v>
      </c>
      <c r="B252" s="618"/>
      <c r="C252" s="611" t="s">
        <v>1345</v>
      </c>
      <c r="D252" s="618"/>
      <c r="E252" s="618"/>
      <c r="F252" s="619">
        <f t="shared" si="31"/>
        <v>0</v>
      </c>
      <c r="G252" s="615">
        <f t="shared" si="35"/>
        <v>0</v>
      </c>
      <c r="H252" s="618"/>
      <c r="I252" s="104">
        <f t="shared" si="32"/>
        <v>0</v>
      </c>
      <c r="J252" s="615">
        <f t="shared" si="36"/>
        <v>0</v>
      </c>
      <c r="K252" s="618"/>
      <c r="L252" s="104">
        <f t="shared" si="33"/>
        <v>0</v>
      </c>
      <c r="M252" s="615">
        <f t="shared" si="37"/>
        <v>0</v>
      </c>
      <c r="N252" s="618"/>
      <c r="O252" s="104">
        <f t="shared" si="34"/>
        <v>0</v>
      </c>
      <c r="P252" s="615">
        <f t="shared" si="38"/>
        <v>0</v>
      </c>
      <c r="Q252" s="616">
        <f t="shared" si="40"/>
        <v>0</v>
      </c>
      <c r="R252" s="616">
        <f t="shared" si="40"/>
        <v>0</v>
      </c>
      <c r="S252" s="617">
        <f t="shared" si="39"/>
        <v>0</v>
      </c>
    </row>
    <row r="253" spans="1:19" ht="22.5">
      <c r="A253" s="100">
        <f>'[2]Namuna No. 8'!A257</f>
        <v>0</v>
      </c>
      <c r="B253" s="618"/>
      <c r="C253" s="611" t="s">
        <v>1304</v>
      </c>
      <c r="D253" s="618"/>
      <c r="E253" s="618"/>
      <c r="F253" s="619">
        <f t="shared" si="31"/>
        <v>0</v>
      </c>
      <c r="G253" s="615">
        <f t="shared" si="35"/>
        <v>0</v>
      </c>
      <c r="H253" s="618"/>
      <c r="I253" s="104">
        <f t="shared" si="32"/>
        <v>0</v>
      </c>
      <c r="J253" s="615">
        <f t="shared" si="36"/>
        <v>0</v>
      </c>
      <c r="K253" s="618"/>
      <c r="L253" s="104">
        <f t="shared" si="33"/>
        <v>0</v>
      </c>
      <c r="M253" s="615">
        <f t="shared" si="37"/>
        <v>0</v>
      </c>
      <c r="N253" s="618"/>
      <c r="O253" s="104">
        <f t="shared" si="34"/>
        <v>0</v>
      </c>
      <c r="P253" s="615">
        <f t="shared" si="38"/>
        <v>0</v>
      </c>
      <c r="Q253" s="616">
        <f t="shared" si="40"/>
        <v>0</v>
      </c>
      <c r="R253" s="616">
        <f t="shared" si="40"/>
        <v>0</v>
      </c>
      <c r="S253" s="617">
        <f t="shared" si="39"/>
        <v>0</v>
      </c>
    </row>
    <row r="254" spans="1:19" ht="22.5">
      <c r="A254" s="612">
        <f>'[2]Namuna No. 8'!A258</f>
        <v>0</v>
      </c>
      <c r="B254" s="618"/>
      <c r="C254" s="611" t="s">
        <v>1092</v>
      </c>
      <c r="D254" s="618"/>
      <c r="E254" s="618"/>
      <c r="F254" s="619">
        <f t="shared" si="31"/>
        <v>0</v>
      </c>
      <c r="G254" s="615">
        <f t="shared" si="35"/>
        <v>0</v>
      </c>
      <c r="H254" s="618"/>
      <c r="I254" s="104">
        <f t="shared" si="32"/>
        <v>0</v>
      </c>
      <c r="J254" s="615">
        <f t="shared" si="36"/>
        <v>0</v>
      </c>
      <c r="K254" s="618"/>
      <c r="L254" s="104">
        <f t="shared" si="33"/>
        <v>0</v>
      </c>
      <c r="M254" s="615">
        <f t="shared" si="37"/>
        <v>0</v>
      </c>
      <c r="N254" s="618"/>
      <c r="O254" s="104">
        <f t="shared" si="34"/>
        <v>0</v>
      </c>
      <c r="P254" s="615">
        <f t="shared" si="38"/>
        <v>0</v>
      </c>
      <c r="Q254" s="616">
        <f t="shared" si="40"/>
        <v>0</v>
      </c>
      <c r="R254" s="616">
        <f t="shared" si="40"/>
        <v>0</v>
      </c>
      <c r="S254" s="617">
        <f t="shared" si="39"/>
        <v>0</v>
      </c>
    </row>
    <row r="255" spans="1:19" ht="22.5">
      <c r="A255" s="100">
        <f>'[2]Namuna No. 8'!A259</f>
        <v>0</v>
      </c>
      <c r="B255" s="618"/>
      <c r="C255" s="611" t="s">
        <v>1073</v>
      </c>
      <c r="D255" s="618"/>
      <c r="E255" s="618"/>
      <c r="F255" s="619">
        <f t="shared" si="31"/>
        <v>0</v>
      </c>
      <c r="G255" s="615">
        <f t="shared" si="35"/>
        <v>0</v>
      </c>
      <c r="H255" s="618"/>
      <c r="I255" s="104">
        <f t="shared" si="32"/>
        <v>0</v>
      </c>
      <c r="J255" s="615">
        <f t="shared" si="36"/>
        <v>0</v>
      </c>
      <c r="K255" s="618"/>
      <c r="L255" s="104">
        <f t="shared" si="33"/>
        <v>0</v>
      </c>
      <c r="M255" s="615">
        <f t="shared" si="37"/>
        <v>0</v>
      </c>
      <c r="N255" s="618"/>
      <c r="O255" s="104">
        <f t="shared" si="34"/>
        <v>0</v>
      </c>
      <c r="P255" s="615">
        <f t="shared" si="38"/>
        <v>0</v>
      </c>
      <c r="Q255" s="616">
        <f t="shared" si="40"/>
        <v>0</v>
      </c>
      <c r="R255" s="616">
        <f t="shared" si="40"/>
        <v>0</v>
      </c>
      <c r="S255" s="617">
        <f t="shared" si="39"/>
        <v>0</v>
      </c>
    </row>
    <row r="256" spans="1:19" ht="22.5">
      <c r="A256" s="100">
        <f>'[2]Namuna No. 8'!A260</f>
        <v>0</v>
      </c>
      <c r="B256" s="618"/>
      <c r="C256" s="611" t="s">
        <v>1144</v>
      </c>
      <c r="D256" s="618"/>
      <c r="E256" s="618"/>
      <c r="F256" s="619">
        <f t="shared" si="31"/>
        <v>0</v>
      </c>
      <c r="G256" s="615">
        <f t="shared" si="35"/>
        <v>0</v>
      </c>
      <c r="H256" s="618"/>
      <c r="I256" s="104">
        <f t="shared" si="32"/>
        <v>0</v>
      </c>
      <c r="J256" s="615">
        <f t="shared" si="36"/>
        <v>0</v>
      </c>
      <c r="K256" s="618"/>
      <c r="L256" s="104">
        <f t="shared" si="33"/>
        <v>0</v>
      </c>
      <c r="M256" s="615">
        <f t="shared" si="37"/>
        <v>0</v>
      </c>
      <c r="N256" s="618"/>
      <c r="O256" s="104">
        <f t="shared" si="34"/>
        <v>0</v>
      </c>
      <c r="P256" s="615">
        <f t="shared" si="38"/>
        <v>0</v>
      </c>
      <c r="Q256" s="616">
        <f t="shared" si="40"/>
        <v>0</v>
      </c>
      <c r="R256" s="616">
        <f t="shared" si="40"/>
        <v>0</v>
      </c>
      <c r="S256" s="617">
        <f t="shared" si="39"/>
        <v>0</v>
      </c>
    </row>
    <row r="257" spans="1:19" ht="22.5">
      <c r="A257" s="100">
        <f>'[2]Namuna No. 8'!A261</f>
        <v>0</v>
      </c>
      <c r="B257" s="618"/>
      <c r="C257" s="611" t="s">
        <v>1476</v>
      </c>
      <c r="D257" s="618"/>
      <c r="E257" s="618"/>
      <c r="F257" s="619">
        <f t="shared" si="31"/>
        <v>0</v>
      </c>
      <c r="G257" s="615">
        <f t="shared" si="35"/>
        <v>0</v>
      </c>
      <c r="H257" s="618"/>
      <c r="I257" s="104">
        <f t="shared" si="32"/>
        <v>0</v>
      </c>
      <c r="J257" s="615">
        <f t="shared" si="36"/>
        <v>0</v>
      </c>
      <c r="K257" s="618"/>
      <c r="L257" s="104">
        <f t="shared" si="33"/>
        <v>0</v>
      </c>
      <c r="M257" s="615">
        <f t="shared" si="37"/>
        <v>0</v>
      </c>
      <c r="N257" s="618"/>
      <c r="O257" s="104">
        <f t="shared" si="34"/>
        <v>0</v>
      </c>
      <c r="P257" s="615">
        <f t="shared" si="38"/>
        <v>0</v>
      </c>
      <c r="Q257" s="616">
        <f t="shared" si="40"/>
        <v>0</v>
      </c>
      <c r="R257" s="616">
        <f t="shared" si="40"/>
        <v>0</v>
      </c>
      <c r="S257" s="617">
        <f t="shared" si="39"/>
        <v>0</v>
      </c>
    </row>
    <row r="258" spans="1:19" ht="22.5">
      <c r="A258" s="612">
        <f>'[2]Namuna No. 8'!A262</f>
        <v>0</v>
      </c>
      <c r="B258" s="618"/>
      <c r="C258" s="611" t="s">
        <v>1446</v>
      </c>
      <c r="D258" s="618"/>
      <c r="E258" s="618"/>
      <c r="F258" s="619">
        <f t="shared" si="31"/>
        <v>0</v>
      </c>
      <c r="G258" s="615">
        <f t="shared" si="35"/>
        <v>0</v>
      </c>
      <c r="H258" s="618"/>
      <c r="I258" s="104">
        <f t="shared" si="32"/>
        <v>0</v>
      </c>
      <c r="J258" s="615">
        <f t="shared" si="36"/>
        <v>0</v>
      </c>
      <c r="K258" s="618"/>
      <c r="L258" s="104">
        <f t="shared" si="33"/>
        <v>0</v>
      </c>
      <c r="M258" s="615">
        <f t="shared" si="37"/>
        <v>0</v>
      </c>
      <c r="N258" s="618"/>
      <c r="O258" s="104">
        <f t="shared" si="34"/>
        <v>0</v>
      </c>
      <c r="P258" s="615">
        <f t="shared" si="38"/>
        <v>0</v>
      </c>
      <c r="Q258" s="616">
        <f t="shared" si="40"/>
        <v>0</v>
      </c>
      <c r="R258" s="616">
        <f t="shared" si="40"/>
        <v>0</v>
      </c>
      <c r="S258" s="617">
        <f t="shared" si="39"/>
        <v>0</v>
      </c>
    </row>
    <row r="259" spans="1:19" ht="22.5">
      <c r="A259" s="100">
        <f>'[2]Namuna No. 8'!A263</f>
        <v>0</v>
      </c>
      <c r="B259" s="618"/>
      <c r="C259" s="611" t="s">
        <v>1496</v>
      </c>
      <c r="D259" s="618"/>
      <c r="E259" s="618"/>
      <c r="F259" s="619">
        <f t="shared" si="31"/>
        <v>0</v>
      </c>
      <c r="G259" s="615">
        <f t="shared" si="35"/>
        <v>0</v>
      </c>
      <c r="H259" s="618"/>
      <c r="I259" s="104">
        <f t="shared" si="32"/>
        <v>0</v>
      </c>
      <c r="J259" s="615">
        <f t="shared" si="36"/>
        <v>0</v>
      </c>
      <c r="K259" s="618"/>
      <c r="L259" s="104">
        <f t="shared" si="33"/>
        <v>0</v>
      </c>
      <c r="M259" s="615">
        <f t="shared" si="37"/>
        <v>0</v>
      </c>
      <c r="N259" s="618"/>
      <c r="O259" s="104">
        <f t="shared" si="34"/>
        <v>0</v>
      </c>
      <c r="P259" s="615">
        <f t="shared" si="38"/>
        <v>0</v>
      </c>
      <c r="Q259" s="616">
        <f t="shared" si="40"/>
        <v>0</v>
      </c>
      <c r="R259" s="616">
        <f t="shared" si="40"/>
        <v>0</v>
      </c>
      <c r="S259" s="617">
        <f t="shared" si="39"/>
        <v>0</v>
      </c>
    </row>
    <row r="260" spans="1:19" ht="22.5">
      <c r="A260" s="100">
        <f>'[2]Namuna No. 8'!A264</f>
        <v>0</v>
      </c>
      <c r="B260" s="618"/>
      <c r="C260" s="611" t="s">
        <v>1099</v>
      </c>
      <c r="D260" s="618"/>
      <c r="E260" s="618"/>
      <c r="F260" s="619">
        <f t="shared" si="31"/>
        <v>0</v>
      </c>
      <c r="G260" s="615">
        <f t="shared" si="35"/>
        <v>0</v>
      </c>
      <c r="H260" s="618"/>
      <c r="I260" s="104">
        <f t="shared" si="32"/>
        <v>0</v>
      </c>
      <c r="J260" s="615">
        <f t="shared" si="36"/>
        <v>0</v>
      </c>
      <c r="K260" s="618"/>
      <c r="L260" s="104">
        <f t="shared" si="33"/>
        <v>0</v>
      </c>
      <c r="M260" s="615">
        <f t="shared" si="37"/>
        <v>0</v>
      </c>
      <c r="N260" s="618"/>
      <c r="O260" s="104">
        <f t="shared" si="34"/>
        <v>0</v>
      </c>
      <c r="P260" s="615">
        <f t="shared" si="38"/>
        <v>0</v>
      </c>
      <c r="Q260" s="616">
        <f t="shared" si="40"/>
        <v>0</v>
      </c>
      <c r="R260" s="616">
        <f t="shared" si="40"/>
        <v>0</v>
      </c>
      <c r="S260" s="617">
        <f t="shared" si="39"/>
        <v>0</v>
      </c>
    </row>
    <row r="261" spans="1:19" ht="22.5">
      <c r="A261" s="100">
        <f>'[2]Namuna No. 8'!A265</f>
        <v>0</v>
      </c>
      <c r="B261" s="618"/>
      <c r="C261" s="611" t="s">
        <v>1142</v>
      </c>
      <c r="D261" s="618"/>
      <c r="E261" s="618"/>
      <c r="F261" s="619">
        <f t="shared" si="31"/>
        <v>0</v>
      </c>
      <c r="G261" s="615">
        <f t="shared" si="35"/>
        <v>0</v>
      </c>
      <c r="H261" s="618"/>
      <c r="I261" s="104">
        <f t="shared" si="32"/>
        <v>0</v>
      </c>
      <c r="J261" s="615">
        <f t="shared" si="36"/>
        <v>0</v>
      </c>
      <c r="K261" s="618"/>
      <c r="L261" s="104">
        <f t="shared" si="33"/>
        <v>0</v>
      </c>
      <c r="M261" s="615">
        <f t="shared" si="37"/>
        <v>0</v>
      </c>
      <c r="N261" s="618"/>
      <c r="O261" s="104">
        <f t="shared" si="34"/>
        <v>0</v>
      </c>
      <c r="P261" s="615">
        <f t="shared" si="38"/>
        <v>0</v>
      </c>
      <c r="Q261" s="616">
        <f t="shared" si="40"/>
        <v>0</v>
      </c>
      <c r="R261" s="616">
        <f t="shared" si="40"/>
        <v>0</v>
      </c>
      <c r="S261" s="617">
        <f t="shared" si="39"/>
        <v>0</v>
      </c>
    </row>
    <row r="262" spans="1:19" ht="22.5">
      <c r="A262" s="612">
        <f>'[2]Namuna No. 8'!A266</f>
        <v>0</v>
      </c>
      <c r="B262" s="618"/>
      <c r="C262" s="611" t="s">
        <v>1548</v>
      </c>
      <c r="D262" s="618"/>
      <c r="E262" s="618"/>
      <c r="F262" s="619">
        <f t="shared" ref="F262:F325" si="41">SUMIF(Name,C262,GPA)</f>
        <v>0</v>
      </c>
      <c r="G262" s="615">
        <f t="shared" si="35"/>
        <v>0</v>
      </c>
      <c r="H262" s="618"/>
      <c r="I262" s="104">
        <f t="shared" ref="I262:I325" si="42">SUMIF(Name,C262,SNT)</f>
        <v>0</v>
      </c>
      <c r="J262" s="615">
        <f t="shared" si="36"/>
        <v>0</v>
      </c>
      <c r="K262" s="618"/>
      <c r="L262" s="104">
        <f t="shared" ref="L262:L325" si="43">SUMIF(Name,C262,SNT)</f>
        <v>0</v>
      </c>
      <c r="M262" s="615">
        <f t="shared" si="37"/>
        <v>0</v>
      </c>
      <c r="N262" s="618"/>
      <c r="O262" s="104">
        <f t="shared" ref="O262:O325" si="44">SUMIF(Name,C262,WST)</f>
        <v>0</v>
      </c>
      <c r="P262" s="615">
        <f t="shared" si="38"/>
        <v>0</v>
      </c>
      <c r="Q262" s="616">
        <f t="shared" si="40"/>
        <v>0</v>
      </c>
      <c r="R262" s="616">
        <f t="shared" si="40"/>
        <v>0</v>
      </c>
      <c r="S262" s="617">
        <f t="shared" si="39"/>
        <v>0</v>
      </c>
    </row>
    <row r="263" spans="1:19" ht="22.5">
      <c r="A263" s="100">
        <f>'[2]Namuna No. 8'!A267</f>
        <v>0</v>
      </c>
      <c r="B263" s="618"/>
      <c r="C263" s="611" t="s">
        <v>1527</v>
      </c>
      <c r="D263" s="618"/>
      <c r="E263" s="618"/>
      <c r="F263" s="619">
        <f t="shared" si="41"/>
        <v>0</v>
      </c>
      <c r="G263" s="615">
        <f t="shared" ref="G263:G326" si="45">SUM(E263:F263)</f>
        <v>0</v>
      </c>
      <c r="H263" s="618"/>
      <c r="I263" s="104">
        <f t="shared" si="42"/>
        <v>0</v>
      </c>
      <c r="J263" s="615">
        <f t="shared" ref="J263:J326" si="46">SUM(H263:I263)</f>
        <v>0</v>
      </c>
      <c r="K263" s="618"/>
      <c r="L263" s="104">
        <f t="shared" si="43"/>
        <v>0</v>
      </c>
      <c r="M263" s="615">
        <f t="shared" ref="M263:M326" si="47">SUM(K263:L263)</f>
        <v>0</v>
      </c>
      <c r="N263" s="618"/>
      <c r="O263" s="104">
        <f t="shared" si="44"/>
        <v>0</v>
      </c>
      <c r="P263" s="615">
        <f t="shared" ref="P263:P326" si="48">SUM(N263:O263)</f>
        <v>0</v>
      </c>
      <c r="Q263" s="616">
        <f t="shared" si="40"/>
        <v>0</v>
      </c>
      <c r="R263" s="616">
        <f t="shared" si="40"/>
        <v>0</v>
      </c>
      <c r="S263" s="617">
        <f t="shared" ref="S263:S326" si="49">SUM(Q263:R263)</f>
        <v>0</v>
      </c>
    </row>
    <row r="264" spans="1:19" ht="22.5">
      <c r="A264" s="100">
        <f>'[2]Namuna No. 8'!A268</f>
        <v>0</v>
      </c>
      <c r="B264" s="618"/>
      <c r="C264" s="611" t="s">
        <v>1492</v>
      </c>
      <c r="D264" s="618"/>
      <c r="E264" s="618"/>
      <c r="F264" s="619">
        <f t="shared" si="41"/>
        <v>0</v>
      </c>
      <c r="G264" s="615">
        <f t="shared" si="45"/>
        <v>0</v>
      </c>
      <c r="H264" s="618"/>
      <c r="I264" s="104">
        <f t="shared" si="42"/>
        <v>0</v>
      </c>
      <c r="J264" s="615">
        <f t="shared" si="46"/>
        <v>0</v>
      </c>
      <c r="K264" s="618"/>
      <c r="L264" s="104">
        <f t="shared" si="43"/>
        <v>0</v>
      </c>
      <c r="M264" s="615">
        <f t="shared" si="47"/>
        <v>0</v>
      </c>
      <c r="N264" s="618"/>
      <c r="O264" s="104">
        <f t="shared" si="44"/>
        <v>0</v>
      </c>
      <c r="P264" s="615">
        <f t="shared" si="48"/>
        <v>0</v>
      </c>
      <c r="Q264" s="616">
        <f t="shared" si="40"/>
        <v>0</v>
      </c>
      <c r="R264" s="616">
        <f t="shared" si="40"/>
        <v>0</v>
      </c>
      <c r="S264" s="617">
        <f t="shared" si="49"/>
        <v>0</v>
      </c>
    </row>
    <row r="265" spans="1:19" ht="22.5">
      <c r="A265" s="100">
        <f>'[2]Namuna No. 8'!A269</f>
        <v>0</v>
      </c>
      <c r="B265" s="618"/>
      <c r="C265" s="611" t="s">
        <v>1472</v>
      </c>
      <c r="D265" s="618"/>
      <c r="E265" s="618"/>
      <c r="F265" s="619">
        <f t="shared" si="41"/>
        <v>0</v>
      </c>
      <c r="G265" s="615">
        <f t="shared" si="45"/>
        <v>0</v>
      </c>
      <c r="H265" s="618"/>
      <c r="I265" s="104">
        <f t="shared" si="42"/>
        <v>0</v>
      </c>
      <c r="J265" s="615">
        <f t="shared" si="46"/>
        <v>0</v>
      </c>
      <c r="K265" s="618"/>
      <c r="L265" s="104">
        <f t="shared" si="43"/>
        <v>0</v>
      </c>
      <c r="M265" s="615">
        <f t="shared" si="47"/>
        <v>0</v>
      </c>
      <c r="N265" s="618"/>
      <c r="O265" s="104">
        <f t="shared" si="44"/>
        <v>0</v>
      </c>
      <c r="P265" s="615">
        <f t="shared" si="48"/>
        <v>0</v>
      </c>
      <c r="Q265" s="616">
        <f t="shared" si="40"/>
        <v>0</v>
      </c>
      <c r="R265" s="616">
        <f t="shared" si="40"/>
        <v>0</v>
      </c>
      <c r="S265" s="617">
        <f t="shared" si="49"/>
        <v>0</v>
      </c>
    </row>
    <row r="266" spans="1:19" ht="22.5">
      <c r="A266" s="612">
        <f>'[2]Namuna No. 8'!A270</f>
        <v>0</v>
      </c>
      <c r="B266" s="618"/>
      <c r="C266" s="611" t="s">
        <v>1568</v>
      </c>
      <c r="D266" s="618"/>
      <c r="E266" s="618"/>
      <c r="F266" s="619">
        <f t="shared" si="41"/>
        <v>0</v>
      </c>
      <c r="G266" s="615">
        <f t="shared" si="45"/>
        <v>0</v>
      </c>
      <c r="H266" s="618"/>
      <c r="I266" s="104">
        <f t="shared" si="42"/>
        <v>0</v>
      </c>
      <c r="J266" s="615">
        <f t="shared" si="46"/>
        <v>0</v>
      </c>
      <c r="K266" s="618"/>
      <c r="L266" s="104">
        <f t="shared" si="43"/>
        <v>0</v>
      </c>
      <c r="M266" s="615">
        <f t="shared" si="47"/>
        <v>0</v>
      </c>
      <c r="N266" s="618"/>
      <c r="O266" s="104">
        <f t="shared" si="44"/>
        <v>0</v>
      </c>
      <c r="P266" s="615">
        <f t="shared" si="48"/>
        <v>0</v>
      </c>
      <c r="Q266" s="616">
        <f t="shared" si="40"/>
        <v>0</v>
      </c>
      <c r="R266" s="616">
        <f t="shared" si="40"/>
        <v>0</v>
      </c>
      <c r="S266" s="617">
        <f t="shared" si="49"/>
        <v>0</v>
      </c>
    </row>
    <row r="267" spans="1:19" ht="22.5">
      <c r="A267" s="100">
        <f>'[2]Namuna No. 8'!A271</f>
        <v>0</v>
      </c>
      <c r="B267" s="618"/>
      <c r="C267" s="611" t="s">
        <v>1513</v>
      </c>
      <c r="D267" s="618"/>
      <c r="E267" s="618"/>
      <c r="F267" s="619">
        <f t="shared" si="41"/>
        <v>0</v>
      </c>
      <c r="G267" s="615">
        <f t="shared" si="45"/>
        <v>0</v>
      </c>
      <c r="H267" s="618"/>
      <c r="I267" s="104">
        <f t="shared" si="42"/>
        <v>0</v>
      </c>
      <c r="J267" s="615">
        <f t="shared" si="46"/>
        <v>0</v>
      </c>
      <c r="K267" s="618"/>
      <c r="L267" s="104">
        <f t="shared" si="43"/>
        <v>0</v>
      </c>
      <c r="M267" s="615">
        <f t="shared" si="47"/>
        <v>0</v>
      </c>
      <c r="N267" s="618"/>
      <c r="O267" s="104">
        <f t="shared" si="44"/>
        <v>0</v>
      </c>
      <c r="P267" s="615">
        <f t="shared" si="48"/>
        <v>0</v>
      </c>
      <c r="Q267" s="616">
        <f t="shared" si="40"/>
        <v>0</v>
      </c>
      <c r="R267" s="616">
        <f t="shared" si="40"/>
        <v>0</v>
      </c>
      <c r="S267" s="617">
        <f t="shared" si="49"/>
        <v>0</v>
      </c>
    </row>
    <row r="268" spans="1:19" ht="22.5">
      <c r="A268" s="100">
        <f>'[2]Namuna No. 8'!A272</f>
        <v>0</v>
      </c>
      <c r="B268" s="618"/>
      <c r="C268" s="611" t="s">
        <v>1546</v>
      </c>
      <c r="D268" s="618"/>
      <c r="E268" s="618"/>
      <c r="F268" s="619">
        <f t="shared" si="41"/>
        <v>0</v>
      </c>
      <c r="G268" s="615">
        <f t="shared" si="45"/>
        <v>0</v>
      </c>
      <c r="H268" s="618"/>
      <c r="I268" s="104">
        <f t="shared" si="42"/>
        <v>0</v>
      </c>
      <c r="J268" s="615">
        <f t="shared" si="46"/>
        <v>0</v>
      </c>
      <c r="K268" s="618"/>
      <c r="L268" s="104">
        <f t="shared" si="43"/>
        <v>0</v>
      </c>
      <c r="M268" s="615">
        <f t="shared" si="47"/>
        <v>0</v>
      </c>
      <c r="N268" s="618"/>
      <c r="O268" s="104">
        <f t="shared" si="44"/>
        <v>0</v>
      </c>
      <c r="P268" s="615">
        <f t="shared" si="48"/>
        <v>0</v>
      </c>
      <c r="Q268" s="616">
        <f t="shared" si="40"/>
        <v>0</v>
      </c>
      <c r="R268" s="616">
        <f t="shared" si="40"/>
        <v>0</v>
      </c>
      <c r="S268" s="617">
        <f t="shared" si="49"/>
        <v>0</v>
      </c>
    </row>
    <row r="269" spans="1:19" ht="22.5">
      <c r="A269" s="100">
        <f>'[2]Namuna No. 8'!A273</f>
        <v>0</v>
      </c>
      <c r="B269" s="618"/>
      <c r="C269" s="611" t="s">
        <v>1511</v>
      </c>
      <c r="D269" s="618"/>
      <c r="E269" s="618"/>
      <c r="F269" s="619">
        <f t="shared" si="41"/>
        <v>0</v>
      </c>
      <c r="G269" s="615">
        <f t="shared" si="45"/>
        <v>0</v>
      </c>
      <c r="H269" s="618"/>
      <c r="I269" s="104">
        <f t="shared" si="42"/>
        <v>0</v>
      </c>
      <c r="J269" s="615">
        <f t="shared" si="46"/>
        <v>0</v>
      </c>
      <c r="K269" s="618"/>
      <c r="L269" s="104">
        <f t="shared" si="43"/>
        <v>0</v>
      </c>
      <c r="M269" s="615">
        <f t="shared" si="47"/>
        <v>0</v>
      </c>
      <c r="N269" s="618"/>
      <c r="O269" s="104">
        <f t="shared" si="44"/>
        <v>0</v>
      </c>
      <c r="P269" s="615">
        <f t="shared" si="48"/>
        <v>0</v>
      </c>
      <c r="Q269" s="616">
        <f t="shared" si="40"/>
        <v>0</v>
      </c>
      <c r="R269" s="616">
        <f t="shared" si="40"/>
        <v>0</v>
      </c>
      <c r="S269" s="617">
        <f t="shared" si="49"/>
        <v>0</v>
      </c>
    </row>
    <row r="270" spans="1:19" ht="22.5">
      <c r="A270" s="612">
        <f>'[2]Namuna No. 8'!A274</f>
        <v>0</v>
      </c>
      <c r="B270" s="618"/>
      <c r="C270" s="611" t="s">
        <v>1233</v>
      </c>
      <c r="D270" s="618"/>
      <c r="E270" s="618"/>
      <c r="F270" s="619">
        <f t="shared" si="41"/>
        <v>0</v>
      </c>
      <c r="G270" s="615">
        <f t="shared" si="45"/>
        <v>0</v>
      </c>
      <c r="H270" s="618"/>
      <c r="I270" s="104">
        <f t="shared" si="42"/>
        <v>0</v>
      </c>
      <c r="J270" s="615">
        <f t="shared" si="46"/>
        <v>0</v>
      </c>
      <c r="K270" s="618"/>
      <c r="L270" s="104">
        <f t="shared" si="43"/>
        <v>0</v>
      </c>
      <c r="M270" s="615">
        <f t="shared" si="47"/>
        <v>0</v>
      </c>
      <c r="N270" s="618"/>
      <c r="O270" s="104">
        <f t="shared" si="44"/>
        <v>0</v>
      </c>
      <c r="P270" s="615">
        <f t="shared" si="48"/>
        <v>0</v>
      </c>
      <c r="Q270" s="616">
        <f t="shared" si="40"/>
        <v>0</v>
      </c>
      <c r="R270" s="616">
        <f t="shared" si="40"/>
        <v>0</v>
      </c>
      <c r="S270" s="617">
        <f t="shared" si="49"/>
        <v>0</v>
      </c>
    </row>
    <row r="271" spans="1:19" ht="22.5">
      <c r="A271" s="100">
        <f>'[2]Namuna No. 8'!A275</f>
        <v>0</v>
      </c>
      <c r="B271" s="618"/>
      <c r="C271" s="611" t="s">
        <v>1222</v>
      </c>
      <c r="D271" s="618"/>
      <c r="E271" s="618"/>
      <c r="F271" s="619">
        <f t="shared" si="41"/>
        <v>0</v>
      </c>
      <c r="G271" s="615">
        <f t="shared" si="45"/>
        <v>0</v>
      </c>
      <c r="H271" s="618"/>
      <c r="I271" s="104">
        <f t="shared" si="42"/>
        <v>0</v>
      </c>
      <c r="J271" s="615">
        <f t="shared" si="46"/>
        <v>0</v>
      </c>
      <c r="K271" s="618"/>
      <c r="L271" s="104">
        <f t="shared" si="43"/>
        <v>0</v>
      </c>
      <c r="M271" s="615">
        <f t="shared" si="47"/>
        <v>0</v>
      </c>
      <c r="N271" s="618"/>
      <c r="O271" s="104">
        <f t="shared" si="44"/>
        <v>0</v>
      </c>
      <c r="P271" s="615">
        <f t="shared" si="48"/>
        <v>0</v>
      </c>
      <c r="Q271" s="616">
        <f t="shared" si="40"/>
        <v>0</v>
      </c>
      <c r="R271" s="616">
        <f t="shared" si="40"/>
        <v>0</v>
      </c>
      <c r="S271" s="617">
        <f t="shared" si="49"/>
        <v>0</v>
      </c>
    </row>
    <row r="272" spans="1:19" ht="22.5">
      <c r="A272" s="100">
        <f>'[2]Namuna No. 8'!A276</f>
        <v>0</v>
      </c>
      <c r="B272" s="618"/>
      <c r="C272" s="611" t="s">
        <v>1308</v>
      </c>
      <c r="D272" s="618"/>
      <c r="E272" s="618"/>
      <c r="F272" s="619">
        <f t="shared" si="41"/>
        <v>0</v>
      </c>
      <c r="G272" s="615">
        <f t="shared" si="45"/>
        <v>0</v>
      </c>
      <c r="H272" s="618"/>
      <c r="I272" s="104">
        <f t="shared" si="42"/>
        <v>0</v>
      </c>
      <c r="J272" s="615">
        <f t="shared" si="46"/>
        <v>0</v>
      </c>
      <c r="K272" s="618"/>
      <c r="L272" s="104">
        <f t="shared" si="43"/>
        <v>0</v>
      </c>
      <c r="M272" s="615">
        <f t="shared" si="47"/>
        <v>0</v>
      </c>
      <c r="N272" s="618"/>
      <c r="O272" s="104">
        <f t="shared" si="44"/>
        <v>0</v>
      </c>
      <c r="P272" s="615">
        <f t="shared" si="48"/>
        <v>0</v>
      </c>
      <c r="Q272" s="616">
        <f t="shared" si="40"/>
        <v>0</v>
      </c>
      <c r="R272" s="616">
        <f t="shared" si="40"/>
        <v>0</v>
      </c>
      <c r="S272" s="617">
        <f t="shared" si="49"/>
        <v>0</v>
      </c>
    </row>
    <row r="273" spans="1:19" ht="22.5">
      <c r="A273" s="100">
        <f>'[2]Namuna No. 8'!A277</f>
        <v>0</v>
      </c>
      <c r="B273" s="618"/>
      <c r="C273" s="611" t="s">
        <v>1575</v>
      </c>
      <c r="D273" s="618"/>
      <c r="E273" s="618"/>
      <c r="F273" s="619">
        <f t="shared" si="41"/>
        <v>0</v>
      </c>
      <c r="G273" s="615">
        <f t="shared" si="45"/>
        <v>0</v>
      </c>
      <c r="H273" s="618"/>
      <c r="I273" s="104">
        <f t="shared" si="42"/>
        <v>0</v>
      </c>
      <c r="J273" s="615">
        <f t="shared" si="46"/>
        <v>0</v>
      </c>
      <c r="K273" s="618"/>
      <c r="L273" s="104">
        <f t="shared" si="43"/>
        <v>0</v>
      </c>
      <c r="M273" s="615">
        <f t="shared" si="47"/>
        <v>0</v>
      </c>
      <c r="N273" s="618"/>
      <c r="O273" s="104">
        <f t="shared" si="44"/>
        <v>0</v>
      </c>
      <c r="P273" s="615">
        <f t="shared" si="48"/>
        <v>0</v>
      </c>
      <c r="Q273" s="616">
        <f t="shared" si="40"/>
        <v>0</v>
      </c>
      <c r="R273" s="616">
        <f t="shared" si="40"/>
        <v>0</v>
      </c>
      <c r="S273" s="617">
        <f t="shared" si="49"/>
        <v>0</v>
      </c>
    </row>
    <row r="274" spans="1:19" ht="22.5">
      <c r="A274" s="612">
        <f>'[2]Namuna No. 8'!A278</f>
        <v>0</v>
      </c>
      <c r="B274" s="618"/>
      <c r="C274" s="611" t="s">
        <v>1516</v>
      </c>
      <c r="D274" s="618"/>
      <c r="E274" s="618"/>
      <c r="F274" s="619">
        <f t="shared" si="41"/>
        <v>0</v>
      </c>
      <c r="G274" s="615">
        <f t="shared" si="45"/>
        <v>0</v>
      </c>
      <c r="H274" s="618"/>
      <c r="I274" s="104">
        <f t="shared" si="42"/>
        <v>0</v>
      </c>
      <c r="J274" s="615">
        <f t="shared" si="46"/>
        <v>0</v>
      </c>
      <c r="K274" s="618"/>
      <c r="L274" s="104">
        <f t="shared" si="43"/>
        <v>0</v>
      </c>
      <c r="M274" s="615">
        <f t="shared" si="47"/>
        <v>0</v>
      </c>
      <c r="N274" s="618"/>
      <c r="O274" s="104">
        <f t="shared" si="44"/>
        <v>0</v>
      </c>
      <c r="P274" s="615">
        <f t="shared" si="48"/>
        <v>0</v>
      </c>
      <c r="Q274" s="616">
        <f t="shared" si="40"/>
        <v>0</v>
      </c>
      <c r="R274" s="616">
        <f t="shared" si="40"/>
        <v>0</v>
      </c>
      <c r="S274" s="617">
        <f t="shared" si="49"/>
        <v>0</v>
      </c>
    </row>
    <row r="275" spans="1:19" ht="22.5">
      <c r="A275" s="100">
        <f>'[2]Namuna No. 8'!A279</f>
        <v>0</v>
      </c>
      <c r="B275" s="618"/>
      <c r="C275" s="611" t="s">
        <v>1577</v>
      </c>
      <c r="D275" s="618"/>
      <c r="E275" s="618"/>
      <c r="F275" s="619">
        <f t="shared" si="41"/>
        <v>0</v>
      </c>
      <c r="G275" s="615">
        <f t="shared" si="45"/>
        <v>0</v>
      </c>
      <c r="H275" s="618"/>
      <c r="I275" s="104">
        <f t="shared" si="42"/>
        <v>0</v>
      </c>
      <c r="J275" s="615">
        <f t="shared" si="46"/>
        <v>0</v>
      </c>
      <c r="K275" s="618"/>
      <c r="L275" s="104">
        <f t="shared" si="43"/>
        <v>0</v>
      </c>
      <c r="M275" s="615">
        <f t="shared" si="47"/>
        <v>0</v>
      </c>
      <c r="N275" s="618"/>
      <c r="O275" s="104">
        <f t="shared" si="44"/>
        <v>0</v>
      </c>
      <c r="P275" s="615">
        <f t="shared" si="48"/>
        <v>0</v>
      </c>
      <c r="Q275" s="616">
        <f t="shared" si="40"/>
        <v>0</v>
      </c>
      <c r="R275" s="616">
        <f t="shared" si="40"/>
        <v>0</v>
      </c>
      <c r="S275" s="617">
        <f t="shared" si="49"/>
        <v>0</v>
      </c>
    </row>
    <row r="276" spans="1:19" ht="22.5">
      <c r="A276" s="100">
        <f>'[2]Namuna No. 8'!A280</f>
        <v>0</v>
      </c>
      <c r="B276" s="618"/>
      <c r="C276" s="611" t="s">
        <v>1201</v>
      </c>
      <c r="D276" s="618"/>
      <c r="E276" s="618"/>
      <c r="F276" s="619">
        <f t="shared" si="41"/>
        <v>0</v>
      </c>
      <c r="G276" s="615">
        <f t="shared" si="45"/>
        <v>0</v>
      </c>
      <c r="H276" s="618"/>
      <c r="I276" s="104">
        <f t="shared" si="42"/>
        <v>0</v>
      </c>
      <c r="J276" s="615">
        <f t="shared" si="46"/>
        <v>0</v>
      </c>
      <c r="K276" s="618"/>
      <c r="L276" s="104">
        <f t="shared" si="43"/>
        <v>0</v>
      </c>
      <c r="M276" s="615">
        <f t="shared" si="47"/>
        <v>0</v>
      </c>
      <c r="N276" s="618"/>
      <c r="O276" s="104">
        <f t="shared" si="44"/>
        <v>0</v>
      </c>
      <c r="P276" s="615">
        <f t="shared" si="48"/>
        <v>0</v>
      </c>
      <c r="Q276" s="616">
        <f t="shared" si="40"/>
        <v>0</v>
      </c>
      <c r="R276" s="616">
        <f t="shared" si="40"/>
        <v>0</v>
      </c>
      <c r="S276" s="617">
        <f t="shared" si="49"/>
        <v>0</v>
      </c>
    </row>
    <row r="277" spans="1:19" ht="22.5">
      <c r="A277" s="100">
        <f>'[2]Namuna No. 8'!A281</f>
        <v>0</v>
      </c>
      <c r="B277" s="618"/>
      <c r="C277" s="611" t="s">
        <v>1167</v>
      </c>
      <c r="D277" s="618"/>
      <c r="E277" s="618"/>
      <c r="F277" s="619">
        <f t="shared" si="41"/>
        <v>0</v>
      </c>
      <c r="G277" s="615">
        <f t="shared" si="45"/>
        <v>0</v>
      </c>
      <c r="H277" s="618"/>
      <c r="I277" s="104">
        <f t="shared" si="42"/>
        <v>0</v>
      </c>
      <c r="J277" s="615">
        <f t="shared" si="46"/>
        <v>0</v>
      </c>
      <c r="K277" s="618"/>
      <c r="L277" s="104">
        <f t="shared" si="43"/>
        <v>0</v>
      </c>
      <c r="M277" s="615">
        <f t="shared" si="47"/>
        <v>0</v>
      </c>
      <c r="N277" s="618"/>
      <c r="O277" s="104">
        <f t="shared" si="44"/>
        <v>0</v>
      </c>
      <c r="P277" s="615">
        <f t="shared" si="48"/>
        <v>0</v>
      </c>
      <c r="Q277" s="616">
        <f t="shared" si="40"/>
        <v>0</v>
      </c>
      <c r="R277" s="616">
        <f t="shared" si="40"/>
        <v>0</v>
      </c>
      <c r="S277" s="617">
        <f t="shared" si="49"/>
        <v>0</v>
      </c>
    </row>
    <row r="278" spans="1:19" ht="22.5">
      <c r="A278" s="612">
        <f>'[2]Namuna No. 8'!A282</f>
        <v>0</v>
      </c>
      <c r="B278" s="618"/>
      <c r="C278" s="611" t="s">
        <v>1343</v>
      </c>
      <c r="D278" s="618"/>
      <c r="E278" s="618"/>
      <c r="F278" s="619">
        <f t="shared" si="41"/>
        <v>0</v>
      </c>
      <c r="G278" s="615">
        <f t="shared" si="45"/>
        <v>0</v>
      </c>
      <c r="H278" s="618"/>
      <c r="I278" s="104">
        <f t="shared" si="42"/>
        <v>0</v>
      </c>
      <c r="J278" s="615">
        <f t="shared" si="46"/>
        <v>0</v>
      </c>
      <c r="K278" s="618"/>
      <c r="L278" s="104">
        <f t="shared" si="43"/>
        <v>0</v>
      </c>
      <c r="M278" s="615">
        <f t="shared" si="47"/>
        <v>0</v>
      </c>
      <c r="N278" s="618"/>
      <c r="O278" s="104">
        <f t="shared" si="44"/>
        <v>0</v>
      </c>
      <c r="P278" s="615">
        <f t="shared" si="48"/>
        <v>0</v>
      </c>
      <c r="Q278" s="616">
        <f t="shared" si="40"/>
        <v>0</v>
      </c>
      <c r="R278" s="616">
        <f t="shared" si="40"/>
        <v>0</v>
      </c>
      <c r="S278" s="617">
        <f t="shared" si="49"/>
        <v>0</v>
      </c>
    </row>
    <row r="279" spans="1:19" ht="22.5">
      <c r="A279" s="100">
        <f>'[2]Namuna No. 8'!A283</f>
        <v>0</v>
      </c>
      <c r="B279" s="618"/>
      <c r="C279" s="611" t="s">
        <v>1383</v>
      </c>
      <c r="D279" s="618"/>
      <c r="E279" s="618"/>
      <c r="F279" s="619">
        <f t="shared" si="41"/>
        <v>0</v>
      </c>
      <c r="G279" s="615">
        <f t="shared" si="45"/>
        <v>0</v>
      </c>
      <c r="H279" s="618"/>
      <c r="I279" s="104">
        <f t="shared" si="42"/>
        <v>0</v>
      </c>
      <c r="J279" s="615">
        <f t="shared" si="46"/>
        <v>0</v>
      </c>
      <c r="K279" s="618"/>
      <c r="L279" s="104">
        <f t="shared" si="43"/>
        <v>0</v>
      </c>
      <c r="M279" s="615">
        <f t="shared" si="47"/>
        <v>0</v>
      </c>
      <c r="N279" s="618"/>
      <c r="O279" s="104">
        <f t="shared" si="44"/>
        <v>0</v>
      </c>
      <c r="P279" s="615">
        <f t="shared" si="48"/>
        <v>0</v>
      </c>
      <c r="Q279" s="616">
        <f t="shared" ref="Q279:R342" si="50">E279+H279+K279+N279</f>
        <v>0</v>
      </c>
      <c r="R279" s="616">
        <f t="shared" si="50"/>
        <v>0</v>
      </c>
      <c r="S279" s="617">
        <f t="shared" si="49"/>
        <v>0</v>
      </c>
    </row>
    <row r="280" spans="1:19" ht="22.5">
      <c r="A280" s="100">
        <f>'[2]Namuna No. 8'!A284</f>
        <v>0</v>
      </c>
      <c r="B280" s="618"/>
      <c r="C280" s="611" t="s">
        <v>1236</v>
      </c>
      <c r="D280" s="618"/>
      <c r="E280" s="618"/>
      <c r="F280" s="619">
        <f t="shared" si="41"/>
        <v>0</v>
      </c>
      <c r="G280" s="615">
        <f t="shared" si="45"/>
        <v>0</v>
      </c>
      <c r="H280" s="618"/>
      <c r="I280" s="104">
        <f t="shared" si="42"/>
        <v>0</v>
      </c>
      <c r="J280" s="615">
        <f t="shared" si="46"/>
        <v>0</v>
      </c>
      <c r="K280" s="618"/>
      <c r="L280" s="104">
        <f t="shared" si="43"/>
        <v>0</v>
      </c>
      <c r="M280" s="615">
        <f t="shared" si="47"/>
        <v>0</v>
      </c>
      <c r="N280" s="618"/>
      <c r="O280" s="104">
        <f t="shared" si="44"/>
        <v>0</v>
      </c>
      <c r="P280" s="615">
        <f t="shared" si="48"/>
        <v>0</v>
      </c>
      <c r="Q280" s="616">
        <f t="shared" si="50"/>
        <v>0</v>
      </c>
      <c r="R280" s="616">
        <f t="shared" si="50"/>
        <v>0</v>
      </c>
      <c r="S280" s="617">
        <f t="shared" si="49"/>
        <v>0</v>
      </c>
    </row>
    <row r="281" spans="1:19" ht="22.5">
      <c r="A281" s="100">
        <f>'[2]Namuna No. 8'!A285</f>
        <v>0</v>
      </c>
      <c r="B281" s="618"/>
      <c r="C281" s="611" t="s">
        <v>1366</v>
      </c>
      <c r="D281" s="618"/>
      <c r="E281" s="618"/>
      <c r="F281" s="619">
        <f t="shared" si="41"/>
        <v>0</v>
      </c>
      <c r="G281" s="615">
        <f t="shared" si="45"/>
        <v>0</v>
      </c>
      <c r="H281" s="618"/>
      <c r="I281" s="104">
        <f t="shared" si="42"/>
        <v>0</v>
      </c>
      <c r="J281" s="615">
        <f t="shared" si="46"/>
        <v>0</v>
      </c>
      <c r="K281" s="618"/>
      <c r="L281" s="104">
        <f t="shared" si="43"/>
        <v>0</v>
      </c>
      <c r="M281" s="615">
        <f t="shared" si="47"/>
        <v>0</v>
      </c>
      <c r="N281" s="618"/>
      <c r="O281" s="104">
        <f t="shared" si="44"/>
        <v>0</v>
      </c>
      <c r="P281" s="615">
        <f t="shared" si="48"/>
        <v>0</v>
      </c>
      <c r="Q281" s="616">
        <f t="shared" si="50"/>
        <v>0</v>
      </c>
      <c r="R281" s="616">
        <f t="shared" si="50"/>
        <v>0</v>
      </c>
      <c r="S281" s="617">
        <f t="shared" si="49"/>
        <v>0</v>
      </c>
    </row>
    <row r="282" spans="1:19" ht="22.5">
      <c r="A282" s="612">
        <f>'[2]Namuna No. 8'!A286</f>
        <v>0</v>
      </c>
      <c r="B282" s="618"/>
      <c r="C282" s="611" t="s">
        <v>1473</v>
      </c>
      <c r="D282" s="618"/>
      <c r="E282" s="618"/>
      <c r="F282" s="619">
        <f t="shared" si="41"/>
        <v>0</v>
      </c>
      <c r="G282" s="615">
        <f t="shared" si="45"/>
        <v>0</v>
      </c>
      <c r="H282" s="618"/>
      <c r="I282" s="104">
        <f t="shared" si="42"/>
        <v>0</v>
      </c>
      <c r="J282" s="615">
        <f t="shared" si="46"/>
        <v>0</v>
      </c>
      <c r="K282" s="618"/>
      <c r="L282" s="104">
        <f t="shared" si="43"/>
        <v>0</v>
      </c>
      <c r="M282" s="615">
        <f t="shared" si="47"/>
        <v>0</v>
      </c>
      <c r="N282" s="618"/>
      <c r="O282" s="104">
        <f t="shared" si="44"/>
        <v>0</v>
      </c>
      <c r="P282" s="615">
        <f t="shared" si="48"/>
        <v>0</v>
      </c>
      <c r="Q282" s="616">
        <f t="shared" si="50"/>
        <v>0</v>
      </c>
      <c r="R282" s="616">
        <f t="shared" si="50"/>
        <v>0</v>
      </c>
      <c r="S282" s="617">
        <f t="shared" si="49"/>
        <v>0</v>
      </c>
    </row>
    <row r="283" spans="1:19" ht="22.5">
      <c r="A283" s="100">
        <f>'[2]Namuna No. 8'!A287</f>
        <v>0</v>
      </c>
      <c r="B283" s="618"/>
      <c r="C283" s="611" t="s">
        <v>1524</v>
      </c>
      <c r="D283" s="618"/>
      <c r="E283" s="618"/>
      <c r="F283" s="619">
        <f t="shared" si="41"/>
        <v>0</v>
      </c>
      <c r="G283" s="615">
        <f t="shared" si="45"/>
        <v>0</v>
      </c>
      <c r="H283" s="618"/>
      <c r="I283" s="104">
        <f t="shared" si="42"/>
        <v>0</v>
      </c>
      <c r="J283" s="615">
        <f t="shared" si="46"/>
        <v>0</v>
      </c>
      <c r="K283" s="618"/>
      <c r="L283" s="104">
        <f t="shared" si="43"/>
        <v>0</v>
      </c>
      <c r="M283" s="615">
        <f t="shared" si="47"/>
        <v>0</v>
      </c>
      <c r="N283" s="618"/>
      <c r="O283" s="104">
        <f t="shared" si="44"/>
        <v>0</v>
      </c>
      <c r="P283" s="615">
        <f t="shared" si="48"/>
        <v>0</v>
      </c>
      <c r="Q283" s="616">
        <f t="shared" si="50"/>
        <v>0</v>
      </c>
      <c r="R283" s="616">
        <f t="shared" si="50"/>
        <v>0</v>
      </c>
      <c r="S283" s="617">
        <f t="shared" si="49"/>
        <v>0</v>
      </c>
    </row>
    <row r="284" spans="1:19" ht="22.5">
      <c r="A284" s="100">
        <f>'[2]Namuna No. 8'!A288</f>
        <v>0</v>
      </c>
      <c r="B284" s="618"/>
      <c r="C284" s="611" t="s">
        <v>1164</v>
      </c>
      <c r="D284" s="618"/>
      <c r="E284" s="618"/>
      <c r="F284" s="619">
        <f t="shared" si="41"/>
        <v>0</v>
      </c>
      <c r="G284" s="615">
        <f t="shared" si="45"/>
        <v>0</v>
      </c>
      <c r="H284" s="618"/>
      <c r="I284" s="104">
        <f t="shared" si="42"/>
        <v>0</v>
      </c>
      <c r="J284" s="615">
        <f t="shared" si="46"/>
        <v>0</v>
      </c>
      <c r="K284" s="618"/>
      <c r="L284" s="104">
        <f t="shared" si="43"/>
        <v>0</v>
      </c>
      <c r="M284" s="615">
        <f t="shared" si="47"/>
        <v>0</v>
      </c>
      <c r="N284" s="618"/>
      <c r="O284" s="104">
        <f t="shared" si="44"/>
        <v>0</v>
      </c>
      <c r="P284" s="615">
        <f t="shared" si="48"/>
        <v>0</v>
      </c>
      <c r="Q284" s="616">
        <f t="shared" si="50"/>
        <v>0</v>
      </c>
      <c r="R284" s="616">
        <f t="shared" si="50"/>
        <v>0</v>
      </c>
      <c r="S284" s="617">
        <f t="shared" si="49"/>
        <v>0</v>
      </c>
    </row>
    <row r="285" spans="1:19" ht="22.5">
      <c r="A285" s="100">
        <f>'[2]Namuna No. 8'!A289</f>
        <v>0</v>
      </c>
      <c r="B285" s="618"/>
      <c r="C285" s="611" t="s">
        <v>1494</v>
      </c>
      <c r="D285" s="618"/>
      <c r="E285" s="618"/>
      <c r="F285" s="619">
        <f t="shared" si="41"/>
        <v>0</v>
      </c>
      <c r="G285" s="615">
        <f t="shared" si="45"/>
        <v>0</v>
      </c>
      <c r="H285" s="618"/>
      <c r="I285" s="104">
        <f t="shared" si="42"/>
        <v>0</v>
      </c>
      <c r="J285" s="615">
        <f t="shared" si="46"/>
        <v>0</v>
      </c>
      <c r="K285" s="618"/>
      <c r="L285" s="104">
        <f t="shared" si="43"/>
        <v>0</v>
      </c>
      <c r="M285" s="615">
        <f t="shared" si="47"/>
        <v>0</v>
      </c>
      <c r="N285" s="618"/>
      <c r="O285" s="104">
        <f t="shared" si="44"/>
        <v>0</v>
      </c>
      <c r="P285" s="615">
        <f t="shared" si="48"/>
        <v>0</v>
      </c>
      <c r="Q285" s="616">
        <f t="shared" si="50"/>
        <v>0</v>
      </c>
      <c r="R285" s="616">
        <f t="shared" si="50"/>
        <v>0</v>
      </c>
      <c r="S285" s="617">
        <f t="shared" si="49"/>
        <v>0</v>
      </c>
    </row>
    <row r="286" spans="1:19" ht="22.5">
      <c r="A286" s="612">
        <f>'[2]Namuna No. 8'!A290</f>
        <v>0</v>
      </c>
      <c r="B286" s="618"/>
      <c r="C286" s="611" t="s">
        <v>1392</v>
      </c>
      <c r="D286" s="618"/>
      <c r="E286" s="618"/>
      <c r="F286" s="619">
        <f t="shared" si="41"/>
        <v>0</v>
      </c>
      <c r="G286" s="615">
        <f t="shared" si="45"/>
        <v>0</v>
      </c>
      <c r="H286" s="618"/>
      <c r="I286" s="104">
        <f t="shared" si="42"/>
        <v>0</v>
      </c>
      <c r="J286" s="615">
        <f t="shared" si="46"/>
        <v>0</v>
      </c>
      <c r="K286" s="618"/>
      <c r="L286" s="104">
        <f t="shared" si="43"/>
        <v>0</v>
      </c>
      <c r="M286" s="615">
        <f t="shared" si="47"/>
        <v>0</v>
      </c>
      <c r="N286" s="618"/>
      <c r="O286" s="104">
        <f t="shared" si="44"/>
        <v>0</v>
      </c>
      <c r="P286" s="615">
        <f t="shared" si="48"/>
        <v>0</v>
      </c>
      <c r="Q286" s="616">
        <f t="shared" si="50"/>
        <v>0</v>
      </c>
      <c r="R286" s="616">
        <f t="shared" si="50"/>
        <v>0</v>
      </c>
      <c r="S286" s="617">
        <f t="shared" si="49"/>
        <v>0</v>
      </c>
    </row>
    <row r="287" spans="1:19" ht="22.5">
      <c r="A287" s="100">
        <f>'[2]Namuna No. 8'!A291</f>
        <v>0</v>
      </c>
      <c r="B287" s="618"/>
      <c r="C287" s="611" t="s">
        <v>1526</v>
      </c>
      <c r="D287" s="618"/>
      <c r="E287" s="618"/>
      <c r="F287" s="619">
        <f t="shared" si="41"/>
        <v>0</v>
      </c>
      <c r="G287" s="615">
        <f t="shared" si="45"/>
        <v>0</v>
      </c>
      <c r="H287" s="618"/>
      <c r="I287" s="104">
        <f t="shared" si="42"/>
        <v>0</v>
      </c>
      <c r="J287" s="615">
        <f t="shared" si="46"/>
        <v>0</v>
      </c>
      <c r="K287" s="618"/>
      <c r="L287" s="104">
        <f t="shared" si="43"/>
        <v>0</v>
      </c>
      <c r="M287" s="615">
        <f t="shared" si="47"/>
        <v>0</v>
      </c>
      <c r="N287" s="618"/>
      <c r="O287" s="104">
        <f t="shared" si="44"/>
        <v>0</v>
      </c>
      <c r="P287" s="615">
        <f t="shared" si="48"/>
        <v>0</v>
      </c>
      <c r="Q287" s="616">
        <f t="shared" si="50"/>
        <v>0</v>
      </c>
      <c r="R287" s="616">
        <f t="shared" si="50"/>
        <v>0</v>
      </c>
      <c r="S287" s="617">
        <f t="shared" si="49"/>
        <v>0</v>
      </c>
    </row>
    <row r="288" spans="1:19" ht="22.5">
      <c r="A288" s="100">
        <f>'[2]Namuna No. 8'!A292</f>
        <v>0</v>
      </c>
      <c r="B288" s="618"/>
      <c r="C288" s="611" t="s">
        <v>1558</v>
      </c>
      <c r="D288" s="618"/>
      <c r="E288" s="618"/>
      <c r="F288" s="619">
        <f t="shared" si="41"/>
        <v>0</v>
      </c>
      <c r="G288" s="615">
        <f t="shared" si="45"/>
        <v>0</v>
      </c>
      <c r="H288" s="618"/>
      <c r="I288" s="104">
        <f t="shared" si="42"/>
        <v>0</v>
      </c>
      <c r="J288" s="615">
        <f t="shared" si="46"/>
        <v>0</v>
      </c>
      <c r="K288" s="618"/>
      <c r="L288" s="104">
        <f t="shared" si="43"/>
        <v>0</v>
      </c>
      <c r="M288" s="615">
        <f t="shared" si="47"/>
        <v>0</v>
      </c>
      <c r="N288" s="618"/>
      <c r="O288" s="104">
        <f t="shared" si="44"/>
        <v>0</v>
      </c>
      <c r="P288" s="615">
        <f t="shared" si="48"/>
        <v>0</v>
      </c>
      <c r="Q288" s="616">
        <f t="shared" si="50"/>
        <v>0</v>
      </c>
      <c r="R288" s="616">
        <f t="shared" si="50"/>
        <v>0</v>
      </c>
      <c r="S288" s="617">
        <f t="shared" si="49"/>
        <v>0</v>
      </c>
    </row>
    <row r="289" spans="1:19" ht="22.5">
      <c r="A289" s="100">
        <f>'[2]Namuna No. 8'!A293</f>
        <v>0</v>
      </c>
      <c r="B289" s="618"/>
      <c r="C289" s="611" t="s">
        <v>1563</v>
      </c>
      <c r="D289" s="618"/>
      <c r="E289" s="618"/>
      <c r="F289" s="619">
        <f t="shared" si="41"/>
        <v>0</v>
      </c>
      <c r="G289" s="615">
        <f t="shared" si="45"/>
        <v>0</v>
      </c>
      <c r="H289" s="618"/>
      <c r="I289" s="104">
        <f t="shared" si="42"/>
        <v>0</v>
      </c>
      <c r="J289" s="615">
        <f t="shared" si="46"/>
        <v>0</v>
      </c>
      <c r="K289" s="618"/>
      <c r="L289" s="104">
        <f t="shared" si="43"/>
        <v>0</v>
      </c>
      <c r="M289" s="615">
        <f t="shared" si="47"/>
        <v>0</v>
      </c>
      <c r="N289" s="618"/>
      <c r="O289" s="104">
        <f t="shared" si="44"/>
        <v>0</v>
      </c>
      <c r="P289" s="615">
        <f t="shared" si="48"/>
        <v>0</v>
      </c>
      <c r="Q289" s="616">
        <f t="shared" si="50"/>
        <v>0</v>
      </c>
      <c r="R289" s="616">
        <f t="shared" si="50"/>
        <v>0</v>
      </c>
      <c r="S289" s="617">
        <f t="shared" si="49"/>
        <v>0</v>
      </c>
    </row>
    <row r="290" spans="1:19" ht="22.5">
      <c r="A290" s="612">
        <f>'[2]Namuna No. 8'!A294</f>
        <v>0</v>
      </c>
      <c r="B290" s="618"/>
      <c r="C290" s="611" t="s">
        <v>1501</v>
      </c>
      <c r="D290" s="618"/>
      <c r="E290" s="618"/>
      <c r="F290" s="619">
        <f t="shared" si="41"/>
        <v>0</v>
      </c>
      <c r="G290" s="615">
        <f t="shared" si="45"/>
        <v>0</v>
      </c>
      <c r="H290" s="618"/>
      <c r="I290" s="104">
        <f t="shared" si="42"/>
        <v>0</v>
      </c>
      <c r="J290" s="615">
        <f t="shared" si="46"/>
        <v>0</v>
      </c>
      <c r="K290" s="618"/>
      <c r="L290" s="104">
        <f t="shared" si="43"/>
        <v>0</v>
      </c>
      <c r="M290" s="615">
        <f t="shared" si="47"/>
        <v>0</v>
      </c>
      <c r="N290" s="618"/>
      <c r="O290" s="104">
        <f t="shared" si="44"/>
        <v>0</v>
      </c>
      <c r="P290" s="615">
        <f t="shared" si="48"/>
        <v>0</v>
      </c>
      <c r="Q290" s="616">
        <f t="shared" si="50"/>
        <v>0</v>
      </c>
      <c r="R290" s="616">
        <f t="shared" si="50"/>
        <v>0</v>
      </c>
      <c r="S290" s="617">
        <f t="shared" si="49"/>
        <v>0</v>
      </c>
    </row>
    <row r="291" spans="1:19" ht="22.5">
      <c r="A291" s="100">
        <f>'[2]Namuna No. 8'!A295</f>
        <v>0</v>
      </c>
      <c r="B291" s="618"/>
      <c r="C291" s="611" t="s">
        <v>1093</v>
      </c>
      <c r="D291" s="618"/>
      <c r="E291" s="618"/>
      <c r="F291" s="619">
        <f t="shared" si="41"/>
        <v>0</v>
      </c>
      <c r="G291" s="615">
        <f t="shared" si="45"/>
        <v>0</v>
      </c>
      <c r="H291" s="618"/>
      <c r="I291" s="104">
        <f t="shared" si="42"/>
        <v>0</v>
      </c>
      <c r="J291" s="615">
        <f t="shared" si="46"/>
        <v>0</v>
      </c>
      <c r="K291" s="618"/>
      <c r="L291" s="104">
        <f t="shared" si="43"/>
        <v>0</v>
      </c>
      <c r="M291" s="615">
        <f t="shared" si="47"/>
        <v>0</v>
      </c>
      <c r="N291" s="618"/>
      <c r="O291" s="104">
        <f t="shared" si="44"/>
        <v>0</v>
      </c>
      <c r="P291" s="615">
        <f t="shared" si="48"/>
        <v>0</v>
      </c>
      <c r="Q291" s="616">
        <f t="shared" si="50"/>
        <v>0</v>
      </c>
      <c r="R291" s="616">
        <f t="shared" si="50"/>
        <v>0</v>
      </c>
      <c r="S291" s="617">
        <f t="shared" si="49"/>
        <v>0</v>
      </c>
    </row>
    <row r="292" spans="1:19" ht="22.5">
      <c r="A292" s="100">
        <f>'[2]Namuna No. 8'!A296</f>
        <v>0</v>
      </c>
      <c r="B292" s="618"/>
      <c r="C292" s="611" t="s">
        <v>1443</v>
      </c>
      <c r="D292" s="618"/>
      <c r="E292" s="618"/>
      <c r="F292" s="619">
        <f t="shared" si="41"/>
        <v>0</v>
      </c>
      <c r="G292" s="615">
        <f t="shared" si="45"/>
        <v>0</v>
      </c>
      <c r="H292" s="618"/>
      <c r="I292" s="104">
        <f t="shared" si="42"/>
        <v>0</v>
      </c>
      <c r="J292" s="615">
        <f t="shared" si="46"/>
        <v>0</v>
      </c>
      <c r="K292" s="618"/>
      <c r="L292" s="104">
        <f t="shared" si="43"/>
        <v>0</v>
      </c>
      <c r="M292" s="615">
        <f t="shared" si="47"/>
        <v>0</v>
      </c>
      <c r="N292" s="618"/>
      <c r="O292" s="104">
        <f t="shared" si="44"/>
        <v>0</v>
      </c>
      <c r="P292" s="615">
        <f t="shared" si="48"/>
        <v>0</v>
      </c>
      <c r="Q292" s="616">
        <f t="shared" si="50"/>
        <v>0</v>
      </c>
      <c r="R292" s="616">
        <f t="shared" si="50"/>
        <v>0</v>
      </c>
      <c r="S292" s="617">
        <f t="shared" si="49"/>
        <v>0</v>
      </c>
    </row>
    <row r="293" spans="1:19" ht="22.5">
      <c r="A293" s="100">
        <f>'[2]Namuna No. 8'!A297</f>
        <v>0</v>
      </c>
      <c r="B293" s="618"/>
      <c r="C293" s="611" t="s">
        <v>1464</v>
      </c>
      <c r="D293" s="618"/>
      <c r="E293" s="618"/>
      <c r="F293" s="619">
        <f t="shared" si="41"/>
        <v>0</v>
      </c>
      <c r="G293" s="615">
        <f t="shared" si="45"/>
        <v>0</v>
      </c>
      <c r="H293" s="618"/>
      <c r="I293" s="104">
        <f t="shared" si="42"/>
        <v>0</v>
      </c>
      <c r="J293" s="615">
        <f t="shared" si="46"/>
        <v>0</v>
      </c>
      <c r="K293" s="618"/>
      <c r="L293" s="104">
        <f t="shared" si="43"/>
        <v>0</v>
      </c>
      <c r="M293" s="615">
        <f t="shared" si="47"/>
        <v>0</v>
      </c>
      <c r="N293" s="618"/>
      <c r="O293" s="104">
        <f t="shared" si="44"/>
        <v>0</v>
      </c>
      <c r="P293" s="615">
        <f t="shared" si="48"/>
        <v>0</v>
      </c>
      <c r="Q293" s="616">
        <f t="shared" si="50"/>
        <v>0</v>
      </c>
      <c r="R293" s="616">
        <f t="shared" si="50"/>
        <v>0</v>
      </c>
      <c r="S293" s="617">
        <f t="shared" si="49"/>
        <v>0</v>
      </c>
    </row>
    <row r="294" spans="1:19" ht="22.5">
      <c r="A294" s="612">
        <f>'[2]Namuna No. 8'!A298</f>
        <v>0</v>
      </c>
      <c r="B294" s="618"/>
      <c r="C294" s="611" t="s">
        <v>1199</v>
      </c>
      <c r="D294" s="618"/>
      <c r="E294" s="618"/>
      <c r="F294" s="619">
        <f t="shared" si="41"/>
        <v>0</v>
      </c>
      <c r="G294" s="615">
        <f t="shared" si="45"/>
        <v>0</v>
      </c>
      <c r="H294" s="618"/>
      <c r="I294" s="104">
        <f t="shared" si="42"/>
        <v>0</v>
      </c>
      <c r="J294" s="615">
        <f t="shared" si="46"/>
        <v>0</v>
      </c>
      <c r="K294" s="618"/>
      <c r="L294" s="104">
        <f t="shared" si="43"/>
        <v>0</v>
      </c>
      <c r="M294" s="615">
        <f t="shared" si="47"/>
        <v>0</v>
      </c>
      <c r="N294" s="618"/>
      <c r="O294" s="104">
        <f t="shared" si="44"/>
        <v>0</v>
      </c>
      <c r="P294" s="615">
        <f t="shared" si="48"/>
        <v>0</v>
      </c>
      <c r="Q294" s="616">
        <f t="shared" si="50"/>
        <v>0</v>
      </c>
      <c r="R294" s="616">
        <f t="shared" si="50"/>
        <v>0</v>
      </c>
      <c r="S294" s="617">
        <f t="shared" si="49"/>
        <v>0</v>
      </c>
    </row>
    <row r="295" spans="1:19" ht="22.5">
      <c r="A295" s="100">
        <f>'[2]Namuna No. 8'!A299</f>
        <v>0</v>
      </c>
      <c r="B295" s="618"/>
      <c r="C295" s="611" t="s">
        <v>1381</v>
      </c>
      <c r="D295" s="618"/>
      <c r="E295" s="618"/>
      <c r="F295" s="619">
        <f t="shared" si="41"/>
        <v>0</v>
      </c>
      <c r="G295" s="615">
        <f t="shared" si="45"/>
        <v>0</v>
      </c>
      <c r="H295" s="618"/>
      <c r="I295" s="104">
        <f t="shared" si="42"/>
        <v>0</v>
      </c>
      <c r="J295" s="615">
        <f t="shared" si="46"/>
        <v>0</v>
      </c>
      <c r="K295" s="618"/>
      <c r="L295" s="104">
        <f t="shared" si="43"/>
        <v>0</v>
      </c>
      <c r="M295" s="615">
        <f t="shared" si="47"/>
        <v>0</v>
      </c>
      <c r="N295" s="618"/>
      <c r="O295" s="104">
        <f t="shared" si="44"/>
        <v>0</v>
      </c>
      <c r="P295" s="615">
        <f t="shared" si="48"/>
        <v>0</v>
      </c>
      <c r="Q295" s="616">
        <f t="shared" si="50"/>
        <v>0</v>
      </c>
      <c r="R295" s="616">
        <f t="shared" si="50"/>
        <v>0</v>
      </c>
      <c r="S295" s="617">
        <f t="shared" si="49"/>
        <v>0</v>
      </c>
    </row>
    <row r="296" spans="1:19" ht="22.5">
      <c r="A296" s="100">
        <f>'[2]Namuna No. 8'!A300</f>
        <v>0</v>
      </c>
      <c r="B296" s="618"/>
      <c r="C296" s="611" t="s">
        <v>1574</v>
      </c>
      <c r="D296" s="618"/>
      <c r="E296" s="618"/>
      <c r="F296" s="619">
        <f t="shared" si="41"/>
        <v>0</v>
      </c>
      <c r="G296" s="615">
        <f t="shared" si="45"/>
        <v>0</v>
      </c>
      <c r="H296" s="618"/>
      <c r="I296" s="104">
        <f t="shared" si="42"/>
        <v>0</v>
      </c>
      <c r="J296" s="615">
        <f t="shared" si="46"/>
        <v>0</v>
      </c>
      <c r="K296" s="618"/>
      <c r="L296" s="104">
        <f t="shared" si="43"/>
        <v>0</v>
      </c>
      <c r="M296" s="615">
        <f t="shared" si="47"/>
        <v>0</v>
      </c>
      <c r="N296" s="618"/>
      <c r="O296" s="104">
        <f t="shared" si="44"/>
        <v>0</v>
      </c>
      <c r="P296" s="615">
        <f t="shared" si="48"/>
        <v>0</v>
      </c>
      <c r="Q296" s="616">
        <f t="shared" si="50"/>
        <v>0</v>
      </c>
      <c r="R296" s="616">
        <f t="shared" si="50"/>
        <v>0</v>
      </c>
      <c r="S296" s="617">
        <f t="shared" si="49"/>
        <v>0</v>
      </c>
    </row>
    <row r="297" spans="1:19" ht="22.5">
      <c r="A297" s="100">
        <f>'[2]Namuna No. 8'!A301</f>
        <v>0</v>
      </c>
      <c r="B297" s="618"/>
      <c r="C297" s="611" t="s">
        <v>1207</v>
      </c>
      <c r="D297" s="618"/>
      <c r="E297" s="618"/>
      <c r="F297" s="619">
        <f t="shared" si="41"/>
        <v>0</v>
      </c>
      <c r="G297" s="615">
        <f t="shared" si="45"/>
        <v>0</v>
      </c>
      <c r="H297" s="618"/>
      <c r="I297" s="104">
        <f t="shared" si="42"/>
        <v>0</v>
      </c>
      <c r="J297" s="615">
        <f t="shared" si="46"/>
        <v>0</v>
      </c>
      <c r="K297" s="618"/>
      <c r="L297" s="104">
        <f t="shared" si="43"/>
        <v>0</v>
      </c>
      <c r="M297" s="615">
        <f t="shared" si="47"/>
        <v>0</v>
      </c>
      <c r="N297" s="618"/>
      <c r="O297" s="104">
        <f t="shared" si="44"/>
        <v>0</v>
      </c>
      <c r="P297" s="615">
        <f t="shared" si="48"/>
        <v>0</v>
      </c>
      <c r="Q297" s="616">
        <f t="shared" si="50"/>
        <v>0</v>
      </c>
      <c r="R297" s="616">
        <f t="shared" si="50"/>
        <v>0</v>
      </c>
      <c r="S297" s="617">
        <f t="shared" si="49"/>
        <v>0</v>
      </c>
    </row>
    <row r="298" spans="1:19" ht="22.5">
      <c r="A298" s="612">
        <f>'[2]Namuna No. 8'!A302</f>
        <v>0</v>
      </c>
      <c r="B298" s="618"/>
      <c r="C298" s="611" t="s">
        <v>1070</v>
      </c>
      <c r="D298" s="618"/>
      <c r="E298" s="618"/>
      <c r="F298" s="619">
        <f t="shared" si="41"/>
        <v>0</v>
      </c>
      <c r="G298" s="615">
        <f t="shared" si="45"/>
        <v>0</v>
      </c>
      <c r="H298" s="618"/>
      <c r="I298" s="104">
        <f t="shared" si="42"/>
        <v>0</v>
      </c>
      <c r="J298" s="615">
        <f t="shared" si="46"/>
        <v>0</v>
      </c>
      <c r="K298" s="618"/>
      <c r="L298" s="104">
        <f t="shared" si="43"/>
        <v>0</v>
      </c>
      <c r="M298" s="615">
        <f t="shared" si="47"/>
        <v>0</v>
      </c>
      <c r="N298" s="618"/>
      <c r="O298" s="104">
        <f t="shared" si="44"/>
        <v>0</v>
      </c>
      <c r="P298" s="615">
        <f t="shared" si="48"/>
        <v>0</v>
      </c>
      <c r="Q298" s="616">
        <f t="shared" si="50"/>
        <v>0</v>
      </c>
      <c r="R298" s="616">
        <f t="shared" si="50"/>
        <v>0</v>
      </c>
      <c r="S298" s="617">
        <f t="shared" si="49"/>
        <v>0</v>
      </c>
    </row>
    <row r="299" spans="1:19" ht="22.5">
      <c r="A299" s="100">
        <f>'[2]Namuna No. 8'!A303</f>
        <v>0</v>
      </c>
      <c r="B299" s="618"/>
      <c r="C299" s="611" t="s">
        <v>1136</v>
      </c>
      <c r="D299" s="618"/>
      <c r="E299" s="618"/>
      <c r="F299" s="619">
        <f t="shared" si="41"/>
        <v>0</v>
      </c>
      <c r="G299" s="615">
        <f t="shared" si="45"/>
        <v>0</v>
      </c>
      <c r="H299" s="618"/>
      <c r="I299" s="104">
        <f t="shared" si="42"/>
        <v>0</v>
      </c>
      <c r="J299" s="615">
        <f t="shared" si="46"/>
        <v>0</v>
      </c>
      <c r="K299" s="618"/>
      <c r="L299" s="104">
        <f t="shared" si="43"/>
        <v>0</v>
      </c>
      <c r="M299" s="615">
        <f t="shared" si="47"/>
        <v>0</v>
      </c>
      <c r="N299" s="618"/>
      <c r="O299" s="104">
        <f t="shared" si="44"/>
        <v>0</v>
      </c>
      <c r="P299" s="615">
        <f t="shared" si="48"/>
        <v>0</v>
      </c>
      <c r="Q299" s="616">
        <f t="shared" si="50"/>
        <v>0</v>
      </c>
      <c r="R299" s="616">
        <f t="shared" si="50"/>
        <v>0</v>
      </c>
      <c r="S299" s="617">
        <f t="shared" si="49"/>
        <v>0</v>
      </c>
    </row>
    <row r="300" spans="1:19" ht="22.5">
      <c r="A300" s="100">
        <f>'[2]Namuna No. 8'!A304</f>
        <v>0</v>
      </c>
      <c r="B300" s="618"/>
      <c r="C300" s="611" t="s">
        <v>1170</v>
      </c>
      <c r="D300" s="618"/>
      <c r="E300" s="618"/>
      <c r="F300" s="619">
        <f t="shared" si="41"/>
        <v>0</v>
      </c>
      <c r="G300" s="615">
        <f t="shared" si="45"/>
        <v>0</v>
      </c>
      <c r="H300" s="618"/>
      <c r="I300" s="104">
        <f t="shared" si="42"/>
        <v>0</v>
      </c>
      <c r="J300" s="615">
        <f t="shared" si="46"/>
        <v>0</v>
      </c>
      <c r="K300" s="618"/>
      <c r="L300" s="104">
        <f t="shared" si="43"/>
        <v>0</v>
      </c>
      <c r="M300" s="615">
        <f t="shared" si="47"/>
        <v>0</v>
      </c>
      <c r="N300" s="618"/>
      <c r="O300" s="104">
        <f t="shared" si="44"/>
        <v>0</v>
      </c>
      <c r="P300" s="615">
        <f t="shared" si="48"/>
        <v>0</v>
      </c>
      <c r="Q300" s="616">
        <f t="shared" si="50"/>
        <v>0</v>
      </c>
      <c r="R300" s="616">
        <f t="shared" si="50"/>
        <v>0</v>
      </c>
      <c r="S300" s="617">
        <f t="shared" si="49"/>
        <v>0</v>
      </c>
    </row>
    <row r="301" spans="1:19" ht="22.5">
      <c r="A301" s="100">
        <f>'[2]Namuna No. 8'!A305</f>
        <v>0</v>
      </c>
      <c r="B301" s="618"/>
      <c r="C301" s="611" t="s">
        <v>1469</v>
      </c>
      <c r="D301" s="618"/>
      <c r="E301" s="618"/>
      <c r="F301" s="619">
        <f t="shared" si="41"/>
        <v>0</v>
      </c>
      <c r="G301" s="615">
        <f t="shared" si="45"/>
        <v>0</v>
      </c>
      <c r="H301" s="618"/>
      <c r="I301" s="104">
        <f t="shared" si="42"/>
        <v>0</v>
      </c>
      <c r="J301" s="615">
        <f t="shared" si="46"/>
        <v>0</v>
      </c>
      <c r="K301" s="618"/>
      <c r="L301" s="104">
        <f t="shared" si="43"/>
        <v>0</v>
      </c>
      <c r="M301" s="615">
        <f t="shared" si="47"/>
        <v>0</v>
      </c>
      <c r="N301" s="618"/>
      <c r="O301" s="104">
        <f t="shared" si="44"/>
        <v>0</v>
      </c>
      <c r="P301" s="615">
        <f t="shared" si="48"/>
        <v>0</v>
      </c>
      <c r="Q301" s="616">
        <f t="shared" si="50"/>
        <v>0</v>
      </c>
      <c r="R301" s="616">
        <f t="shared" si="50"/>
        <v>0</v>
      </c>
      <c r="S301" s="617">
        <f t="shared" si="49"/>
        <v>0</v>
      </c>
    </row>
    <row r="302" spans="1:19" ht="22.5">
      <c r="A302" s="612">
        <f>'[2]Namuna No. 8'!A306</f>
        <v>0</v>
      </c>
      <c r="B302" s="618"/>
      <c r="C302" s="611" t="s">
        <v>1471</v>
      </c>
      <c r="D302" s="618"/>
      <c r="E302" s="618"/>
      <c r="F302" s="619">
        <f t="shared" si="41"/>
        <v>0</v>
      </c>
      <c r="G302" s="615">
        <f t="shared" si="45"/>
        <v>0</v>
      </c>
      <c r="H302" s="618"/>
      <c r="I302" s="104">
        <f t="shared" si="42"/>
        <v>0</v>
      </c>
      <c r="J302" s="615">
        <f t="shared" si="46"/>
        <v>0</v>
      </c>
      <c r="K302" s="618"/>
      <c r="L302" s="104">
        <f t="shared" si="43"/>
        <v>0</v>
      </c>
      <c r="M302" s="615">
        <f t="shared" si="47"/>
        <v>0</v>
      </c>
      <c r="N302" s="618"/>
      <c r="O302" s="104">
        <f t="shared" si="44"/>
        <v>0</v>
      </c>
      <c r="P302" s="615">
        <f t="shared" si="48"/>
        <v>0</v>
      </c>
      <c r="Q302" s="616">
        <f t="shared" si="50"/>
        <v>0</v>
      </c>
      <c r="R302" s="616">
        <f t="shared" si="50"/>
        <v>0</v>
      </c>
      <c r="S302" s="617">
        <f t="shared" si="49"/>
        <v>0</v>
      </c>
    </row>
    <row r="303" spans="1:19" ht="22.5">
      <c r="A303" s="100">
        <f>'[2]Namuna No. 8'!A307</f>
        <v>0</v>
      </c>
      <c r="B303" s="618"/>
      <c r="C303" s="611" t="s">
        <v>1097</v>
      </c>
      <c r="D303" s="618"/>
      <c r="E303" s="618"/>
      <c r="F303" s="619">
        <f t="shared" si="41"/>
        <v>0</v>
      </c>
      <c r="G303" s="615">
        <f t="shared" si="45"/>
        <v>0</v>
      </c>
      <c r="H303" s="618"/>
      <c r="I303" s="104">
        <f t="shared" si="42"/>
        <v>0</v>
      </c>
      <c r="J303" s="615">
        <f t="shared" si="46"/>
        <v>0</v>
      </c>
      <c r="K303" s="618"/>
      <c r="L303" s="104">
        <f t="shared" si="43"/>
        <v>0</v>
      </c>
      <c r="M303" s="615">
        <f t="shared" si="47"/>
        <v>0</v>
      </c>
      <c r="N303" s="618"/>
      <c r="O303" s="104">
        <f t="shared" si="44"/>
        <v>0</v>
      </c>
      <c r="P303" s="615">
        <f t="shared" si="48"/>
        <v>0</v>
      </c>
      <c r="Q303" s="616">
        <f t="shared" si="50"/>
        <v>0</v>
      </c>
      <c r="R303" s="616">
        <f t="shared" si="50"/>
        <v>0</v>
      </c>
      <c r="S303" s="617">
        <f t="shared" si="49"/>
        <v>0</v>
      </c>
    </row>
    <row r="304" spans="1:19" ht="22.5">
      <c r="A304" s="100">
        <f>'[2]Namuna No. 8'!A308</f>
        <v>0</v>
      </c>
      <c r="B304" s="618"/>
      <c r="C304" s="611" t="s">
        <v>1502</v>
      </c>
      <c r="D304" s="618"/>
      <c r="E304" s="618"/>
      <c r="F304" s="619">
        <f t="shared" si="41"/>
        <v>0</v>
      </c>
      <c r="G304" s="615">
        <f t="shared" si="45"/>
        <v>0</v>
      </c>
      <c r="H304" s="618"/>
      <c r="I304" s="104">
        <f t="shared" si="42"/>
        <v>0</v>
      </c>
      <c r="J304" s="615">
        <f t="shared" si="46"/>
        <v>0</v>
      </c>
      <c r="K304" s="618"/>
      <c r="L304" s="104">
        <f t="shared" si="43"/>
        <v>0</v>
      </c>
      <c r="M304" s="615">
        <f t="shared" si="47"/>
        <v>0</v>
      </c>
      <c r="N304" s="618"/>
      <c r="O304" s="104">
        <f t="shared" si="44"/>
        <v>0</v>
      </c>
      <c r="P304" s="615">
        <f t="shared" si="48"/>
        <v>0</v>
      </c>
      <c r="Q304" s="616">
        <f t="shared" si="50"/>
        <v>0</v>
      </c>
      <c r="R304" s="616">
        <f t="shared" si="50"/>
        <v>0</v>
      </c>
      <c r="S304" s="617">
        <f t="shared" si="49"/>
        <v>0</v>
      </c>
    </row>
    <row r="305" spans="1:19" ht="22.5">
      <c r="A305" s="100">
        <f>'[2]Namuna No. 8'!A309</f>
        <v>0</v>
      </c>
      <c r="B305" s="618"/>
      <c r="C305" s="611" t="s">
        <v>1101</v>
      </c>
      <c r="D305" s="618"/>
      <c r="E305" s="618"/>
      <c r="F305" s="619">
        <f t="shared" si="41"/>
        <v>0</v>
      </c>
      <c r="G305" s="615">
        <f t="shared" si="45"/>
        <v>0</v>
      </c>
      <c r="H305" s="618"/>
      <c r="I305" s="104">
        <f t="shared" si="42"/>
        <v>0</v>
      </c>
      <c r="J305" s="615">
        <f t="shared" si="46"/>
        <v>0</v>
      </c>
      <c r="K305" s="618"/>
      <c r="L305" s="104">
        <f t="shared" si="43"/>
        <v>0</v>
      </c>
      <c r="M305" s="615">
        <f t="shared" si="47"/>
        <v>0</v>
      </c>
      <c r="N305" s="618"/>
      <c r="O305" s="104">
        <f t="shared" si="44"/>
        <v>0</v>
      </c>
      <c r="P305" s="615">
        <f t="shared" si="48"/>
        <v>0</v>
      </c>
      <c r="Q305" s="616">
        <f t="shared" si="50"/>
        <v>0</v>
      </c>
      <c r="R305" s="616">
        <f t="shared" si="50"/>
        <v>0</v>
      </c>
      <c r="S305" s="617">
        <f t="shared" si="49"/>
        <v>0</v>
      </c>
    </row>
    <row r="306" spans="1:19" ht="22.5">
      <c r="A306" s="612">
        <f>'[2]Namuna No. 8'!A310</f>
        <v>0</v>
      </c>
      <c r="B306" s="618"/>
      <c r="C306" s="611" t="s">
        <v>1227</v>
      </c>
      <c r="D306" s="618"/>
      <c r="E306" s="618"/>
      <c r="F306" s="619">
        <f t="shared" si="41"/>
        <v>0</v>
      </c>
      <c r="G306" s="615">
        <f t="shared" si="45"/>
        <v>0</v>
      </c>
      <c r="H306" s="618"/>
      <c r="I306" s="104">
        <f t="shared" si="42"/>
        <v>0</v>
      </c>
      <c r="J306" s="615">
        <f t="shared" si="46"/>
        <v>0</v>
      </c>
      <c r="K306" s="618"/>
      <c r="L306" s="104">
        <f t="shared" si="43"/>
        <v>0</v>
      </c>
      <c r="M306" s="615">
        <f t="shared" si="47"/>
        <v>0</v>
      </c>
      <c r="N306" s="618"/>
      <c r="O306" s="104">
        <f t="shared" si="44"/>
        <v>0</v>
      </c>
      <c r="P306" s="615">
        <f t="shared" si="48"/>
        <v>0</v>
      </c>
      <c r="Q306" s="616">
        <f t="shared" si="50"/>
        <v>0</v>
      </c>
      <c r="R306" s="616">
        <f t="shared" si="50"/>
        <v>0</v>
      </c>
      <c r="S306" s="617">
        <f t="shared" si="49"/>
        <v>0</v>
      </c>
    </row>
    <row r="307" spans="1:19" ht="22.5">
      <c r="A307" s="100">
        <f>'[2]Namuna No. 8'!A311</f>
        <v>0</v>
      </c>
      <c r="B307" s="618"/>
      <c r="C307" s="611" t="s">
        <v>1363</v>
      </c>
      <c r="D307" s="618"/>
      <c r="E307" s="618"/>
      <c r="F307" s="619">
        <f t="shared" si="41"/>
        <v>0</v>
      </c>
      <c r="G307" s="615">
        <f t="shared" si="45"/>
        <v>0</v>
      </c>
      <c r="H307" s="618"/>
      <c r="I307" s="104">
        <f t="shared" si="42"/>
        <v>0</v>
      </c>
      <c r="J307" s="615">
        <f t="shared" si="46"/>
        <v>0</v>
      </c>
      <c r="K307" s="618"/>
      <c r="L307" s="104">
        <f t="shared" si="43"/>
        <v>0</v>
      </c>
      <c r="M307" s="615">
        <f t="shared" si="47"/>
        <v>0</v>
      </c>
      <c r="N307" s="618"/>
      <c r="O307" s="104">
        <f t="shared" si="44"/>
        <v>0</v>
      </c>
      <c r="P307" s="615">
        <f t="shared" si="48"/>
        <v>0</v>
      </c>
      <c r="Q307" s="616">
        <f t="shared" si="50"/>
        <v>0</v>
      </c>
      <c r="R307" s="616">
        <f t="shared" si="50"/>
        <v>0</v>
      </c>
      <c r="S307" s="617">
        <f t="shared" si="49"/>
        <v>0</v>
      </c>
    </row>
    <row r="308" spans="1:19" ht="22.5">
      <c r="A308" s="100">
        <f>'[2]Namuna No. 8'!A312</f>
        <v>0</v>
      </c>
      <c r="B308" s="618"/>
      <c r="C308" s="611" t="s">
        <v>1337</v>
      </c>
      <c r="D308" s="618"/>
      <c r="E308" s="618"/>
      <c r="F308" s="619">
        <f t="shared" si="41"/>
        <v>0</v>
      </c>
      <c r="G308" s="615">
        <f t="shared" si="45"/>
        <v>0</v>
      </c>
      <c r="H308" s="618"/>
      <c r="I308" s="104">
        <f t="shared" si="42"/>
        <v>0</v>
      </c>
      <c r="J308" s="615">
        <f t="shared" si="46"/>
        <v>0</v>
      </c>
      <c r="K308" s="618"/>
      <c r="L308" s="104">
        <f t="shared" si="43"/>
        <v>0</v>
      </c>
      <c r="M308" s="615">
        <f t="shared" si="47"/>
        <v>0</v>
      </c>
      <c r="N308" s="618"/>
      <c r="O308" s="104">
        <f t="shared" si="44"/>
        <v>0</v>
      </c>
      <c r="P308" s="615">
        <f t="shared" si="48"/>
        <v>0</v>
      </c>
      <c r="Q308" s="616">
        <f t="shared" si="50"/>
        <v>0</v>
      </c>
      <c r="R308" s="616">
        <f t="shared" si="50"/>
        <v>0</v>
      </c>
      <c r="S308" s="617">
        <f t="shared" si="49"/>
        <v>0</v>
      </c>
    </row>
    <row r="309" spans="1:19" ht="22.5">
      <c r="A309" s="100">
        <f>'[2]Namuna No. 8'!A313</f>
        <v>0</v>
      </c>
      <c r="B309" s="618"/>
      <c r="C309" s="611" t="s">
        <v>1272</v>
      </c>
      <c r="D309" s="618"/>
      <c r="E309" s="618"/>
      <c r="F309" s="619">
        <f t="shared" si="41"/>
        <v>0</v>
      </c>
      <c r="G309" s="615">
        <f t="shared" si="45"/>
        <v>0</v>
      </c>
      <c r="H309" s="618"/>
      <c r="I309" s="104">
        <f t="shared" si="42"/>
        <v>0</v>
      </c>
      <c r="J309" s="615">
        <f t="shared" si="46"/>
        <v>0</v>
      </c>
      <c r="K309" s="618"/>
      <c r="L309" s="104">
        <f t="shared" si="43"/>
        <v>0</v>
      </c>
      <c r="M309" s="615">
        <f t="shared" si="47"/>
        <v>0</v>
      </c>
      <c r="N309" s="618"/>
      <c r="O309" s="104">
        <f t="shared" si="44"/>
        <v>0</v>
      </c>
      <c r="P309" s="615">
        <f t="shared" si="48"/>
        <v>0</v>
      </c>
      <c r="Q309" s="616">
        <f t="shared" si="50"/>
        <v>0</v>
      </c>
      <c r="R309" s="616">
        <f t="shared" si="50"/>
        <v>0</v>
      </c>
      <c r="S309" s="617">
        <f t="shared" si="49"/>
        <v>0</v>
      </c>
    </row>
    <row r="310" spans="1:19" ht="22.5">
      <c r="A310" s="612">
        <f>'[2]Namuna No. 8'!A314</f>
        <v>0</v>
      </c>
      <c r="B310" s="618"/>
      <c r="C310" s="611" t="s">
        <v>1300</v>
      </c>
      <c r="D310" s="618"/>
      <c r="E310" s="618"/>
      <c r="F310" s="619">
        <f t="shared" si="41"/>
        <v>0</v>
      </c>
      <c r="G310" s="615">
        <f t="shared" si="45"/>
        <v>0</v>
      </c>
      <c r="H310" s="618"/>
      <c r="I310" s="104">
        <f t="shared" si="42"/>
        <v>0</v>
      </c>
      <c r="J310" s="615">
        <f t="shared" si="46"/>
        <v>0</v>
      </c>
      <c r="K310" s="618"/>
      <c r="L310" s="104">
        <f t="shared" si="43"/>
        <v>0</v>
      </c>
      <c r="M310" s="615">
        <f t="shared" si="47"/>
        <v>0</v>
      </c>
      <c r="N310" s="618"/>
      <c r="O310" s="104">
        <f t="shared" si="44"/>
        <v>0</v>
      </c>
      <c r="P310" s="615">
        <f t="shared" si="48"/>
        <v>0</v>
      </c>
      <c r="Q310" s="616">
        <f t="shared" si="50"/>
        <v>0</v>
      </c>
      <c r="R310" s="616">
        <f t="shared" si="50"/>
        <v>0</v>
      </c>
      <c r="S310" s="617">
        <f t="shared" si="49"/>
        <v>0</v>
      </c>
    </row>
    <row r="311" spans="1:19" ht="22.5">
      <c r="A311" s="100">
        <f>'[2]Namuna No. 8'!A315</f>
        <v>0</v>
      </c>
      <c r="B311" s="618"/>
      <c r="C311" s="611" t="s">
        <v>1220</v>
      </c>
      <c r="D311" s="618"/>
      <c r="E311" s="618"/>
      <c r="F311" s="619">
        <f t="shared" si="41"/>
        <v>0</v>
      </c>
      <c r="G311" s="615">
        <f t="shared" si="45"/>
        <v>0</v>
      </c>
      <c r="H311" s="618"/>
      <c r="I311" s="104">
        <f t="shared" si="42"/>
        <v>0</v>
      </c>
      <c r="J311" s="615">
        <f t="shared" si="46"/>
        <v>0</v>
      </c>
      <c r="K311" s="618"/>
      <c r="L311" s="104">
        <f t="shared" si="43"/>
        <v>0</v>
      </c>
      <c r="M311" s="615">
        <f t="shared" si="47"/>
        <v>0</v>
      </c>
      <c r="N311" s="618"/>
      <c r="O311" s="104">
        <f t="shared" si="44"/>
        <v>0</v>
      </c>
      <c r="P311" s="615">
        <f t="shared" si="48"/>
        <v>0</v>
      </c>
      <c r="Q311" s="616">
        <f t="shared" si="50"/>
        <v>0</v>
      </c>
      <c r="R311" s="616">
        <f t="shared" si="50"/>
        <v>0</v>
      </c>
      <c r="S311" s="617">
        <f t="shared" si="49"/>
        <v>0</v>
      </c>
    </row>
    <row r="312" spans="1:19" ht="22.5">
      <c r="A312" s="100">
        <f>'[2]Namuna No. 8'!A316</f>
        <v>0</v>
      </c>
      <c r="B312" s="618"/>
      <c r="C312" s="611" t="s">
        <v>1104</v>
      </c>
      <c r="D312" s="618"/>
      <c r="E312" s="618"/>
      <c r="F312" s="619">
        <f t="shared" si="41"/>
        <v>0</v>
      </c>
      <c r="G312" s="615">
        <f t="shared" si="45"/>
        <v>0</v>
      </c>
      <c r="H312" s="618"/>
      <c r="I312" s="104">
        <f t="shared" si="42"/>
        <v>0</v>
      </c>
      <c r="J312" s="615">
        <f t="shared" si="46"/>
        <v>0</v>
      </c>
      <c r="K312" s="618"/>
      <c r="L312" s="104">
        <f t="shared" si="43"/>
        <v>0</v>
      </c>
      <c r="M312" s="615">
        <f t="shared" si="47"/>
        <v>0</v>
      </c>
      <c r="N312" s="618"/>
      <c r="O312" s="104">
        <f t="shared" si="44"/>
        <v>0</v>
      </c>
      <c r="P312" s="615">
        <f t="shared" si="48"/>
        <v>0</v>
      </c>
      <c r="Q312" s="616">
        <f t="shared" si="50"/>
        <v>0</v>
      </c>
      <c r="R312" s="616">
        <f t="shared" si="50"/>
        <v>0</v>
      </c>
      <c r="S312" s="617">
        <f t="shared" si="49"/>
        <v>0</v>
      </c>
    </row>
    <row r="313" spans="1:19" ht="22.5">
      <c r="A313" s="100">
        <f>'[2]Namuna No. 8'!A317</f>
        <v>0</v>
      </c>
      <c r="B313" s="618"/>
      <c r="C313" s="611" t="s">
        <v>1311</v>
      </c>
      <c r="D313" s="618"/>
      <c r="E313" s="618"/>
      <c r="F313" s="619">
        <f t="shared" si="41"/>
        <v>0</v>
      </c>
      <c r="G313" s="615">
        <f t="shared" si="45"/>
        <v>0</v>
      </c>
      <c r="H313" s="618"/>
      <c r="I313" s="104">
        <f t="shared" si="42"/>
        <v>0</v>
      </c>
      <c r="J313" s="615">
        <f t="shared" si="46"/>
        <v>0</v>
      </c>
      <c r="K313" s="618"/>
      <c r="L313" s="104">
        <f t="shared" si="43"/>
        <v>0</v>
      </c>
      <c r="M313" s="615">
        <f t="shared" si="47"/>
        <v>0</v>
      </c>
      <c r="N313" s="618"/>
      <c r="O313" s="104">
        <f t="shared" si="44"/>
        <v>0</v>
      </c>
      <c r="P313" s="615">
        <f t="shared" si="48"/>
        <v>0</v>
      </c>
      <c r="Q313" s="616">
        <f t="shared" si="50"/>
        <v>0</v>
      </c>
      <c r="R313" s="616">
        <f t="shared" si="50"/>
        <v>0</v>
      </c>
      <c r="S313" s="617">
        <f t="shared" si="49"/>
        <v>0</v>
      </c>
    </row>
    <row r="314" spans="1:19" ht="22.5">
      <c r="A314" s="612">
        <f>'[2]Namuna No. 8'!A318</f>
        <v>0</v>
      </c>
      <c r="B314" s="618"/>
      <c r="C314" s="611" t="s">
        <v>1081</v>
      </c>
      <c r="D314" s="618"/>
      <c r="E314" s="618"/>
      <c r="F314" s="619">
        <f t="shared" si="41"/>
        <v>0</v>
      </c>
      <c r="G314" s="615">
        <f t="shared" si="45"/>
        <v>0</v>
      </c>
      <c r="H314" s="618"/>
      <c r="I314" s="104">
        <f t="shared" si="42"/>
        <v>0</v>
      </c>
      <c r="J314" s="615">
        <f t="shared" si="46"/>
        <v>0</v>
      </c>
      <c r="K314" s="618"/>
      <c r="L314" s="104">
        <f t="shared" si="43"/>
        <v>0</v>
      </c>
      <c r="M314" s="615">
        <f t="shared" si="47"/>
        <v>0</v>
      </c>
      <c r="N314" s="618"/>
      <c r="O314" s="104">
        <f t="shared" si="44"/>
        <v>0</v>
      </c>
      <c r="P314" s="615">
        <f t="shared" si="48"/>
        <v>0</v>
      </c>
      <c r="Q314" s="616">
        <f t="shared" si="50"/>
        <v>0</v>
      </c>
      <c r="R314" s="616">
        <f t="shared" si="50"/>
        <v>0</v>
      </c>
      <c r="S314" s="617">
        <f t="shared" si="49"/>
        <v>0</v>
      </c>
    </row>
    <row r="315" spans="1:19" ht="22.5">
      <c r="A315" s="100">
        <f>'[2]Namuna No. 8'!A319</f>
        <v>0</v>
      </c>
      <c r="B315" s="618"/>
      <c r="C315" s="611" t="s">
        <v>1433</v>
      </c>
      <c r="D315" s="618"/>
      <c r="E315" s="618"/>
      <c r="F315" s="619">
        <f t="shared" si="41"/>
        <v>0</v>
      </c>
      <c r="G315" s="615">
        <f t="shared" si="45"/>
        <v>0</v>
      </c>
      <c r="H315" s="618"/>
      <c r="I315" s="104">
        <f t="shared" si="42"/>
        <v>0</v>
      </c>
      <c r="J315" s="615">
        <f t="shared" si="46"/>
        <v>0</v>
      </c>
      <c r="K315" s="618"/>
      <c r="L315" s="104">
        <f t="shared" si="43"/>
        <v>0</v>
      </c>
      <c r="M315" s="615">
        <f t="shared" si="47"/>
        <v>0</v>
      </c>
      <c r="N315" s="618"/>
      <c r="O315" s="104">
        <f t="shared" si="44"/>
        <v>0</v>
      </c>
      <c r="P315" s="615">
        <f t="shared" si="48"/>
        <v>0</v>
      </c>
      <c r="Q315" s="616">
        <f t="shared" si="50"/>
        <v>0</v>
      </c>
      <c r="R315" s="616">
        <f t="shared" si="50"/>
        <v>0</v>
      </c>
      <c r="S315" s="617">
        <f t="shared" si="49"/>
        <v>0</v>
      </c>
    </row>
    <row r="316" spans="1:19" ht="22.5">
      <c r="A316" s="100">
        <f>'[2]Namuna No. 8'!A320</f>
        <v>0</v>
      </c>
      <c r="B316" s="618"/>
      <c r="C316" s="611" t="s">
        <v>1146</v>
      </c>
      <c r="D316" s="618"/>
      <c r="E316" s="618"/>
      <c r="F316" s="619">
        <f t="shared" si="41"/>
        <v>0</v>
      </c>
      <c r="G316" s="615">
        <f t="shared" si="45"/>
        <v>0</v>
      </c>
      <c r="H316" s="618"/>
      <c r="I316" s="104">
        <f t="shared" si="42"/>
        <v>0</v>
      </c>
      <c r="J316" s="615">
        <f t="shared" si="46"/>
        <v>0</v>
      </c>
      <c r="K316" s="618"/>
      <c r="L316" s="104">
        <f t="shared" si="43"/>
        <v>0</v>
      </c>
      <c r="M316" s="615">
        <f t="shared" si="47"/>
        <v>0</v>
      </c>
      <c r="N316" s="618"/>
      <c r="O316" s="104">
        <f t="shared" si="44"/>
        <v>0</v>
      </c>
      <c r="P316" s="615">
        <f t="shared" si="48"/>
        <v>0</v>
      </c>
      <c r="Q316" s="616">
        <f t="shared" si="50"/>
        <v>0</v>
      </c>
      <c r="R316" s="616">
        <f t="shared" si="50"/>
        <v>0</v>
      </c>
      <c r="S316" s="617">
        <f t="shared" si="49"/>
        <v>0</v>
      </c>
    </row>
    <row r="317" spans="1:19" ht="22.5">
      <c r="A317" s="100">
        <f>'[2]Namuna No. 8'!A321</f>
        <v>0</v>
      </c>
      <c r="B317" s="618"/>
      <c r="C317" s="611" t="s">
        <v>1491</v>
      </c>
      <c r="D317" s="618"/>
      <c r="E317" s="618"/>
      <c r="F317" s="619">
        <f t="shared" si="41"/>
        <v>0</v>
      </c>
      <c r="G317" s="615">
        <f t="shared" si="45"/>
        <v>0</v>
      </c>
      <c r="H317" s="618"/>
      <c r="I317" s="104">
        <f t="shared" si="42"/>
        <v>0</v>
      </c>
      <c r="J317" s="615">
        <f t="shared" si="46"/>
        <v>0</v>
      </c>
      <c r="K317" s="618"/>
      <c r="L317" s="104">
        <f t="shared" si="43"/>
        <v>0</v>
      </c>
      <c r="M317" s="615">
        <f t="shared" si="47"/>
        <v>0</v>
      </c>
      <c r="N317" s="618"/>
      <c r="O317" s="104">
        <f t="shared" si="44"/>
        <v>0</v>
      </c>
      <c r="P317" s="615">
        <f t="shared" si="48"/>
        <v>0</v>
      </c>
      <c r="Q317" s="616">
        <f t="shared" si="50"/>
        <v>0</v>
      </c>
      <c r="R317" s="616">
        <f t="shared" si="50"/>
        <v>0</v>
      </c>
      <c r="S317" s="617">
        <f t="shared" si="49"/>
        <v>0</v>
      </c>
    </row>
    <row r="318" spans="1:19" ht="22.5">
      <c r="A318" s="612">
        <f>'[2]Namuna No. 8'!A322</f>
        <v>0</v>
      </c>
      <c r="B318" s="618"/>
      <c r="C318" s="611" t="s">
        <v>1535</v>
      </c>
      <c r="D318" s="618"/>
      <c r="E318" s="618"/>
      <c r="F318" s="619">
        <f t="shared" si="41"/>
        <v>0</v>
      </c>
      <c r="G318" s="615">
        <f t="shared" si="45"/>
        <v>0</v>
      </c>
      <c r="H318" s="618"/>
      <c r="I318" s="104">
        <f t="shared" si="42"/>
        <v>0</v>
      </c>
      <c r="J318" s="615">
        <f t="shared" si="46"/>
        <v>0</v>
      </c>
      <c r="K318" s="618"/>
      <c r="L318" s="104">
        <f t="shared" si="43"/>
        <v>0</v>
      </c>
      <c r="M318" s="615">
        <f t="shared" si="47"/>
        <v>0</v>
      </c>
      <c r="N318" s="618"/>
      <c r="O318" s="104">
        <f t="shared" si="44"/>
        <v>0</v>
      </c>
      <c r="P318" s="615">
        <f t="shared" si="48"/>
        <v>0</v>
      </c>
      <c r="Q318" s="616">
        <f t="shared" si="50"/>
        <v>0</v>
      </c>
      <c r="R318" s="616">
        <f t="shared" si="50"/>
        <v>0</v>
      </c>
      <c r="S318" s="617">
        <f t="shared" si="49"/>
        <v>0</v>
      </c>
    </row>
    <row r="319" spans="1:19" ht="22.5">
      <c r="A319" s="100">
        <f>'[2]Namuna No. 8'!A323</f>
        <v>0</v>
      </c>
      <c r="B319" s="618"/>
      <c r="C319" s="611" t="s">
        <v>1240</v>
      </c>
      <c r="D319" s="618"/>
      <c r="E319" s="618"/>
      <c r="F319" s="619">
        <f t="shared" si="41"/>
        <v>0</v>
      </c>
      <c r="G319" s="615">
        <f t="shared" si="45"/>
        <v>0</v>
      </c>
      <c r="H319" s="618"/>
      <c r="I319" s="104">
        <f t="shared" si="42"/>
        <v>0</v>
      </c>
      <c r="J319" s="615">
        <f t="shared" si="46"/>
        <v>0</v>
      </c>
      <c r="K319" s="618"/>
      <c r="L319" s="104">
        <f t="shared" si="43"/>
        <v>0</v>
      </c>
      <c r="M319" s="615">
        <f t="shared" si="47"/>
        <v>0</v>
      </c>
      <c r="N319" s="618"/>
      <c r="O319" s="104">
        <f t="shared" si="44"/>
        <v>0</v>
      </c>
      <c r="P319" s="615">
        <f t="shared" si="48"/>
        <v>0</v>
      </c>
      <c r="Q319" s="616">
        <f t="shared" si="50"/>
        <v>0</v>
      </c>
      <c r="R319" s="616">
        <f t="shared" si="50"/>
        <v>0</v>
      </c>
      <c r="S319" s="617">
        <f t="shared" si="49"/>
        <v>0</v>
      </c>
    </row>
    <row r="320" spans="1:19" ht="22.5">
      <c r="A320" s="100">
        <f>'[2]Namuna No. 8'!A324</f>
        <v>0</v>
      </c>
      <c r="B320" s="618"/>
      <c r="C320" s="611" t="s">
        <v>1206</v>
      </c>
      <c r="D320" s="618"/>
      <c r="E320" s="618"/>
      <c r="F320" s="619">
        <f t="shared" si="41"/>
        <v>0</v>
      </c>
      <c r="G320" s="615">
        <f t="shared" si="45"/>
        <v>0</v>
      </c>
      <c r="H320" s="618"/>
      <c r="I320" s="104">
        <f t="shared" si="42"/>
        <v>0</v>
      </c>
      <c r="J320" s="615">
        <f t="shared" si="46"/>
        <v>0</v>
      </c>
      <c r="K320" s="618"/>
      <c r="L320" s="104">
        <f t="shared" si="43"/>
        <v>0</v>
      </c>
      <c r="M320" s="615">
        <f t="shared" si="47"/>
        <v>0</v>
      </c>
      <c r="N320" s="618"/>
      <c r="O320" s="104">
        <f t="shared" si="44"/>
        <v>0</v>
      </c>
      <c r="P320" s="615">
        <f t="shared" si="48"/>
        <v>0</v>
      </c>
      <c r="Q320" s="616">
        <f t="shared" si="50"/>
        <v>0</v>
      </c>
      <c r="R320" s="616">
        <f t="shared" si="50"/>
        <v>0</v>
      </c>
      <c r="S320" s="617">
        <f t="shared" si="49"/>
        <v>0</v>
      </c>
    </row>
    <row r="321" spans="1:19" ht="22.5">
      <c r="A321" s="100">
        <f>'[2]Namuna No. 8'!A325</f>
        <v>0</v>
      </c>
      <c r="B321" s="618"/>
      <c r="C321" s="611" t="s">
        <v>1215</v>
      </c>
      <c r="D321" s="618"/>
      <c r="E321" s="618"/>
      <c r="F321" s="619">
        <f t="shared" si="41"/>
        <v>0</v>
      </c>
      <c r="G321" s="615">
        <f t="shared" si="45"/>
        <v>0</v>
      </c>
      <c r="H321" s="618"/>
      <c r="I321" s="104">
        <f t="shared" si="42"/>
        <v>0</v>
      </c>
      <c r="J321" s="615">
        <f t="shared" si="46"/>
        <v>0</v>
      </c>
      <c r="K321" s="618"/>
      <c r="L321" s="104">
        <f t="shared" si="43"/>
        <v>0</v>
      </c>
      <c r="M321" s="615">
        <f t="shared" si="47"/>
        <v>0</v>
      </c>
      <c r="N321" s="618"/>
      <c r="O321" s="104">
        <f t="shared" si="44"/>
        <v>0</v>
      </c>
      <c r="P321" s="615">
        <f t="shared" si="48"/>
        <v>0</v>
      </c>
      <c r="Q321" s="616">
        <f t="shared" si="50"/>
        <v>0</v>
      </c>
      <c r="R321" s="616">
        <f t="shared" si="50"/>
        <v>0</v>
      </c>
      <c r="S321" s="617">
        <f t="shared" si="49"/>
        <v>0</v>
      </c>
    </row>
    <row r="322" spans="1:19" ht="22.5">
      <c r="A322" s="612">
        <f>'[2]Namuna No. 8'!A326</f>
        <v>0</v>
      </c>
      <c r="B322" s="618"/>
      <c r="C322" s="611" t="s">
        <v>1208</v>
      </c>
      <c r="D322" s="618"/>
      <c r="E322" s="618"/>
      <c r="F322" s="619">
        <f t="shared" si="41"/>
        <v>0</v>
      </c>
      <c r="G322" s="615">
        <f t="shared" si="45"/>
        <v>0</v>
      </c>
      <c r="H322" s="618"/>
      <c r="I322" s="104">
        <f t="shared" si="42"/>
        <v>0</v>
      </c>
      <c r="J322" s="615">
        <f t="shared" si="46"/>
        <v>0</v>
      </c>
      <c r="K322" s="618"/>
      <c r="L322" s="104">
        <f t="shared" si="43"/>
        <v>0</v>
      </c>
      <c r="M322" s="615">
        <f t="shared" si="47"/>
        <v>0</v>
      </c>
      <c r="N322" s="618"/>
      <c r="O322" s="104">
        <f t="shared" si="44"/>
        <v>0</v>
      </c>
      <c r="P322" s="615">
        <f t="shared" si="48"/>
        <v>0</v>
      </c>
      <c r="Q322" s="616">
        <f t="shared" si="50"/>
        <v>0</v>
      </c>
      <c r="R322" s="616">
        <f t="shared" si="50"/>
        <v>0</v>
      </c>
      <c r="S322" s="617">
        <f t="shared" si="49"/>
        <v>0</v>
      </c>
    </row>
    <row r="323" spans="1:19" ht="22.5">
      <c r="A323" s="100">
        <f>'[2]Namuna No. 8'!A327</f>
        <v>0</v>
      </c>
      <c r="B323" s="618"/>
      <c r="C323" s="611" t="s">
        <v>1377</v>
      </c>
      <c r="D323" s="618"/>
      <c r="E323" s="618"/>
      <c r="F323" s="619">
        <f t="shared" si="41"/>
        <v>0</v>
      </c>
      <c r="G323" s="615">
        <f t="shared" si="45"/>
        <v>0</v>
      </c>
      <c r="H323" s="618"/>
      <c r="I323" s="104">
        <f t="shared" si="42"/>
        <v>0</v>
      </c>
      <c r="J323" s="615">
        <f t="shared" si="46"/>
        <v>0</v>
      </c>
      <c r="K323" s="618"/>
      <c r="L323" s="104">
        <f t="shared" si="43"/>
        <v>0</v>
      </c>
      <c r="M323" s="615">
        <f t="shared" si="47"/>
        <v>0</v>
      </c>
      <c r="N323" s="618"/>
      <c r="O323" s="104">
        <f t="shared" si="44"/>
        <v>0</v>
      </c>
      <c r="P323" s="615">
        <f t="shared" si="48"/>
        <v>0</v>
      </c>
      <c r="Q323" s="616">
        <f t="shared" si="50"/>
        <v>0</v>
      </c>
      <c r="R323" s="616">
        <f t="shared" si="50"/>
        <v>0</v>
      </c>
      <c r="S323" s="617">
        <f t="shared" si="49"/>
        <v>0</v>
      </c>
    </row>
    <row r="324" spans="1:19" ht="22.5">
      <c r="A324" s="100">
        <f>'[2]Namuna No. 8'!A328</f>
        <v>0</v>
      </c>
      <c r="B324" s="618"/>
      <c r="C324" s="611" t="s">
        <v>1510</v>
      </c>
      <c r="D324" s="618"/>
      <c r="E324" s="618"/>
      <c r="F324" s="619">
        <f t="shared" si="41"/>
        <v>0</v>
      </c>
      <c r="G324" s="615">
        <f t="shared" si="45"/>
        <v>0</v>
      </c>
      <c r="H324" s="618"/>
      <c r="I324" s="104">
        <f t="shared" si="42"/>
        <v>0</v>
      </c>
      <c r="J324" s="615">
        <f t="shared" si="46"/>
        <v>0</v>
      </c>
      <c r="K324" s="618"/>
      <c r="L324" s="104">
        <f t="shared" si="43"/>
        <v>0</v>
      </c>
      <c r="M324" s="615">
        <f t="shared" si="47"/>
        <v>0</v>
      </c>
      <c r="N324" s="618"/>
      <c r="O324" s="104">
        <f t="shared" si="44"/>
        <v>0</v>
      </c>
      <c r="P324" s="615">
        <f t="shared" si="48"/>
        <v>0</v>
      </c>
      <c r="Q324" s="616">
        <f t="shared" si="50"/>
        <v>0</v>
      </c>
      <c r="R324" s="616">
        <f t="shared" si="50"/>
        <v>0</v>
      </c>
      <c r="S324" s="617">
        <f t="shared" si="49"/>
        <v>0</v>
      </c>
    </row>
    <row r="325" spans="1:19" ht="22.5">
      <c r="A325" s="100">
        <f>'[2]Namuna No. 8'!A329</f>
        <v>0</v>
      </c>
      <c r="B325" s="618"/>
      <c r="C325" s="611" t="s">
        <v>1330</v>
      </c>
      <c r="D325" s="618"/>
      <c r="E325" s="618"/>
      <c r="F325" s="619">
        <f t="shared" si="41"/>
        <v>0</v>
      </c>
      <c r="G325" s="615">
        <f t="shared" si="45"/>
        <v>0</v>
      </c>
      <c r="H325" s="618"/>
      <c r="I325" s="104">
        <f t="shared" si="42"/>
        <v>0</v>
      </c>
      <c r="J325" s="615">
        <f t="shared" si="46"/>
        <v>0</v>
      </c>
      <c r="K325" s="618"/>
      <c r="L325" s="104">
        <f t="shared" si="43"/>
        <v>0</v>
      </c>
      <c r="M325" s="615">
        <f t="shared" si="47"/>
        <v>0</v>
      </c>
      <c r="N325" s="618"/>
      <c r="O325" s="104">
        <f t="shared" si="44"/>
        <v>0</v>
      </c>
      <c r="P325" s="615">
        <f t="shared" si="48"/>
        <v>0</v>
      </c>
      <c r="Q325" s="616">
        <f t="shared" si="50"/>
        <v>0</v>
      </c>
      <c r="R325" s="616">
        <f t="shared" si="50"/>
        <v>0</v>
      </c>
      <c r="S325" s="617">
        <f t="shared" si="49"/>
        <v>0</v>
      </c>
    </row>
    <row r="326" spans="1:19" ht="22.5">
      <c r="A326" s="612">
        <f>'[2]Namuna No. 8'!A330</f>
        <v>0</v>
      </c>
      <c r="B326" s="618"/>
      <c r="C326" s="611" t="s">
        <v>1228</v>
      </c>
      <c r="D326" s="618"/>
      <c r="E326" s="618"/>
      <c r="F326" s="619">
        <f t="shared" ref="F326:F389" si="51">SUMIF(Name,C326,GPA)</f>
        <v>0</v>
      </c>
      <c r="G326" s="615">
        <f t="shared" si="45"/>
        <v>0</v>
      </c>
      <c r="H326" s="618"/>
      <c r="I326" s="104">
        <f t="shared" ref="I326:I389" si="52">SUMIF(Name,C326,SNT)</f>
        <v>0</v>
      </c>
      <c r="J326" s="615">
        <f t="shared" si="46"/>
        <v>0</v>
      </c>
      <c r="K326" s="618"/>
      <c r="L326" s="104">
        <f t="shared" ref="L326:L389" si="53">SUMIF(Name,C326,SNT)</f>
        <v>0</v>
      </c>
      <c r="M326" s="615">
        <f t="shared" si="47"/>
        <v>0</v>
      </c>
      <c r="N326" s="618"/>
      <c r="O326" s="104">
        <f t="shared" ref="O326:O389" si="54">SUMIF(Name,C326,WST)</f>
        <v>0</v>
      </c>
      <c r="P326" s="615">
        <f t="shared" si="48"/>
        <v>0</v>
      </c>
      <c r="Q326" s="616">
        <f t="shared" si="50"/>
        <v>0</v>
      </c>
      <c r="R326" s="616">
        <f t="shared" si="50"/>
        <v>0</v>
      </c>
      <c r="S326" s="617">
        <f t="shared" si="49"/>
        <v>0</v>
      </c>
    </row>
    <row r="327" spans="1:19" ht="22.5">
      <c r="A327" s="100">
        <f>'[2]Namuna No. 8'!A331</f>
        <v>0</v>
      </c>
      <c r="B327" s="618"/>
      <c r="C327" s="611" t="s">
        <v>1514</v>
      </c>
      <c r="D327" s="618"/>
      <c r="E327" s="618"/>
      <c r="F327" s="619">
        <f t="shared" si="51"/>
        <v>0</v>
      </c>
      <c r="G327" s="615">
        <f t="shared" ref="G327:G390" si="55">SUM(E327:F327)</f>
        <v>0</v>
      </c>
      <c r="H327" s="618"/>
      <c r="I327" s="104">
        <f t="shared" si="52"/>
        <v>0</v>
      </c>
      <c r="J327" s="615">
        <f t="shared" ref="J327:J390" si="56">SUM(H327:I327)</f>
        <v>0</v>
      </c>
      <c r="K327" s="618"/>
      <c r="L327" s="104">
        <f t="shared" si="53"/>
        <v>0</v>
      </c>
      <c r="M327" s="615">
        <f t="shared" ref="M327:M390" si="57">SUM(K327:L327)</f>
        <v>0</v>
      </c>
      <c r="N327" s="618"/>
      <c r="O327" s="104">
        <f t="shared" si="54"/>
        <v>0</v>
      </c>
      <c r="P327" s="615">
        <f t="shared" ref="P327:P390" si="58">SUM(N327:O327)</f>
        <v>0</v>
      </c>
      <c r="Q327" s="616">
        <f t="shared" si="50"/>
        <v>0</v>
      </c>
      <c r="R327" s="616">
        <f t="shared" si="50"/>
        <v>0</v>
      </c>
      <c r="S327" s="617">
        <f t="shared" ref="S327:S390" si="59">SUM(Q327:R327)</f>
        <v>0</v>
      </c>
    </row>
    <row r="328" spans="1:19" ht="22.5">
      <c r="A328" s="100">
        <f>'[2]Namuna No. 8'!A332</f>
        <v>0</v>
      </c>
      <c r="B328" s="618"/>
      <c r="C328" s="611" t="s">
        <v>1138</v>
      </c>
      <c r="D328" s="618"/>
      <c r="E328" s="618"/>
      <c r="F328" s="619">
        <f t="shared" si="51"/>
        <v>0</v>
      </c>
      <c r="G328" s="615">
        <f t="shared" si="55"/>
        <v>0</v>
      </c>
      <c r="H328" s="618"/>
      <c r="I328" s="104">
        <f t="shared" si="52"/>
        <v>0</v>
      </c>
      <c r="J328" s="615">
        <f t="shared" si="56"/>
        <v>0</v>
      </c>
      <c r="K328" s="618"/>
      <c r="L328" s="104">
        <f t="shared" si="53"/>
        <v>0</v>
      </c>
      <c r="M328" s="615">
        <f t="shared" si="57"/>
        <v>0</v>
      </c>
      <c r="N328" s="618"/>
      <c r="O328" s="104">
        <f t="shared" si="54"/>
        <v>0</v>
      </c>
      <c r="P328" s="615">
        <f t="shared" si="58"/>
        <v>0</v>
      </c>
      <c r="Q328" s="616">
        <f t="shared" si="50"/>
        <v>0</v>
      </c>
      <c r="R328" s="616">
        <f t="shared" si="50"/>
        <v>0</v>
      </c>
      <c r="S328" s="617">
        <f t="shared" si="59"/>
        <v>0</v>
      </c>
    </row>
    <row r="329" spans="1:19" ht="22.5">
      <c r="A329" s="100">
        <f>'[2]Namuna No. 8'!A333</f>
        <v>0</v>
      </c>
      <c r="B329" s="618"/>
      <c r="C329" s="611" t="s">
        <v>1158</v>
      </c>
      <c r="D329" s="618"/>
      <c r="E329" s="618"/>
      <c r="F329" s="619">
        <f t="shared" si="51"/>
        <v>0</v>
      </c>
      <c r="G329" s="615">
        <f t="shared" si="55"/>
        <v>0</v>
      </c>
      <c r="H329" s="618"/>
      <c r="I329" s="104">
        <f t="shared" si="52"/>
        <v>0</v>
      </c>
      <c r="J329" s="615">
        <f t="shared" si="56"/>
        <v>0</v>
      </c>
      <c r="K329" s="618"/>
      <c r="L329" s="104">
        <f t="shared" si="53"/>
        <v>0</v>
      </c>
      <c r="M329" s="615">
        <f t="shared" si="57"/>
        <v>0</v>
      </c>
      <c r="N329" s="618"/>
      <c r="O329" s="104">
        <f t="shared" si="54"/>
        <v>0</v>
      </c>
      <c r="P329" s="615">
        <f t="shared" si="58"/>
        <v>0</v>
      </c>
      <c r="Q329" s="616">
        <f t="shared" si="50"/>
        <v>0</v>
      </c>
      <c r="R329" s="616">
        <f t="shared" si="50"/>
        <v>0</v>
      </c>
      <c r="S329" s="617">
        <f t="shared" si="59"/>
        <v>0</v>
      </c>
    </row>
    <row r="330" spans="1:19" ht="22.5">
      <c r="A330" s="612">
        <f>'[2]Namuna No. 8'!A334</f>
        <v>0</v>
      </c>
      <c r="B330" s="618"/>
      <c r="C330" s="611" t="s">
        <v>1148</v>
      </c>
      <c r="D330" s="618"/>
      <c r="E330" s="618"/>
      <c r="F330" s="619">
        <f t="shared" si="51"/>
        <v>0</v>
      </c>
      <c r="G330" s="615">
        <f t="shared" si="55"/>
        <v>0</v>
      </c>
      <c r="H330" s="618"/>
      <c r="I330" s="104">
        <f t="shared" si="52"/>
        <v>0</v>
      </c>
      <c r="J330" s="615">
        <f t="shared" si="56"/>
        <v>0</v>
      </c>
      <c r="K330" s="618"/>
      <c r="L330" s="104">
        <f t="shared" si="53"/>
        <v>0</v>
      </c>
      <c r="M330" s="615">
        <f t="shared" si="57"/>
        <v>0</v>
      </c>
      <c r="N330" s="618"/>
      <c r="O330" s="104">
        <f t="shared" si="54"/>
        <v>0</v>
      </c>
      <c r="P330" s="615">
        <f t="shared" si="58"/>
        <v>0</v>
      </c>
      <c r="Q330" s="616">
        <f t="shared" si="50"/>
        <v>0</v>
      </c>
      <c r="R330" s="616">
        <f t="shared" si="50"/>
        <v>0</v>
      </c>
      <c r="S330" s="617">
        <f t="shared" si="59"/>
        <v>0</v>
      </c>
    </row>
    <row r="331" spans="1:19" ht="22.5">
      <c r="A331" s="100">
        <f>'[2]Namuna No. 8'!A335</f>
        <v>0</v>
      </c>
      <c r="B331" s="618"/>
      <c r="C331" s="611" t="s">
        <v>1212</v>
      </c>
      <c r="D331" s="618"/>
      <c r="E331" s="618"/>
      <c r="F331" s="619">
        <f t="shared" si="51"/>
        <v>0</v>
      </c>
      <c r="G331" s="615">
        <f t="shared" si="55"/>
        <v>0</v>
      </c>
      <c r="H331" s="618"/>
      <c r="I331" s="104">
        <f t="shared" si="52"/>
        <v>0</v>
      </c>
      <c r="J331" s="615">
        <f t="shared" si="56"/>
        <v>0</v>
      </c>
      <c r="K331" s="618"/>
      <c r="L331" s="104">
        <f t="shared" si="53"/>
        <v>0</v>
      </c>
      <c r="M331" s="615">
        <f t="shared" si="57"/>
        <v>0</v>
      </c>
      <c r="N331" s="618"/>
      <c r="O331" s="104">
        <f t="shared" si="54"/>
        <v>0</v>
      </c>
      <c r="P331" s="615">
        <f t="shared" si="58"/>
        <v>0</v>
      </c>
      <c r="Q331" s="616">
        <f t="shared" si="50"/>
        <v>0</v>
      </c>
      <c r="R331" s="616">
        <f t="shared" si="50"/>
        <v>0</v>
      </c>
      <c r="S331" s="617">
        <f t="shared" si="59"/>
        <v>0</v>
      </c>
    </row>
    <row r="332" spans="1:19" ht="22.5">
      <c r="A332" s="100">
        <f>'[2]Namuna No. 8'!A336</f>
        <v>0</v>
      </c>
      <c r="B332" s="618"/>
      <c r="C332" s="611" t="s">
        <v>1361</v>
      </c>
      <c r="D332" s="618"/>
      <c r="E332" s="618"/>
      <c r="F332" s="619">
        <f t="shared" si="51"/>
        <v>0</v>
      </c>
      <c r="G332" s="615">
        <f t="shared" si="55"/>
        <v>0</v>
      </c>
      <c r="H332" s="618"/>
      <c r="I332" s="104">
        <f t="shared" si="52"/>
        <v>0</v>
      </c>
      <c r="J332" s="615">
        <f t="shared" si="56"/>
        <v>0</v>
      </c>
      <c r="K332" s="618"/>
      <c r="L332" s="104">
        <f t="shared" si="53"/>
        <v>0</v>
      </c>
      <c r="M332" s="615">
        <f t="shared" si="57"/>
        <v>0</v>
      </c>
      <c r="N332" s="618"/>
      <c r="O332" s="104">
        <f t="shared" si="54"/>
        <v>0</v>
      </c>
      <c r="P332" s="615">
        <f t="shared" si="58"/>
        <v>0</v>
      </c>
      <c r="Q332" s="616">
        <f t="shared" si="50"/>
        <v>0</v>
      </c>
      <c r="R332" s="616">
        <f t="shared" si="50"/>
        <v>0</v>
      </c>
      <c r="S332" s="617">
        <f t="shared" si="59"/>
        <v>0</v>
      </c>
    </row>
    <row r="333" spans="1:19" ht="22.5">
      <c r="A333" s="100">
        <f>'[2]Namuna No. 8'!A337</f>
        <v>0</v>
      </c>
      <c r="B333" s="618"/>
      <c r="C333" s="611" t="s">
        <v>1140</v>
      </c>
      <c r="D333" s="618"/>
      <c r="E333" s="618"/>
      <c r="F333" s="619">
        <f t="shared" si="51"/>
        <v>0</v>
      </c>
      <c r="G333" s="615">
        <f t="shared" si="55"/>
        <v>0</v>
      </c>
      <c r="H333" s="618"/>
      <c r="I333" s="104">
        <f t="shared" si="52"/>
        <v>0</v>
      </c>
      <c r="J333" s="615">
        <f t="shared" si="56"/>
        <v>0</v>
      </c>
      <c r="K333" s="618"/>
      <c r="L333" s="104">
        <f t="shared" si="53"/>
        <v>0</v>
      </c>
      <c r="M333" s="615">
        <f t="shared" si="57"/>
        <v>0</v>
      </c>
      <c r="N333" s="618"/>
      <c r="O333" s="104">
        <f t="shared" si="54"/>
        <v>0</v>
      </c>
      <c r="P333" s="615">
        <f t="shared" si="58"/>
        <v>0</v>
      </c>
      <c r="Q333" s="616">
        <f t="shared" si="50"/>
        <v>0</v>
      </c>
      <c r="R333" s="616">
        <f t="shared" si="50"/>
        <v>0</v>
      </c>
      <c r="S333" s="617">
        <f t="shared" si="59"/>
        <v>0</v>
      </c>
    </row>
    <row r="334" spans="1:19" ht="22.5">
      <c r="A334" s="612">
        <f>'[2]Namuna No. 8'!A338</f>
        <v>0</v>
      </c>
      <c r="B334" s="618"/>
      <c r="C334" s="611" t="s">
        <v>1384</v>
      </c>
      <c r="D334" s="618"/>
      <c r="E334" s="618"/>
      <c r="F334" s="619">
        <f t="shared" si="51"/>
        <v>0</v>
      </c>
      <c r="G334" s="615">
        <f t="shared" si="55"/>
        <v>0</v>
      </c>
      <c r="H334" s="618"/>
      <c r="I334" s="104">
        <f t="shared" si="52"/>
        <v>0</v>
      </c>
      <c r="J334" s="615">
        <f t="shared" si="56"/>
        <v>0</v>
      </c>
      <c r="K334" s="618"/>
      <c r="L334" s="104">
        <f t="shared" si="53"/>
        <v>0</v>
      </c>
      <c r="M334" s="615">
        <f t="shared" si="57"/>
        <v>0</v>
      </c>
      <c r="N334" s="618"/>
      <c r="O334" s="104">
        <f t="shared" si="54"/>
        <v>0</v>
      </c>
      <c r="P334" s="615">
        <f t="shared" si="58"/>
        <v>0</v>
      </c>
      <c r="Q334" s="616">
        <f t="shared" si="50"/>
        <v>0</v>
      </c>
      <c r="R334" s="616">
        <f t="shared" si="50"/>
        <v>0</v>
      </c>
      <c r="S334" s="617">
        <f t="shared" si="59"/>
        <v>0</v>
      </c>
    </row>
    <row r="335" spans="1:19" ht="22.5">
      <c r="A335" s="100">
        <f>'[2]Namuna No. 8'!A339</f>
        <v>0</v>
      </c>
      <c r="B335" s="618"/>
      <c r="C335" s="611" t="s">
        <v>1380</v>
      </c>
      <c r="D335" s="618"/>
      <c r="E335" s="618"/>
      <c r="F335" s="619">
        <f t="shared" si="51"/>
        <v>0</v>
      </c>
      <c r="G335" s="615">
        <f t="shared" si="55"/>
        <v>0</v>
      </c>
      <c r="H335" s="618"/>
      <c r="I335" s="104">
        <f t="shared" si="52"/>
        <v>0</v>
      </c>
      <c r="J335" s="615">
        <f t="shared" si="56"/>
        <v>0</v>
      </c>
      <c r="K335" s="618"/>
      <c r="L335" s="104">
        <f t="shared" si="53"/>
        <v>0</v>
      </c>
      <c r="M335" s="615">
        <f t="shared" si="57"/>
        <v>0</v>
      </c>
      <c r="N335" s="618"/>
      <c r="O335" s="104">
        <f t="shared" si="54"/>
        <v>0</v>
      </c>
      <c r="P335" s="615">
        <f t="shared" si="58"/>
        <v>0</v>
      </c>
      <c r="Q335" s="616">
        <f t="shared" si="50"/>
        <v>0</v>
      </c>
      <c r="R335" s="616">
        <f t="shared" si="50"/>
        <v>0</v>
      </c>
      <c r="S335" s="617">
        <f t="shared" si="59"/>
        <v>0</v>
      </c>
    </row>
    <row r="336" spans="1:19" ht="22.5">
      <c r="A336" s="100">
        <f>'[2]Namuna No. 8'!A340</f>
        <v>0</v>
      </c>
      <c r="B336" s="618"/>
      <c r="C336" s="611" t="s">
        <v>1466</v>
      </c>
      <c r="D336" s="618"/>
      <c r="E336" s="618"/>
      <c r="F336" s="619">
        <f t="shared" si="51"/>
        <v>0</v>
      </c>
      <c r="G336" s="615">
        <f t="shared" si="55"/>
        <v>0</v>
      </c>
      <c r="H336" s="618"/>
      <c r="I336" s="104">
        <f t="shared" si="52"/>
        <v>0</v>
      </c>
      <c r="J336" s="615">
        <f t="shared" si="56"/>
        <v>0</v>
      </c>
      <c r="K336" s="618"/>
      <c r="L336" s="104">
        <f t="shared" si="53"/>
        <v>0</v>
      </c>
      <c r="M336" s="615">
        <f t="shared" si="57"/>
        <v>0</v>
      </c>
      <c r="N336" s="618"/>
      <c r="O336" s="104">
        <f t="shared" si="54"/>
        <v>0</v>
      </c>
      <c r="P336" s="615">
        <f t="shared" si="58"/>
        <v>0</v>
      </c>
      <c r="Q336" s="616">
        <f t="shared" si="50"/>
        <v>0</v>
      </c>
      <c r="R336" s="616">
        <f t="shared" si="50"/>
        <v>0</v>
      </c>
      <c r="S336" s="617">
        <f t="shared" si="59"/>
        <v>0</v>
      </c>
    </row>
    <row r="337" spans="1:19" ht="22.5">
      <c r="A337" s="100">
        <f>'[2]Namuna No. 8'!A341</f>
        <v>0</v>
      </c>
      <c r="B337" s="618"/>
      <c r="C337" s="611" t="s">
        <v>1131</v>
      </c>
      <c r="D337" s="618"/>
      <c r="E337" s="618"/>
      <c r="F337" s="619">
        <f t="shared" si="51"/>
        <v>0</v>
      </c>
      <c r="G337" s="615">
        <f t="shared" si="55"/>
        <v>0</v>
      </c>
      <c r="H337" s="618"/>
      <c r="I337" s="104">
        <f t="shared" si="52"/>
        <v>0</v>
      </c>
      <c r="J337" s="615">
        <f t="shared" si="56"/>
        <v>0</v>
      </c>
      <c r="K337" s="618"/>
      <c r="L337" s="104">
        <f t="shared" si="53"/>
        <v>0</v>
      </c>
      <c r="M337" s="615">
        <f t="shared" si="57"/>
        <v>0</v>
      </c>
      <c r="N337" s="618"/>
      <c r="O337" s="104">
        <f t="shared" si="54"/>
        <v>0</v>
      </c>
      <c r="P337" s="615">
        <f t="shared" si="58"/>
        <v>0</v>
      </c>
      <c r="Q337" s="616">
        <f t="shared" si="50"/>
        <v>0</v>
      </c>
      <c r="R337" s="616">
        <f t="shared" si="50"/>
        <v>0</v>
      </c>
      <c r="S337" s="617">
        <f t="shared" si="59"/>
        <v>0</v>
      </c>
    </row>
    <row r="338" spans="1:19" ht="22.5">
      <c r="A338" s="612">
        <f>'[2]Namuna No. 8'!A342</f>
        <v>0</v>
      </c>
      <c r="B338" s="618"/>
      <c r="C338" s="611" t="s">
        <v>1107</v>
      </c>
      <c r="D338" s="618"/>
      <c r="E338" s="618"/>
      <c r="F338" s="619">
        <f t="shared" si="51"/>
        <v>0</v>
      </c>
      <c r="G338" s="615">
        <f t="shared" si="55"/>
        <v>0</v>
      </c>
      <c r="H338" s="618"/>
      <c r="I338" s="104">
        <f t="shared" si="52"/>
        <v>0</v>
      </c>
      <c r="J338" s="615">
        <f t="shared" si="56"/>
        <v>0</v>
      </c>
      <c r="K338" s="618"/>
      <c r="L338" s="104">
        <f t="shared" si="53"/>
        <v>0</v>
      </c>
      <c r="M338" s="615">
        <f t="shared" si="57"/>
        <v>0</v>
      </c>
      <c r="N338" s="618"/>
      <c r="O338" s="104">
        <f t="shared" si="54"/>
        <v>0</v>
      </c>
      <c r="P338" s="615">
        <f t="shared" si="58"/>
        <v>0</v>
      </c>
      <c r="Q338" s="616">
        <f t="shared" si="50"/>
        <v>0</v>
      </c>
      <c r="R338" s="616">
        <f t="shared" si="50"/>
        <v>0</v>
      </c>
      <c r="S338" s="617">
        <f t="shared" si="59"/>
        <v>0</v>
      </c>
    </row>
    <row r="339" spans="1:19" ht="22.5">
      <c r="A339" s="100">
        <f>'[2]Namuna No. 8'!A343</f>
        <v>0</v>
      </c>
      <c r="B339" s="618"/>
      <c r="C339" s="611" t="s">
        <v>1072</v>
      </c>
      <c r="D339" s="618"/>
      <c r="E339" s="618"/>
      <c r="F339" s="619">
        <f t="shared" si="51"/>
        <v>0</v>
      </c>
      <c r="G339" s="615">
        <f t="shared" si="55"/>
        <v>0</v>
      </c>
      <c r="H339" s="618"/>
      <c r="I339" s="104">
        <f t="shared" si="52"/>
        <v>0</v>
      </c>
      <c r="J339" s="615">
        <f t="shared" si="56"/>
        <v>0</v>
      </c>
      <c r="K339" s="618"/>
      <c r="L339" s="104">
        <f t="shared" si="53"/>
        <v>0</v>
      </c>
      <c r="M339" s="615">
        <f t="shared" si="57"/>
        <v>0</v>
      </c>
      <c r="N339" s="618"/>
      <c r="O339" s="104">
        <f t="shared" si="54"/>
        <v>0</v>
      </c>
      <c r="P339" s="615">
        <f t="shared" si="58"/>
        <v>0</v>
      </c>
      <c r="Q339" s="616">
        <f t="shared" si="50"/>
        <v>0</v>
      </c>
      <c r="R339" s="616">
        <f t="shared" si="50"/>
        <v>0</v>
      </c>
      <c r="S339" s="617">
        <f t="shared" si="59"/>
        <v>0</v>
      </c>
    </row>
    <row r="340" spans="1:19" ht="22.5">
      <c r="A340" s="100">
        <f>'[2]Namuna No. 8'!A344</f>
        <v>0</v>
      </c>
      <c r="B340" s="618"/>
      <c r="C340" s="611" t="s">
        <v>1567</v>
      </c>
      <c r="D340" s="618"/>
      <c r="E340" s="618"/>
      <c r="F340" s="619">
        <f t="shared" si="51"/>
        <v>0</v>
      </c>
      <c r="G340" s="615">
        <f t="shared" si="55"/>
        <v>0</v>
      </c>
      <c r="H340" s="618"/>
      <c r="I340" s="104">
        <f t="shared" si="52"/>
        <v>0</v>
      </c>
      <c r="J340" s="615">
        <f t="shared" si="56"/>
        <v>0</v>
      </c>
      <c r="K340" s="618"/>
      <c r="L340" s="104">
        <f t="shared" si="53"/>
        <v>0</v>
      </c>
      <c r="M340" s="615">
        <f t="shared" si="57"/>
        <v>0</v>
      </c>
      <c r="N340" s="618"/>
      <c r="O340" s="104">
        <f t="shared" si="54"/>
        <v>0</v>
      </c>
      <c r="P340" s="615">
        <f t="shared" si="58"/>
        <v>0</v>
      </c>
      <c r="Q340" s="616">
        <f t="shared" si="50"/>
        <v>0</v>
      </c>
      <c r="R340" s="616">
        <f t="shared" si="50"/>
        <v>0</v>
      </c>
      <c r="S340" s="617">
        <f t="shared" si="59"/>
        <v>0</v>
      </c>
    </row>
    <row r="341" spans="1:19" ht="22.5">
      <c r="A341" s="100">
        <f>'[2]Namuna No. 8'!A345</f>
        <v>0</v>
      </c>
      <c r="B341" s="618"/>
      <c r="C341" s="611" t="s">
        <v>1217</v>
      </c>
      <c r="D341" s="618"/>
      <c r="E341" s="618"/>
      <c r="F341" s="619">
        <f t="shared" si="51"/>
        <v>0</v>
      </c>
      <c r="G341" s="615">
        <f t="shared" si="55"/>
        <v>0</v>
      </c>
      <c r="H341" s="618"/>
      <c r="I341" s="104">
        <f t="shared" si="52"/>
        <v>0</v>
      </c>
      <c r="J341" s="615">
        <f t="shared" si="56"/>
        <v>0</v>
      </c>
      <c r="K341" s="618"/>
      <c r="L341" s="104">
        <f t="shared" si="53"/>
        <v>0</v>
      </c>
      <c r="M341" s="615">
        <f t="shared" si="57"/>
        <v>0</v>
      </c>
      <c r="N341" s="618"/>
      <c r="O341" s="104">
        <f t="shared" si="54"/>
        <v>0</v>
      </c>
      <c r="P341" s="615">
        <f t="shared" si="58"/>
        <v>0</v>
      </c>
      <c r="Q341" s="616">
        <f t="shared" si="50"/>
        <v>0</v>
      </c>
      <c r="R341" s="616">
        <f t="shared" si="50"/>
        <v>0</v>
      </c>
      <c r="S341" s="617">
        <f t="shared" si="59"/>
        <v>0</v>
      </c>
    </row>
    <row r="342" spans="1:19" ht="22.5">
      <c r="A342" s="612">
        <f>'[2]Namuna No. 8'!A346</f>
        <v>0</v>
      </c>
      <c r="B342" s="618"/>
      <c r="C342" s="611" t="s">
        <v>1404</v>
      </c>
      <c r="D342" s="618"/>
      <c r="E342" s="618"/>
      <c r="F342" s="619">
        <f t="shared" si="51"/>
        <v>0</v>
      </c>
      <c r="G342" s="615">
        <f t="shared" si="55"/>
        <v>0</v>
      </c>
      <c r="H342" s="618"/>
      <c r="I342" s="104">
        <f t="shared" si="52"/>
        <v>0</v>
      </c>
      <c r="J342" s="615">
        <f t="shared" si="56"/>
        <v>0</v>
      </c>
      <c r="K342" s="618"/>
      <c r="L342" s="104">
        <f t="shared" si="53"/>
        <v>0</v>
      </c>
      <c r="M342" s="615">
        <f t="shared" si="57"/>
        <v>0</v>
      </c>
      <c r="N342" s="618"/>
      <c r="O342" s="104">
        <f t="shared" si="54"/>
        <v>0</v>
      </c>
      <c r="P342" s="615">
        <f t="shared" si="58"/>
        <v>0</v>
      </c>
      <c r="Q342" s="616">
        <f t="shared" si="50"/>
        <v>0</v>
      </c>
      <c r="R342" s="616">
        <f t="shared" si="50"/>
        <v>0</v>
      </c>
      <c r="S342" s="617">
        <f t="shared" si="59"/>
        <v>0</v>
      </c>
    </row>
    <row r="343" spans="1:19" ht="22.5">
      <c r="A343" s="100">
        <f>'[2]Namuna No. 8'!A347</f>
        <v>0</v>
      </c>
      <c r="B343" s="618"/>
      <c r="C343" s="611" t="s">
        <v>1120</v>
      </c>
      <c r="D343" s="618"/>
      <c r="E343" s="618"/>
      <c r="F343" s="619">
        <f t="shared" si="51"/>
        <v>0</v>
      </c>
      <c r="G343" s="615">
        <f t="shared" si="55"/>
        <v>0</v>
      </c>
      <c r="H343" s="618"/>
      <c r="I343" s="104">
        <f t="shared" si="52"/>
        <v>0</v>
      </c>
      <c r="J343" s="615">
        <f t="shared" si="56"/>
        <v>0</v>
      </c>
      <c r="K343" s="618"/>
      <c r="L343" s="104">
        <f t="shared" si="53"/>
        <v>0</v>
      </c>
      <c r="M343" s="615">
        <f t="shared" si="57"/>
        <v>0</v>
      </c>
      <c r="N343" s="618"/>
      <c r="O343" s="104">
        <f t="shared" si="54"/>
        <v>0</v>
      </c>
      <c r="P343" s="615">
        <f t="shared" si="58"/>
        <v>0</v>
      </c>
      <c r="Q343" s="616">
        <f t="shared" ref="Q343:R406" si="60">E343+H343+K343+N343</f>
        <v>0</v>
      </c>
      <c r="R343" s="616">
        <f t="shared" si="60"/>
        <v>0</v>
      </c>
      <c r="S343" s="617">
        <f t="shared" si="59"/>
        <v>0</v>
      </c>
    </row>
    <row r="344" spans="1:19" ht="22.5">
      <c r="A344" s="100">
        <f>'[2]Namuna No. 8'!A348</f>
        <v>0</v>
      </c>
      <c r="B344" s="618"/>
      <c r="C344" s="611" t="s">
        <v>1465</v>
      </c>
      <c r="D344" s="618"/>
      <c r="E344" s="618"/>
      <c r="F344" s="619">
        <f t="shared" si="51"/>
        <v>0</v>
      </c>
      <c r="G344" s="615">
        <f t="shared" si="55"/>
        <v>0</v>
      </c>
      <c r="H344" s="618"/>
      <c r="I344" s="104">
        <f t="shared" si="52"/>
        <v>0</v>
      </c>
      <c r="J344" s="615">
        <f t="shared" si="56"/>
        <v>0</v>
      </c>
      <c r="K344" s="618"/>
      <c r="L344" s="104">
        <f t="shared" si="53"/>
        <v>0</v>
      </c>
      <c r="M344" s="615">
        <f t="shared" si="57"/>
        <v>0</v>
      </c>
      <c r="N344" s="618"/>
      <c r="O344" s="104">
        <f t="shared" si="54"/>
        <v>0</v>
      </c>
      <c r="P344" s="615">
        <f t="shared" si="58"/>
        <v>0</v>
      </c>
      <c r="Q344" s="616">
        <f t="shared" si="60"/>
        <v>0</v>
      </c>
      <c r="R344" s="616">
        <f t="shared" si="60"/>
        <v>0</v>
      </c>
      <c r="S344" s="617">
        <f t="shared" si="59"/>
        <v>0</v>
      </c>
    </row>
    <row r="345" spans="1:19" ht="22.5">
      <c r="A345" s="100">
        <f>'[2]Namuna No. 8'!A349</f>
        <v>0</v>
      </c>
      <c r="B345" s="618"/>
      <c r="C345" s="611" t="s">
        <v>1326</v>
      </c>
      <c r="D345" s="618"/>
      <c r="E345" s="618"/>
      <c r="F345" s="619">
        <f t="shared" si="51"/>
        <v>0</v>
      </c>
      <c r="G345" s="615">
        <f t="shared" si="55"/>
        <v>0</v>
      </c>
      <c r="H345" s="618"/>
      <c r="I345" s="104">
        <f t="shared" si="52"/>
        <v>0</v>
      </c>
      <c r="J345" s="615">
        <f t="shared" si="56"/>
        <v>0</v>
      </c>
      <c r="K345" s="618"/>
      <c r="L345" s="104">
        <f t="shared" si="53"/>
        <v>0</v>
      </c>
      <c r="M345" s="615">
        <f t="shared" si="57"/>
        <v>0</v>
      </c>
      <c r="N345" s="618"/>
      <c r="O345" s="104">
        <f t="shared" si="54"/>
        <v>0</v>
      </c>
      <c r="P345" s="615">
        <f t="shared" si="58"/>
        <v>0</v>
      </c>
      <c r="Q345" s="616">
        <f t="shared" si="60"/>
        <v>0</v>
      </c>
      <c r="R345" s="616">
        <f t="shared" si="60"/>
        <v>0</v>
      </c>
      <c r="S345" s="617">
        <f t="shared" si="59"/>
        <v>0</v>
      </c>
    </row>
    <row r="346" spans="1:19" ht="22.5">
      <c r="A346" s="612">
        <f>'[2]Namuna No. 8'!A350</f>
        <v>0</v>
      </c>
      <c r="B346" s="618"/>
      <c r="C346" s="611" t="s">
        <v>1166</v>
      </c>
      <c r="D346" s="618"/>
      <c r="E346" s="618"/>
      <c r="F346" s="619">
        <f t="shared" si="51"/>
        <v>0</v>
      </c>
      <c r="G346" s="615">
        <f t="shared" si="55"/>
        <v>0</v>
      </c>
      <c r="H346" s="618"/>
      <c r="I346" s="104">
        <f t="shared" si="52"/>
        <v>0</v>
      </c>
      <c r="J346" s="615">
        <f t="shared" si="56"/>
        <v>0</v>
      </c>
      <c r="K346" s="618"/>
      <c r="L346" s="104">
        <f t="shared" si="53"/>
        <v>0</v>
      </c>
      <c r="M346" s="615">
        <f t="shared" si="57"/>
        <v>0</v>
      </c>
      <c r="N346" s="618"/>
      <c r="O346" s="104">
        <f t="shared" si="54"/>
        <v>0</v>
      </c>
      <c r="P346" s="615">
        <f t="shared" si="58"/>
        <v>0</v>
      </c>
      <c r="Q346" s="616">
        <f t="shared" si="60"/>
        <v>0</v>
      </c>
      <c r="R346" s="616">
        <f t="shared" si="60"/>
        <v>0</v>
      </c>
      <c r="S346" s="617">
        <f t="shared" si="59"/>
        <v>0</v>
      </c>
    </row>
    <row r="347" spans="1:19" ht="22.5">
      <c r="A347" s="100">
        <f>'[2]Namuna No. 8'!A351</f>
        <v>0</v>
      </c>
      <c r="B347" s="618"/>
      <c r="C347" s="611" t="s">
        <v>1406</v>
      </c>
      <c r="D347" s="618"/>
      <c r="E347" s="618"/>
      <c r="F347" s="619">
        <f t="shared" si="51"/>
        <v>0</v>
      </c>
      <c r="G347" s="615">
        <f t="shared" si="55"/>
        <v>0</v>
      </c>
      <c r="H347" s="618"/>
      <c r="I347" s="104">
        <f t="shared" si="52"/>
        <v>0</v>
      </c>
      <c r="J347" s="615">
        <f t="shared" si="56"/>
        <v>0</v>
      </c>
      <c r="K347" s="618"/>
      <c r="L347" s="104">
        <f t="shared" si="53"/>
        <v>0</v>
      </c>
      <c r="M347" s="615">
        <f t="shared" si="57"/>
        <v>0</v>
      </c>
      <c r="N347" s="618"/>
      <c r="O347" s="104">
        <f t="shared" si="54"/>
        <v>0</v>
      </c>
      <c r="P347" s="615">
        <f t="shared" si="58"/>
        <v>0</v>
      </c>
      <c r="Q347" s="616">
        <f t="shared" si="60"/>
        <v>0</v>
      </c>
      <c r="R347" s="616">
        <f t="shared" si="60"/>
        <v>0</v>
      </c>
      <c r="S347" s="617">
        <f t="shared" si="59"/>
        <v>0</v>
      </c>
    </row>
    <row r="348" spans="1:19" ht="22.5">
      <c r="A348" s="100">
        <f>'[2]Namuna No. 8'!A352</f>
        <v>0</v>
      </c>
      <c r="B348" s="618"/>
      <c r="C348" s="611" t="s">
        <v>1397</v>
      </c>
      <c r="D348" s="618"/>
      <c r="E348" s="618"/>
      <c r="F348" s="619">
        <f t="shared" si="51"/>
        <v>0</v>
      </c>
      <c r="G348" s="615">
        <f t="shared" si="55"/>
        <v>0</v>
      </c>
      <c r="H348" s="618"/>
      <c r="I348" s="104">
        <f t="shared" si="52"/>
        <v>0</v>
      </c>
      <c r="J348" s="615">
        <f t="shared" si="56"/>
        <v>0</v>
      </c>
      <c r="K348" s="618"/>
      <c r="L348" s="104">
        <f t="shared" si="53"/>
        <v>0</v>
      </c>
      <c r="M348" s="615">
        <f t="shared" si="57"/>
        <v>0</v>
      </c>
      <c r="N348" s="618"/>
      <c r="O348" s="104">
        <f t="shared" si="54"/>
        <v>0</v>
      </c>
      <c r="P348" s="615">
        <f t="shared" si="58"/>
        <v>0</v>
      </c>
      <c r="Q348" s="616">
        <f t="shared" si="60"/>
        <v>0</v>
      </c>
      <c r="R348" s="616">
        <f t="shared" si="60"/>
        <v>0</v>
      </c>
      <c r="S348" s="617">
        <f t="shared" si="59"/>
        <v>0</v>
      </c>
    </row>
    <row r="349" spans="1:19" ht="22.5">
      <c r="A349" s="100">
        <f>'[2]Namuna No. 8'!A353</f>
        <v>0</v>
      </c>
      <c r="B349" s="618"/>
      <c r="C349" s="611" t="s">
        <v>1344</v>
      </c>
      <c r="D349" s="618"/>
      <c r="E349" s="618"/>
      <c r="F349" s="619">
        <f t="shared" si="51"/>
        <v>0</v>
      </c>
      <c r="G349" s="615">
        <f t="shared" si="55"/>
        <v>0</v>
      </c>
      <c r="H349" s="618"/>
      <c r="I349" s="104">
        <f t="shared" si="52"/>
        <v>0</v>
      </c>
      <c r="J349" s="615">
        <f t="shared" si="56"/>
        <v>0</v>
      </c>
      <c r="K349" s="618"/>
      <c r="L349" s="104">
        <f t="shared" si="53"/>
        <v>0</v>
      </c>
      <c r="M349" s="615">
        <f t="shared" si="57"/>
        <v>0</v>
      </c>
      <c r="N349" s="618"/>
      <c r="O349" s="104">
        <f t="shared" si="54"/>
        <v>0</v>
      </c>
      <c r="P349" s="615">
        <f t="shared" si="58"/>
        <v>0</v>
      </c>
      <c r="Q349" s="616">
        <f t="shared" si="60"/>
        <v>0</v>
      </c>
      <c r="R349" s="616">
        <f t="shared" si="60"/>
        <v>0</v>
      </c>
      <c r="S349" s="617">
        <f t="shared" si="59"/>
        <v>0</v>
      </c>
    </row>
    <row r="350" spans="1:19" ht="22.5">
      <c r="A350" s="612">
        <f>'[2]Namuna No. 8'!A354</f>
        <v>0</v>
      </c>
      <c r="B350" s="618"/>
      <c r="C350" s="611" t="s">
        <v>1560</v>
      </c>
      <c r="D350" s="618"/>
      <c r="E350" s="618"/>
      <c r="F350" s="619">
        <f t="shared" si="51"/>
        <v>0</v>
      </c>
      <c r="G350" s="615">
        <f t="shared" si="55"/>
        <v>0</v>
      </c>
      <c r="H350" s="618"/>
      <c r="I350" s="104">
        <f t="shared" si="52"/>
        <v>0</v>
      </c>
      <c r="J350" s="615">
        <f t="shared" si="56"/>
        <v>0</v>
      </c>
      <c r="K350" s="618"/>
      <c r="L350" s="104">
        <f t="shared" si="53"/>
        <v>0</v>
      </c>
      <c r="M350" s="615">
        <f t="shared" si="57"/>
        <v>0</v>
      </c>
      <c r="N350" s="618"/>
      <c r="O350" s="104">
        <f t="shared" si="54"/>
        <v>0</v>
      </c>
      <c r="P350" s="615">
        <f t="shared" si="58"/>
        <v>0</v>
      </c>
      <c r="Q350" s="616">
        <f t="shared" si="60"/>
        <v>0</v>
      </c>
      <c r="R350" s="616">
        <f t="shared" si="60"/>
        <v>0</v>
      </c>
      <c r="S350" s="617">
        <f t="shared" si="59"/>
        <v>0</v>
      </c>
    </row>
    <row r="351" spans="1:19" ht="22.5">
      <c r="A351" s="100">
        <f>'[2]Namuna No. 8'!A355</f>
        <v>0</v>
      </c>
      <c r="B351" s="618"/>
      <c r="C351" s="611" t="s">
        <v>1112</v>
      </c>
      <c r="D351" s="618"/>
      <c r="E351" s="618"/>
      <c r="F351" s="619">
        <f t="shared" si="51"/>
        <v>0</v>
      </c>
      <c r="G351" s="615">
        <f t="shared" si="55"/>
        <v>0</v>
      </c>
      <c r="H351" s="618"/>
      <c r="I351" s="104">
        <f t="shared" si="52"/>
        <v>0</v>
      </c>
      <c r="J351" s="615">
        <f t="shared" si="56"/>
        <v>0</v>
      </c>
      <c r="K351" s="618"/>
      <c r="L351" s="104">
        <f t="shared" si="53"/>
        <v>0</v>
      </c>
      <c r="M351" s="615">
        <f t="shared" si="57"/>
        <v>0</v>
      </c>
      <c r="N351" s="618"/>
      <c r="O351" s="104">
        <f t="shared" si="54"/>
        <v>0</v>
      </c>
      <c r="P351" s="615">
        <f t="shared" si="58"/>
        <v>0</v>
      </c>
      <c r="Q351" s="616">
        <f t="shared" si="60"/>
        <v>0</v>
      </c>
      <c r="R351" s="616">
        <f t="shared" si="60"/>
        <v>0</v>
      </c>
      <c r="S351" s="617">
        <f t="shared" si="59"/>
        <v>0</v>
      </c>
    </row>
    <row r="352" spans="1:19" ht="22.5">
      <c r="A352" s="100">
        <f>'[2]Namuna No. 8'!A356</f>
        <v>0</v>
      </c>
      <c r="B352" s="618"/>
      <c r="C352" s="611" t="s">
        <v>1522</v>
      </c>
      <c r="D352" s="618"/>
      <c r="E352" s="618"/>
      <c r="F352" s="619">
        <f t="shared" si="51"/>
        <v>0</v>
      </c>
      <c r="G352" s="615">
        <f t="shared" si="55"/>
        <v>0</v>
      </c>
      <c r="H352" s="618"/>
      <c r="I352" s="104">
        <f t="shared" si="52"/>
        <v>0</v>
      </c>
      <c r="J352" s="615">
        <f t="shared" si="56"/>
        <v>0</v>
      </c>
      <c r="K352" s="618"/>
      <c r="L352" s="104">
        <f t="shared" si="53"/>
        <v>0</v>
      </c>
      <c r="M352" s="615">
        <f t="shared" si="57"/>
        <v>0</v>
      </c>
      <c r="N352" s="618"/>
      <c r="O352" s="104">
        <f t="shared" si="54"/>
        <v>0</v>
      </c>
      <c r="P352" s="615">
        <f t="shared" si="58"/>
        <v>0</v>
      </c>
      <c r="Q352" s="616">
        <f t="shared" si="60"/>
        <v>0</v>
      </c>
      <c r="R352" s="616">
        <f t="shared" si="60"/>
        <v>0</v>
      </c>
      <c r="S352" s="617">
        <f t="shared" si="59"/>
        <v>0</v>
      </c>
    </row>
    <row r="353" spans="1:19" ht="22.5">
      <c r="A353" s="100">
        <f>'[2]Namuna No. 8'!A357</f>
        <v>0</v>
      </c>
      <c r="B353" s="618"/>
      <c r="C353" s="611" t="s">
        <v>1515</v>
      </c>
      <c r="D353" s="618"/>
      <c r="E353" s="618"/>
      <c r="F353" s="619">
        <f t="shared" si="51"/>
        <v>0</v>
      </c>
      <c r="G353" s="615">
        <f t="shared" si="55"/>
        <v>0</v>
      </c>
      <c r="H353" s="618"/>
      <c r="I353" s="104">
        <f t="shared" si="52"/>
        <v>0</v>
      </c>
      <c r="J353" s="615">
        <f t="shared" si="56"/>
        <v>0</v>
      </c>
      <c r="K353" s="618"/>
      <c r="L353" s="104">
        <f t="shared" si="53"/>
        <v>0</v>
      </c>
      <c r="M353" s="615">
        <f t="shared" si="57"/>
        <v>0</v>
      </c>
      <c r="N353" s="618"/>
      <c r="O353" s="104">
        <f t="shared" si="54"/>
        <v>0</v>
      </c>
      <c r="P353" s="615">
        <f t="shared" si="58"/>
        <v>0</v>
      </c>
      <c r="Q353" s="616">
        <f t="shared" si="60"/>
        <v>0</v>
      </c>
      <c r="R353" s="616">
        <f t="shared" si="60"/>
        <v>0</v>
      </c>
      <c r="S353" s="617">
        <f t="shared" si="59"/>
        <v>0</v>
      </c>
    </row>
    <row r="354" spans="1:19" ht="22.5">
      <c r="A354" s="612">
        <f>'[2]Namuna No. 8'!A358</f>
        <v>0</v>
      </c>
      <c r="B354" s="618"/>
      <c r="C354" s="611" t="s">
        <v>1320</v>
      </c>
      <c r="D354" s="618"/>
      <c r="E354" s="618"/>
      <c r="F354" s="619">
        <f t="shared" si="51"/>
        <v>0</v>
      </c>
      <c r="G354" s="615">
        <f t="shared" si="55"/>
        <v>0</v>
      </c>
      <c r="H354" s="618"/>
      <c r="I354" s="104">
        <f t="shared" si="52"/>
        <v>0</v>
      </c>
      <c r="J354" s="615">
        <f t="shared" si="56"/>
        <v>0</v>
      </c>
      <c r="K354" s="618"/>
      <c r="L354" s="104">
        <f t="shared" si="53"/>
        <v>0</v>
      </c>
      <c r="M354" s="615">
        <f t="shared" si="57"/>
        <v>0</v>
      </c>
      <c r="N354" s="618"/>
      <c r="O354" s="104">
        <f t="shared" si="54"/>
        <v>0</v>
      </c>
      <c r="P354" s="615">
        <f t="shared" si="58"/>
        <v>0</v>
      </c>
      <c r="Q354" s="616">
        <f t="shared" si="60"/>
        <v>0</v>
      </c>
      <c r="R354" s="616">
        <f t="shared" si="60"/>
        <v>0</v>
      </c>
      <c r="S354" s="617">
        <f t="shared" si="59"/>
        <v>0</v>
      </c>
    </row>
    <row r="355" spans="1:19" ht="22.5">
      <c r="A355" s="100">
        <f>'[2]Namuna No. 8'!A359</f>
        <v>0</v>
      </c>
      <c r="B355" s="618"/>
      <c r="C355" s="611" t="s">
        <v>1372</v>
      </c>
      <c r="D355" s="618"/>
      <c r="E355" s="618"/>
      <c r="F355" s="619">
        <f t="shared" si="51"/>
        <v>0</v>
      </c>
      <c r="G355" s="615">
        <f t="shared" si="55"/>
        <v>0</v>
      </c>
      <c r="H355" s="618"/>
      <c r="I355" s="104">
        <f t="shared" si="52"/>
        <v>0</v>
      </c>
      <c r="J355" s="615">
        <f t="shared" si="56"/>
        <v>0</v>
      </c>
      <c r="K355" s="618"/>
      <c r="L355" s="104">
        <f t="shared" si="53"/>
        <v>0</v>
      </c>
      <c r="M355" s="615">
        <f t="shared" si="57"/>
        <v>0</v>
      </c>
      <c r="N355" s="618"/>
      <c r="O355" s="104">
        <f t="shared" si="54"/>
        <v>0</v>
      </c>
      <c r="P355" s="615">
        <f t="shared" si="58"/>
        <v>0</v>
      </c>
      <c r="Q355" s="616">
        <f t="shared" si="60"/>
        <v>0</v>
      </c>
      <c r="R355" s="616">
        <f t="shared" si="60"/>
        <v>0</v>
      </c>
      <c r="S355" s="617">
        <f t="shared" si="59"/>
        <v>0</v>
      </c>
    </row>
    <row r="356" spans="1:19" ht="22.5">
      <c r="A356" s="100">
        <f>'[2]Namuna No. 8'!A360</f>
        <v>0</v>
      </c>
      <c r="B356" s="618"/>
      <c r="C356" s="611" t="s">
        <v>1250</v>
      </c>
      <c r="D356" s="618"/>
      <c r="E356" s="618"/>
      <c r="F356" s="619">
        <f t="shared" si="51"/>
        <v>0</v>
      </c>
      <c r="G356" s="615">
        <f t="shared" si="55"/>
        <v>0</v>
      </c>
      <c r="H356" s="618"/>
      <c r="I356" s="104">
        <f t="shared" si="52"/>
        <v>0</v>
      </c>
      <c r="J356" s="615">
        <f t="shared" si="56"/>
        <v>0</v>
      </c>
      <c r="K356" s="618"/>
      <c r="L356" s="104">
        <f t="shared" si="53"/>
        <v>0</v>
      </c>
      <c r="M356" s="615">
        <f t="shared" si="57"/>
        <v>0</v>
      </c>
      <c r="N356" s="618"/>
      <c r="O356" s="104">
        <f t="shared" si="54"/>
        <v>0</v>
      </c>
      <c r="P356" s="615">
        <f t="shared" si="58"/>
        <v>0</v>
      </c>
      <c r="Q356" s="616">
        <f t="shared" si="60"/>
        <v>0</v>
      </c>
      <c r="R356" s="616">
        <f t="shared" si="60"/>
        <v>0</v>
      </c>
      <c r="S356" s="617">
        <f t="shared" si="59"/>
        <v>0</v>
      </c>
    </row>
    <row r="357" spans="1:19" ht="22.5">
      <c r="A357" s="100">
        <f>'[2]Namuna No. 8'!A361</f>
        <v>0</v>
      </c>
      <c r="B357" s="618"/>
      <c r="C357" s="611" t="s">
        <v>1187</v>
      </c>
      <c r="D357" s="618"/>
      <c r="E357" s="618"/>
      <c r="F357" s="619">
        <f t="shared" si="51"/>
        <v>0</v>
      </c>
      <c r="G357" s="615">
        <f t="shared" si="55"/>
        <v>0</v>
      </c>
      <c r="H357" s="618"/>
      <c r="I357" s="104">
        <f t="shared" si="52"/>
        <v>0</v>
      </c>
      <c r="J357" s="615">
        <f t="shared" si="56"/>
        <v>0</v>
      </c>
      <c r="K357" s="618"/>
      <c r="L357" s="104">
        <f t="shared" si="53"/>
        <v>0</v>
      </c>
      <c r="M357" s="615">
        <f t="shared" si="57"/>
        <v>0</v>
      </c>
      <c r="N357" s="618"/>
      <c r="O357" s="104">
        <f t="shared" si="54"/>
        <v>0</v>
      </c>
      <c r="P357" s="615">
        <f t="shared" si="58"/>
        <v>0</v>
      </c>
      <c r="Q357" s="616">
        <f t="shared" si="60"/>
        <v>0</v>
      </c>
      <c r="R357" s="616">
        <f t="shared" si="60"/>
        <v>0</v>
      </c>
      <c r="S357" s="617">
        <f t="shared" si="59"/>
        <v>0</v>
      </c>
    </row>
    <row r="358" spans="1:19" ht="22.5">
      <c r="A358" s="612">
        <f>'[2]Namuna No. 8'!A362</f>
        <v>0</v>
      </c>
      <c r="B358" s="618"/>
      <c r="C358" s="611" t="s">
        <v>1327</v>
      </c>
      <c r="D358" s="618"/>
      <c r="E358" s="618"/>
      <c r="F358" s="619">
        <f t="shared" si="51"/>
        <v>0</v>
      </c>
      <c r="G358" s="615">
        <f t="shared" si="55"/>
        <v>0</v>
      </c>
      <c r="H358" s="618"/>
      <c r="I358" s="104">
        <f t="shared" si="52"/>
        <v>0</v>
      </c>
      <c r="J358" s="615">
        <f t="shared" si="56"/>
        <v>0</v>
      </c>
      <c r="K358" s="618"/>
      <c r="L358" s="104">
        <f t="shared" si="53"/>
        <v>0</v>
      </c>
      <c r="M358" s="615">
        <f t="shared" si="57"/>
        <v>0</v>
      </c>
      <c r="N358" s="618"/>
      <c r="O358" s="104">
        <f t="shared" si="54"/>
        <v>0</v>
      </c>
      <c r="P358" s="615">
        <f t="shared" si="58"/>
        <v>0</v>
      </c>
      <c r="Q358" s="616">
        <f t="shared" si="60"/>
        <v>0</v>
      </c>
      <c r="R358" s="616">
        <f t="shared" si="60"/>
        <v>0</v>
      </c>
      <c r="S358" s="617">
        <f t="shared" si="59"/>
        <v>0</v>
      </c>
    </row>
    <row r="359" spans="1:19" ht="22.5">
      <c r="A359" s="100">
        <f>'[2]Namuna No. 8'!A363</f>
        <v>0</v>
      </c>
      <c r="B359" s="618"/>
      <c r="C359" s="611" t="s">
        <v>1258</v>
      </c>
      <c r="D359" s="618"/>
      <c r="E359" s="618"/>
      <c r="F359" s="619">
        <f t="shared" si="51"/>
        <v>0</v>
      </c>
      <c r="G359" s="615">
        <f t="shared" si="55"/>
        <v>0</v>
      </c>
      <c r="H359" s="618"/>
      <c r="I359" s="104">
        <f t="shared" si="52"/>
        <v>0</v>
      </c>
      <c r="J359" s="615">
        <f t="shared" si="56"/>
        <v>0</v>
      </c>
      <c r="K359" s="618"/>
      <c r="L359" s="104">
        <f t="shared" si="53"/>
        <v>0</v>
      </c>
      <c r="M359" s="615">
        <f t="shared" si="57"/>
        <v>0</v>
      </c>
      <c r="N359" s="618"/>
      <c r="O359" s="104">
        <f t="shared" si="54"/>
        <v>0</v>
      </c>
      <c r="P359" s="615">
        <f t="shared" si="58"/>
        <v>0</v>
      </c>
      <c r="Q359" s="616">
        <f t="shared" si="60"/>
        <v>0</v>
      </c>
      <c r="R359" s="616">
        <f t="shared" si="60"/>
        <v>0</v>
      </c>
      <c r="S359" s="617">
        <f t="shared" si="59"/>
        <v>0</v>
      </c>
    </row>
    <row r="360" spans="1:19" ht="22.5">
      <c r="A360" s="100">
        <f>'[2]Namuna No. 8'!A364</f>
        <v>0</v>
      </c>
      <c r="B360" s="618"/>
      <c r="C360" s="611" t="s">
        <v>1350</v>
      </c>
      <c r="D360" s="618"/>
      <c r="E360" s="618"/>
      <c r="F360" s="619">
        <f t="shared" si="51"/>
        <v>0</v>
      </c>
      <c r="G360" s="615">
        <f t="shared" si="55"/>
        <v>0</v>
      </c>
      <c r="H360" s="618"/>
      <c r="I360" s="104">
        <f t="shared" si="52"/>
        <v>0</v>
      </c>
      <c r="J360" s="615">
        <f t="shared" si="56"/>
        <v>0</v>
      </c>
      <c r="K360" s="618"/>
      <c r="L360" s="104">
        <f t="shared" si="53"/>
        <v>0</v>
      </c>
      <c r="M360" s="615">
        <f t="shared" si="57"/>
        <v>0</v>
      </c>
      <c r="N360" s="618"/>
      <c r="O360" s="104">
        <f t="shared" si="54"/>
        <v>0</v>
      </c>
      <c r="P360" s="615">
        <f t="shared" si="58"/>
        <v>0</v>
      </c>
      <c r="Q360" s="616">
        <f t="shared" si="60"/>
        <v>0</v>
      </c>
      <c r="R360" s="616">
        <f t="shared" si="60"/>
        <v>0</v>
      </c>
      <c r="S360" s="617">
        <f t="shared" si="59"/>
        <v>0</v>
      </c>
    </row>
    <row r="361" spans="1:19" ht="22.5">
      <c r="A361" s="100">
        <f>'[2]Namuna No. 8'!A365</f>
        <v>0</v>
      </c>
      <c r="B361" s="618"/>
      <c r="C361" s="611" t="s">
        <v>1572</v>
      </c>
      <c r="D361" s="618"/>
      <c r="E361" s="618"/>
      <c r="F361" s="619">
        <f t="shared" si="51"/>
        <v>0</v>
      </c>
      <c r="G361" s="615">
        <f t="shared" si="55"/>
        <v>0</v>
      </c>
      <c r="H361" s="618"/>
      <c r="I361" s="104">
        <f t="shared" si="52"/>
        <v>0</v>
      </c>
      <c r="J361" s="615">
        <f t="shared" si="56"/>
        <v>0</v>
      </c>
      <c r="K361" s="618"/>
      <c r="L361" s="104">
        <f t="shared" si="53"/>
        <v>0</v>
      </c>
      <c r="M361" s="615">
        <f t="shared" si="57"/>
        <v>0</v>
      </c>
      <c r="N361" s="618"/>
      <c r="O361" s="104">
        <f t="shared" si="54"/>
        <v>0</v>
      </c>
      <c r="P361" s="615">
        <f t="shared" si="58"/>
        <v>0</v>
      </c>
      <c r="Q361" s="616">
        <f t="shared" si="60"/>
        <v>0</v>
      </c>
      <c r="R361" s="616">
        <f t="shared" si="60"/>
        <v>0</v>
      </c>
      <c r="S361" s="617">
        <f t="shared" si="59"/>
        <v>0</v>
      </c>
    </row>
    <row r="362" spans="1:19" ht="22.5">
      <c r="A362" s="612">
        <f>'[2]Namuna No. 8'!A366</f>
        <v>0</v>
      </c>
      <c r="B362" s="618"/>
      <c r="C362" s="611" t="s">
        <v>1368</v>
      </c>
      <c r="D362" s="618"/>
      <c r="E362" s="618"/>
      <c r="F362" s="619">
        <f t="shared" si="51"/>
        <v>0</v>
      </c>
      <c r="G362" s="615">
        <f t="shared" si="55"/>
        <v>0</v>
      </c>
      <c r="H362" s="618"/>
      <c r="I362" s="104">
        <f t="shared" si="52"/>
        <v>0</v>
      </c>
      <c r="J362" s="615">
        <f t="shared" si="56"/>
        <v>0</v>
      </c>
      <c r="K362" s="618"/>
      <c r="L362" s="104">
        <f t="shared" si="53"/>
        <v>0</v>
      </c>
      <c r="M362" s="615">
        <f t="shared" si="57"/>
        <v>0</v>
      </c>
      <c r="N362" s="618"/>
      <c r="O362" s="104">
        <f t="shared" si="54"/>
        <v>0</v>
      </c>
      <c r="P362" s="615">
        <f t="shared" si="58"/>
        <v>0</v>
      </c>
      <c r="Q362" s="616">
        <f t="shared" si="60"/>
        <v>0</v>
      </c>
      <c r="R362" s="616">
        <f t="shared" si="60"/>
        <v>0</v>
      </c>
      <c r="S362" s="617">
        <f t="shared" si="59"/>
        <v>0</v>
      </c>
    </row>
    <row r="363" spans="1:19" ht="22.5">
      <c r="A363" s="100">
        <f>'[2]Namuna No. 8'!A367</f>
        <v>0</v>
      </c>
      <c r="B363" s="618"/>
      <c r="C363" s="611" t="s">
        <v>1581</v>
      </c>
      <c r="D363" s="618"/>
      <c r="E363" s="618"/>
      <c r="F363" s="619">
        <f t="shared" si="51"/>
        <v>0</v>
      </c>
      <c r="G363" s="615">
        <f t="shared" si="55"/>
        <v>0</v>
      </c>
      <c r="H363" s="618"/>
      <c r="I363" s="104">
        <f t="shared" si="52"/>
        <v>0</v>
      </c>
      <c r="J363" s="615">
        <f t="shared" si="56"/>
        <v>0</v>
      </c>
      <c r="K363" s="618"/>
      <c r="L363" s="104">
        <f t="shared" si="53"/>
        <v>0</v>
      </c>
      <c r="M363" s="615">
        <f t="shared" si="57"/>
        <v>0</v>
      </c>
      <c r="N363" s="618"/>
      <c r="O363" s="104">
        <f t="shared" si="54"/>
        <v>0</v>
      </c>
      <c r="P363" s="615">
        <f t="shared" si="58"/>
        <v>0</v>
      </c>
      <c r="Q363" s="616">
        <f t="shared" si="60"/>
        <v>0</v>
      </c>
      <c r="R363" s="616">
        <f t="shared" si="60"/>
        <v>0</v>
      </c>
      <c r="S363" s="617">
        <f t="shared" si="59"/>
        <v>0</v>
      </c>
    </row>
    <row r="364" spans="1:19" ht="22.5">
      <c r="A364" s="100">
        <f>'[2]Namuna No. 8'!A368</f>
        <v>0</v>
      </c>
      <c r="B364" s="618"/>
      <c r="C364" s="611" t="s">
        <v>1382</v>
      </c>
      <c r="D364" s="618"/>
      <c r="E364" s="618"/>
      <c r="F364" s="619">
        <f t="shared" si="51"/>
        <v>0</v>
      </c>
      <c r="G364" s="615">
        <f t="shared" si="55"/>
        <v>0</v>
      </c>
      <c r="H364" s="618"/>
      <c r="I364" s="104">
        <f t="shared" si="52"/>
        <v>0</v>
      </c>
      <c r="J364" s="615">
        <f t="shared" si="56"/>
        <v>0</v>
      </c>
      <c r="K364" s="618"/>
      <c r="L364" s="104">
        <f t="shared" si="53"/>
        <v>0</v>
      </c>
      <c r="M364" s="615">
        <f t="shared" si="57"/>
        <v>0</v>
      </c>
      <c r="N364" s="618"/>
      <c r="O364" s="104">
        <f t="shared" si="54"/>
        <v>0</v>
      </c>
      <c r="P364" s="615">
        <f t="shared" si="58"/>
        <v>0</v>
      </c>
      <c r="Q364" s="616">
        <f t="shared" si="60"/>
        <v>0</v>
      </c>
      <c r="R364" s="616">
        <f t="shared" si="60"/>
        <v>0</v>
      </c>
      <c r="S364" s="617">
        <f t="shared" si="59"/>
        <v>0</v>
      </c>
    </row>
    <row r="365" spans="1:19" ht="22.5">
      <c r="A365" s="100">
        <f>'[2]Namuna No. 8'!A369</f>
        <v>0</v>
      </c>
      <c r="B365" s="618"/>
      <c r="C365" s="611" t="s">
        <v>1378</v>
      </c>
      <c r="D365" s="618"/>
      <c r="E365" s="618"/>
      <c r="F365" s="619">
        <f t="shared" si="51"/>
        <v>0</v>
      </c>
      <c r="G365" s="615">
        <f t="shared" si="55"/>
        <v>0</v>
      </c>
      <c r="H365" s="618"/>
      <c r="I365" s="104">
        <f t="shared" si="52"/>
        <v>0</v>
      </c>
      <c r="J365" s="615">
        <f t="shared" si="56"/>
        <v>0</v>
      </c>
      <c r="K365" s="618"/>
      <c r="L365" s="104">
        <f t="shared" si="53"/>
        <v>0</v>
      </c>
      <c r="M365" s="615">
        <f t="shared" si="57"/>
        <v>0</v>
      </c>
      <c r="N365" s="618"/>
      <c r="O365" s="104">
        <f t="shared" si="54"/>
        <v>0</v>
      </c>
      <c r="P365" s="615">
        <f t="shared" si="58"/>
        <v>0</v>
      </c>
      <c r="Q365" s="616">
        <f t="shared" si="60"/>
        <v>0</v>
      </c>
      <c r="R365" s="616">
        <f t="shared" si="60"/>
        <v>0</v>
      </c>
      <c r="S365" s="617">
        <f t="shared" si="59"/>
        <v>0</v>
      </c>
    </row>
    <row r="366" spans="1:19" ht="22.5">
      <c r="A366" s="612">
        <f>'[2]Namuna No. 8'!A370</f>
        <v>0</v>
      </c>
      <c r="B366" s="618"/>
      <c r="C366" s="611" t="s">
        <v>1324</v>
      </c>
      <c r="D366" s="618"/>
      <c r="E366" s="618"/>
      <c r="F366" s="619">
        <f t="shared" si="51"/>
        <v>0</v>
      </c>
      <c r="G366" s="615">
        <f t="shared" si="55"/>
        <v>0</v>
      </c>
      <c r="H366" s="618"/>
      <c r="I366" s="104">
        <f t="shared" si="52"/>
        <v>0</v>
      </c>
      <c r="J366" s="615">
        <f t="shared" si="56"/>
        <v>0</v>
      </c>
      <c r="K366" s="618"/>
      <c r="L366" s="104">
        <f t="shared" si="53"/>
        <v>0</v>
      </c>
      <c r="M366" s="615">
        <f t="shared" si="57"/>
        <v>0</v>
      </c>
      <c r="N366" s="618"/>
      <c r="O366" s="104">
        <f t="shared" si="54"/>
        <v>0</v>
      </c>
      <c r="P366" s="615">
        <f t="shared" si="58"/>
        <v>0</v>
      </c>
      <c r="Q366" s="616">
        <f t="shared" si="60"/>
        <v>0</v>
      </c>
      <c r="R366" s="616">
        <f t="shared" si="60"/>
        <v>0</v>
      </c>
      <c r="S366" s="617">
        <f t="shared" si="59"/>
        <v>0</v>
      </c>
    </row>
    <row r="367" spans="1:19" ht="22.5">
      <c r="A367" s="100">
        <f>'[2]Namuna No. 8'!A371</f>
        <v>0</v>
      </c>
      <c r="B367" s="618"/>
      <c r="C367" s="611" t="s">
        <v>1351</v>
      </c>
      <c r="D367" s="618"/>
      <c r="E367" s="618"/>
      <c r="F367" s="619">
        <f t="shared" si="51"/>
        <v>0</v>
      </c>
      <c r="G367" s="615">
        <f t="shared" si="55"/>
        <v>0</v>
      </c>
      <c r="H367" s="618"/>
      <c r="I367" s="104">
        <f t="shared" si="52"/>
        <v>0</v>
      </c>
      <c r="J367" s="615">
        <f t="shared" si="56"/>
        <v>0</v>
      </c>
      <c r="K367" s="618"/>
      <c r="L367" s="104">
        <f t="shared" si="53"/>
        <v>0</v>
      </c>
      <c r="M367" s="615">
        <f t="shared" si="57"/>
        <v>0</v>
      </c>
      <c r="N367" s="618"/>
      <c r="O367" s="104">
        <f t="shared" si="54"/>
        <v>0</v>
      </c>
      <c r="P367" s="615">
        <f t="shared" si="58"/>
        <v>0</v>
      </c>
      <c r="Q367" s="616">
        <f t="shared" si="60"/>
        <v>0</v>
      </c>
      <c r="R367" s="616">
        <f t="shared" si="60"/>
        <v>0</v>
      </c>
      <c r="S367" s="617">
        <f t="shared" si="59"/>
        <v>0</v>
      </c>
    </row>
    <row r="368" spans="1:19" ht="22.5">
      <c r="A368" s="100">
        <f>'[2]Namuna No. 8'!A372</f>
        <v>0</v>
      </c>
      <c r="B368" s="618"/>
      <c r="C368" s="611" t="s">
        <v>1455</v>
      </c>
      <c r="D368" s="618"/>
      <c r="E368" s="618"/>
      <c r="F368" s="619">
        <f t="shared" si="51"/>
        <v>0</v>
      </c>
      <c r="G368" s="615">
        <f t="shared" si="55"/>
        <v>0</v>
      </c>
      <c r="H368" s="618"/>
      <c r="I368" s="104">
        <f t="shared" si="52"/>
        <v>0</v>
      </c>
      <c r="J368" s="615">
        <f t="shared" si="56"/>
        <v>0</v>
      </c>
      <c r="K368" s="618"/>
      <c r="L368" s="104">
        <f t="shared" si="53"/>
        <v>0</v>
      </c>
      <c r="M368" s="615">
        <f t="shared" si="57"/>
        <v>0</v>
      </c>
      <c r="N368" s="618"/>
      <c r="O368" s="104">
        <f t="shared" si="54"/>
        <v>0</v>
      </c>
      <c r="P368" s="615">
        <f t="shared" si="58"/>
        <v>0</v>
      </c>
      <c r="Q368" s="616">
        <f t="shared" si="60"/>
        <v>0</v>
      </c>
      <c r="R368" s="616">
        <f t="shared" si="60"/>
        <v>0</v>
      </c>
      <c r="S368" s="617">
        <f t="shared" si="59"/>
        <v>0</v>
      </c>
    </row>
    <row r="369" spans="1:19" ht="22.5">
      <c r="A369" s="100">
        <f>'[2]Namuna No. 8'!A373</f>
        <v>0</v>
      </c>
      <c r="B369" s="618"/>
      <c r="C369" s="611" t="s">
        <v>1238</v>
      </c>
      <c r="D369" s="618"/>
      <c r="E369" s="618"/>
      <c r="F369" s="619">
        <f t="shared" si="51"/>
        <v>0</v>
      </c>
      <c r="G369" s="615">
        <f t="shared" si="55"/>
        <v>0</v>
      </c>
      <c r="H369" s="618"/>
      <c r="I369" s="104">
        <f t="shared" si="52"/>
        <v>0</v>
      </c>
      <c r="J369" s="615">
        <f t="shared" si="56"/>
        <v>0</v>
      </c>
      <c r="K369" s="618"/>
      <c r="L369" s="104">
        <f t="shared" si="53"/>
        <v>0</v>
      </c>
      <c r="M369" s="615">
        <f t="shared" si="57"/>
        <v>0</v>
      </c>
      <c r="N369" s="618"/>
      <c r="O369" s="104">
        <f t="shared" si="54"/>
        <v>0</v>
      </c>
      <c r="P369" s="615">
        <f t="shared" si="58"/>
        <v>0</v>
      </c>
      <c r="Q369" s="616">
        <f t="shared" si="60"/>
        <v>0</v>
      </c>
      <c r="R369" s="616">
        <f t="shared" si="60"/>
        <v>0</v>
      </c>
      <c r="S369" s="617">
        <f t="shared" si="59"/>
        <v>0</v>
      </c>
    </row>
    <row r="370" spans="1:19" ht="22.5">
      <c r="A370" s="612">
        <f>'[2]Namuna No. 8'!A374</f>
        <v>0</v>
      </c>
      <c r="B370" s="618"/>
      <c r="C370" s="611" t="s">
        <v>1141</v>
      </c>
      <c r="D370" s="618"/>
      <c r="E370" s="618"/>
      <c r="F370" s="619">
        <f t="shared" si="51"/>
        <v>0</v>
      </c>
      <c r="G370" s="615">
        <f t="shared" si="55"/>
        <v>0</v>
      </c>
      <c r="H370" s="618"/>
      <c r="I370" s="104">
        <f t="shared" si="52"/>
        <v>0</v>
      </c>
      <c r="J370" s="615">
        <f t="shared" si="56"/>
        <v>0</v>
      </c>
      <c r="K370" s="618"/>
      <c r="L370" s="104">
        <f t="shared" si="53"/>
        <v>0</v>
      </c>
      <c r="M370" s="615">
        <f t="shared" si="57"/>
        <v>0</v>
      </c>
      <c r="N370" s="618"/>
      <c r="O370" s="104">
        <f t="shared" si="54"/>
        <v>0</v>
      </c>
      <c r="P370" s="615">
        <f t="shared" si="58"/>
        <v>0</v>
      </c>
      <c r="Q370" s="616">
        <f t="shared" si="60"/>
        <v>0</v>
      </c>
      <c r="R370" s="616">
        <f t="shared" si="60"/>
        <v>0</v>
      </c>
      <c r="S370" s="617">
        <f t="shared" si="59"/>
        <v>0</v>
      </c>
    </row>
    <row r="371" spans="1:19" ht="22.5">
      <c r="A371" s="100">
        <f>'[2]Namuna No. 8'!A375</f>
        <v>0</v>
      </c>
      <c r="B371" s="618"/>
      <c r="C371" s="611" t="s">
        <v>1275</v>
      </c>
      <c r="D371" s="618"/>
      <c r="E371" s="618"/>
      <c r="F371" s="619">
        <f t="shared" si="51"/>
        <v>0</v>
      </c>
      <c r="G371" s="615">
        <f t="shared" si="55"/>
        <v>0</v>
      </c>
      <c r="H371" s="618"/>
      <c r="I371" s="104">
        <f t="shared" si="52"/>
        <v>0</v>
      </c>
      <c r="J371" s="615">
        <f t="shared" si="56"/>
        <v>0</v>
      </c>
      <c r="K371" s="618"/>
      <c r="L371" s="104">
        <f t="shared" si="53"/>
        <v>0</v>
      </c>
      <c r="M371" s="615">
        <f t="shared" si="57"/>
        <v>0</v>
      </c>
      <c r="N371" s="618"/>
      <c r="O371" s="104">
        <f t="shared" si="54"/>
        <v>0</v>
      </c>
      <c r="P371" s="615">
        <f t="shared" si="58"/>
        <v>0</v>
      </c>
      <c r="Q371" s="616">
        <f t="shared" si="60"/>
        <v>0</v>
      </c>
      <c r="R371" s="616">
        <f t="shared" si="60"/>
        <v>0</v>
      </c>
      <c r="S371" s="617">
        <f t="shared" si="59"/>
        <v>0</v>
      </c>
    </row>
    <row r="372" spans="1:19" ht="22.5">
      <c r="A372" s="100">
        <f>'[2]Namuna No. 8'!A376</f>
        <v>0</v>
      </c>
      <c r="B372" s="618"/>
      <c r="C372" s="611" t="s">
        <v>1269</v>
      </c>
      <c r="D372" s="618"/>
      <c r="E372" s="618"/>
      <c r="F372" s="619">
        <f t="shared" si="51"/>
        <v>0</v>
      </c>
      <c r="G372" s="615">
        <f t="shared" si="55"/>
        <v>0</v>
      </c>
      <c r="H372" s="618"/>
      <c r="I372" s="104">
        <f t="shared" si="52"/>
        <v>0</v>
      </c>
      <c r="J372" s="615">
        <f t="shared" si="56"/>
        <v>0</v>
      </c>
      <c r="K372" s="618"/>
      <c r="L372" s="104">
        <f t="shared" si="53"/>
        <v>0</v>
      </c>
      <c r="M372" s="615">
        <f t="shared" si="57"/>
        <v>0</v>
      </c>
      <c r="N372" s="618"/>
      <c r="O372" s="104">
        <f t="shared" si="54"/>
        <v>0</v>
      </c>
      <c r="P372" s="615">
        <f t="shared" si="58"/>
        <v>0</v>
      </c>
      <c r="Q372" s="616">
        <f t="shared" si="60"/>
        <v>0</v>
      </c>
      <c r="R372" s="616">
        <f t="shared" si="60"/>
        <v>0</v>
      </c>
      <c r="S372" s="617">
        <f t="shared" si="59"/>
        <v>0</v>
      </c>
    </row>
    <row r="373" spans="1:19" ht="22.5">
      <c r="A373" s="100">
        <f>'[2]Namuna No. 8'!A377</f>
        <v>0</v>
      </c>
      <c r="B373" s="618"/>
      <c r="C373" s="611" t="s">
        <v>1583</v>
      </c>
      <c r="D373" s="618"/>
      <c r="E373" s="618"/>
      <c r="F373" s="619">
        <f t="shared" si="51"/>
        <v>0</v>
      </c>
      <c r="G373" s="615">
        <f t="shared" si="55"/>
        <v>0</v>
      </c>
      <c r="H373" s="618"/>
      <c r="I373" s="104">
        <f t="shared" si="52"/>
        <v>0</v>
      </c>
      <c r="J373" s="615">
        <f t="shared" si="56"/>
        <v>0</v>
      </c>
      <c r="K373" s="618"/>
      <c r="L373" s="104">
        <f t="shared" si="53"/>
        <v>0</v>
      </c>
      <c r="M373" s="615">
        <f t="shared" si="57"/>
        <v>0</v>
      </c>
      <c r="N373" s="618"/>
      <c r="O373" s="104">
        <f t="shared" si="54"/>
        <v>0</v>
      </c>
      <c r="P373" s="615">
        <f t="shared" si="58"/>
        <v>0</v>
      </c>
      <c r="Q373" s="616">
        <f t="shared" si="60"/>
        <v>0</v>
      </c>
      <c r="R373" s="616">
        <f t="shared" si="60"/>
        <v>0</v>
      </c>
      <c r="S373" s="617">
        <f t="shared" si="59"/>
        <v>0</v>
      </c>
    </row>
    <row r="374" spans="1:19" ht="22.5">
      <c r="A374" s="612">
        <f>'[2]Namuna No. 8'!A378</f>
        <v>0</v>
      </c>
      <c r="B374" s="618"/>
      <c r="C374" s="611" t="s">
        <v>1521</v>
      </c>
      <c r="D374" s="618"/>
      <c r="E374" s="618"/>
      <c r="F374" s="619">
        <f t="shared" si="51"/>
        <v>0</v>
      </c>
      <c r="G374" s="615">
        <f t="shared" si="55"/>
        <v>0</v>
      </c>
      <c r="H374" s="618"/>
      <c r="I374" s="104">
        <f t="shared" si="52"/>
        <v>0</v>
      </c>
      <c r="J374" s="615">
        <f t="shared" si="56"/>
        <v>0</v>
      </c>
      <c r="K374" s="618"/>
      <c r="L374" s="104">
        <f t="shared" si="53"/>
        <v>0</v>
      </c>
      <c r="M374" s="615">
        <f t="shared" si="57"/>
        <v>0</v>
      </c>
      <c r="N374" s="618"/>
      <c r="O374" s="104">
        <f t="shared" si="54"/>
        <v>0</v>
      </c>
      <c r="P374" s="615">
        <f t="shared" si="58"/>
        <v>0</v>
      </c>
      <c r="Q374" s="616">
        <f t="shared" si="60"/>
        <v>0</v>
      </c>
      <c r="R374" s="616">
        <f t="shared" si="60"/>
        <v>0</v>
      </c>
      <c r="S374" s="617">
        <f t="shared" si="59"/>
        <v>0</v>
      </c>
    </row>
    <row r="375" spans="1:19" ht="22.5">
      <c r="A375" s="100">
        <f>'[2]Namuna No. 8'!A379</f>
        <v>0</v>
      </c>
      <c r="B375" s="618"/>
      <c r="C375" s="611" t="s">
        <v>1509</v>
      </c>
      <c r="D375" s="618"/>
      <c r="E375" s="618"/>
      <c r="F375" s="619">
        <f t="shared" si="51"/>
        <v>0</v>
      </c>
      <c r="G375" s="615">
        <f t="shared" si="55"/>
        <v>0</v>
      </c>
      <c r="H375" s="618"/>
      <c r="I375" s="104">
        <f t="shared" si="52"/>
        <v>0</v>
      </c>
      <c r="J375" s="615">
        <f t="shared" si="56"/>
        <v>0</v>
      </c>
      <c r="K375" s="618"/>
      <c r="L375" s="104">
        <f t="shared" si="53"/>
        <v>0</v>
      </c>
      <c r="M375" s="615">
        <f t="shared" si="57"/>
        <v>0</v>
      </c>
      <c r="N375" s="618"/>
      <c r="O375" s="104">
        <f t="shared" si="54"/>
        <v>0</v>
      </c>
      <c r="P375" s="615">
        <f t="shared" si="58"/>
        <v>0</v>
      </c>
      <c r="Q375" s="616">
        <f t="shared" si="60"/>
        <v>0</v>
      </c>
      <c r="R375" s="616">
        <f t="shared" si="60"/>
        <v>0</v>
      </c>
      <c r="S375" s="617">
        <f t="shared" si="59"/>
        <v>0</v>
      </c>
    </row>
    <row r="376" spans="1:19" ht="22.5">
      <c r="A376" s="100">
        <f>'[2]Namuna No. 8'!A380</f>
        <v>0</v>
      </c>
      <c r="B376" s="618"/>
      <c r="C376" s="611" t="s">
        <v>1517</v>
      </c>
      <c r="D376" s="618"/>
      <c r="E376" s="618"/>
      <c r="F376" s="619">
        <f t="shared" si="51"/>
        <v>0</v>
      </c>
      <c r="G376" s="615">
        <f t="shared" si="55"/>
        <v>0</v>
      </c>
      <c r="H376" s="618"/>
      <c r="I376" s="104">
        <f t="shared" si="52"/>
        <v>0</v>
      </c>
      <c r="J376" s="615">
        <f t="shared" si="56"/>
        <v>0</v>
      </c>
      <c r="K376" s="618"/>
      <c r="L376" s="104">
        <f t="shared" si="53"/>
        <v>0</v>
      </c>
      <c r="M376" s="615">
        <f t="shared" si="57"/>
        <v>0</v>
      </c>
      <c r="N376" s="618"/>
      <c r="O376" s="104">
        <f t="shared" si="54"/>
        <v>0</v>
      </c>
      <c r="P376" s="615">
        <f t="shared" si="58"/>
        <v>0</v>
      </c>
      <c r="Q376" s="616">
        <f t="shared" si="60"/>
        <v>0</v>
      </c>
      <c r="R376" s="616">
        <f t="shared" si="60"/>
        <v>0</v>
      </c>
      <c r="S376" s="617">
        <f t="shared" si="59"/>
        <v>0</v>
      </c>
    </row>
    <row r="377" spans="1:19" ht="22.5">
      <c r="A377" s="100">
        <f>'[2]Namuna No. 8'!A381</f>
        <v>0</v>
      </c>
      <c r="B377" s="618"/>
      <c r="C377" s="611" t="s">
        <v>1555</v>
      </c>
      <c r="D377" s="618"/>
      <c r="E377" s="618"/>
      <c r="F377" s="619">
        <f t="shared" si="51"/>
        <v>0</v>
      </c>
      <c r="G377" s="615">
        <f t="shared" si="55"/>
        <v>0</v>
      </c>
      <c r="H377" s="618"/>
      <c r="I377" s="104">
        <f t="shared" si="52"/>
        <v>0</v>
      </c>
      <c r="J377" s="615">
        <f t="shared" si="56"/>
        <v>0</v>
      </c>
      <c r="K377" s="618"/>
      <c r="L377" s="104">
        <f t="shared" si="53"/>
        <v>0</v>
      </c>
      <c r="M377" s="615">
        <f t="shared" si="57"/>
        <v>0</v>
      </c>
      <c r="N377" s="618"/>
      <c r="O377" s="104">
        <f t="shared" si="54"/>
        <v>0</v>
      </c>
      <c r="P377" s="615">
        <f t="shared" si="58"/>
        <v>0</v>
      </c>
      <c r="Q377" s="616">
        <f t="shared" si="60"/>
        <v>0</v>
      </c>
      <c r="R377" s="616">
        <f t="shared" si="60"/>
        <v>0</v>
      </c>
      <c r="S377" s="617">
        <f t="shared" si="59"/>
        <v>0</v>
      </c>
    </row>
    <row r="378" spans="1:19" ht="22.5">
      <c r="A378" s="612">
        <f>'[2]Namuna No. 8'!A382</f>
        <v>0</v>
      </c>
      <c r="B378" s="618"/>
      <c r="C378" s="611" t="s">
        <v>1202</v>
      </c>
      <c r="D378" s="618"/>
      <c r="E378" s="618"/>
      <c r="F378" s="619">
        <f t="shared" si="51"/>
        <v>0</v>
      </c>
      <c r="G378" s="615">
        <f t="shared" si="55"/>
        <v>0</v>
      </c>
      <c r="H378" s="618"/>
      <c r="I378" s="104">
        <f t="shared" si="52"/>
        <v>0</v>
      </c>
      <c r="J378" s="615">
        <f t="shared" si="56"/>
        <v>0</v>
      </c>
      <c r="K378" s="618"/>
      <c r="L378" s="104">
        <f t="shared" si="53"/>
        <v>0</v>
      </c>
      <c r="M378" s="615">
        <f t="shared" si="57"/>
        <v>0</v>
      </c>
      <c r="N378" s="618"/>
      <c r="O378" s="104">
        <f t="shared" si="54"/>
        <v>0</v>
      </c>
      <c r="P378" s="615">
        <f t="shared" si="58"/>
        <v>0</v>
      </c>
      <c r="Q378" s="616">
        <f t="shared" si="60"/>
        <v>0</v>
      </c>
      <c r="R378" s="616">
        <f t="shared" si="60"/>
        <v>0</v>
      </c>
      <c r="S378" s="617">
        <f t="shared" si="59"/>
        <v>0</v>
      </c>
    </row>
    <row r="379" spans="1:19" ht="22.5">
      <c r="A379" s="100">
        <f>'[2]Namuna No. 8'!A383</f>
        <v>0</v>
      </c>
      <c r="B379" s="618"/>
      <c r="C379" s="611" t="s">
        <v>1089</v>
      </c>
      <c r="D379" s="618"/>
      <c r="E379" s="618"/>
      <c r="F379" s="619">
        <f t="shared" si="51"/>
        <v>0</v>
      </c>
      <c r="G379" s="615">
        <f t="shared" si="55"/>
        <v>0</v>
      </c>
      <c r="H379" s="618"/>
      <c r="I379" s="104">
        <f t="shared" si="52"/>
        <v>0</v>
      </c>
      <c r="J379" s="615">
        <f t="shared" si="56"/>
        <v>0</v>
      </c>
      <c r="K379" s="618"/>
      <c r="L379" s="104">
        <f t="shared" si="53"/>
        <v>0</v>
      </c>
      <c r="M379" s="615">
        <f t="shared" si="57"/>
        <v>0</v>
      </c>
      <c r="N379" s="618"/>
      <c r="O379" s="104">
        <f t="shared" si="54"/>
        <v>0</v>
      </c>
      <c r="P379" s="615">
        <f t="shared" si="58"/>
        <v>0</v>
      </c>
      <c r="Q379" s="616">
        <f t="shared" si="60"/>
        <v>0</v>
      </c>
      <c r="R379" s="616">
        <f t="shared" si="60"/>
        <v>0</v>
      </c>
      <c r="S379" s="617">
        <f t="shared" si="59"/>
        <v>0</v>
      </c>
    </row>
    <row r="380" spans="1:19" ht="22.5">
      <c r="A380" s="100">
        <f>'[2]Namuna No. 8'!A384</f>
        <v>0</v>
      </c>
      <c r="B380" s="618"/>
      <c r="C380" s="611" t="s">
        <v>1109</v>
      </c>
      <c r="D380" s="618"/>
      <c r="E380" s="618"/>
      <c r="F380" s="619">
        <f t="shared" si="51"/>
        <v>0</v>
      </c>
      <c r="G380" s="615">
        <f t="shared" si="55"/>
        <v>0</v>
      </c>
      <c r="H380" s="618"/>
      <c r="I380" s="104">
        <f t="shared" si="52"/>
        <v>0</v>
      </c>
      <c r="J380" s="615">
        <f t="shared" si="56"/>
        <v>0</v>
      </c>
      <c r="K380" s="618"/>
      <c r="L380" s="104">
        <f t="shared" si="53"/>
        <v>0</v>
      </c>
      <c r="M380" s="615">
        <f t="shared" si="57"/>
        <v>0</v>
      </c>
      <c r="N380" s="618"/>
      <c r="O380" s="104">
        <f t="shared" si="54"/>
        <v>0</v>
      </c>
      <c r="P380" s="615">
        <f t="shared" si="58"/>
        <v>0</v>
      </c>
      <c r="Q380" s="616">
        <f t="shared" si="60"/>
        <v>0</v>
      </c>
      <c r="R380" s="616">
        <f t="shared" si="60"/>
        <v>0</v>
      </c>
      <c r="S380" s="617">
        <f t="shared" si="59"/>
        <v>0</v>
      </c>
    </row>
    <row r="381" spans="1:19" ht="22.5">
      <c r="A381" s="100">
        <f>'[2]Namuna No. 8'!A385</f>
        <v>0</v>
      </c>
      <c r="B381" s="618"/>
      <c r="C381" s="611" t="s">
        <v>1587</v>
      </c>
      <c r="D381" s="618"/>
      <c r="E381" s="618"/>
      <c r="F381" s="619">
        <f t="shared" si="51"/>
        <v>0</v>
      </c>
      <c r="G381" s="615">
        <f t="shared" si="55"/>
        <v>0</v>
      </c>
      <c r="H381" s="618"/>
      <c r="I381" s="104">
        <f t="shared" si="52"/>
        <v>0</v>
      </c>
      <c r="J381" s="615">
        <f t="shared" si="56"/>
        <v>0</v>
      </c>
      <c r="K381" s="618"/>
      <c r="L381" s="104">
        <f t="shared" si="53"/>
        <v>0</v>
      </c>
      <c r="M381" s="615">
        <f t="shared" si="57"/>
        <v>0</v>
      </c>
      <c r="N381" s="618"/>
      <c r="O381" s="104">
        <f t="shared" si="54"/>
        <v>0</v>
      </c>
      <c r="P381" s="615">
        <f t="shared" si="58"/>
        <v>0</v>
      </c>
      <c r="Q381" s="616">
        <f t="shared" si="60"/>
        <v>0</v>
      </c>
      <c r="R381" s="616">
        <f t="shared" si="60"/>
        <v>0</v>
      </c>
      <c r="S381" s="617">
        <f t="shared" si="59"/>
        <v>0</v>
      </c>
    </row>
    <row r="382" spans="1:19" ht="22.5">
      <c r="A382" s="612">
        <f>'[2]Namuna No. 8'!A386</f>
        <v>0</v>
      </c>
      <c r="B382" s="618"/>
      <c r="C382" s="611" t="s">
        <v>1423</v>
      </c>
      <c r="D382" s="618"/>
      <c r="E382" s="618"/>
      <c r="F382" s="619">
        <f t="shared" si="51"/>
        <v>0</v>
      </c>
      <c r="G382" s="615">
        <f t="shared" si="55"/>
        <v>0</v>
      </c>
      <c r="H382" s="618"/>
      <c r="I382" s="104">
        <f t="shared" si="52"/>
        <v>0</v>
      </c>
      <c r="J382" s="615">
        <f t="shared" si="56"/>
        <v>0</v>
      </c>
      <c r="K382" s="618"/>
      <c r="L382" s="104">
        <f t="shared" si="53"/>
        <v>0</v>
      </c>
      <c r="M382" s="615">
        <f t="shared" si="57"/>
        <v>0</v>
      </c>
      <c r="N382" s="618"/>
      <c r="O382" s="104">
        <f t="shared" si="54"/>
        <v>0</v>
      </c>
      <c r="P382" s="615">
        <f t="shared" si="58"/>
        <v>0</v>
      </c>
      <c r="Q382" s="616">
        <f t="shared" si="60"/>
        <v>0</v>
      </c>
      <c r="R382" s="616">
        <f t="shared" si="60"/>
        <v>0</v>
      </c>
      <c r="S382" s="617">
        <f t="shared" si="59"/>
        <v>0</v>
      </c>
    </row>
    <row r="383" spans="1:19" ht="22.5">
      <c r="A383" s="100">
        <f>'[2]Namuna No. 8'!A387</f>
        <v>0</v>
      </c>
      <c r="B383" s="618"/>
      <c r="C383" s="611" t="s">
        <v>1349</v>
      </c>
      <c r="D383" s="618"/>
      <c r="E383" s="618"/>
      <c r="F383" s="619">
        <f t="shared" si="51"/>
        <v>0</v>
      </c>
      <c r="G383" s="615">
        <f t="shared" si="55"/>
        <v>0</v>
      </c>
      <c r="H383" s="618"/>
      <c r="I383" s="104">
        <f t="shared" si="52"/>
        <v>0</v>
      </c>
      <c r="J383" s="615">
        <f t="shared" si="56"/>
        <v>0</v>
      </c>
      <c r="K383" s="618"/>
      <c r="L383" s="104">
        <f t="shared" si="53"/>
        <v>0</v>
      </c>
      <c r="M383" s="615">
        <f t="shared" si="57"/>
        <v>0</v>
      </c>
      <c r="N383" s="618"/>
      <c r="O383" s="104">
        <f t="shared" si="54"/>
        <v>0</v>
      </c>
      <c r="P383" s="615">
        <f t="shared" si="58"/>
        <v>0</v>
      </c>
      <c r="Q383" s="616">
        <f t="shared" si="60"/>
        <v>0</v>
      </c>
      <c r="R383" s="616">
        <f t="shared" si="60"/>
        <v>0</v>
      </c>
      <c r="S383" s="617">
        <f t="shared" si="59"/>
        <v>0</v>
      </c>
    </row>
    <row r="384" spans="1:19" ht="22.5">
      <c r="A384" s="100">
        <f>'[2]Namuna No. 8'!A388</f>
        <v>0</v>
      </c>
      <c r="B384" s="618"/>
      <c r="C384" s="611" t="s">
        <v>1155</v>
      </c>
      <c r="D384" s="618"/>
      <c r="E384" s="618"/>
      <c r="F384" s="619">
        <f t="shared" si="51"/>
        <v>0</v>
      </c>
      <c r="G384" s="615">
        <f t="shared" si="55"/>
        <v>0</v>
      </c>
      <c r="H384" s="618"/>
      <c r="I384" s="104">
        <f t="shared" si="52"/>
        <v>0</v>
      </c>
      <c r="J384" s="615">
        <f t="shared" si="56"/>
        <v>0</v>
      </c>
      <c r="K384" s="618"/>
      <c r="L384" s="104">
        <f t="shared" si="53"/>
        <v>0</v>
      </c>
      <c r="M384" s="615">
        <f t="shared" si="57"/>
        <v>0</v>
      </c>
      <c r="N384" s="618"/>
      <c r="O384" s="104">
        <f t="shared" si="54"/>
        <v>0</v>
      </c>
      <c r="P384" s="615">
        <f t="shared" si="58"/>
        <v>0</v>
      </c>
      <c r="Q384" s="616">
        <f t="shared" si="60"/>
        <v>0</v>
      </c>
      <c r="R384" s="616">
        <f t="shared" si="60"/>
        <v>0</v>
      </c>
      <c r="S384" s="617">
        <f t="shared" si="59"/>
        <v>0</v>
      </c>
    </row>
    <row r="385" spans="1:19" ht="22.5">
      <c r="A385" s="100">
        <f>'[2]Namuna No. 8'!A389</f>
        <v>0</v>
      </c>
      <c r="B385" s="618"/>
      <c r="C385" s="611" t="s">
        <v>1194</v>
      </c>
      <c r="D385" s="618"/>
      <c r="E385" s="618"/>
      <c r="F385" s="619">
        <f t="shared" si="51"/>
        <v>0</v>
      </c>
      <c r="G385" s="615">
        <f t="shared" si="55"/>
        <v>0</v>
      </c>
      <c r="H385" s="618"/>
      <c r="I385" s="104">
        <f t="shared" si="52"/>
        <v>0</v>
      </c>
      <c r="J385" s="615">
        <f t="shared" si="56"/>
        <v>0</v>
      </c>
      <c r="K385" s="618"/>
      <c r="L385" s="104">
        <f t="shared" si="53"/>
        <v>0</v>
      </c>
      <c r="M385" s="615">
        <f t="shared" si="57"/>
        <v>0</v>
      </c>
      <c r="N385" s="618"/>
      <c r="O385" s="104">
        <f t="shared" si="54"/>
        <v>0</v>
      </c>
      <c r="P385" s="615">
        <f t="shared" si="58"/>
        <v>0</v>
      </c>
      <c r="Q385" s="616">
        <f t="shared" si="60"/>
        <v>0</v>
      </c>
      <c r="R385" s="616">
        <f t="shared" si="60"/>
        <v>0</v>
      </c>
      <c r="S385" s="617">
        <f t="shared" si="59"/>
        <v>0</v>
      </c>
    </row>
    <row r="386" spans="1:19" ht="22.5">
      <c r="A386" s="612">
        <f>'[2]Namuna No. 8'!A390</f>
        <v>0</v>
      </c>
      <c r="B386" s="618"/>
      <c r="C386" s="611" t="s">
        <v>1305</v>
      </c>
      <c r="D386" s="618"/>
      <c r="E386" s="618"/>
      <c r="F386" s="619">
        <f t="shared" si="51"/>
        <v>0</v>
      </c>
      <c r="G386" s="615">
        <f t="shared" si="55"/>
        <v>0</v>
      </c>
      <c r="H386" s="618"/>
      <c r="I386" s="104">
        <f t="shared" si="52"/>
        <v>0</v>
      </c>
      <c r="J386" s="615">
        <f t="shared" si="56"/>
        <v>0</v>
      </c>
      <c r="K386" s="618"/>
      <c r="L386" s="104">
        <f t="shared" si="53"/>
        <v>0</v>
      </c>
      <c r="M386" s="615">
        <f t="shared" si="57"/>
        <v>0</v>
      </c>
      <c r="N386" s="618"/>
      <c r="O386" s="104">
        <f t="shared" si="54"/>
        <v>0</v>
      </c>
      <c r="P386" s="615">
        <f t="shared" si="58"/>
        <v>0</v>
      </c>
      <c r="Q386" s="616">
        <f t="shared" si="60"/>
        <v>0</v>
      </c>
      <c r="R386" s="616">
        <f t="shared" si="60"/>
        <v>0</v>
      </c>
      <c r="S386" s="617">
        <f t="shared" si="59"/>
        <v>0</v>
      </c>
    </row>
    <row r="387" spans="1:19" ht="22.5">
      <c r="A387" s="100">
        <f>'[2]Namuna No. 8'!A391</f>
        <v>0</v>
      </c>
      <c r="B387" s="618"/>
      <c r="C387" s="611" t="s">
        <v>1580</v>
      </c>
      <c r="D387" s="618"/>
      <c r="E387" s="618"/>
      <c r="F387" s="619">
        <f t="shared" si="51"/>
        <v>0</v>
      </c>
      <c r="G387" s="615">
        <f t="shared" si="55"/>
        <v>0</v>
      </c>
      <c r="H387" s="618"/>
      <c r="I387" s="104">
        <f t="shared" si="52"/>
        <v>0</v>
      </c>
      <c r="J387" s="615">
        <f t="shared" si="56"/>
        <v>0</v>
      </c>
      <c r="K387" s="618"/>
      <c r="L387" s="104">
        <f t="shared" si="53"/>
        <v>0</v>
      </c>
      <c r="M387" s="615">
        <f t="shared" si="57"/>
        <v>0</v>
      </c>
      <c r="N387" s="618"/>
      <c r="O387" s="104">
        <f t="shared" si="54"/>
        <v>0</v>
      </c>
      <c r="P387" s="615">
        <f t="shared" si="58"/>
        <v>0</v>
      </c>
      <c r="Q387" s="616">
        <f t="shared" si="60"/>
        <v>0</v>
      </c>
      <c r="R387" s="616">
        <f t="shared" si="60"/>
        <v>0</v>
      </c>
      <c r="S387" s="617">
        <f t="shared" si="59"/>
        <v>0</v>
      </c>
    </row>
    <row r="388" spans="1:19" ht="22.5">
      <c r="A388" s="100">
        <f>'[2]Namuna No. 8'!A392</f>
        <v>0</v>
      </c>
      <c r="B388" s="618"/>
      <c r="C388" s="611" t="s">
        <v>1091</v>
      </c>
      <c r="D388" s="618"/>
      <c r="E388" s="618"/>
      <c r="F388" s="619">
        <f t="shared" si="51"/>
        <v>0</v>
      </c>
      <c r="G388" s="615">
        <f t="shared" si="55"/>
        <v>0</v>
      </c>
      <c r="H388" s="618"/>
      <c r="I388" s="104">
        <f t="shared" si="52"/>
        <v>0</v>
      </c>
      <c r="J388" s="615">
        <f t="shared" si="56"/>
        <v>0</v>
      </c>
      <c r="K388" s="618"/>
      <c r="L388" s="104">
        <f t="shared" si="53"/>
        <v>0</v>
      </c>
      <c r="M388" s="615">
        <f t="shared" si="57"/>
        <v>0</v>
      </c>
      <c r="N388" s="618"/>
      <c r="O388" s="104">
        <f t="shared" si="54"/>
        <v>0</v>
      </c>
      <c r="P388" s="615">
        <f t="shared" si="58"/>
        <v>0</v>
      </c>
      <c r="Q388" s="616">
        <f t="shared" si="60"/>
        <v>0</v>
      </c>
      <c r="R388" s="616">
        <f t="shared" si="60"/>
        <v>0</v>
      </c>
      <c r="S388" s="617">
        <f t="shared" si="59"/>
        <v>0</v>
      </c>
    </row>
    <row r="389" spans="1:19" ht="22.5">
      <c r="A389" s="100">
        <f>'[2]Namuna No. 8'!A393</f>
        <v>0</v>
      </c>
      <c r="B389" s="618"/>
      <c r="C389" s="611" t="s">
        <v>1488</v>
      </c>
      <c r="D389" s="618"/>
      <c r="E389" s="618"/>
      <c r="F389" s="619">
        <f t="shared" si="51"/>
        <v>0</v>
      </c>
      <c r="G389" s="615">
        <f t="shared" si="55"/>
        <v>0</v>
      </c>
      <c r="H389" s="618"/>
      <c r="I389" s="104">
        <f t="shared" si="52"/>
        <v>0</v>
      </c>
      <c r="J389" s="615">
        <f t="shared" si="56"/>
        <v>0</v>
      </c>
      <c r="K389" s="618"/>
      <c r="L389" s="104">
        <f t="shared" si="53"/>
        <v>0</v>
      </c>
      <c r="M389" s="615">
        <f t="shared" si="57"/>
        <v>0</v>
      </c>
      <c r="N389" s="618"/>
      <c r="O389" s="104">
        <f t="shared" si="54"/>
        <v>0</v>
      </c>
      <c r="P389" s="615">
        <f t="shared" si="58"/>
        <v>0</v>
      </c>
      <c r="Q389" s="616">
        <f t="shared" si="60"/>
        <v>0</v>
      </c>
      <c r="R389" s="616">
        <f t="shared" si="60"/>
        <v>0</v>
      </c>
      <c r="S389" s="617">
        <f t="shared" si="59"/>
        <v>0</v>
      </c>
    </row>
    <row r="390" spans="1:19" ht="22.5">
      <c r="A390" s="612">
        <f>'[2]Namuna No. 8'!A394</f>
        <v>0</v>
      </c>
      <c r="B390" s="618"/>
      <c r="C390" s="611" t="s">
        <v>1570</v>
      </c>
      <c r="D390" s="618"/>
      <c r="E390" s="618"/>
      <c r="F390" s="619">
        <f t="shared" ref="F390:F453" si="61">SUMIF(Name,C390,GPA)</f>
        <v>0</v>
      </c>
      <c r="G390" s="615">
        <f t="shared" si="55"/>
        <v>0</v>
      </c>
      <c r="H390" s="618"/>
      <c r="I390" s="104">
        <f t="shared" ref="I390:I453" si="62">SUMIF(Name,C390,SNT)</f>
        <v>0</v>
      </c>
      <c r="J390" s="615">
        <f t="shared" si="56"/>
        <v>0</v>
      </c>
      <c r="K390" s="618"/>
      <c r="L390" s="104">
        <f t="shared" ref="L390:L453" si="63">SUMIF(Name,C390,SNT)</f>
        <v>0</v>
      </c>
      <c r="M390" s="615">
        <f t="shared" si="57"/>
        <v>0</v>
      </c>
      <c r="N390" s="618"/>
      <c r="O390" s="104">
        <f t="shared" ref="O390:O453" si="64">SUMIF(Name,C390,WST)</f>
        <v>0</v>
      </c>
      <c r="P390" s="615">
        <f t="shared" si="58"/>
        <v>0</v>
      </c>
      <c r="Q390" s="616">
        <f t="shared" si="60"/>
        <v>0</v>
      </c>
      <c r="R390" s="616">
        <f t="shared" si="60"/>
        <v>0</v>
      </c>
      <c r="S390" s="617">
        <f t="shared" si="59"/>
        <v>0</v>
      </c>
    </row>
    <row r="391" spans="1:19" ht="22.5">
      <c r="A391" s="100">
        <f>'[2]Namuna No. 8'!A395</f>
        <v>0</v>
      </c>
      <c r="B391" s="618"/>
      <c r="C391" s="611" t="s">
        <v>1419</v>
      </c>
      <c r="D391" s="618"/>
      <c r="E391" s="618"/>
      <c r="F391" s="619">
        <f t="shared" si="61"/>
        <v>0</v>
      </c>
      <c r="G391" s="615">
        <f t="shared" ref="G391:G454" si="65">SUM(E391:F391)</f>
        <v>0</v>
      </c>
      <c r="H391" s="618"/>
      <c r="I391" s="104">
        <f t="shared" si="62"/>
        <v>0</v>
      </c>
      <c r="J391" s="615">
        <f t="shared" ref="J391:J454" si="66">SUM(H391:I391)</f>
        <v>0</v>
      </c>
      <c r="K391" s="618"/>
      <c r="L391" s="104">
        <f t="shared" si="63"/>
        <v>0</v>
      </c>
      <c r="M391" s="615">
        <f t="shared" ref="M391:M454" si="67">SUM(K391:L391)</f>
        <v>0</v>
      </c>
      <c r="N391" s="618"/>
      <c r="O391" s="104">
        <f t="shared" si="64"/>
        <v>0</v>
      </c>
      <c r="P391" s="615">
        <f t="shared" ref="P391:P454" si="68">SUM(N391:O391)</f>
        <v>0</v>
      </c>
      <c r="Q391" s="616">
        <f t="shared" si="60"/>
        <v>0</v>
      </c>
      <c r="R391" s="616">
        <f t="shared" si="60"/>
        <v>0</v>
      </c>
      <c r="S391" s="617">
        <f t="shared" ref="S391:S454" si="69">SUM(Q391:R391)</f>
        <v>0</v>
      </c>
    </row>
    <row r="392" spans="1:19" ht="22.5">
      <c r="A392" s="100">
        <f>'[2]Namuna No. 8'!A396</f>
        <v>0</v>
      </c>
      <c r="B392" s="618"/>
      <c r="C392" s="588" t="s">
        <v>1066</v>
      </c>
      <c r="D392" s="618"/>
      <c r="E392" s="618"/>
      <c r="F392" s="619">
        <f t="shared" si="61"/>
        <v>0</v>
      </c>
      <c r="G392" s="615">
        <f t="shared" si="65"/>
        <v>0</v>
      </c>
      <c r="H392" s="618"/>
      <c r="I392" s="104">
        <f t="shared" si="62"/>
        <v>0</v>
      </c>
      <c r="J392" s="615">
        <f t="shared" si="66"/>
        <v>0</v>
      </c>
      <c r="K392" s="618"/>
      <c r="L392" s="104">
        <f t="shared" si="63"/>
        <v>0</v>
      </c>
      <c r="M392" s="615">
        <f t="shared" si="67"/>
        <v>0</v>
      </c>
      <c r="N392" s="618"/>
      <c r="O392" s="104">
        <f t="shared" si="64"/>
        <v>0</v>
      </c>
      <c r="P392" s="615">
        <f t="shared" si="68"/>
        <v>0</v>
      </c>
      <c r="Q392" s="616">
        <f t="shared" si="60"/>
        <v>0</v>
      </c>
      <c r="R392" s="616">
        <f t="shared" si="60"/>
        <v>0</v>
      </c>
      <c r="S392" s="617">
        <f t="shared" si="69"/>
        <v>0</v>
      </c>
    </row>
    <row r="393" spans="1:19" ht="22.5">
      <c r="A393" s="100">
        <f>'[2]Namuna No. 8'!A397</f>
        <v>0</v>
      </c>
      <c r="B393" s="618"/>
      <c r="C393" s="611" t="s">
        <v>1229</v>
      </c>
      <c r="D393" s="618"/>
      <c r="E393" s="618"/>
      <c r="F393" s="619">
        <f t="shared" si="61"/>
        <v>0</v>
      </c>
      <c r="G393" s="615">
        <f t="shared" si="65"/>
        <v>0</v>
      </c>
      <c r="H393" s="618"/>
      <c r="I393" s="104">
        <f t="shared" si="62"/>
        <v>0</v>
      </c>
      <c r="J393" s="615">
        <f t="shared" si="66"/>
        <v>0</v>
      </c>
      <c r="K393" s="618"/>
      <c r="L393" s="104">
        <f t="shared" si="63"/>
        <v>0</v>
      </c>
      <c r="M393" s="615">
        <f t="shared" si="67"/>
        <v>0</v>
      </c>
      <c r="N393" s="618"/>
      <c r="O393" s="104">
        <f t="shared" si="64"/>
        <v>0</v>
      </c>
      <c r="P393" s="615">
        <f t="shared" si="68"/>
        <v>0</v>
      </c>
      <c r="Q393" s="616">
        <f t="shared" si="60"/>
        <v>0</v>
      </c>
      <c r="R393" s="616">
        <f t="shared" si="60"/>
        <v>0</v>
      </c>
      <c r="S393" s="617">
        <f t="shared" si="69"/>
        <v>0</v>
      </c>
    </row>
    <row r="394" spans="1:19" ht="22.5">
      <c r="A394" s="612">
        <f>'[2]Namuna No. 8'!A398</f>
        <v>0</v>
      </c>
      <c r="B394" s="618"/>
      <c r="C394" s="611" t="s">
        <v>1489</v>
      </c>
      <c r="D394" s="618"/>
      <c r="E394" s="618"/>
      <c r="F394" s="619">
        <f t="shared" si="61"/>
        <v>0</v>
      </c>
      <c r="G394" s="615">
        <f t="shared" si="65"/>
        <v>0</v>
      </c>
      <c r="H394" s="618"/>
      <c r="I394" s="104">
        <f t="shared" si="62"/>
        <v>0</v>
      </c>
      <c r="J394" s="615">
        <f t="shared" si="66"/>
        <v>0</v>
      </c>
      <c r="K394" s="618"/>
      <c r="L394" s="104">
        <f t="shared" si="63"/>
        <v>0</v>
      </c>
      <c r="M394" s="615">
        <f t="shared" si="67"/>
        <v>0</v>
      </c>
      <c r="N394" s="618"/>
      <c r="O394" s="104">
        <f t="shared" si="64"/>
        <v>0</v>
      </c>
      <c r="P394" s="615">
        <f t="shared" si="68"/>
        <v>0</v>
      </c>
      <c r="Q394" s="616">
        <f t="shared" si="60"/>
        <v>0</v>
      </c>
      <c r="R394" s="616">
        <f t="shared" si="60"/>
        <v>0</v>
      </c>
      <c r="S394" s="617">
        <f t="shared" si="69"/>
        <v>0</v>
      </c>
    </row>
    <row r="395" spans="1:19" ht="22.5">
      <c r="A395" s="100">
        <f>'[2]Namuna No. 8'!A399</f>
        <v>0</v>
      </c>
      <c r="B395" s="618"/>
      <c r="C395" s="611" t="s">
        <v>1226</v>
      </c>
      <c r="D395" s="618"/>
      <c r="E395" s="618"/>
      <c r="F395" s="619">
        <f t="shared" si="61"/>
        <v>0</v>
      </c>
      <c r="G395" s="615">
        <f t="shared" si="65"/>
        <v>0</v>
      </c>
      <c r="H395" s="618"/>
      <c r="I395" s="104">
        <f t="shared" si="62"/>
        <v>0</v>
      </c>
      <c r="J395" s="615">
        <f t="shared" si="66"/>
        <v>0</v>
      </c>
      <c r="K395" s="618"/>
      <c r="L395" s="104">
        <f t="shared" si="63"/>
        <v>0</v>
      </c>
      <c r="M395" s="615">
        <f t="shared" si="67"/>
        <v>0</v>
      </c>
      <c r="N395" s="618"/>
      <c r="O395" s="104">
        <f t="shared" si="64"/>
        <v>0</v>
      </c>
      <c r="P395" s="615">
        <f t="shared" si="68"/>
        <v>0</v>
      </c>
      <c r="Q395" s="616">
        <f t="shared" si="60"/>
        <v>0</v>
      </c>
      <c r="R395" s="616">
        <f t="shared" si="60"/>
        <v>0</v>
      </c>
      <c r="S395" s="617">
        <f t="shared" si="69"/>
        <v>0</v>
      </c>
    </row>
    <row r="396" spans="1:19" ht="22.5">
      <c r="A396" s="100">
        <f>'[2]Namuna No. 8'!A400</f>
        <v>0</v>
      </c>
      <c r="B396" s="618"/>
      <c r="C396" s="611" t="s">
        <v>1470</v>
      </c>
      <c r="D396" s="618"/>
      <c r="E396" s="618"/>
      <c r="F396" s="619">
        <f t="shared" si="61"/>
        <v>0</v>
      </c>
      <c r="G396" s="615">
        <f t="shared" si="65"/>
        <v>0</v>
      </c>
      <c r="H396" s="618"/>
      <c r="I396" s="104">
        <f t="shared" si="62"/>
        <v>0</v>
      </c>
      <c r="J396" s="615">
        <f t="shared" si="66"/>
        <v>0</v>
      </c>
      <c r="K396" s="618"/>
      <c r="L396" s="104">
        <f t="shared" si="63"/>
        <v>0</v>
      </c>
      <c r="M396" s="615">
        <f t="shared" si="67"/>
        <v>0</v>
      </c>
      <c r="N396" s="618"/>
      <c r="O396" s="104">
        <f t="shared" si="64"/>
        <v>0</v>
      </c>
      <c r="P396" s="615">
        <f t="shared" si="68"/>
        <v>0</v>
      </c>
      <c r="Q396" s="616">
        <f t="shared" si="60"/>
        <v>0</v>
      </c>
      <c r="R396" s="616">
        <f t="shared" si="60"/>
        <v>0</v>
      </c>
      <c r="S396" s="617">
        <f t="shared" si="69"/>
        <v>0</v>
      </c>
    </row>
    <row r="397" spans="1:19" ht="22.5">
      <c r="A397" s="100">
        <f>'[2]Namuna No. 8'!A401</f>
        <v>0</v>
      </c>
      <c r="B397" s="618"/>
      <c r="C397" s="611" t="s">
        <v>1539</v>
      </c>
      <c r="D397" s="618"/>
      <c r="E397" s="618"/>
      <c r="F397" s="619">
        <f t="shared" si="61"/>
        <v>0</v>
      </c>
      <c r="G397" s="615">
        <f t="shared" si="65"/>
        <v>0</v>
      </c>
      <c r="H397" s="618"/>
      <c r="I397" s="104">
        <f t="shared" si="62"/>
        <v>0</v>
      </c>
      <c r="J397" s="615">
        <f t="shared" si="66"/>
        <v>0</v>
      </c>
      <c r="K397" s="618"/>
      <c r="L397" s="104">
        <f t="shared" si="63"/>
        <v>0</v>
      </c>
      <c r="M397" s="615">
        <f t="shared" si="67"/>
        <v>0</v>
      </c>
      <c r="N397" s="618"/>
      <c r="O397" s="104">
        <f t="shared" si="64"/>
        <v>0</v>
      </c>
      <c r="P397" s="615">
        <f t="shared" si="68"/>
        <v>0</v>
      </c>
      <c r="Q397" s="616">
        <f t="shared" si="60"/>
        <v>0</v>
      </c>
      <c r="R397" s="616">
        <f t="shared" si="60"/>
        <v>0</v>
      </c>
      <c r="S397" s="617">
        <f t="shared" si="69"/>
        <v>0</v>
      </c>
    </row>
    <row r="398" spans="1:19" ht="22.5">
      <c r="A398" s="612">
        <f>'[2]Namuna No. 8'!A402</f>
        <v>0</v>
      </c>
      <c r="B398" s="618"/>
      <c r="C398" s="611" t="s">
        <v>1254</v>
      </c>
      <c r="D398" s="618"/>
      <c r="E398" s="618"/>
      <c r="F398" s="619">
        <f t="shared" si="61"/>
        <v>0</v>
      </c>
      <c r="G398" s="615">
        <f t="shared" si="65"/>
        <v>0</v>
      </c>
      <c r="H398" s="618"/>
      <c r="I398" s="104">
        <f t="shared" si="62"/>
        <v>0</v>
      </c>
      <c r="J398" s="615">
        <f t="shared" si="66"/>
        <v>0</v>
      </c>
      <c r="K398" s="618"/>
      <c r="L398" s="104">
        <f t="shared" si="63"/>
        <v>0</v>
      </c>
      <c r="M398" s="615">
        <f t="shared" si="67"/>
        <v>0</v>
      </c>
      <c r="N398" s="618"/>
      <c r="O398" s="104">
        <f t="shared" si="64"/>
        <v>0</v>
      </c>
      <c r="P398" s="615">
        <f t="shared" si="68"/>
        <v>0</v>
      </c>
      <c r="Q398" s="616">
        <f t="shared" si="60"/>
        <v>0</v>
      </c>
      <c r="R398" s="616">
        <f t="shared" si="60"/>
        <v>0</v>
      </c>
      <c r="S398" s="617">
        <f t="shared" si="69"/>
        <v>0</v>
      </c>
    </row>
    <row r="399" spans="1:19" ht="22.5">
      <c r="A399" s="100">
        <f>'[2]Namuna No. 8'!A403</f>
        <v>0</v>
      </c>
      <c r="B399" s="618"/>
      <c r="C399" s="611" t="s">
        <v>1190</v>
      </c>
      <c r="D399" s="618"/>
      <c r="E399" s="618"/>
      <c r="F399" s="619">
        <f t="shared" si="61"/>
        <v>0</v>
      </c>
      <c r="G399" s="615">
        <f t="shared" si="65"/>
        <v>0</v>
      </c>
      <c r="H399" s="618"/>
      <c r="I399" s="104">
        <f t="shared" si="62"/>
        <v>0</v>
      </c>
      <c r="J399" s="615">
        <f t="shared" si="66"/>
        <v>0</v>
      </c>
      <c r="K399" s="618"/>
      <c r="L399" s="104">
        <f t="shared" si="63"/>
        <v>0</v>
      </c>
      <c r="M399" s="615">
        <f t="shared" si="67"/>
        <v>0</v>
      </c>
      <c r="N399" s="618"/>
      <c r="O399" s="104">
        <f t="shared" si="64"/>
        <v>0</v>
      </c>
      <c r="P399" s="615">
        <f t="shared" si="68"/>
        <v>0</v>
      </c>
      <c r="Q399" s="616">
        <f t="shared" si="60"/>
        <v>0</v>
      </c>
      <c r="R399" s="616">
        <f t="shared" si="60"/>
        <v>0</v>
      </c>
      <c r="S399" s="617">
        <f t="shared" si="69"/>
        <v>0</v>
      </c>
    </row>
    <row r="400" spans="1:19" ht="22.5">
      <c r="A400" s="100">
        <f>'[2]Namuna No. 8'!A404</f>
        <v>0</v>
      </c>
      <c r="B400" s="618"/>
      <c r="C400" s="611" t="s">
        <v>1554</v>
      </c>
      <c r="D400" s="618"/>
      <c r="E400" s="618"/>
      <c r="F400" s="619">
        <f t="shared" si="61"/>
        <v>0</v>
      </c>
      <c r="G400" s="615">
        <f t="shared" si="65"/>
        <v>0</v>
      </c>
      <c r="H400" s="618"/>
      <c r="I400" s="104">
        <f t="shared" si="62"/>
        <v>0</v>
      </c>
      <c r="J400" s="615">
        <f t="shared" si="66"/>
        <v>0</v>
      </c>
      <c r="K400" s="618"/>
      <c r="L400" s="104">
        <f t="shared" si="63"/>
        <v>0</v>
      </c>
      <c r="M400" s="615">
        <f t="shared" si="67"/>
        <v>0</v>
      </c>
      <c r="N400" s="618"/>
      <c r="O400" s="104">
        <f t="shared" si="64"/>
        <v>0</v>
      </c>
      <c r="P400" s="615">
        <f t="shared" si="68"/>
        <v>0</v>
      </c>
      <c r="Q400" s="616">
        <f t="shared" si="60"/>
        <v>0</v>
      </c>
      <c r="R400" s="616">
        <f t="shared" si="60"/>
        <v>0</v>
      </c>
      <c r="S400" s="617">
        <f t="shared" si="69"/>
        <v>0</v>
      </c>
    </row>
    <row r="401" spans="1:19" ht="22.5">
      <c r="A401" s="100">
        <f>'[2]Namuna No. 8'!A405</f>
        <v>0</v>
      </c>
      <c r="B401" s="618"/>
      <c r="C401" s="611" t="s">
        <v>1242</v>
      </c>
      <c r="D401" s="618"/>
      <c r="E401" s="618"/>
      <c r="F401" s="619">
        <f t="shared" si="61"/>
        <v>0</v>
      </c>
      <c r="G401" s="615">
        <f t="shared" si="65"/>
        <v>0</v>
      </c>
      <c r="H401" s="618"/>
      <c r="I401" s="104">
        <f t="shared" si="62"/>
        <v>0</v>
      </c>
      <c r="J401" s="615">
        <f t="shared" si="66"/>
        <v>0</v>
      </c>
      <c r="K401" s="618"/>
      <c r="L401" s="104">
        <f t="shared" si="63"/>
        <v>0</v>
      </c>
      <c r="M401" s="615">
        <f t="shared" si="67"/>
        <v>0</v>
      </c>
      <c r="N401" s="618"/>
      <c r="O401" s="104">
        <f t="shared" si="64"/>
        <v>0</v>
      </c>
      <c r="P401" s="615">
        <f t="shared" si="68"/>
        <v>0</v>
      </c>
      <c r="Q401" s="616">
        <f t="shared" si="60"/>
        <v>0</v>
      </c>
      <c r="R401" s="616">
        <f t="shared" si="60"/>
        <v>0</v>
      </c>
      <c r="S401" s="617">
        <f t="shared" si="69"/>
        <v>0</v>
      </c>
    </row>
    <row r="402" spans="1:19" ht="22.5">
      <c r="A402" s="612">
        <f>'[2]Namuna No. 8'!A406</f>
        <v>0</v>
      </c>
      <c r="B402" s="618"/>
      <c r="C402" s="611" t="s">
        <v>1237</v>
      </c>
      <c r="D402" s="618"/>
      <c r="E402" s="618"/>
      <c r="F402" s="619">
        <f t="shared" si="61"/>
        <v>0</v>
      </c>
      <c r="G402" s="615">
        <f t="shared" si="65"/>
        <v>0</v>
      </c>
      <c r="H402" s="618"/>
      <c r="I402" s="104">
        <f t="shared" si="62"/>
        <v>0</v>
      </c>
      <c r="J402" s="615">
        <f t="shared" si="66"/>
        <v>0</v>
      </c>
      <c r="K402" s="618"/>
      <c r="L402" s="104">
        <f t="shared" si="63"/>
        <v>0</v>
      </c>
      <c r="M402" s="615">
        <f t="shared" si="67"/>
        <v>0</v>
      </c>
      <c r="N402" s="618"/>
      <c r="O402" s="104">
        <f t="shared" si="64"/>
        <v>0</v>
      </c>
      <c r="P402" s="615">
        <f t="shared" si="68"/>
        <v>0</v>
      </c>
      <c r="Q402" s="616">
        <f t="shared" si="60"/>
        <v>0</v>
      </c>
      <c r="R402" s="616">
        <f t="shared" si="60"/>
        <v>0</v>
      </c>
      <c r="S402" s="617">
        <f t="shared" si="69"/>
        <v>0</v>
      </c>
    </row>
    <row r="403" spans="1:19" ht="22.5">
      <c r="A403" s="100">
        <f>'[2]Namuna No. 8'!A407</f>
        <v>0</v>
      </c>
      <c r="B403" s="618"/>
      <c r="C403" s="611" t="s">
        <v>1448</v>
      </c>
      <c r="D403" s="618"/>
      <c r="E403" s="618"/>
      <c r="F403" s="619">
        <f t="shared" si="61"/>
        <v>0</v>
      </c>
      <c r="G403" s="615">
        <f t="shared" si="65"/>
        <v>0</v>
      </c>
      <c r="H403" s="618"/>
      <c r="I403" s="104">
        <f t="shared" si="62"/>
        <v>0</v>
      </c>
      <c r="J403" s="615">
        <f t="shared" si="66"/>
        <v>0</v>
      </c>
      <c r="K403" s="618"/>
      <c r="L403" s="104">
        <f t="shared" si="63"/>
        <v>0</v>
      </c>
      <c r="M403" s="615">
        <f t="shared" si="67"/>
        <v>0</v>
      </c>
      <c r="N403" s="618"/>
      <c r="O403" s="104">
        <f t="shared" si="64"/>
        <v>0</v>
      </c>
      <c r="P403" s="615">
        <f t="shared" si="68"/>
        <v>0</v>
      </c>
      <c r="Q403" s="616">
        <f t="shared" si="60"/>
        <v>0</v>
      </c>
      <c r="R403" s="616">
        <f t="shared" si="60"/>
        <v>0</v>
      </c>
      <c r="S403" s="617">
        <f t="shared" si="69"/>
        <v>0</v>
      </c>
    </row>
    <row r="404" spans="1:19" ht="22.5">
      <c r="A404" s="100">
        <f>'[2]Namuna No. 8'!A408</f>
        <v>0</v>
      </c>
      <c r="B404" s="618"/>
      <c r="C404" s="611" t="s">
        <v>1251</v>
      </c>
      <c r="D404" s="618"/>
      <c r="E404" s="618"/>
      <c r="F404" s="619">
        <f t="shared" si="61"/>
        <v>0</v>
      </c>
      <c r="G404" s="615">
        <f t="shared" si="65"/>
        <v>0</v>
      </c>
      <c r="H404" s="618"/>
      <c r="I404" s="104">
        <f t="shared" si="62"/>
        <v>0</v>
      </c>
      <c r="J404" s="615">
        <f t="shared" si="66"/>
        <v>0</v>
      </c>
      <c r="K404" s="618"/>
      <c r="L404" s="104">
        <f t="shared" si="63"/>
        <v>0</v>
      </c>
      <c r="M404" s="615">
        <f t="shared" si="67"/>
        <v>0</v>
      </c>
      <c r="N404" s="618"/>
      <c r="O404" s="104">
        <f t="shared" si="64"/>
        <v>0</v>
      </c>
      <c r="P404" s="615">
        <f t="shared" si="68"/>
        <v>0</v>
      </c>
      <c r="Q404" s="616">
        <f t="shared" si="60"/>
        <v>0</v>
      </c>
      <c r="R404" s="616">
        <f t="shared" si="60"/>
        <v>0</v>
      </c>
      <c r="S404" s="617">
        <f t="shared" si="69"/>
        <v>0</v>
      </c>
    </row>
    <row r="405" spans="1:19" ht="22.5">
      <c r="A405" s="100">
        <f>'[2]Namuna No. 8'!A409</f>
        <v>0</v>
      </c>
      <c r="B405" s="618"/>
      <c r="C405" s="611" t="s">
        <v>1336</v>
      </c>
      <c r="D405" s="618"/>
      <c r="E405" s="618"/>
      <c r="F405" s="619">
        <f t="shared" si="61"/>
        <v>0</v>
      </c>
      <c r="G405" s="615">
        <f t="shared" si="65"/>
        <v>0</v>
      </c>
      <c r="H405" s="618"/>
      <c r="I405" s="104">
        <f t="shared" si="62"/>
        <v>0</v>
      </c>
      <c r="J405" s="615">
        <f t="shared" si="66"/>
        <v>0</v>
      </c>
      <c r="K405" s="618"/>
      <c r="L405" s="104">
        <f t="shared" si="63"/>
        <v>0</v>
      </c>
      <c r="M405" s="615">
        <f t="shared" si="67"/>
        <v>0</v>
      </c>
      <c r="N405" s="618"/>
      <c r="O405" s="104">
        <f t="shared" si="64"/>
        <v>0</v>
      </c>
      <c r="P405" s="615">
        <f t="shared" si="68"/>
        <v>0</v>
      </c>
      <c r="Q405" s="616">
        <f t="shared" si="60"/>
        <v>0</v>
      </c>
      <c r="R405" s="616">
        <f t="shared" si="60"/>
        <v>0</v>
      </c>
      <c r="S405" s="617">
        <f t="shared" si="69"/>
        <v>0</v>
      </c>
    </row>
    <row r="406" spans="1:19" ht="22.5">
      <c r="A406" s="612">
        <f>'[2]Namuna No. 8'!A410</f>
        <v>0</v>
      </c>
      <c r="B406" s="618"/>
      <c r="C406" s="611" t="s">
        <v>1463</v>
      </c>
      <c r="D406" s="618"/>
      <c r="E406" s="618"/>
      <c r="F406" s="619">
        <f t="shared" si="61"/>
        <v>0</v>
      </c>
      <c r="G406" s="615">
        <f t="shared" si="65"/>
        <v>0</v>
      </c>
      <c r="H406" s="618"/>
      <c r="I406" s="104">
        <f t="shared" si="62"/>
        <v>0</v>
      </c>
      <c r="J406" s="615">
        <f t="shared" si="66"/>
        <v>0</v>
      </c>
      <c r="K406" s="618"/>
      <c r="L406" s="104">
        <f t="shared" si="63"/>
        <v>0</v>
      </c>
      <c r="M406" s="615">
        <f t="shared" si="67"/>
        <v>0</v>
      </c>
      <c r="N406" s="618"/>
      <c r="O406" s="104">
        <f t="shared" si="64"/>
        <v>0</v>
      </c>
      <c r="P406" s="615">
        <f t="shared" si="68"/>
        <v>0</v>
      </c>
      <c r="Q406" s="616">
        <f t="shared" si="60"/>
        <v>0</v>
      </c>
      <c r="R406" s="616">
        <f t="shared" si="60"/>
        <v>0</v>
      </c>
      <c r="S406" s="617">
        <f t="shared" si="69"/>
        <v>0</v>
      </c>
    </row>
    <row r="407" spans="1:19" ht="22.5">
      <c r="A407" s="100">
        <f>'[2]Namuna No. 8'!A411</f>
        <v>0</v>
      </c>
      <c r="B407" s="618"/>
      <c r="C407" s="611" t="s">
        <v>1435</v>
      </c>
      <c r="D407" s="618"/>
      <c r="E407" s="618"/>
      <c r="F407" s="619">
        <f t="shared" si="61"/>
        <v>0</v>
      </c>
      <c r="G407" s="615">
        <f t="shared" si="65"/>
        <v>0</v>
      </c>
      <c r="H407" s="618"/>
      <c r="I407" s="104">
        <f t="shared" si="62"/>
        <v>0</v>
      </c>
      <c r="J407" s="615">
        <f t="shared" si="66"/>
        <v>0</v>
      </c>
      <c r="K407" s="618"/>
      <c r="L407" s="104">
        <f t="shared" si="63"/>
        <v>0</v>
      </c>
      <c r="M407" s="615">
        <f t="shared" si="67"/>
        <v>0</v>
      </c>
      <c r="N407" s="618"/>
      <c r="O407" s="104">
        <f t="shared" si="64"/>
        <v>0</v>
      </c>
      <c r="P407" s="615">
        <f t="shared" si="68"/>
        <v>0</v>
      </c>
      <c r="Q407" s="616">
        <f t="shared" ref="Q407:R470" si="70">E407+H407+K407+N407</f>
        <v>0</v>
      </c>
      <c r="R407" s="616">
        <f t="shared" si="70"/>
        <v>0</v>
      </c>
      <c r="S407" s="617">
        <f t="shared" si="69"/>
        <v>0</v>
      </c>
    </row>
    <row r="408" spans="1:19" ht="22.5">
      <c r="A408" s="100">
        <f>'[2]Namuna No. 8'!A412</f>
        <v>0</v>
      </c>
      <c r="B408" s="618"/>
      <c r="C408" s="611" t="s">
        <v>1280</v>
      </c>
      <c r="D408" s="618"/>
      <c r="E408" s="618"/>
      <c r="F408" s="619">
        <f t="shared" si="61"/>
        <v>0</v>
      </c>
      <c r="G408" s="615">
        <f t="shared" si="65"/>
        <v>0</v>
      </c>
      <c r="H408" s="618"/>
      <c r="I408" s="104">
        <f t="shared" si="62"/>
        <v>0</v>
      </c>
      <c r="J408" s="615">
        <f t="shared" si="66"/>
        <v>0</v>
      </c>
      <c r="K408" s="618"/>
      <c r="L408" s="104">
        <f t="shared" si="63"/>
        <v>0</v>
      </c>
      <c r="M408" s="615">
        <f t="shared" si="67"/>
        <v>0</v>
      </c>
      <c r="N408" s="618"/>
      <c r="O408" s="104">
        <f t="shared" si="64"/>
        <v>0</v>
      </c>
      <c r="P408" s="615">
        <f t="shared" si="68"/>
        <v>0</v>
      </c>
      <c r="Q408" s="616">
        <f t="shared" si="70"/>
        <v>0</v>
      </c>
      <c r="R408" s="616">
        <f t="shared" si="70"/>
        <v>0</v>
      </c>
      <c r="S408" s="617">
        <f t="shared" si="69"/>
        <v>0</v>
      </c>
    </row>
    <row r="409" spans="1:19" ht="22.5">
      <c r="A409" s="100">
        <f>'[2]Namuna No. 8'!A413</f>
        <v>0</v>
      </c>
      <c r="B409" s="618"/>
      <c r="C409" s="611" t="s">
        <v>1481</v>
      </c>
      <c r="D409" s="618"/>
      <c r="E409" s="618"/>
      <c r="F409" s="619">
        <f t="shared" si="61"/>
        <v>0</v>
      </c>
      <c r="G409" s="615">
        <f t="shared" si="65"/>
        <v>0</v>
      </c>
      <c r="H409" s="618"/>
      <c r="I409" s="104">
        <f t="shared" si="62"/>
        <v>0</v>
      </c>
      <c r="J409" s="615">
        <f t="shared" si="66"/>
        <v>0</v>
      </c>
      <c r="K409" s="618"/>
      <c r="L409" s="104">
        <f t="shared" si="63"/>
        <v>0</v>
      </c>
      <c r="M409" s="615">
        <f t="shared" si="67"/>
        <v>0</v>
      </c>
      <c r="N409" s="618"/>
      <c r="O409" s="104">
        <f t="shared" si="64"/>
        <v>0</v>
      </c>
      <c r="P409" s="615">
        <f t="shared" si="68"/>
        <v>0</v>
      </c>
      <c r="Q409" s="616">
        <f t="shared" si="70"/>
        <v>0</v>
      </c>
      <c r="R409" s="616">
        <f t="shared" si="70"/>
        <v>0</v>
      </c>
      <c r="S409" s="617">
        <f t="shared" si="69"/>
        <v>0</v>
      </c>
    </row>
    <row r="410" spans="1:19" ht="22.5">
      <c r="A410" s="612">
        <f>'[2]Namuna No. 8'!A414</f>
        <v>0</v>
      </c>
      <c r="B410" s="618"/>
      <c r="C410" s="611" t="s">
        <v>1289</v>
      </c>
      <c r="D410" s="618"/>
      <c r="E410" s="618"/>
      <c r="F410" s="619">
        <f t="shared" si="61"/>
        <v>0</v>
      </c>
      <c r="G410" s="615">
        <f t="shared" si="65"/>
        <v>0</v>
      </c>
      <c r="H410" s="618"/>
      <c r="I410" s="104">
        <f t="shared" si="62"/>
        <v>0</v>
      </c>
      <c r="J410" s="615">
        <f t="shared" si="66"/>
        <v>0</v>
      </c>
      <c r="K410" s="618"/>
      <c r="L410" s="104">
        <f t="shared" si="63"/>
        <v>0</v>
      </c>
      <c r="M410" s="615">
        <f t="shared" si="67"/>
        <v>0</v>
      </c>
      <c r="N410" s="618"/>
      <c r="O410" s="104">
        <f t="shared" si="64"/>
        <v>0</v>
      </c>
      <c r="P410" s="615">
        <f t="shared" si="68"/>
        <v>0</v>
      </c>
      <c r="Q410" s="616">
        <f t="shared" si="70"/>
        <v>0</v>
      </c>
      <c r="R410" s="616">
        <f t="shared" si="70"/>
        <v>0</v>
      </c>
      <c r="S410" s="617">
        <f t="shared" si="69"/>
        <v>0</v>
      </c>
    </row>
    <row r="411" spans="1:19" ht="22.5">
      <c r="A411" s="100">
        <f>'[2]Namuna No. 8'!A415</f>
        <v>0</v>
      </c>
      <c r="B411" s="618"/>
      <c r="C411" s="611" t="s">
        <v>1157</v>
      </c>
      <c r="D411" s="618"/>
      <c r="E411" s="618"/>
      <c r="F411" s="619">
        <f t="shared" si="61"/>
        <v>0</v>
      </c>
      <c r="G411" s="615">
        <f t="shared" si="65"/>
        <v>0</v>
      </c>
      <c r="H411" s="618"/>
      <c r="I411" s="104">
        <f t="shared" si="62"/>
        <v>0</v>
      </c>
      <c r="J411" s="615">
        <f t="shared" si="66"/>
        <v>0</v>
      </c>
      <c r="K411" s="618"/>
      <c r="L411" s="104">
        <f t="shared" si="63"/>
        <v>0</v>
      </c>
      <c r="M411" s="615">
        <f t="shared" si="67"/>
        <v>0</v>
      </c>
      <c r="N411" s="618"/>
      <c r="O411" s="104">
        <f t="shared" si="64"/>
        <v>0</v>
      </c>
      <c r="P411" s="615">
        <f t="shared" si="68"/>
        <v>0</v>
      </c>
      <c r="Q411" s="616">
        <f t="shared" si="70"/>
        <v>0</v>
      </c>
      <c r="R411" s="616">
        <f t="shared" si="70"/>
        <v>0</v>
      </c>
      <c r="S411" s="617">
        <f t="shared" si="69"/>
        <v>0</v>
      </c>
    </row>
    <row r="412" spans="1:19" ht="22.5">
      <c r="A412" s="100">
        <f>'[2]Namuna No. 8'!A416</f>
        <v>0</v>
      </c>
      <c r="B412" s="618"/>
      <c r="C412" s="611" t="s">
        <v>1216</v>
      </c>
      <c r="D412" s="618"/>
      <c r="E412" s="618"/>
      <c r="F412" s="619">
        <f t="shared" si="61"/>
        <v>0</v>
      </c>
      <c r="G412" s="615">
        <f t="shared" si="65"/>
        <v>0</v>
      </c>
      <c r="H412" s="618"/>
      <c r="I412" s="104">
        <f t="shared" si="62"/>
        <v>0</v>
      </c>
      <c r="J412" s="615">
        <f t="shared" si="66"/>
        <v>0</v>
      </c>
      <c r="K412" s="618"/>
      <c r="L412" s="104">
        <f t="shared" si="63"/>
        <v>0</v>
      </c>
      <c r="M412" s="615">
        <f t="shared" si="67"/>
        <v>0</v>
      </c>
      <c r="N412" s="618"/>
      <c r="O412" s="104">
        <f t="shared" si="64"/>
        <v>0</v>
      </c>
      <c r="P412" s="615">
        <f t="shared" si="68"/>
        <v>0</v>
      </c>
      <c r="Q412" s="616">
        <f t="shared" si="70"/>
        <v>0</v>
      </c>
      <c r="R412" s="616">
        <f t="shared" si="70"/>
        <v>0</v>
      </c>
      <c r="S412" s="617">
        <f t="shared" si="69"/>
        <v>0</v>
      </c>
    </row>
    <row r="413" spans="1:19" ht="22.5">
      <c r="A413" s="100">
        <f>'[2]Namuna No. 8'!A417</f>
        <v>0</v>
      </c>
      <c r="B413" s="618"/>
      <c r="C413" s="611" t="s">
        <v>1277</v>
      </c>
      <c r="D413" s="618"/>
      <c r="E413" s="618"/>
      <c r="F413" s="619">
        <f t="shared" si="61"/>
        <v>0</v>
      </c>
      <c r="G413" s="615">
        <f t="shared" si="65"/>
        <v>0</v>
      </c>
      <c r="H413" s="618"/>
      <c r="I413" s="104">
        <f t="shared" si="62"/>
        <v>0</v>
      </c>
      <c r="J413" s="615">
        <f t="shared" si="66"/>
        <v>0</v>
      </c>
      <c r="K413" s="618"/>
      <c r="L413" s="104">
        <f t="shared" si="63"/>
        <v>0</v>
      </c>
      <c r="M413" s="615">
        <f t="shared" si="67"/>
        <v>0</v>
      </c>
      <c r="N413" s="618"/>
      <c r="O413" s="104">
        <f t="shared" si="64"/>
        <v>0</v>
      </c>
      <c r="P413" s="615">
        <f t="shared" si="68"/>
        <v>0</v>
      </c>
      <c r="Q413" s="616">
        <f t="shared" si="70"/>
        <v>0</v>
      </c>
      <c r="R413" s="616">
        <f t="shared" si="70"/>
        <v>0</v>
      </c>
      <c r="S413" s="617">
        <f t="shared" si="69"/>
        <v>0</v>
      </c>
    </row>
    <row r="414" spans="1:19" ht="22.5">
      <c r="A414" s="612">
        <f>'[2]Namuna No. 8'!A418</f>
        <v>0</v>
      </c>
      <c r="B414" s="618"/>
      <c r="C414" s="611" t="s">
        <v>1375</v>
      </c>
      <c r="D414" s="618"/>
      <c r="E414" s="618"/>
      <c r="F414" s="619">
        <f t="shared" si="61"/>
        <v>0</v>
      </c>
      <c r="G414" s="615">
        <f t="shared" si="65"/>
        <v>0</v>
      </c>
      <c r="H414" s="618"/>
      <c r="I414" s="104">
        <f t="shared" si="62"/>
        <v>0</v>
      </c>
      <c r="J414" s="615">
        <f t="shared" si="66"/>
        <v>0</v>
      </c>
      <c r="K414" s="618"/>
      <c r="L414" s="104">
        <f t="shared" si="63"/>
        <v>0</v>
      </c>
      <c r="M414" s="615">
        <f t="shared" si="67"/>
        <v>0</v>
      </c>
      <c r="N414" s="618"/>
      <c r="O414" s="104">
        <f t="shared" si="64"/>
        <v>0</v>
      </c>
      <c r="P414" s="615">
        <f t="shared" si="68"/>
        <v>0</v>
      </c>
      <c r="Q414" s="616">
        <f t="shared" si="70"/>
        <v>0</v>
      </c>
      <c r="R414" s="616">
        <f t="shared" si="70"/>
        <v>0</v>
      </c>
      <c r="S414" s="617">
        <f t="shared" si="69"/>
        <v>0</v>
      </c>
    </row>
    <row r="415" spans="1:19" ht="22.5">
      <c r="A415" s="100">
        <f>'[2]Namuna No. 8'!A419</f>
        <v>0</v>
      </c>
      <c r="B415" s="618"/>
      <c r="C415" s="611" t="s">
        <v>1080</v>
      </c>
      <c r="D415" s="618"/>
      <c r="E415" s="618"/>
      <c r="F415" s="619">
        <f t="shared" si="61"/>
        <v>0</v>
      </c>
      <c r="G415" s="615">
        <f t="shared" si="65"/>
        <v>0</v>
      </c>
      <c r="H415" s="618"/>
      <c r="I415" s="104">
        <f t="shared" si="62"/>
        <v>0</v>
      </c>
      <c r="J415" s="615">
        <f t="shared" si="66"/>
        <v>0</v>
      </c>
      <c r="K415" s="618"/>
      <c r="L415" s="104">
        <f t="shared" si="63"/>
        <v>0</v>
      </c>
      <c r="M415" s="615">
        <f t="shared" si="67"/>
        <v>0</v>
      </c>
      <c r="N415" s="618"/>
      <c r="O415" s="104">
        <f t="shared" si="64"/>
        <v>0</v>
      </c>
      <c r="P415" s="615">
        <f t="shared" si="68"/>
        <v>0</v>
      </c>
      <c r="Q415" s="616">
        <f t="shared" si="70"/>
        <v>0</v>
      </c>
      <c r="R415" s="616">
        <f t="shared" si="70"/>
        <v>0</v>
      </c>
      <c r="S415" s="617">
        <f t="shared" si="69"/>
        <v>0</v>
      </c>
    </row>
    <row r="416" spans="1:19" ht="22.5">
      <c r="A416" s="100">
        <f>'[2]Namuna No. 8'!A420</f>
        <v>0</v>
      </c>
      <c r="B416" s="618"/>
      <c r="C416" s="611" t="s">
        <v>1078</v>
      </c>
      <c r="D416" s="618"/>
      <c r="E416" s="618"/>
      <c r="F416" s="619">
        <f t="shared" si="61"/>
        <v>0</v>
      </c>
      <c r="G416" s="615">
        <f t="shared" si="65"/>
        <v>0</v>
      </c>
      <c r="H416" s="618"/>
      <c r="I416" s="104">
        <f t="shared" si="62"/>
        <v>0</v>
      </c>
      <c r="J416" s="615">
        <f t="shared" si="66"/>
        <v>0</v>
      </c>
      <c r="K416" s="618"/>
      <c r="L416" s="104">
        <f t="shared" si="63"/>
        <v>0</v>
      </c>
      <c r="M416" s="615">
        <f t="shared" si="67"/>
        <v>0</v>
      </c>
      <c r="N416" s="618"/>
      <c r="O416" s="104">
        <f t="shared" si="64"/>
        <v>0</v>
      </c>
      <c r="P416" s="615">
        <f t="shared" si="68"/>
        <v>0</v>
      </c>
      <c r="Q416" s="616">
        <f t="shared" si="70"/>
        <v>0</v>
      </c>
      <c r="R416" s="616">
        <f t="shared" si="70"/>
        <v>0</v>
      </c>
      <c r="S416" s="617">
        <f t="shared" si="69"/>
        <v>0</v>
      </c>
    </row>
    <row r="417" spans="1:19" ht="22.5">
      <c r="A417" s="100">
        <f>'[2]Namuna No. 8'!A421</f>
        <v>0</v>
      </c>
      <c r="B417" s="618"/>
      <c r="C417" s="611" t="s">
        <v>1393</v>
      </c>
      <c r="D417" s="618"/>
      <c r="E417" s="618"/>
      <c r="F417" s="619">
        <f t="shared" si="61"/>
        <v>0</v>
      </c>
      <c r="G417" s="615">
        <f t="shared" si="65"/>
        <v>0</v>
      </c>
      <c r="H417" s="618"/>
      <c r="I417" s="104">
        <f t="shared" si="62"/>
        <v>0</v>
      </c>
      <c r="J417" s="615">
        <f t="shared" si="66"/>
        <v>0</v>
      </c>
      <c r="K417" s="618"/>
      <c r="L417" s="104">
        <f t="shared" si="63"/>
        <v>0</v>
      </c>
      <c r="M417" s="615">
        <f t="shared" si="67"/>
        <v>0</v>
      </c>
      <c r="N417" s="618"/>
      <c r="O417" s="104">
        <f t="shared" si="64"/>
        <v>0</v>
      </c>
      <c r="P417" s="615">
        <f t="shared" si="68"/>
        <v>0</v>
      </c>
      <c r="Q417" s="616">
        <f t="shared" si="70"/>
        <v>0</v>
      </c>
      <c r="R417" s="616">
        <f t="shared" si="70"/>
        <v>0</v>
      </c>
      <c r="S417" s="617">
        <f t="shared" si="69"/>
        <v>0</v>
      </c>
    </row>
    <row r="418" spans="1:19" ht="22.5">
      <c r="A418" s="612">
        <f>'[2]Namuna No. 8'!A422</f>
        <v>0</v>
      </c>
      <c r="B418" s="618"/>
      <c r="C418" s="611" t="s">
        <v>1174</v>
      </c>
      <c r="D418" s="618"/>
      <c r="E418" s="618"/>
      <c r="F418" s="619">
        <f t="shared" si="61"/>
        <v>0</v>
      </c>
      <c r="G418" s="615">
        <f t="shared" si="65"/>
        <v>0</v>
      </c>
      <c r="H418" s="618"/>
      <c r="I418" s="104">
        <f t="shared" si="62"/>
        <v>0</v>
      </c>
      <c r="J418" s="615">
        <f t="shared" si="66"/>
        <v>0</v>
      </c>
      <c r="K418" s="618"/>
      <c r="L418" s="104">
        <f t="shared" si="63"/>
        <v>0</v>
      </c>
      <c r="M418" s="615">
        <f t="shared" si="67"/>
        <v>0</v>
      </c>
      <c r="N418" s="618"/>
      <c r="O418" s="104">
        <f t="shared" si="64"/>
        <v>0</v>
      </c>
      <c r="P418" s="615">
        <f t="shared" si="68"/>
        <v>0</v>
      </c>
      <c r="Q418" s="616">
        <f t="shared" si="70"/>
        <v>0</v>
      </c>
      <c r="R418" s="616">
        <f t="shared" si="70"/>
        <v>0</v>
      </c>
      <c r="S418" s="617">
        <f t="shared" si="69"/>
        <v>0</v>
      </c>
    </row>
    <row r="419" spans="1:19" ht="22.5">
      <c r="A419" s="100">
        <f>'[2]Namuna No. 8'!A423</f>
        <v>0</v>
      </c>
      <c r="B419" s="618"/>
      <c r="C419" s="611" t="s">
        <v>1436</v>
      </c>
      <c r="D419" s="618"/>
      <c r="E419" s="618"/>
      <c r="F419" s="619">
        <f t="shared" si="61"/>
        <v>0</v>
      </c>
      <c r="G419" s="615">
        <f t="shared" si="65"/>
        <v>0</v>
      </c>
      <c r="H419" s="618"/>
      <c r="I419" s="104">
        <f t="shared" si="62"/>
        <v>0</v>
      </c>
      <c r="J419" s="615">
        <f t="shared" si="66"/>
        <v>0</v>
      </c>
      <c r="K419" s="618"/>
      <c r="L419" s="104">
        <f t="shared" si="63"/>
        <v>0</v>
      </c>
      <c r="M419" s="615">
        <f t="shared" si="67"/>
        <v>0</v>
      </c>
      <c r="N419" s="618"/>
      <c r="O419" s="104">
        <f t="shared" si="64"/>
        <v>0</v>
      </c>
      <c r="P419" s="615">
        <f t="shared" si="68"/>
        <v>0</v>
      </c>
      <c r="Q419" s="616">
        <f t="shared" si="70"/>
        <v>0</v>
      </c>
      <c r="R419" s="616">
        <f t="shared" si="70"/>
        <v>0</v>
      </c>
      <c r="S419" s="617">
        <f t="shared" si="69"/>
        <v>0</v>
      </c>
    </row>
    <row r="420" spans="1:19" ht="22.5">
      <c r="A420" s="100">
        <f>'[2]Namuna No. 8'!A424</f>
        <v>0</v>
      </c>
      <c r="B420" s="618"/>
      <c r="C420" s="611" t="s">
        <v>1391</v>
      </c>
      <c r="D420" s="618"/>
      <c r="E420" s="618"/>
      <c r="F420" s="619">
        <f t="shared" si="61"/>
        <v>0</v>
      </c>
      <c r="G420" s="615">
        <f t="shared" si="65"/>
        <v>0</v>
      </c>
      <c r="H420" s="618"/>
      <c r="I420" s="104">
        <f t="shared" si="62"/>
        <v>0</v>
      </c>
      <c r="J420" s="615">
        <f t="shared" si="66"/>
        <v>0</v>
      </c>
      <c r="K420" s="618"/>
      <c r="L420" s="104">
        <f t="shared" si="63"/>
        <v>0</v>
      </c>
      <c r="M420" s="615">
        <f t="shared" si="67"/>
        <v>0</v>
      </c>
      <c r="N420" s="618"/>
      <c r="O420" s="104">
        <f t="shared" si="64"/>
        <v>0</v>
      </c>
      <c r="P420" s="615">
        <f t="shared" si="68"/>
        <v>0</v>
      </c>
      <c r="Q420" s="616">
        <f t="shared" si="70"/>
        <v>0</v>
      </c>
      <c r="R420" s="616">
        <f t="shared" si="70"/>
        <v>0</v>
      </c>
      <c r="S420" s="617">
        <f t="shared" si="69"/>
        <v>0</v>
      </c>
    </row>
    <row r="421" spans="1:19" ht="22.5">
      <c r="A421" s="100">
        <f>'[2]Namuna No. 8'!A425</f>
        <v>0</v>
      </c>
      <c r="B421" s="618"/>
      <c r="C421" s="611" t="s">
        <v>1232</v>
      </c>
      <c r="D421" s="618"/>
      <c r="E421" s="618"/>
      <c r="F421" s="619">
        <f t="shared" si="61"/>
        <v>0</v>
      </c>
      <c r="G421" s="615">
        <f t="shared" si="65"/>
        <v>0</v>
      </c>
      <c r="H421" s="618"/>
      <c r="I421" s="104">
        <f t="shared" si="62"/>
        <v>0</v>
      </c>
      <c r="J421" s="615">
        <f t="shared" si="66"/>
        <v>0</v>
      </c>
      <c r="K421" s="618"/>
      <c r="L421" s="104">
        <f t="shared" si="63"/>
        <v>0</v>
      </c>
      <c r="M421" s="615">
        <f t="shared" si="67"/>
        <v>0</v>
      </c>
      <c r="N421" s="618"/>
      <c r="O421" s="104">
        <f t="shared" si="64"/>
        <v>0</v>
      </c>
      <c r="P421" s="615">
        <f t="shared" si="68"/>
        <v>0</v>
      </c>
      <c r="Q421" s="616">
        <f t="shared" si="70"/>
        <v>0</v>
      </c>
      <c r="R421" s="616">
        <f t="shared" si="70"/>
        <v>0</v>
      </c>
      <c r="S421" s="617">
        <f t="shared" si="69"/>
        <v>0</v>
      </c>
    </row>
    <row r="422" spans="1:19" ht="22.5">
      <c r="A422" s="612">
        <f>'[2]Namuna No. 8'!A426</f>
        <v>0</v>
      </c>
      <c r="B422" s="618"/>
      <c r="C422" s="611" t="s">
        <v>1204</v>
      </c>
      <c r="D422" s="618"/>
      <c r="E422" s="618"/>
      <c r="F422" s="619">
        <f t="shared" si="61"/>
        <v>0</v>
      </c>
      <c r="G422" s="615">
        <f t="shared" si="65"/>
        <v>0</v>
      </c>
      <c r="H422" s="618"/>
      <c r="I422" s="104">
        <f t="shared" si="62"/>
        <v>0</v>
      </c>
      <c r="J422" s="615">
        <f t="shared" si="66"/>
        <v>0</v>
      </c>
      <c r="K422" s="618"/>
      <c r="L422" s="104">
        <f t="shared" si="63"/>
        <v>0</v>
      </c>
      <c r="M422" s="615">
        <f t="shared" si="67"/>
        <v>0</v>
      </c>
      <c r="N422" s="618"/>
      <c r="O422" s="104">
        <f t="shared" si="64"/>
        <v>0</v>
      </c>
      <c r="P422" s="615">
        <f t="shared" si="68"/>
        <v>0</v>
      </c>
      <c r="Q422" s="616">
        <f t="shared" si="70"/>
        <v>0</v>
      </c>
      <c r="R422" s="616">
        <f t="shared" si="70"/>
        <v>0</v>
      </c>
      <c r="S422" s="617">
        <f t="shared" si="69"/>
        <v>0</v>
      </c>
    </row>
    <row r="423" spans="1:19" ht="22.5">
      <c r="A423" s="100">
        <f>'[2]Namuna No. 8'!A427</f>
        <v>0</v>
      </c>
      <c r="B423" s="618"/>
      <c r="C423" s="611" t="s">
        <v>1239</v>
      </c>
      <c r="D423" s="618"/>
      <c r="E423" s="618"/>
      <c r="F423" s="619">
        <f t="shared" si="61"/>
        <v>0</v>
      </c>
      <c r="G423" s="615">
        <f t="shared" si="65"/>
        <v>0</v>
      </c>
      <c r="H423" s="618"/>
      <c r="I423" s="104">
        <f t="shared" si="62"/>
        <v>0</v>
      </c>
      <c r="J423" s="615">
        <f t="shared" si="66"/>
        <v>0</v>
      </c>
      <c r="K423" s="618"/>
      <c r="L423" s="104">
        <f t="shared" si="63"/>
        <v>0</v>
      </c>
      <c r="M423" s="615">
        <f t="shared" si="67"/>
        <v>0</v>
      </c>
      <c r="N423" s="618"/>
      <c r="O423" s="104">
        <f t="shared" si="64"/>
        <v>0</v>
      </c>
      <c r="P423" s="615">
        <f t="shared" si="68"/>
        <v>0</v>
      </c>
      <c r="Q423" s="616">
        <f t="shared" si="70"/>
        <v>0</v>
      </c>
      <c r="R423" s="616">
        <f t="shared" si="70"/>
        <v>0</v>
      </c>
      <c r="S423" s="617">
        <f t="shared" si="69"/>
        <v>0</v>
      </c>
    </row>
    <row r="424" spans="1:19" ht="22.5">
      <c r="A424" s="100">
        <f>'[2]Namuna No. 8'!A428</f>
        <v>0</v>
      </c>
      <c r="B424" s="618"/>
      <c r="C424" s="611" t="s">
        <v>1418</v>
      </c>
      <c r="D424" s="618"/>
      <c r="E424" s="618"/>
      <c r="F424" s="619">
        <f t="shared" si="61"/>
        <v>0</v>
      </c>
      <c r="G424" s="615">
        <f t="shared" si="65"/>
        <v>0</v>
      </c>
      <c r="H424" s="618"/>
      <c r="I424" s="104">
        <f t="shared" si="62"/>
        <v>0</v>
      </c>
      <c r="J424" s="615">
        <f t="shared" si="66"/>
        <v>0</v>
      </c>
      <c r="K424" s="618"/>
      <c r="L424" s="104">
        <f t="shared" si="63"/>
        <v>0</v>
      </c>
      <c r="M424" s="615">
        <f t="shared" si="67"/>
        <v>0</v>
      </c>
      <c r="N424" s="618"/>
      <c r="O424" s="104">
        <f t="shared" si="64"/>
        <v>0</v>
      </c>
      <c r="P424" s="615">
        <f t="shared" si="68"/>
        <v>0</v>
      </c>
      <c r="Q424" s="616">
        <f t="shared" si="70"/>
        <v>0</v>
      </c>
      <c r="R424" s="616">
        <f t="shared" si="70"/>
        <v>0</v>
      </c>
      <c r="S424" s="617">
        <f t="shared" si="69"/>
        <v>0</v>
      </c>
    </row>
    <row r="425" spans="1:19" ht="22.5">
      <c r="A425" s="100">
        <f>'[2]Namuna No. 8'!A429</f>
        <v>0</v>
      </c>
      <c r="B425" s="618"/>
      <c r="C425" s="611" t="s">
        <v>1302</v>
      </c>
      <c r="D425" s="618"/>
      <c r="E425" s="618"/>
      <c r="F425" s="619">
        <f t="shared" si="61"/>
        <v>0</v>
      </c>
      <c r="G425" s="615">
        <f t="shared" si="65"/>
        <v>0</v>
      </c>
      <c r="H425" s="618"/>
      <c r="I425" s="104">
        <f t="shared" si="62"/>
        <v>0</v>
      </c>
      <c r="J425" s="615">
        <f t="shared" si="66"/>
        <v>0</v>
      </c>
      <c r="K425" s="618"/>
      <c r="L425" s="104">
        <f t="shared" si="63"/>
        <v>0</v>
      </c>
      <c r="M425" s="615">
        <f t="shared" si="67"/>
        <v>0</v>
      </c>
      <c r="N425" s="618"/>
      <c r="O425" s="104">
        <f t="shared" si="64"/>
        <v>0</v>
      </c>
      <c r="P425" s="615">
        <f t="shared" si="68"/>
        <v>0</v>
      </c>
      <c r="Q425" s="616">
        <f t="shared" si="70"/>
        <v>0</v>
      </c>
      <c r="R425" s="616">
        <f t="shared" si="70"/>
        <v>0</v>
      </c>
      <c r="S425" s="617">
        <f t="shared" si="69"/>
        <v>0</v>
      </c>
    </row>
    <row r="426" spans="1:19" ht="22.5">
      <c r="A426" s="612">
        <f>'[2]Namuna No. 8'!A430</f>
        <v>0</v>
      </c>
      <c r="B426" s="618"/>
      <c r="C426" s="611" t="s">
        <v>1480</v>
      </c>
      <c r="D426" s="618"/>
      <c r="E426" s="618"/>
      <c r="F426" s="619">
        <f t="shared" si="61"/>
        <v>0</v>
      </c>
      <c r="G426" s="615">
        <f t="shared" si="65"/>
        <v>0</v>
      </c>
      <c r="H426" s="618"/>
      <c r="I426" s="104">
        <f t="shared" si="62"/>
        <v>0</v>
      </c>
      <c r="J426" s="615">
        <f t="shared" si="66"/>
        <v>0</v>
      </c>
      <c r="K426" s="618"/>
      <c r="L426" s="104">
        <f t="shared" si="63"/>
        <v>0</v>
      </c>
      <c r="M426" s="615">
        <f t="shared" si="67"/>
        <v>0</v>
      </c>
      <c r="N426" s="618"/>
      <c r="O426" s="104">
        <f t="shared" si="64"/>
        <v>0</v>
      </c>
      <c r="P426" s="615">
        <f t="shared" si="68"/>
        <v>0</v>
      </c>
      <c r="Q426" s="616">
        <f t="shared" si="70"/>
        <v>0</v>
      </c>
      <c r="R426" s="616">
        <f t="shared" si="70"/>
        <v>0</v>
      </c>
      <c r="S426" s="617">
        <f t="shared" si="69"/>
        <v>0</v>
      </c>
    </row>
    <row r="427" spans="1:19" ht="22.5">
      <c r="A427" s="100">
        <f>'[2]Namuna No. 8'!A431</f>
        <v>0</v>
      </c>
      <c r="B427" s="618"/>
      <c r="C427" s="611" t="s">
        <v>1273</v>
      </c>
      <c r="D427" s="618"/>
      <c r="E427" s="618"/>
      <c r="F427" s="619">
        <f t="shared" si="61"/>
        <v>0</v>
      </c>
      <c r="G427" s="615">
        <f t="shared" si="65"/>
        <v>0</v>
      </c>
      <c r="H427" s="618"/>
      <c r="I427" s="104">
        <f t="shared" si="62"/>
        <v>0</v>
      </c>
      <c r="J427" s="615">
        <f t="shared" si="66"/>
        <v>0</v>
      </c>
      <c r="K427" s="618"/>
      <c r="L427" s="104">
        <f t="shared" si="63"/>
        <v>0</v>
      </c>
      <c r="M427" s="615">
        <f t="shared" si="67"/>
        <v>0</v>
      </c>
      <c r="N427" s="618"/>
      <c r="O427" s="104">
        <f t="shared" si="64"/>
        <v>0</v>
      </c>
      <c r="P427" s="615">
        <f t="shared" si="68"/>
        <v>0</v>
      </c>
      <c r="Q427" s="616">
        <f t="shared" si="70"/>
        <v>0</v>
      </c>
      <c r="R427" s="616">
        <f t="shared" si="70"/>
        <v>0</v>
      </c>
      <c r="S427" s="617">
        <f t="shared" si="69"/>
        <v>0</v>
      </c>
    </row>
    <row r="428" spans="1:19" ht="22.5">
      <c r="A428" s="100">
        <f>'[2]Namuna No. 8'!A432</f>
        <v>0</v>
      </c>
      <c r="B428" s="618"/>
      <c r="C428" s="611" t="s">
        <v>1235</v>
      </c>
      <c r="D428" s="618"/>
      <c r="E428" s="618"/>
      <c r="F428" s="619">
        <f t="shared" si="61"/>
        <v>0</v>
      </c>
      <c r="G428" s="615">
        <f t="shared" si="65"/>
        <v>0</v>
      </c>
      <c r="H428" s="618"/>
      <c r="I428" s="104">
        <f t="shared" si="62"/>
        <v>0</v>
      </c>
      <c r="J428" s="615">
        <f t="shared" si="66"/>
        <v>0</v>
      </c>
      <c r="K428" s="618"/>
      <c r="L428" s="104">
        <f t="shared" si="63"/>
        <v>0</v>
      </c>
      <c r="M428" s="615">
        <f t="shared" si="67"/>
        <v>0</v>
      </c>
      <c r="N428" s="618"/>
      <c r="O428" s="104">
        <f t="shared" si="64"/>
        <v>0</v>
      </c>
      <c r="P428" s="615">
        <f t="shared" si="68"/>
        <v>0</v>
      </c>
      <c r="Q428" s="616">
        <f t="shared" si="70"/>
        <v>0</v>
      </c>
      <c r="R428" s="616">
        <f t="shared" si="70"/>
        <v>0</v>
      </c>
      <c r="S428" s="617">
        <f t="shared" si="69"/>
        <v>0</v>
      </c>
    </row>
    <row r="429" spans="1:19" ht="22.5">
      <c r="A429" s="100">
        <f>'[2]Namuna No. 8'!A433</f>
        <v>0</v>
      </c>
      <c r="B429" s="618"/>
      <c r="C429" s="611" t="s">
        <v>1458</v>
      </c>
      <c r="D429" s="618"/>
      <c r="E429" s="618"/>
      <c r="F429" s="619">
        <f t="shared" si="61"/>
        <v>0</v>
      </c>
      <c r="G429" s="615">
        <f t="shared" si="65"/>
        <v>0</v>
      </c>
      <c r="H429" s="618"/>
      <c r="I429" s="104">
        <f t="shared" si="62"/>
        <v>0</v>
      </c>
      <c r="J429" s="615">
        <f t="shared" si="66"/>
        <v>0</v>
      </c>
      <c r="K429" s="618"/>
      <c r="L429" s="104">
        <f t="shared" si="63"/>
        <v>0</v>
      </c>
      <c r="M429" s="615">
        <f t="shared" si="67"/>
        <v>0</v>
      </c>
      <c r="N429" s="618"/>
      <c r="O429" s="104">
        <f t="shared" si="64"/>
        <v>0</v>
      </c>
      <c r="P429" s="615">
        <f t="shared" si="68"/>
        <v>0</v>
      </c>
      <c r="Q429" s="616">
        <f t="shared" si="70"/>
        <v>0</v>
      </c>
      <c r="R429" s="616">
        <f t="shared" si="70"/>
        <v>0</v>
      </c>
      <c r="S429" s="617">
        <f t="shared" si="69"/>
        <v>0</v>
      </c>
    </row>
    <row r="430" spans="1:19" ht="22.5">
      <c r="A430" s="612">
        <f>'[2]Namuna No. 8'!A434</f>
        <v>0</v>
      </c>
      <c r="B430" s="618"/>
      <c r="C430" s="611" t="s">
        <v>1407</v>
      </c>
      <c r="D430" s="618"/>
      <c r="E430" s="618"/>
      <c r="F430" s="619">
        <f t="shared" si="61"/>
        <v>0</v>
      </c>
      <c r="G430" s="615">
        <f t="shared" si="65"/>
        <v>0</v>
      </c>
      <c r="H430" s="618"/>
      <c r="I430" s="104">
        <f t="shared" si="62"/>
        <v>0</v>
      </c>
      <c r="J430" s="615">
        <f t="shared" si="66"/>
        <v>0</v>
      </c>
      <c r="K430" s="618"/>
      <c r="L430" s="104">
        <f t="shared" si="63"/>
        <v>0</v>
      </c>
      <c r="M430" s="615">
        <f t="shared" si="67"/>
        <v>0</v>
      </c>
      <c r="N430" s="618"/>
      <c r="O430" s="104">
        <f t="shared" si="64"/>
        <v>0</v>
      </c>
      <c r="P430" s="615">
        <f t="shared" si="68"/>
        <v>0</v>
      </c>
      <c r="Q430" s="616">
        <f t="shared" si="70"/>
        <v>0</v>
      </c>
      <c r="R430" s="616">
        <f t="shared" si="70"/>
        <v>0</v>
      </c>
      <c r="S430" s="617">
        <f t="shared" si="69"/>
        <v>0</v>
      </c>
    </row>
    <row r="431" spans="1:19" ht="22.5">
      <c r="A431" s="100">
        <f>'[2]Namuna No. 8'!A435</f>
        <v>0</v>
      </c>
      <c r="B431" s="618"/>
      <c r="C431" s="611" t="s">
        <v>1161</v>
      </c>
      <c r="D431" s="618"/>
      <c r="E431" s="618"/>
      <c r="F431" s="619">
        <f t="shared" si="61"/>
        <v>0</v>
      </c>
      <c r="G431" s="615">
        <f t="shared" si="65"/>
        <v>0</v>
      </c>
      <c r="H431" s="618"/>
      <c r="I431" s="104">
        <f t="shared" si="62"/>
        <v>0</v>
      </c>
      <c r="J431" s="615">
        <f t="shared" si="66"/>
        <v>0</v>
      </c>
      <c r="K431" s="618"/>
      <c r="L431" s="104">
        <f t="shared" si="63"/>
        <v>0</v>
      </c>
      <c r="M431" s="615">
        <f t="shared" si="67"/>
        <v>0</v>
      </c>
      <c r="N431" s="618"/>
      <c r="O431" s="104">
        <f t="shared" si="64"/>
        <v>0</v>
      </c>
      <c r="P431" s="615">
        <f t="shared" si="68"/>
        <v>0</v>
      </c>
      <c r="Q431" s="616">
        <f t="shared" si="70"/>
        <v>0</v>
      </c>
      <c r="R431" s="616">
        <f t="shared" si="70"/>
        <v>0</v>
      </c>
      <c r="S431" s="617">
        <f t="shared" si="69"/>
        <v>0</v>
      </c>
    </row>
    <row r="432" spans="1:19" ht="22.5">
      <c r="A432" s="100">
        <f>'[2]Namuna No. 8'!A436</f>
        <v>0</v>
      </c>
      <c r="B432" s="618"/>
      <c r="C432" s="611" t="s">
        <v>1088</v>
      </c>
      <c r="D432" s="618"/>
      <c r="E432" s="618"/>
      <c r="F432" s="619">
        <f t="shared" si="61"/>
        <v>0</v>
      </c>
      <c r="G432" s="615">
        <f t="shared" si="65"/>
        <v>0</v>
      </c>
      <c r="H432" s="618"/>
      <c r="I432" s="104">
        <f t="shared" si="62"/>
        <v>0</v>
      </c>
      <c r="J432" s="615">
        <f t="shared" si="66"/>
        <v>0</v>
      </c>
      <c r="K432" s="618"/>
      <c r="L432" s="104">
        <f t="shared" si="63"/>
        <v>0</v>
      </c>
      <c r="M432" s="615">
        <f t="shared" si="67"/>
        <v>0</v>
      </c>
      <c r="N432" s="618"/>
      <c r="O432" s="104">
        <f t="shared" si="64"/>
        <v>0</v>
      </c>
      <c r="P432" s="615">
        <f t="shared" si="68"/>
        <v>0</v>
      </c>
      <c r="Q432" s="616">
        <f t="shared" si="70"/>
        <v>0</v>
      </c>
      <c r="R432" s="616">
        <f t="shared" si="70"/>
        <v>0</v>
      </c>
      <c r="S432" s="617">
        <f t="shared" si="69"/>
        <v>0</v>
      </c>
    </row>
    <row r="433" spans="1:19" ht="22.5">
      <c r="A433" s="100">
        <f>'[2]Namuna No. 8'!A437</f>
        <v>0</v>
      </c>
      <c r="B433" s="618"/>
      <c r="C433" s="611" t="s">
        <v>1590</v>
      </c>
      <c r="D433" s="618"/>
      <c r="E433" s="618"/>
      <c r="F433" s="619">
        <f t="shared" si="61"/>
        <v>0</v>
      </c>
      <c r="G433" s="615">
        <f t="shared" si="65"/>
        <v>0</v>
      </c>
      <c r="H433" s="618"/>
      <c r="I433" s="104">
        <f t="shared" si="62"/>
        <v>0</v>
      </c>
      <c r="J433" s="615">
        <f t="shared" si="66"/>
        <v>0</v>
      </c>
      <c r="K433" s="618"/>
      <c r="L433" s="104">
        <f t="shared" si="63"/>
        <v>0</v>
      </c>
      <c r="M433" s="615">
        <f t="shared" si="67"/>
        <v>0</v>
      </c>
      <c r="N433" s="618"/>
      <c r="O433" s="104">
        <f t="shared" si="64"/>
        <v>0</v>
      </c>
      <c r="P433" s="615">
        <f t="shared" si="68"/>
        <v>0</v>
      </c>
      <c r="Q433" s="616">
        <f t="shared" si="70"/>
        <v>0</v>
      </c>
      <c r="R433" s="616">
        <f t="shared" si="70"/>
        <v>0</v>
      </c>
      <c r="S433" s="617">
        <f t="shared" si="69"/>
        <v>0</v>
      </c>
    </row>
    <row r="434" spans="1:19" ht="22.5">
      <c r="A434" s="612">
        <f>'[2]Namuna No. 8'!A438</f>
        <v>0</v>
      </c>
      <c r="B434" s="618"/>
      <c r="C434" s="611" t="s">
        <v>1453</v>
      </c>
      <c r="D434" s="618"/>
      <c r="E434" s="618"/>
      <c r="F434" s="619">
        <f t="shared" si="61"/>
        <v>0</v>
      </c>
      <c r="G434" s="615">
        <f t="shared" si="65"/>
        <v>0</v>
      </c>
      <c r="H434" s="618"/>
      <c r="I434" s="104">
        <f t="shared" si="62"/>
        <v>0</v>
      </c>
      <c r="J434" s="615">
        <f t="shared" si="66"/>
        <v>0</v>
      </c>
      <c r="K434" s="618"/>
      <c r="L434" s="104">
        <f t="shared" si="63"/>
        <v>0</v>
      </c>
      <c r="M434" s="615">
        <f t="shared" si="67"/>
        <v>0</v>
      </c>
      <c r="N434" s="618"/>
      <c r="O434" s="104">
        <f t="shared" si="64"/>
        <v>0</v>
      </c>
      <c r="P434" s="615">
        <f t="shared" si="68"/>
        <v>0</v>
      </c>
      <c r="Q434" s="616">
        <f t="shared" si="70"/>
        <v>0</v>
      </c>
      <c r="R434" s="616">
        <f t="shared" si="70"/>
        <v>0</v>
      </c>
      <c r="S434" s="617">
        <f t="shared" si="69"/>
        <v>0</v>
      </c>
    </row>
    <row r="435" spans="1:19" ht="22.5">
      <c r="A435" s="100">
        <f>'[2]Namuna No. 8'!A439</f>
        <v>0</v>
      </c>
      <c r="B435" s="618"/>
      <c r="C435" s="611" t="s">
        <v>1197</v>
      </c>
      <c r="D435" s="618"/>
      <c r="E435" s="618"/>
      <c r="F435" s="619">
        <f t="shared" si="61"/>
        <v>0</v>
      </c>
      <c r="G435" s="615">
        <f t="shared" si="65"/>
        <v>0</v>
      </c>
      <c r="H435" s="618"/>
      <c r="I435" s="104">
        <f t="shared" si="62"/>
        <v>0</v>
      </c>
      <c r="J435" s="615">
        <f t="shared" si="66"/>
        <v>0</v>
      </c>
      <c r="K435" s="618"/>
      <c r="L435" s="104">
        <f t="shared" si="63"/>
        <v>0</v>
      </c>
      <c r="M435" s="615">
        <f t="shared" si="67"/>
        <v>0</v>
      </c>
      <c r="N435" s="618"/>
      <c r="O435" s="104">
        <f t="shared" si="64"/>
        <v>0</v>
      </c>
      <c r="P435" s="615">
        <f t="shared" si="68"/>
        <v>0</v>
      </c>
      <c r="Q435" s="616">
        <f t="shared" si="70"/>
        <v>0</v>
      </c>
      <c r="R435" s="616">
        <f t="shared" si="70"/>
        <v>0</v>
      </c>
      <c r="S435" s="617">
        <f t="shared" si="69"/>
        <v>0</v>
      </c>
    </row>
    <row r="436" spans="1:19" ht="22.5">
      <c r="A436" s="100">
        <f>'[2]Namuna No. 8'!A440</f>
        <v>0</v>
      </c>
      <c r="B436" s="618"/>
      <c r="C436" s="611" t="s">
        <v>1329</v>
      </c>
      <c r="D436" s="618"/>
      <c r="E436" s="618"/>
      <c r="F436" s="619">
        <f t="shared" si="61"/>
        <v>0</v>
      </c>
      <c r="G436" s="615">
        <f t="shared" si="65"/>
        <v>0</v>
      </c>
      <c r="H436" s="618"/>
      <c r="I436" s="104">
        <f t="shared" si="62"/>
        <v>0</v>
      </c>
      <c r="J436" s="615">
        <f t="shared" si="66"/>
        <v>0</v>
      </c>
      <c r="K436" s="618"/>
      <c r="L436" s="104">
        <f t="shared" si="63"/>
        <v>0</v>
      </c>
      <c r="M436" s="615">
        <f t="shared" si="67"/>
        <v>0</v>
      </c>
      <c r="N436" s="618"/>
      <c r="O436" s="104">
        <f t="shared" si="64"/>
        <v>0</v>
      </c>
      <c r="P436" s="615">
        <f t="shared" si="68"/>
        <v>0</v>
      </c>
      <c r="Q436" s="616">
        <f t="shared" si="70"/>
        <v>0</v>
      </c>
      <c r="R436" s="616">
        <f t="shared" si="70"/>
        <v>0</v>
      </c>
      <c r="S436" s="617">
        <f t="shared" si="69"/>
        <v>0</v>
      </c>
    </row>
    <row r="437" spans="1:19" ht="22.5">
      <c r="A437" s="100">
        <f>'[2]Namuna No. 8'!A441</f>
        <v>0</v>
      </c>
      <c r="B437" s="618"/>
      <c r="C437" s="611" t="s">
        <v>1133</v>
      </c>
      <c r="D437" s="618"/>
      <c r="E437" s="618"/>
      <c r="F437" s="619">
        <f t="shared" si="61"/>
        <v>0</v>
      </c>
      <c r="G437" s="615">
        <f t="shared" si="65"/>
        <v>0</v>
      </c>
      <c r="H437" s="618"/>
      <c r="I437" s="104">
        <f t="shared" si="62"/>
        <v>0</v>
      </c>
      <c r="J437" s="615">
        <f t="shared" si="66"/>
        <v>0</v>
      </c>
      <c r="K437" s="618"/>
      <c r="L437" s="104">
        <f t="shared" si="63"/>
        <v>0</v>
      </c>
      <c r="M437" s="615">
        <f t="shared" si="67"/>
        <v>0</v>
      </c>
      <c r="N437" s="618"/>
      <c r="O437" s="104">
        <f t="shared" si="64"/>
        <v>0</v>
      </c>
      <c r="P437" s="615">
        <f t="shared" si="68"/>
        <v>0</v>
      </c>
      <c r="Q437" s="616">
        <f t="shared" si="70"/>
        <v>0</v>
      </c>
      <c r="R437" s="616">
        <f t="shared" si="70"/>
        <v>0</v>
      </c>
      <c r="S437" s="617">
        <f t="shared" si="69"/>
        <v>0</v>
      </c>
    </row>
    <row r="438" spans="1:19" ht="22.5">
      <c r="A438" s="612">
        <f>'[2]Namuna No. 8'!A442</f>
        <v>0</v>
      </c>
      <c r="B438" s="618"/>
      <c r="C438" s="611" t="s">
        <v>1439</v>
      </c>
      <c r="D438" s="618"/>
      <c r="E438" s="618"/>
      <c r="F438" s="619">
        <f t="shared" si="61"/>
        <v>0</v>
      </c>
      <c r="G438" s="615">
        <f t="shared" si="65"/>
        <v>0</v>
      </c>
      <c r="H438" s="618"/>
      <c r="I438" s="104">
        <f t="shared" si="62"/>
        <v>0</v>
      </c>
      <c r="J438" s="615">
        <f t="shared" si="66"/>
        <v>0</v>
      </c>
      <c r="K438" s="618"/>
      <c r="L438" s="104">
        <f t="shared" si="63"/>
        <v>0</v>
      </c>
      <c r="M438" s="615">
        <f t="shared" si="67"/>
        <v>0</v>
      </c>
      <c r="N438" s="618"/>
      <c r="O438" s="104">
        <f t="shared" si="64"/>
        <v>0</v>
      </c>
      <c r="P438" s="615">
        <f t="shared" si="68"/>
        <v>0</v>
      </c>
      <c r="Q438" s="616">
        <f t="shared" si="70"/>
        <v>0</v>
      </c>
      <c r="R438" s="616">
        <f t="shared" si="70"/>
        <v>0</v>
      </c>
      <c r="S438" s="617">
        <f t="shared" si="69"/>
        <v>0</v>
      </c>
    </row>
    <row r="439" spans="1:19" ht="22.5">
      <c r="A439" s="100">
        <f>'[2]Namuna No. 8'!A443</f>
        <v>0</v>
      </c>
      <c r="B439" s="618"/>
      <c r="C439" s="611" t="s">
        <v>1482</v>
      </c>
      <c r="D439" s="618"/>
      <c r="E439" s="618"/>
      <c r="F439" s="619">
        <f t="shared" si="61"/>
        <v>0</v>
      </c>
      <c r="G439" s="615">
        <f t="shared" si="65"/>
        <v>0</v>
      </c>
      <c r="H439" s="618"/>
      <c r="I439" s="104">
        <f t="shared" si="62"/>
        <v>0</v>
      </c>
      <c r="J439" s="615">
        <f t="shared" si="66"/>
        <v>0</v>
      </c>
      <c r="K439" s="618"/>
      <c r="L439" s="104">
        <f t="shared" si="63"/>
        <v>0</v>
      </c>
      <c r="M439" s="615">
        <f t="shared" si="67"/>
        <v>0</v>
      </c>
      <c r="N439" s="618"/>
      <c r="O439" s="104">
        <f t="shared" si="64"/>
        <v>0</v>
      </c>
      <c r="P439" s="615">
        <f t="shared" si="68"/>
        <v>0</v>
      </c>
      <c r="Q439" s="616">
        <f t="shared" si="70"/>
        <v>0</v>
      </c>
      <c r="R439" s="616">
        <f t="shared" si="70"/>
        <v>0</v>
      </c>
      <c r="S439" s="617">
        <f t="shared" si="69"/>
        <v>0</v>
      </c>
    </row>
    <row r="440" spans="1:19" ht="22.5">
      <c r="A440" s="100">
        <f>'[2]Namuna No. 8'!A444</f>
        <v>0</v>
      </c>
      <c r="B440" s="618"/>
      <c r="C440" s="611" t="s">
        <v>1534</v>
      </c>
      <c r="D440" s="618"/>
      <c r="E440" s="618"/>
      <c r="F440" s="619">
        <f t="shared" si="61"/>
        <v>0</v>
      </c>
      <c r="G440" s="615">
        <f t="shared" si="65"/>
        <v>0</v>
      </c>
      <c r="H440" s="618"/>
      <c r="I440" s="104">
        <f t="shared" si="62"/>
        <v>0</v>
      </c>
      <c r="J440" s="615">
        <f t="shared" si="66"/>
        <v>0</v>
      </c>
      <c r="K440" s="618"/>
      <c r="L440" s="104">
        <f t="shared" si="63"/>
        <v>0</v>
      </c>
      <c r="M440" s="615">
        <f t="shared" si="67"/>
        <v>0</v>
      </c>
      <c r="N440" s="618"/>
      <c r="O440" s="104">
        <f t="shared" si="64"/>
        <v>0</v>
      </c>
      <c r="P440" s="615">
        <f t="shared" si="68"/>
        <v>0</v>
      </c>
      <c r="Q440" s="616">
        <f t="shared" si="70"/>
        <v>0</v>
      </c>
      <c r="R440" s="616">
        <f t="shared" si="70"/>
        <v>0</v>
      </c>
      <c r="S440" s="617">
        <f t="shared" si="69"/>
        <v>0</v>
      </c>
    </row>
    <row r="441" spans="1:19" ht="22.5">
      <c r="A441" s="100">
        <f>'[2]Namuna No. 8'!A445</f>
        <v>0</v>
      </c>
      <c r="B441" s="618"/>
      <c r="C441" s="611" t="s">
        <v>1298</v>
      </c>
      <c r="D441" s="618"/>
      <c r="E441" s="618"/>
      <c r="F441" s="619">
        <f t="shared" si="61"/>
        <v>0</v>
      </c>
      <c r="G441" s="615">
        <f t="shared" si="65"/>
        <v>0</v>
      </c>
      <c r="H441" s="618"/>
      <c r="I441" s="104">
        <f t="shared" si="62"/>
        <v>0</v>
      </c>
      <c r="J441" s="615">
        <f t="shared" si="66"/>
        <v>0</v>
      </c>
      <c r="K441" s="618"/>
      <c r="L441" s="104">
        <f t="shared" si="63"/>
        <v>0</v>
      </c>
      <c r="M441" s="615">
        <f t="shared" si="67"/>
        <v>0</v>
      </c>
      <c r="N441" s="618"/>
      <c r="O441" s="104">
        <f t="shared" si="64"/>
        <v>0</v>
      </c>
      <c r="P441" s="615">
        <f t="shared" si="68"/>
        <v>0</v>
      </c>
      <c r="Q441" s="616">
        <f t="shared" si="70"/>
        <v>0</v>
      </c>
      <c r="R441" s="616">
        <f t="shared" si="70"/>
        <v>0</v>
      </c>
      <c r="S441" s="617">
        <f t="shared" si="69"/>
        <v>0</v>
      </c>
    </row>
    <row r="442" spans="1:19" ht="22.5">
      <c r="A442" s="612">
        <f>'[2]Namuna No. 8'!A446</f>
        <v>0</v>
      </c>
      <c r="B442" s="618"/>
      <c r="C442" s="611" t="s">
        <v>1357</v>
      </c>
      <c r="D442" s="618"/>
      <c r="E442" s="618"/>
      <c r="F442" s="619">
        <f t="shared" si="61"/>
        <v>0</v>
      </c>
      <c r="G442" s="615">
        <f t="shared" si="65"/>
        <v>0</v>
      </c>
      <c r="H442" s="618"/>
      <c r="I442" s="104">
        <f t="shared" si="62"/>
        <v>0</v>
      </c>
      <c r="J442" s="615">
        <f t="shared" si="66"/>
        <v>0</v>
      </c>
      <c r="K442" s="618"/>
      <c r="L442" s="104">
        <f t="shared" si="63"/>
        <v>0</v>
      </c>
      <c r="M442" s="615">
        <f t="shared" si="67"/>
        <v>0</v>
      </c>
      <c r="N442" s="618"/>
      <c r="O442" s="104">
        <f t="shared" si="64"/>
        <v>0</v>
      </c>
      <c r="P442" s="615">
        <f t="shared" si="68"/>
        <v>0</v>
      </c>
      <c r="Q442" s="616">
        <f t="shared" si="70"/>
        <v>0</v>
      </c>
      <c r="R442" s="616">
        <f t="shared" si="70"/>
        <v>0</v>
      </c>
      <c r="S442" s="617">
        <f t="shared" si="69"/>
        <v>0</v>
      </c>
    </row>
    <row r="443" spans="1:19" ht="22.5">
      <c r="A443" s="100">
        <f>'[2]Namuna No. 8'!A447</f>
        <v>0</v>
      </c>
      <c r="B443" s="618"/>
      <c r="C443" s="611" t="s">
        <v>1224</v>
      </c>
      <c r="D443" s="618"/>
      <c r="E443" s="618"/>
      <c r="F443" s="619">
        <f t="shared" si="61"/>
        <v>0</v>
      </c>
      <c r="G443" s="615">
        <f t="shared" si="65"/>
        <v>0</v>
      </c>
      <c r="H443" s="618"/>
      <c r="I443" s="104">
        <f t="shared" si="62"/>
        <v>0</v>
      </c>
      <c r="J443" s="615">
        <f t="shared" si="66"/>
        <v>0</v>
      </c>
      <c r="K443" s="618"/>
      <c r="L443" s="104">
        <f t="shared" si="63"/>
        <v>0</v>
      </c>
      <c r="M443" s="615">
        <f t="shared" si="67"/>
        <v>0</v>
      </c>
      <c r="N443" s="618"/>
      <c r="O443" s="104">
        <f t="shared" si="64"/>
        <v>0</v>
      </c>
      <c r="P443" s="615">
        <f t="shared" si="68"/>
        <v>0</v>
      </c>
      <c r="Q443" s="616">
        <f t="shared" si="70"/>
        <v>0</v>
      </c>
      <c r="R443" s="616">
        <f t="shared" si="70"/>
        <v>0</v>
      </c>
      <c r="S443" s="617">
        <f t="shared" si="69"/>
        <v>0</v>
      </c>
    </row>
    <row r="444" spans="1:19" ht="22.5">
      <c r="A444" s="100">
        <f>'[2]Namuna No. 8'!A448</f>
        <v>0</v>
      </c>
      <c r="B444" s="618"/>
      <c r="C444" s="611" t="s">
        <v>1338</v>
      </c>
      <c r="D444" s="618"/>
      <c r="E444" s="618"/>
      <c r="F444" s="619">
        <f t="shared" si="61"/>
        <v>0</v>
      </c>
      <c r="G444" s="615">
        <f t="shared" si="65"/>
        <v>0</v>
      </c>
      <c r="H444" s="618"/>
      <c r="I444" s="104">
        <f t="shared" si="62"/>
        <v>0</v>
      </c>
      <c r="J444" s="615">
        <f t="shared" si="66"/>
        <v>0</v>
      </c>
      <c r="K444" s="618"/>
      <c r="L444" s="104">
        <f t="shared" si="63"/>
        <v>0</v>
      </c>
      <c r="M444" s="615">
        <f t="shared" si="67"/>
        <v>0</v>
      </c>
      <c r="N444" s="618"/>
      <c r="O444" s="104">
        <f t="shared" si="64"/>
        <v>0</v>
      </c>
      <c r="P444" s="615">
        <f t="shared" si="68"/>
        <v>0</v>
      </c>
      <c r="Q444" s="616">
        <f t="shared" si="70"/>
        <v>0</v>
      </c>
      <c r="R444" s="616">
        <f t="shared" si="70"/>
        <v>0</v>
      </c>
      <c r="S444" s="617">
        <f t="shared" si="69"/>
        <v>0</v>
      </c>
    </row>
    <row r="445" spans="1:19" ht="22.5">
      <c r="A445" s="100">
        <f>'[2]Namuna No. 8'!A449</f>
        <v>0</v>
      </c>
      <c r="B445" s="618"/>
      <c r="C445" s="611" t="s">
        <v>1175</v>
      </c>
      <c r="D445" s="618"/>
      <c r="E445" s="618"/>
      <c r="F445" s="619">
        <f t="shared" si="61"/>
        <v>0</v>
      </c>
      <c r="G445" s="615">
        <f t="shared" si="65"/>
        <v>0</v>
      </c>
      <c r="H445" s="618"/>
      <c r="I445" s="104">
        <f t="shared" si="62"/>
        <v>0</v>
      </c>
      <c r="J445" s="615">
        <f t="shared" si="66"/>
        <v>0</v>
      </c>
      <c r="K445" s="618"/>
      <c r="L445" s="104">
        <f t="shared" si="63"/>
        <v>0</v>
      </c>
      <c r="M445" s="615">
        <f t="shared" si="67"/>
        <v>0</v>
      </c>
      <c r="N445" s="618"/>
      <c r="O445" s="104">
        <f t="shared" si="64"/>
        <v>0</v>
      </c>
      <c r="P445" s="615">
        <f t="shared" si="68"/>
        <v>0</v>
      </c>
      <c r="Q445" s="616">
        <f t="shared" si="70"/>
        <v>0</v>
      </c>
      <c r="R445" s="616">
        <f t="shared" si="70"/>
        <v>0</v>
      </c>
      <c r="S445" s="617">
        <f t="shared" si="69"/>
        <v>0</v>
      </c>
    </row>
    <row r="446" spans="1:19" ht="22.5">
      <c r="A446" s="612">
        <f>'[2]Namuna No. 8'!A450</f>
        <v>0</v>
      </c>
      <c r="B446" s="618"/>
      <c r="C446" s="611" t="s">
        <v>1261</v>
      </c>
      <c r="D446" s="618"/>
      <c r="E446" s="618"/>
      <c r="F446" s="619">
        <f t="shared" si="61"/>
        <v>0</v>
      </c>
      <c r="G446" s="615">
        <f t="shared" si="65"/>
        <v>0</v>
      </c>
      <c r="H446" s="618"/>
      <c r="I446" s="104">
        <f t="shared" si="62"/>
        <v>0</v>
      </c>
      <c r="J446" s="615">
        <f t="shared" si="66"/>
        <v>0</v>
      </c>
      <c r="K446" s="618"/>
      <c r="L446" s="104">
        <f t="shared" si="63"/>
        <v>0</v>
      </c>
      <c r="M446" s="615">
        <f t="shared" si="67"/>
        <v>0</v>
      </c>
      <c r="N446" s="618"/>
      <c r="O446" s="104">
        <f t="shared" si="64"/>
        <v>0</v>
      </c>
      <c r="P446" s="615">
        <f t="shared" si="68"/>
        <v>0</v>
      </c>
      <c r="Q446" s="616">
        <f t="shared" si="70"/>
        <v>0</v>
      </c>
      <c r="R446" s="616">
        <f t="shared" si="70"/>
        <v>0</v>
      </c>
      <c r="S446" s="617">
        <f t="shared" si="69"/>
        <v>0</v>
      </c>
    </row>
    <row r="447" spans="1:19" ht="22.5">
      <c r="A447" s="100">
        <f>'[2]Namuna No. 8'!A451</f>
        <v>0</v>
      </c>
      <c r="B447" s="618"/>
      <c r="C447" s="611" t="s">
        <v>1307</v>
      </c>
      <c r="D447" s="618"/>
      <c r="E447" s="618"/>
      <c r="F447" s="619">
        <f t="shared" si="61"/>
        <v>0</v>
      </c>
      <c r="G447" s="615">
        <f t="shared" si="65"/>
        <v>0</v>
      </c>
      <c r="H447" s="618"/>
      <c r="I447" s="104">
        <f t="shared" si="62"/>
        <v>0</v>
      </c>
      <c r="J447" s="615">
        <f t="shared" si="66"/>
        <v>0</v>
      </c>
      <c r="K447" s="618"/>
      <c r="L447" s="104">
        <f t="shared" si="63"/>
        <v>0</v>
      </c>
      <c r="M447" s="615">
        <f t="shared" si="67"/>
        <v>0</v>
      </c>
      <c r="N447" s="618"/>
      <c r="O447" s="104">
        <f t="shared" si="64"/>
        <v>0</v>
      </c>
      <c r="P447" s="615">
        <f t="shared" si="68"/>
        <v>0</v>
      </c>
      <c r="Q447" s="616">
        <f t="shared" si="70"/>
        <v>0</v>
      </c>
      <c r="R447" s="616">
        <f t="shared" si="70"/>
        <v>0</v>
      </c>
      <c r="S447" s="617">
        <f t="shared" si="69"/>
        <v>0</v>
      </c>
    </row>
    <row r="448" spans="1:19" ht="22.5">
      <c r="A448" s="100">
        <f>'[2]Namuna No. 8'!A452</f>
        <v>0</v>
      </c>
      <c r="B448" s="618"/>
      <c r="C448" s="611" t="s">
        <v>1128</v>
      </c>
      <c r="D448" s="618"/>
      <c r="E448" s="618"/>
      <c r="F448" s="619">
        <f t="shared" si="61"/>
        <v>0</v>
      </c>
      <c r="G448" s="615">
        <f t="shared" si="65"/>
        <v>0</v>
      </c>
      <c r="H448" s="618"/>
      <c r="I448" s="104">
        <f t="shared" si="62"/>
        <v>0</v>
      </c>
      <c r="J448" s="615">
        <f t="shared" si="66"/>
        <v>0</v>
      </c>
      <c r="K448" s="618"/>
      <c r="L448" s="104">
        <f t="shared" si="63"/>
        <v>0</v>
      </c>
      <c r="M448" s="615">
        <f t="shared" si="67"/>
        <v>0</v>
      </c>
      <c r="N448" s="618"/>
      <c r="O448" s="104">
        <f t="shared" si="64"/>
        <v>0</v>
      </c>
      <c r="P448" s="615">
        <f t="shared" si="68"/>
        <v>0</v>
      </c>
      <c r="Q448" s="616">
        <f t="shared" si="70"/>
        <v>0</v>
      </c>
      <c r="R448" s="616">
        <f t="shared" si="70"/>
        <v>0</v>
      </c>
      <c r="S448" s="617">
        <f t="shared" si="69"/>
        <v>0</v>
      </c>
    </row>
    <row r="449" spans="1:19" ht="22.5">
      <c r="A449" s="100">
        <f>'[2]Namuna No. 8'!A453</f>
        <v>0</v>
      </c>
      <c r="B449" s="618"/>
      <c r="C449" s="611" t="s">
        <v>1544</v>
      </c>
      <c r="D449" s="618"/>
      <c r="E449" s="618"/>
      <c r="F449" s="619">
        <f t="shared" si="61"/>
        <v>0</v>
      </c>
      <c r="G449" s="615">
        <f t="shared" si="65"/>
        <v>0</v>
      </c>
      <c r="H449" s="618"/>
      <c r="I449" s="104">
        <f t="shared" si="62"/>
        <v>0</v>
      </c>
      <c r="J449" s="615">
        <f t="shared" si="66"/>
        <v>0</v>
      </c>
      <c r="K449" s="618"/>
      <c r="L449" s="104">
        <f t="shared" si="63"/>
        <v>0</v>
      </c>
      <c r="M449" s="615">
        <f t="shared" si="67"/>
        <v>0</v>
      </c>
      <c r="N449" s="618"/>
      <c r="O449" s="104">
        <f t="shared" si="64"/>
        <v>0</v>
      </c>
      <c r="P449" s="615">
        <f t="shared" si="68"/>
        <v>0</v>
      </c>
      <c r="Q449" s="616">
        <f t="shared" si="70"/>
        <v>0</v>
      </c>
      <c r="R449" s="616">
        <f t="shared" si="70"/>
        <v>0</v>
      </c>
      <c r="S449" s="617">
        <f t="shared" si="69"/>
        <v>0</v>
      </c>
    </row>
    <row r="450" spans="1:19" ht="22.5">
      <c r="A450" s="612">
        <f>'[2]Namuna No. 8'!A454</f>
        <v>0</v>
      </c>
      <c r="B450" s="618"/>
      <c r="C450" s="611" t="s">
        <v>1530</v>
      </c>
      <c r="D450" s="618"/>
      <c r="E450" s="618"/>
      <c r="F450" s="619">
        <f t="shared" si="61"/>
        <v>0</v>
      </c>
      <c r="G450" s="615">
        <f t="shared" si="65"/>
        <v>0</v>
      </c>
      <c r="H450" s="618"/>
      <c r="I450" s="104">
        <f t="shared" si="62"/>
        <v>0</v>
      </c>
      <c r="J450" s="615">
        <f t="shared" si="66"/>
        <v>0</v>
      </c>
      <c r="K450" s="618"/>
      <c r="L450" s="104">
        <f t="shared" si="63"/>
        <v>0</v>
      </c>
      <c r="M450" s="615">
        <f t="shared" si="67"/>
        <v>0</v>
      </c>
      <c r="N450" s="618"/>
      <c r="O450" s="104">
        <f t="shared" si="64"/>
        <v>0</v>
      </c>
      <c r="P450" s="615">
        <f t="shared" si="68"/>
        <v>0</v>
      </c>
      <c r="Q450" s="616">
        <f t="shared" si="70"/>
        <v>0</v>
      </c>
      <c r="R450" s="616">
        <f t="shared" si="70"/>
        <v>0</v>
      </c>
      <c r="S450" s="617">
        <f t="shared" si="69"/>
        <v>0</v>
      </c>
    </row>
    <row r="451" spans="1:19" ht="22.5">
      <c r="A451" s="100">
        <f>'[2]Namuna No. 8'!A455</f>
        <v>0</v>
      </c>
      <c r="B451" s="618"/>
      <c r="C451" s="611" t="s">
        <v>1267</v>
      </c>
      <c r="D451" s="618"/>
      <c r="E451" s="618"/>
      <c r="F451" s="619">
        <f t="shared" si="61"/>
        <v>0</v>
      </c>
      <c r="G451" s="615">
        <f t="shared" si="65"/>
        <v>0</v>
      </c>
      <c r="H451" s="618"/>
      <c r="I451" s="104">
        <f t="shared" si="62"/>
        <v>0</v>
      </c>
      <c r="J451" s="615">
        <f t="shared" si="66"/>
        <v>0</v>
      </c>
      <c r="K451" s="618"/>
      <c r="L451" s="104">
        <f t="shared" si="63"/>
        <v>0</v>
      </c>
      <c r="M451" s="615">
        <f t="shared" si="67"/>
        <v>0</v>
      </c>
      <c r="N451" s="618"/>
      <c r="O451" s="104">
        <f t="shared" si="64"/>
        <v>0</v>
      </c>
      <c r="P451" s="615">
        <f t="shared" si="68"/>
        <v>0</v>
      </c>
      <c r="Q451" s="616">
        <f t="shared" si="70"/>
        <v>0</v>
      </c>
      <c r="R451" s="616">
        <f t="shared" si="70"/>
        <v>0</v>
      </c>
      <c r="S451" s="617">
        <f t="shared" si="69"/>
        <v>0</v>
      </c>
    </row>
    <row r="452" spans="1:19" ht="22.5">
      <c r="A452" s="100">
        <f>'[2]Namuna No. 8'!A456</f>
        <v>0</v>
      </c>
      <c r="B452" s="618"/>
      <c r="C452" s="611" t="s">
        <v>1512</v>
      </c>
      <c r="D452" s="618"/>
      <c r="E452" s="618"/>
      <c r="F452" s="619">
        <f t="shared" si="61"/>
        <v>0</v>
      </c>
      <c r="G452" s="615">
        <f t="shared" si="65"/>
        <v>0</v>
      </c>
      <c r="H452" s="618"/>
      <c r="I452" s="104">
        <f t="shared" si="62"/>
        <v>0</v>
      </c>
      <c r="J452" s="615">
        <f t="shared" si="66"/>
        <v>0</v>
      </c>
      <c r="K452" s="618"/>
      <c r="L452" s="104">
        <f t="shared" si="63"/>
        <v>0</v>
      </c>
      <c r="M452" s="615">
        <f t="shared" si="67"/>
        <v>0</v>
      </c>
      <c r="N452" s="618"/>
      <c r="O452" s="104">
        <f t="shared" si="64"/>
        <v>0</v>
      </c>
      <c r="P452" s="615">
        <f t="shared" si="68"/>
        <v>0</v>
      </c>
      <c r="Q452" s="616">
        <f t="shared" si="70"/>
        <v>0</v>
      </c>
      <c r="R452" s="616">
        <f t="shared" si="70"/>
        <v>0</v>
      </c>
      <c r="S452" s="617">
        <f t="shared" si="69"/>
        <v>0</v>
      </c>
    </row>
    <row r="453" spans="1:19" ht="22.5">
      <c r="A453" s="100">
        <f>'[2]Namuna No. 8'!A457</f>
        <v>0</v>
      </c>
      <c r="B453" s="618"/>
      <c r="C453" s="611" t="s">
        <v>1340</v>
      </c>
      <c r="D453" s="618"/>
      <c r="E453" s="618"/>
      <c r="F453" s="619">
        <f t="shared" si="61"/>
        <v>0</v>
      </c>
      <c r="G453" s="615">
        <f t="shared" si="65"/>
        <v>0</v>
      </c>
      <c r="H453" s="618"/>
      <c r="I453" s="104">
        <f t="shared" si="62"/>
        <v>0</v>
      </c>
      <c r="J453" s="615">
        <f t="shared" si="66"/>
        <v>0</v>
      </c>
      <c r="K453" s="618"/>
      <c r="L453" s="104">
        <f t="shared" si="63"/>
        <v>0</v>
      </c>
      <c r="M453" s="615">
        <f t="shared" si="67"/>
        <v>0</v>
      </c>
      <c r="N453" s="618"/>
      <c r="O453" s="104">
        <f t="shared" si="64"/>
        <v>0</v>
      </c>
      <c r="P453" s="615">
        <f t="shared" si="68"/>
        <v>0</v>
      </c>
      <c r="Q453" s="616">
        <f t="shared" si="70"/>
        <v>0</v>
      </c>
      <c r="R453" s="616">
        <f t="shared" si="70"/>
        <v>0</v>
      </c>
      <c r="S453" s="617">
        <f t="shared" si="69"/>
        <v>0</v>
      </c>
    </row>
    <row r="454" spans="1:19" ht="22.5">
      <c r="A454" s="612">
        <f>'[2]Namuna No. 8'!A458</f>
        <v>0</v>
      </c>
      <c r="B454" s="618"/>
      <c r="C454" s="611" t="s">
        <v>1085</v>
      </c>
      <c r="D454" s="618"/>
      <c r="E454" s="618"/>
      <c r="F454" s="619">
        <f t="shared" ref="F454:F517" si="71">SUMIF(Name,C454,GPA)</f>
        <v>0</v>
      </c>
      <c r="G454" s="615">
        <f t="shared" si="65"/>
        <v>0</v>
      </c>
      <c r="H454" s="618"/>
      <c r="I454" s="104">
        <f t="shared" ref="I454:I517" si="72">SUMIF(Name,C454,SNT)</f>
        <v>0</v>
      </c>
      <c r="J454" s="615">
        <f t="shared" si="66"/>
        <v>0</v>
      </c>
      <c r="K454" s="618"/>
      <c r="L454" s="104">
        <f t="shared" ref="L454:L517" si="73">SUMIF(Name,C454,SNT)</f>
        <v>0</v>
      </c>
      <c r="M454" s="615">
        <f t="shared" si="67"/>
        <v>0</v>
      </c>
      <c r="N454" s="618"/>
      <c r="O454" s="104">
        <f t="shared" ref="O454:O517" si="74">SUMIF(Name,C454,WST)</f>
        <v>0</v>
      </c>
      <c r="P454" s="615">
        <f t="shared" si="68"/>
        <v>0</v>
      </c>
      <c r="Q454" s="616">
        <f t="shared" si="70"/>
        <v>0</v>
      </c>
      <c r="R454" s="616">
        <f t="shared" si="70"/>
        <v>0</v>
      </c>
      <c r="S454" s="617">
        <f t="shared" si="69"/>
        <v>0</v>
      </c>
    </row>
    <row r="455" spans="1:19" ht="22.5">
      <c r="A455" s="100">
        <f>'[2]Namuna No. 8'!A459</f>
        <v>0</v>
      </c>
      <c r="B455" s="618"/>
      <c r="C455" s="611" t="s">
        <v>1286</v>
      </c>
      <c r="D455" s="618"/>
      <c r="E455" s="618"/>
      <c r="F455" s="619">
        <f t="shared" si="71"/>
        <v>0</v>
      </c>
      <c r="G455" s="615">
        <f t="shared" ref="G455:G518" si="75">SUM(E455:F455)</f>
        <v>0</v>
      </c>
      <c r="H455" s="618"/>
      <c r="I455" s="104">
        <f t="shared" si="72"/>
        <v>0</v>
      </c>
      <c r="J455" s="615">
        <f t="shared" ref="J455:J518" si="76">SUM(H455:I455)</f>
        <v>0</v>
      </c>
      <c r="K455" s="618"/>
      <c r="L455" s="104">
        <f t="shared" si="73"/>
        <v>0</v>
      </c>
      <c r="M455" s="615">
        <f t="shared" ref="M455:M518" si="77">SUM(K455:L455)</f>
        <v>0</v>
      </c>
      <c r="N455" s="618"/>
      <c r="O455" s="104">
        <f t="shared" si="74"/>
        <v>0</v>
      </c>
      <c r="P455" s="615">
        <f t="shared" ref="P455:P518" si="78">SUM(N455:O455)</f>
        <v>0</v>
      </c>
      <c r="Q455" s="616">
        <f t="shared" si="70"/>
        <v>0</v>
      </c>
      <c r="R455" s="616">
        <f t="shared" si="70"/>
        <v>0</v>
      </c>
      <c r="S455" s="617">
        <f t="shared" ref="S455:S518" si="79">SUM(Q455:R455)</f>
        <v>0</v>
      </c>
    </row>
    <row r="456" spans="1:19" ht="22.5">
      <c r="A456" s="100">
        <f>'[2]Namuna No. 8'!A460</f>
        <v>0</v>
      </c>
      <c r="B456" s="618"/>
      <c r="C456" s="611" t="s">
        <v>1086</v>
      </c>
      <c r="D456" s="618"/>
      <c r="E456" s="618"/>
      <c r="F456" s="619">
        <f t="shared" si="71"/>
        <v>0</v>
      </c>
      <c r="G456" s="615">
        <f t="shared" si="75"/>
        <v>0</v>
      </c>
      <c r="H456" s="618"/>
      <c r="I456" s="104">
        <f t="shared" si="72"/>
        <v>0</v>
      </c>
      <c r="J456" s="615">
        <f t="shared" si="76"/>
        <v>0</v>
      </c>
      <c r="K456" s="618"/>
      <c r="L456" s="104">
        <f t="shared" si="73"/>
        <v>0</v>
      </c>
      <c r="M456" s="615">
        <f t="shared" si="77"/>
        <v>0</v>
      </c>
      <c r="N456" s="618"/>
      <c r="O456" s="104">
        <f t="shared" si="74"/>
        <v>0</v>
      </c>
      <c r="P456" s="615">
        <f t="shared" si="78"/>
        <v>0</v>
      </c>
      <c r="Q456" s="616">
        <f t="shared" si="70"/>
        <v>0</v>
      </c>
      <c r="R456" s="616">
        <f t="shared" si="70"/>
        <v>0</v>
      </c>
      <c r="S456" s="617">
        <f t="shared" si="79"/>
        <v>0</v>
      </c>
    </row>
    <row r="457" spans="1:19" ht="22.5">
      <c r="A457" s="100">
        <f>'[2]Namuna No. 8'!A461</f>
        <v>0</v>
      </c>
      <c r="B457" s="618"/>
      <c r="C457" s="611" t="s">
        <v>1259</v>
      </c>
      <c r="D457" s="618"/>
      <c r="E457" s="618"/>
      <c r="F457" s="619">
        <f t="shared" si="71"/>
        <v>0</v>
      </c>
      <c r="G457" s="615">
        <f t="shared" si="75"/>
        <v>0</v>
      </c>
      <c r="H457" s="618"/>
      <c r="I457" s="104">
        <f t="shared" si="72"/>
        <v>0</v>
      </c>
      <c r="J457" s="615">
        <f t="shared" si="76"/>
        <v>0</v>
      </c>
      <c r="K457" s="618"/>
      <c r="L457" s="104">
        <f t="shared" si="73"/>
        <v>0</v>
      </c>
      <c r="M457" s="615">
        <f t="shared" si="77"/>
        <v>0</v>
      </c>
      <c r="N457" s="618"/>
      <c r="O457" s="104">
        <f t="shared" si="74"/>
        <v>0</v>
      </c>
      <c r="P457" s="615">
        <f t="shared" si="78"/>
        <v>0</v>
      </c>
      <c r="Q457" s="616">
        <f t="shared" si="70"/>
        <v>0</v>
      </c>
      <c r="R457" s="616">
        <f t="shared" si="70"/>
        <v>0</v>
      </c>
      <c r="S457" s="617">
        <f t="shared" si="79"/>
        <v>0</v>
      </c>
    </row>
    <row r="458" spans="1:19" ht="22.5">
      <c r="A458" s="612">
        <f>'[2]Namuna No. 8'!A462</f>
        <v>0</v>
      </c>
      <c r="B458" s="618"/>
      <c r="C458" s="611" t="s">
        <v>1420</v>
      </c>
      <c r="D458" s="618"/>
      <c r="E458" s="618"/>
      <c r="F458" s="619">
        <f t="shared" si="71"/>
        <v>0</v>
      </c>
      <c r="G458" s="615">
        <f t="shared" si="75"/>
        <v>0</v>
      </c>
      <c r="H458" s="618"/>
      <c r="I458" s="104">
        <f t="shared" si="72"/>
        <v>0</v>
      </c>
      <c r="J458" s="615">
        <f t="shared" si="76"/>
        <v>0</v>
      </c>
      <c r="K458" s="618"/>
      <c r="L458" s="104">
        <f t="shared" si="73"/>
        <v>0</v>
      </c>
      <c r="M458" s="615">
        <f t="shared" si="77"/>
        <v>0</v>
      </c>
      <c r="N458" s="618"/>
      <c r="O458" s="104">
        <f t="shared" si="74"/>
        <v>0</v>
      </c>
      <c r="P458" s="615">
        <f t="shared" si="78"/>
        <v>0</v>
      </c>
      <c r="Q458" s="616">
        <f t="shared" si="70"/>
        <v>0</v>
      </c>
      <c r="R458" s="616">
        <f t="shared" si="70"/>
        <v>0</v>
      </c>
      <c r="S458" s="617">
        <f t="shared" si="79"/>
        <v>0</v>
      </c>
    </row>
    <row r="459" spans="1:19" ht="22.5">
      <c r="A459" s="100">
        <f>'[2]Namuna No. 8'!A463</f>
        <v>0</v>
      </c>
      <c r="B459" s="618"/>
      <c r="C459" s="611" t="s">
        <v>1571</v>
      </c>
      <c r="D459" s="618"/>
      <c r="E459" s="618"/>
      <c r="F459" s="619">
        <f t="shared" si="71"/>
        <v>0</v>
      </c>
      <c r="G459" s="615">
        <f t="shared" si="75"/>
        <v>0</v>
      </c>
      <c r="H459" s="618"/>
      <c r="I459" s="104">
        <f t="shared" si="72"/>
        <v>0</v>
      </c>
      <c r="J459" s="615">
        <f t="shared" si="76"/>
        <v>0</v>
      </c>
      <c r="K459" s="618"/>
      <c r="L459" s="104">
        <f t="shared" si="73"/>
        <v>0</v>
      </c>
      <c r="M459" s="615">
        <f t="shared" si="77"/>
        <v>0</v>
      </c>
      <c r="N459" s="618"/>
      <c r="O459" s="104">
        <f t="shared" si="74"/>
        <v>0</v>
      </c>
      <c r="P459" s="615">
        <f t="shared" si="78"/>
        <v>0</v>
      </c>
      <c r="Q459" s="616">
        <f t="shared" si="70"/>
        <v>0</v>
      </c>
      <c r="R459" s="616">
        <f t="shared" si="70"/>
        <v>0</v>
      </c>
      <c r="S459" s="617">
        <f t="shared" si="79"/>
        <v>0</v>
      </c>
    </row>
    <row r="460" spans="1:19" ht="22.5">
      <c r="A460" s="100">
        <f>'[2]Namuna No. 8'!A464</f>
        <v>0</v>
      </c>
      <c r="B460" s="618"/>
      <c r="C460" s="611" t="s">
        <v>1318</v>
      </c>
      <c r="D460" s="618"/>
      <c r="E460" s="618"/>
      <c r="F460" s="619">
        <f t="shared" si="71"/>
        <v>0</v>
      </c>
      <c r="G460" s="615">
        <f t="shared" si="75"/>
        <v>0</v>
      </c>
      <c r="H460" s="618"/>
      <c r="I460" s="104">
        <f t="shared" si="72"/>
        <v>0</v>
      </c>
      <c r="J460" s="615">
        <f t="shared" si="76"/>
        <v>0</v>
      </c>
      <c r="K460" s="618"/>
      <c r="L460" s="104">
        <f t="shared" si="73"/>
        <v>0</v>
      </c>
      <c r="M460" s="615">
        <f t="shared" si="77"/>
        <v>0</v>
      </c>
      <c r="N460" s="618"/>
      <c r="O460" s="104">
        <f t="shared" si="74"/>
        <v>0</v>
      </c>
      <c r="P460" s="615">
        <f t="shared" si="78"/>
        <v>0</v>
      </c>
      <c r="Q460" s="616">
        <f t="shared" si="70"/>
        <v>0</v>
      </c>
      <c r="R460" s="616">
        <f t="shared" si="70"/>
        <v>0</v>
      </c>
      <c r="S460" s="617">
        <f t="shared" si="79"/>
        <v>0</v>
      </c>
    </row>
    <row r="461" spans="1:19" ht="22.5">
      <c r="A461" s="100">
        <f>'[2]Namuna No. 8'!A465</f>
        <v>0</v>
      </c>
      <c r="B461" s="618"/>
      <c r="C461" s="611" t="s">
        <v>1369</v>
      </c>
      <c r="D461" s="618"/>
      <c r="E461" s="618"/>
      <c r="F461" s="619">
        <f t="shared" si="71"/>
        <v>0</v>
      </c>
      <c r="G461" s="615">
        <f t="shared" si="75"/>
        <v>0</v>
      </c>
      <c r="H461" s="618"/>
      <c r="I461" s="104">
        <f t="shared" si="72"/>
        <v>0</v>
      </c>
      <c r="J461" s="615">
        <f t="shared" si="76"/>
        <v>0</v>
      </c>
      <c r="K461" s="618"/>
      <c r="L461" s="104">
        <f t="shared" si="73"/>
        <v>0</v>
      </c>
      <c r="M461" s="615">
        <f t="shared" si="77"/>
        <v>0</v>
      </c>
      <c r="N461" s="618"/>
      <c r="O461" s="104">
        <f t="shared" si="74"/>
        <v>0</v>
      </c>
      <c r="P461" s="615">
        <f t="shared" si="78"/>
        <v>0</v>
      </c>
      <c r="Q461" s="616">
        <f t="shared" si="70"/>
        <v>0</v>
      </c>
      <c r="R461" s="616">
        <f t="shared" si="70"/>
        <v>0</v>
      </c>
      <c r="S461" s="617">
        <f t="shared" si="79"/>
        <v>0</v>
      </c>
    </row>
    <row r="462" spans="1:19" ht="22.5">
      <c r="A462" s="612">
        <f>'[2]Namuna No. 8'!A466</f>
        <v>0</v>
      </c>
      <c r="B462" s="618"/>
      <c r="C462" s="611" t="s">
        <v>1348</v>
      </c>
      <c r="D462" s="618"/>
      <c r="E462" s="618"/>
      <c r="F462" s="619">
        <f t="shared" si="71"/>
        <v>0</v>
      </c>
      <c r="G462" s="615">
        <f t="shared" si="75"/>
        <v>0</v>
      </c>
      <c r="H462" s="618"/>
      <c r="I462" s="104">
        <f t="shared" si="72"/>
        <v>0</v>
      </c>
      <c r="J462" s="615">
        <f t="shared" si="76"/>
        <v>0</v>
      </c>
      <c r="K462" s="618"/>
      <c r="L462" s="104">
        <f t="shared" si="73"/>
        <v>0</v>
      </c>
      <c r="M462" s="615">
        <f t="shared" si="77"/>
        <v>0</v>
      </c>
      <c r="N462" s="618"/>
      <c r="O462" s="104">
        <f t="shared" si="74"/>
        <v>0</v>
      </c>
      <c r="P462" s="615">
        <f t="shared" si="78"/>
        <v>0</v>
      </c>
      <c r="Q462" s="616">
        <f t="shared" si="70"/>
        <v>0</v>
      </c>
      <c r="R462" s="616">
        <f t="shared" si="70"/>
        <v>0</v>
      </c>
      <c r="S462" s="617">
        <f t="shared" si="79"/>
        <v>0</v>
      </c>
    </row>
    <row r="463" spans="1:19" ht="22.5">
      <c r="A463" s="100">
        <f>'[2]Namuna No. 8'!A467</f>
        <v>0</v>
      </c>
      <c r="B463" s="618"/>
      <c r="C463" s="611" t="s">
        <v>1505</v>
      </c>
      <c r="D463" s="618"/>
      <c r="E463" s="618"/>
      <c r="F463" s="619">
        <f t="shared" si="71"/>
        <v>0</v>
      </c>
      <c r="G463" s="615">
        <f t="shared" si="75"/>
        <v>0</v>
      </c>
      <c r="H463" s="618"/>
      <c r="I463" s="104">
        <f t="shared" si="72"/>
        <v>0</v>
      </c>
      <c r="J463" s="615">
        <f t="shared" si="76"/>
        <v>0</v>
      </c>
      <c r="K463" s="618"/>
      <c r="L463" s="104">
        <f t="shared" si="73"/>
        <v>0</v>
      </c>
      <c r="M463" s="615">
        <f t="shared" si="77"/>
        <v>0</v>
      </c>
      <c r="N463" s="618"/>
      <c r="O463" s="104">
        <f t="shared" si="74"/>
        <v>0</v>
      </c>
      <c r="P463" s="615">
        <f t="shared" si="78"/>
        <v>0</v>
      </c>
      <c r="Q463" s="616">
        <f t="shared" si="70"/>
        <v>0</v>
      </c>
      <c r="R463" s="616">
        <f t="shared" si="70"/>
        <v>0</v>
      </c>
      <c r="S463" s="617">
        <f t="shared" si="79"/>
        <v>0</v>
      </c>
    </row>
    <row r="464" spans="1:19" ht="22.5">
      <c r="A464" s="100">
        <f>'[2]Namuna No. 8'!A468</f>
        <v>0</v>
      </c>
      <c r="B464" s="618"/>
      <c r="C464" s="611" t="s">
        <v>1401</v>
      </c>
      <c r="D464" s="618"/>
      <c r="E464" s="618"/>
      <c r="F464" s="619">
        <f t="shared" si="71"/>
        <v>0</v>
      </c>
      <c r="G464" s="615">
        <f t="shared" si="75"/>
        <v>0</v>
      </c>
      <c r="H464" s="618"/>
      <c r="I464" s="104">
        <f t="shared" si="72"/>
        <v>0</v>
      </c>
      <c r="J464" s="615">
        <f t="shared" si="76"/>
        <v>0</v>
      </c>
      <c r="K464" s="618"/>
      <c r="L464" s="104">
        <f t="shared" si="73"/>
        <v>0</v>
      </c>
      <c r="M464" s="615">
        <f t="shared" si="77"/>
        <v>0</v>
      </c>
      <c r="N464" s="618"/>
      <c r="O464" s="104">
        <f t="shared" si="74"/>
        <v>0</v>
      </c>
      <c r="P464" s="615">
        <f t="shared" si="78"/>
        <v>0</v>
      </c>
      <c r="Q464" s="616">
        <f t="shared" si="70"/>
        <v>0</v>
      </c>
      <c r="R464" s="616">
        <f t="shared" si="70"/>
        <v>0</v>
      </c>
      <c r="S464" s="617">
        <f t="shared" si="79"/>
        <v>0</v>
      </c>
    </row>
    <row r="465" spans="1:19" ht="22.5">
      <c r="A465" s="100">
        <f>'[2]Namuna No. 8'!A469</f>
        <v>0</v>
      </c>
      <c r="B465" s="618"/>
      <c r="C465" s="611" t="s">
        <v>1152</v>
      </c>
      <c r="D465" s="618"/>
      <c r="E465" s="618"/>
      <c r="F465" s="619">
        <f t="shared" si="71"/>
        <v>0</v>
      </c>
      <c r="G465" s="615">
        <f t="shared" si="75"/>
        <v>0</v>
      </c>
      <c r="H465" s="618"/>
      <c r="I465" s="104">
        <f t="shared" si="72"/>
        <v>0</v>
      </c>
      <c r="J465" s="615">
        <f t="shared" si="76"/>
        <v>0</v>
      </c>
      <c r="K465" s="618"/>
      <c r="L465" s="104">
        <f t="shared" si="73"/>
        <v>0</v>
      </c>
      <c r="M465" s="615">
        <f t="shared" si="77"/>
        <v>0</v>
      </c>
      <c r="N465" s="618"/>
      <c r="O465" s="104">
        <f t="shared" si="74"/>
        <v>0</v>
      </c>
      <c r="P465" s="615">
        <f t="shared" si="78"/>
        <v>0</v>
      </c>
      <c r="Q465" s="616">
        <f t="shared" si="70"/>
        <v>0</v>
      </c>
      <c r="R465" s="616">
        <f t="shared" si="70"/>
        <v>0</v>
      </c>
      <c r="S465" s="617">
        <f t="shared" si="79"/>
        <v>0</v>
      </c>
    </row>
    <row r="466" spans="1:19" ht="22.5">
      <c r="A466" s="612">
        <f>'[2]Namuna No. 8'!A470</f>
        <v>0</v>
      </c>
      <c r="B466" s="618"/>
      <c r="C466" s="611" t="s">
        <v>1474</v>
      </c>
      <c r="D466" s="618"/>
      <c r="E466" s="618"/>
      <c r="F466" s="619">
        <f t="shared" si="71"/>
        <v>0</v>
      </c>
      <c r="G466" s="615">
        <f t="shared" si="75"/>
        <v>0</v>
      </c>
      <c r="H466" s="618"/>
      <c r="I466" s="104">
        <f t="shared" si="72"/>
        <v>0</v>
      </c>
      <c r="J466" s="615">
        <f t="shared" si="76"/>
        <v>0</v>
      </c>
      <c r="K466" s="618"/>
      <c r="L466" s="104">
        <f t="shared" si="73"/>
        <v>0</v>
      </c>
      <c r="M466" s="615">
        <f t="shared" si="77"/>
        <v>0</v>
      </c>
      <c r="N466" s="618"/>
      <c r="O466" s="104">
        <f t="shared" si="74"/>
        <v>0</v>
      </c>
      <c r="P466" s="615">
        <f t="shared" si="78"/>
        <v>0</v>
      </c>
      <c r="Q466" s="616">
        <f t="shared" si="70"/>
        <v>0</v>
      </c>
      <c r="R466" s="616">
        <f t="shared" si="70"/>
        <v>0</v>
      </c>
      <c r="S466" s="617">
        <f t="shared" si="79"/>
        <v>0</v>
      </c>
    </row>
    <row r="467" spans="1:19" ht="22.5">
      <c r="A467" s="100">
        <f>'[2]Namuna No. 8'!A471</f>
        <v>0</v>
      </c>
      <c r="B467" s="618"/>
      <c r="C467" s="611" t="s">
        <v>1219</v>
      </c>
      <c r="D467" s="618"/>
      <c r="E467" s="618"/>
      <c r="F467" s="619">
        <f t="shared" si="71"/>
        <v>0</v>
      </c>
      <c r="G467" s="615">
        <f t="shared" si="75"/>
        <v>0</v>
      </c>
      <c r="H467" s="618"/>
      <c r="I467" s="104">
        <f t="shared" si="72"/>
        <v>0</v>
      </c>
      <c r="J467" s="615">
        <f t="shared" si="76"/>
        <v>0</v>
      </c>
      <c r="K467" s="618"/>
      <c r="L467" s="104">
        <f t="shared" si="73"/>
        <v>0</v>
      </c>
      <c r="M467" s="615">
        <f t="shared" si="77"/>
        <v>0</v>
      </c>
      <c r="N467" s="618"/>
      <c r="O467" s="104">
        <f t="shared" si="74"/>
        <v>0</v>
      </c>
      <c r="P467" s="615">
        <f t="shared" si="78"/>
        <v>0</v>
      </c>
      <c r="Q467" s="616">
        <f t="shared" si="70"/>
        <v>0</v>
      </c>
      <c r="R467" s="616">
        <f t="shared" si="70"/>
        <v>0</v>
      </c>
      <c r="S467" s="617">
        <f t="shared" si="79"/>
        <v>0</v>
      </c>
    </row>
    <row r="468" spans="1:19" ht="22.5">
      <c r="A468" s="100">
        <f>'[2]Namuna No. 8'!A472</f>
        <v>0</v>
      </c>
      <c r="B468" s="618"/>
      <c r="C468" s="611" t="s">
        <v>1441</v>
      </c>
      <c r="D468" s="618"/>
      <c r="E468" s="618"/>
      <c r="F468" s="619">
        <f t="shared" si="71"/>
        <v>0</v>
      </c>
      <c r="G468" s="615">
        <f t="shared" si="75"/>
        <v>0</v>
      </c>
      <c r="H468" s="618"/>
      <c r="I468" s="104">
        <f t="shared" si="72"/>
        <v>0</v>
      </c>
      <c r="J468" s="615">
        <f t="shared" si="76"/>
        <v>0</v>
      </c>
      <c r="K468" s="618"/>
      <c r="L468" s="104">
        <f t="shared" si="73"/>
        <v>0</v>
      </c>
      <c r="M468" s="615">
        <f t="shared" si="77"/>
        <v>0</v>
      </c>
      <c r="N468" s="618"/>
      <c r="O468" s="104">
        <f t="shared" si="74"/>
        <v>0</v>
      </c>
      <c r="P468" s="615">
        <f t="shared" si="78"/>
        <v>0</v>
      </c>
      <c r="Q468" s="616">
        <f t="shared" si="70"/>
        <v>0</v>
      </c>
      <c r="R468" s="616">
        <f t="shared" si="70"/>
        <v>0</v>
      </c>
      <c r="S468" s="617">
        <f t="shared" si="79"/>
        <v>0</v>
      </c>
    </row>
    <row r="469" spans="1:19" ht="22.5">
      <c r="A469" s="100">
        <f>'[2]Namuna No. 8'!A473</f>
        <v>0</v>
      </c>
      <c r="B469" s="618"/>
      <c r="C469" s="611" t="s">
        <v>1209</v>
      </c>
      <c r="D469" s="618"/>
      <c r="E469" s="618"/>
      <c r="F469" s="619">
        <f t="shared" si="71"/>
        <v>0</v>
      </c>
      <c r="G469" s="615">
        <f t="shared" si="75"/>
        <v>0</v>
      </c>
      <c r="H469" s="618"/>
      <c r="I469" s="104">
        <f t="shared" si="72"/>
        <v>0</v>
      </c>
      <c r="J469" s="615">
        <f t="shared" si="76"/>
        <v>0</v>
      </c>
      <c r="K469" s="618"/>
      <c r="L469" s="104">
        <f t="shared" si="73"/>
        <v>0</v>
      </c>
      <c r="M469" s="615">
        <f t="shared" si="77"/>
        <v>0</v>
      </c>
      <c r="N469" s="618"/>
      <c r="O469" s="104">
        <f t="shared" si="74"/>
        <v>0</v>
      </c>
      <c r="P469" s="615">
        <f t="shared" si="78"/>
        <v>0</v>
      </c>
      <c r="Q469" s="616">
        <f t="shared" si="70"/>
        <v>0</v>
      </c>
      <c r="R469" s="616">
        <f t="shared" si="70"/>
        <v>0</v>
      </c>
      <c r="S469" s="617">
        <f t="shared" si="79"/>
        <v>0</v>
      </c>
    </row>
    <row r="470" spans="1:19" ht="22.5">
      <c r="A470" s="612">
        <f>'[2]Namuna No. 8'!A474</f>
        <v>0</v>
      </c>
      <c r="B470" s="618"/>
      <c r="C470" s="611" t="s">
        <v>1301</v>
      </c>
      <c r="D470" s="618"/>
      <c r="E470" s="618"/>
      <c r="F470" s="619">
        <f t="shared" si="71"/>
        <v>0</v>
      </c>
      <c r="G470" s="615">
        <f t="shared" si="75"/>
        <v>0</v>
      </c>
      <c r="H470" s="618"/>
      <c r="I470" s="104">
        <f t="shared" si="72"/>
        <v>0</v>
      </c>
      <c r="J470" s="615">
        <f t="shared" si="76"/>
        <v>0</v>
      </c>
      <c r="K470" s="618"/>
      <c r="L470" s="104">
        <f t="shared" si="73"/>
        <v>0</v>
      </c>
      <c r="M470" s="615">
        <f t="shared" si="77"/>
        <v>0</v>
      </c>
      <c r="N470" s="618"/>
      <c r="O470" s="104">
        <f t="shared" si="74"/>
        <v>0</v>
      </c>
      <c r="P470" s="615">
        <f t="shared" si="78"/>
        <v>0</v>
      </c>
      <c r="Q470" s="616">
        <f t="shared" si="70"/>
        <v>0</v>
      </c>
      <c r="R470" s="616">
        <f t="shared" si="70"/>
        <v>0</v>
      </c>
      <c r="S470" s="617">
        <f t="shared" si="79"/>
        <v>0</v>
      </c>
    </row>
    <row r="471" spans="1:19" ht="22.5">
      <c r="A471" s="100">
        <f>'[2]Namuna No. 8'!A475</f>
        <v>0</v>
      </c>
      <c r="B471" s="618"/>
      <c r="C471" s="611" t="s">
        <v>1257</v>
      </c>
      <c r="D471" s="618"/>
      <c r="E471" s="618"/>
      <c r="F471" s="619">
        <f t="shared" si="71"/>
        <v>0</v>
      </c>
      <c r="G471" s="615">
        <f t="shared" si="75"/>
        <v>0</v>
      </c>
      <c r="H471" s="618"/>
      <c r="I471" s="104">
        <f t="shared" si="72"/>
        <v>0</v>
      </c>
      <c r="J471" s="615">
        <f t="shared" si="76"/>
        <v>0</v>
      </c>
      <c r="K471" s="618"/>
      <c r="L471" s="104">
        <f t="shared" si="73"/>
        <v>0</v>
      </c>
      <c r="M471" s="615">
        <f t="shared" si="77"/>
        <v>0</v>
      </c>
      <c r="N471" s="618"/>
      <c r="O471" s="104">
        <f t="shared" si="74"/>
        <v>0</v>
      </c>
      <c r="P471" s="615">
        <f t="shared" si="78"/>
        <v>0</v>
      </c>
      <c r="Q471" s="616">
        <f t="shared" ref="Q471:R534" si="80">E471+H471+K471+N471</f>
        <v>0</v>
      </c>
      <c r="R471" s="616">
        <f t="shared" si="80"/>
        <v>0</v>
      </c>
      <c r="S471" s="617">
        <f t="shared" si="79"/>
        <v>0</v>
      </c>
    </row>
    <row r="472" spans="1:19" ht="22.5">
      <c r="A472" s="100">
        <f>'[2]Namuna No. 8'!A476</f>
        <v>0</v>
      </c>
      <c r="B472" s="618"/>
      <c r="C472" s="611" t="s">
        <v>1408</v>
      </c>
      <c r="D472" s="618"/>
      <c r="E472" s="618"/>
      <c r="F472" s="619">
        <f t="shared" si="71"/>
        <v>0</v>
      </c>
      <c r="G472" s="615">
        <f t="shared" si="75"/>
        <v>0</v>
      </c>
      <c r="H472" s="618"/>
      <c r="I472" s="104">
        <f t="shared" si="72"/>
        <v>0</v>
      </c>
      <c r="J472" s="615">
        <f t="shared" si="76"/>
        <v>0</v>
      </c>
      <c r="K472" s="618"/>
      <c r="L472" s="104">
        <f t="shared" si="73"/>
        <v>0</v>
      </c>
      <c r="M472" s="615">
        <f t="shared" si="77"/>
        <v>0</v>
      </c>
      <c r="N472" s="618"/>
      <c r="O472" s="104">
        <f t="shared" si="74"/>
        <v>0</v>
      </c>
      <c r="P472" s="615">
        <f t="shared" si="78"/>
        <v>0</v>
      </c>
      <c r="Q472" s="616">
        <f t="shared" si="80"/>
        <v>0</v>
      </c>
      <c r="R472" s="616">
        <f t="shared" si="80"/>
        <v>0</v>
      </c>
      <c r="S472" s="617">
        <f t="shared" si="79"/>
        <v>0</v>
      </c>
    </row>
    <row r="473" spans="1:19" ht="22.5">
      <c r="A473" s="100">
        <f>'[2]Namuna No. 8'!A477</f>
        <v>0</v>
      </c>
      <c r="B473" s="618"/>
      <c r="C473" s="611" t="s">
        <v>1484</v>
      </c>
      <c r="D473" s="618"/>
      <c r="E473" s="618"/>
      <c r="F473" s="619">
        <f t="shared" si="71"/>
        <v>0</v>
      </c>
      <c r="G473" s="615">
        <f t="shared" si="75"/>
        <v>0</v>
      </c>
      <c r="H473" s="618"/>
      <c r="I473" s="104">
        <f t="shared" si="72"/>
        <v>0</v>
      </c>
      <c r="J473" s="615">
        <f t="shared" si="76"/>
        <v>0</v>
      </c>
      <c r="K473" s="618"/>
      <c r="L473" s="104">
        <f t="shared" si="73"/>
        <v>0</v>
      </c>
      <c r="M473" s="615">
        <f t="shared" si="77"/>
        <v>0</v>
      </c>
      <c r="N473" s="618"/>
      <c r="O473" s="104">
        <f t="shared" si="74"/>
        <v>0</v>
      </c>
      <c r="P473" s="615">
        <f t="shared" si="78"/>
        <v>0</v>
      </c>
      <c r="Q473" s="616">
        <f t="shared" si="80"/>
        <v>0</v>
      </c>
      <c r="R473" s="616">
        <f t="shared" si="80"/>
        <v>0</v>
      </c>
      <c r="S473" s="617">
        <f t="shared" si="79"/>
        <v>0</v>
      </c>
    </row>
    <row r="474" spans="1:19" ht="22.5">
      <c r="A474" s="612">
        <f>'[2]Namuna No. 8'!A478</f>
        <v>0</v>
      </c>
      <c r="B474" s="618"/>
      <c r="C474" s="611" t="s">
        <v>1371</v>
      </c>
      <c r="D474" s="618"/>
      <c r="E474" s="618"/>
      <c r="F474" s="619">
        <f t="shared" si="71"/>
        <v>0</v>
      </c>
      <c r="G474" s="615">
        <f t="shared" si="75"/>
        <v>0</v>
      </c>
      <c r="H474" s="618"/>
      <c r="I474" s="104">
        <f t="shared" si="72"/>
        <v>0</v>
      </c>
      <c r="J474" s="615">
        <f t="shared" si="76"/>
        <v>0</v>
      </c>
      <c r="K474" s="618"/>
      <c r="L474" s="104">
        <f t="shared" si="73"/>
        <v>0</v>
      </c>
      <c r="M474" s="615">
        <f t="shared" si="77"/>
        <v>0</v>
      </c>
      <c r="N474" s="618"/>
      <c r="O474" s="104">
        <f t="shared" si="74"/>
        <v>0</v>
      </c>
      <c r="P474" s="615">
        <f t="shared" si="78"/>
        <v>0</v>
      </c>
      <c r="Q474" s="616">
        <f t="shared" si="80"/>
        <v>0</v>
      </c>
      <c r="R474" s="616">
        <f t="shared" si="80"/>
        <v>0</v>
      </c>
      <c r="S474" s="617">
        <f t="shared" si="79"/>
        <v>0</v>
      </c>
    </row>
    <row r="475" spans="1:19" ht="22.5">
      <c r="A475" s="100">
        <f>'[2]Namuna No. 8'!A479</f>
        <v>0</v>
      </c>
      <c r="B475" s="618"/>
      <c r="C475" s="611" t="s">
        <v>1159</v>
      </c>
      <c r="D475" s="618"/>
      <c r="E475" s="618"/>
      <c r="F475" s="619">
        <f t="shared" si="71"/>
        <v>0</v>
      </c>
      <c r="G475" s="615">
        <f t="shared" si="75"/>
        <v>0</v>
      </c>
      <c r="H475" s="618"/>
      <c r="I475" s="104">
        <f t="shared" si="72"/>
        <v>0</v>
      </c>
      <c r="J475" s="615">
        <f t="shared" si="76"/>
        <v>0</v>
      </c>
      <c r="K475" s="618"/>
      <c r="L475" s="104">
        <f t="shared" si="73"/>
        <v>0</v>
      </c>
      <c r="M475" s="615">
        <f t="shared" si="77"/>
        <v>0</v>
      </c>
      <c r="N475" s="618"/>
      <c r="O475" s="104">
        <f t="shared" si="74"/>
        <v>0</v>
      </c>
      <c r="P475" s="615">
        <f t="shared" si="78"/>
        <v>0</v>
      </c>
      <c r="Q475" s="616">
        <f t="shared" si="80"/>
        <v>0</v>
      </c>
      <c r="R475" s="616">
        <f t="shared" si="80"/>
        <v>0</v>
      </c>
      <c r="S475" s="617">
        <f t="shared" si="79"/>
        <v>0</v>
      </c>
    </row>
    <row r="476" spans="1:19" ht="22.5">
      <c r="A476" s="100">
        <f>'[2]Namuna No. 8'!A480</f>
        <v>0</v>
      </c>
      <c r="B476" s="618"/>
      <c r="C476" s="611" t="s">
        <v>1108</v>
      </c>
      <c r="D476" s="618"/>
      <c r="E476" s="618"/>
      <c r="F476" s="619">
        <f t="shared" si="71"/>
        <v>0</v>
      </c>
      <c r="G476" s="615">
        <f t="shared" si="75"/>
        <v>0</v>
      </c>
      <c r="H476" s="618"/>
      <c r="I476" s="104">
        <f t="shared" si="72"/>
        <v>0</v>
      </c>
      <c r="J476" s="615">
        <f t="shared" si="76"/>
        <v>0</v>
      </c>
      <c r="K476" s="618"/>
      <c r="L476" s="104">
        <f t="shared" si="73"/>
        <v>0</v>
      </c>
      <c r="M476" s="615">
        <f t="shared" si="77"/>
        <v>0</v>
      </c>
      <c r="N476" s="618"/>
      <c r="O476" s="104">
        <f t="shared" si="74"/>
        <v>0</v>
      </c>
      <c r="P476" s="615">
        <f t="shared" si="78"/>
        <v>0</v>
      </c>
      <c r="Q476" s="616">
        <f t="shared" si="80"/>
        <v>0</v>
      </c>
      <c r="R476" s="616">
        <f t="shared" si="80"/>
        <v>0</v>
      </c>
      <c r="S476" s="617">
        <f t="shared" si="79"/>
        <v>0</v>
      </c>
    </row>
    <row r="477" spans="1:19" ht="22.5">
      <c r="A477" s="100">
        <f>'[2]Namuna No. 8'!A481</f>
        <v>0</v>
      </c>
      <c r="B477" s="618"/>
      <c r="C477" s="611" t="s">
        <v>1447</v>
      </c>
      <c r="D477" s="618"/>
      <c r="E477" s="618"/>
      <c r="F477" s="619">
        <f t="shared" si="71"/>
        <v>0</v>
      </c>
      <c r="G477" s="615">
        <f t="shared" si="75"/>
        <v>0</v>
      </c>
      <c r="H477" s="618"/>
      <c r="I477" s="104">
        <f t="shared" si="72"/>
        <v>0</v>
      </c>
      <c r="J477" s="615">
        <f t="shared" si="76"/>
        <v>0</v>
      </c>
      <c r="K477" s="618"/>
      <c r="L477" s="104">
        <f t="shared" si="73"/>
        <v>0</v>
      </c>
      <c r="M477" s="615">
        <f t="shared" si="77"/>
        <v>0</v>
      </c>
      <c r="N477" s="618"/>
      <c r="O477" s="104">
        <f t="shared" si="74"/>
        <v>0</v>
      </c>
      <c r="P477" s="615">
        <f t="shared" si="78"/>
        <v>0</v>
      </c>
      <c r="Q477" s="616">
        <f t="shared" si="80"/>
        <v>0</v>
      </c>
      <c r="R477" s="616">
        <f t="shared" si="80"/>
        <v>0</v>
      </c>
      <c r="S477" s="617">
        <f t="shared" si="79"/>
        <v>0</v>
      </c>
    </row>
    <row r="478" spans="1:19" ht="22.5">
      <c r="A478" s="612">
        <f>'[2]Namuna No. 8'!A482</f>
        <v>0</v>
      </c>
      <c r="B478" s="618"/>
      <c r="C478" s="611" t="s">
        <v>1195</v>
      </c>
      <c r="D478" s="618"/>
      <c r="E478" s="618"/>
      <c r="F478" s="619">
        <f t="shared" si="71"/>
        <v>0</v>
      </c>
      <c r="G478" s="615">
        <f t="shared" si="75"/>
        <v>0</v>
      </c>
      <c r="H478" s="618"/>
      <c r="I478" s="104">
        <f t="shared" si="72"/>
        <v>0</v>
      </c>
      <c r="J478" s="615">
        <f t="shared" si="76"/>
        <v>0</v>
      </c>
      <c r="K478" s="618"/>
      <c r="L478" s="104">
        <f t="shared" si="73"/>
        <v>0</v>
      </c>
      <c r="M478" s="615">
        <f t="shared" si="77"/>
        <v>0</v>
      </c>
      <c r="N478" s="618"/>
      <c r="O478" s="104">
        <f t="shared" si="74"/>
        <v>0</v>
      </c>
      <c r="P478" s="615">
        <f t="shared" si="78"/>
        <v>0</v>
      </c>
      <c r="Q478" s="616">
        <f t="shared" si="80"/>
        <v>0</v>
      </c>
      <c r="R478" s="616">
        <f t="shared" si="80"/>
        <v>0</v>
      </c>
      <c r="S478" s="617">
        <f t="shared" si="79"/>
        <v>0</v>
      </c>
    </row>
    <row r="479" spans="1:19" ht="22.5">
      <c r="A479" s="100">
        <f>'[2]Namuna No. 8'!A483</f>
        <v>0</v>
      </c>
      <c r="B479" s="618"/>
      <c r="C479" s="611" t="s">
        <v>1189</v>
      </c>
      <c r="D479" s="618"/>
      <c r="E479" s="618"/>
      <c r="F479" s="619">
        <f t="shared" si="71"/>
        <v>0</v>
      </c>
      <c r="G479" s="615">
        <f t="shared" si="75"/>
        <v>0</v>
      </c>
      <c r="H479" s="618"/>
      <c r="I479" s="104">
        <f t="shared" si="72"/>
        <v>0</v>
      </c>
      <c r="J479" s="615">
        <f t="shared" si="76"/>
        <v>0</v>
      </c>
      <c r="K479" s="618"/>
      <c r="L479" s="104">
        <f t="shared" si="73"/>
        <v>0</v>
      </c>
      <c r="M479" s="615">
        <f t="shared" si="77"/>
        <v>0</v>
      </c>
      <c r="N479" s="618"/>
      <c r="O479" s="104">
        <f t="shared" si="74"/>
        <v>0</v>
      </c>
      <c r="P479" s="615">
        <f t="shared" si="78"/>
        <v>0</v>
      </c>
      <c r="Q479" s="616">
        <f t="shared" si="80"/>
        <v>0</v>
      </c>
      <c r="R479" s="616">
        <f t="shared" si="80"/>
        <v>0</v>
      </c>
      <c r="S479" s="617">
        <f t="shared" si="79"/>
        <v>0</v>
      </c>
    </row>
    <row r="480" spans="1:19" ht="22.5">
      <c r="A480" s="100">
        <f>'[2]Namuna No. 8'!A484</f>
        <v>0</v>
      </c>
      <c r="B480" s="618"/>
      <c r="C480" s="611" t="s">
        <v>1450</v>
      </c>
      <c r="D480" s="618"/>
      <c r="E480" s="618"/>
      <c r="F480" s="619">
        <f t="shared" si="71"/>
        <v>0</v>
      </c>
      <c r="G480" s="615">
        <f t="shared" si="75"/>
        <v>0</v>
      </c>
      <c r="H480" s="618"/>
      <c r="I480" s="104">
        <f t="shared" si="72"/>
        <v>0</v>
      </c>
      <c r="J480" s="615">
        <f t="shared" si="76"/>
        <v>0</v>
      </c>
      <c r="K480" s="618"/>
      <c r="L480" s="104">
        <f t="shared" si="73"/>
        <v>0</v>
      </c>
      <c r="M480" s="615">
        <f t="shared" si="77"/>
        <v>0</v>
      </c>
      <c r="N480" s="618"/>
      <c r="O480" s="104">
        <f t="shared" si="74"/>
        <v>0</v>
      </c>
      <c r="P480" s="615">
        <f t="shared" si="78"/>
        <v>0</v>
      </c>
      <c r="Q480" s="616">
        <f t="shared" si="80"/>
        <v>0</v>
      </c>
      <c r="R480" s="616">
        <f t="shared" si="80"/>
        <v>0</v>
      </c>
      <c r="S480" s="617">
        <f t="shared" si="79"/>
        <v>0</v>
      </c>
    </row>
    <row r="481" spans="1:19" ht="22.5">
      <c r="A481" s="100">
        <f>'[2]Namuna No. 8'!A485</f>
        <v>0</v>
      </c>
      <c r="B481" s="618"/>
      <c r="C481" s="611" t="s">
        <v>1490</v>
      </c>
      <c r="D481" s="618"/>
      <c r="E481" s="618"/>
      <c r="F481" s="619">
        <f t="shared" si="71"/>
        <v>0</v>
      </c>
      <c r="G481" s="615">
        <f t="shared" si="75"/>
        <v>0</v>
      </c>
      <c r="H481" s="618"/>
      <c r="I481" s="104">
        <f t="shared" si="72"/>
        <v>0</v>
      </c>
      <c r="J481" s="615">
        <f t="shared" si="76"/>
        <v>0</v>
      </c>
      <c r="K481" s="618"/>
      <c r="L481" s="104">
        <f t="shared" si="73"/>
        <v>0</v>
      </c>
      <c r="M481" s="615">
        <f t="shared" si="77"/>
        <v>0</v>
      </c>
      <c r="N481" s="618"/>
      <c r="O481" s="104">
        <f t="shared" si="74"/>
        <v>0</v>
      </c>
      <c r="P481" s="615">
        <f t="shared" si="78"/>
        <v>0</v>
      </c>
      <c r="Q481" s="616">
        <f t="shared" si="80"/>
        <v>0</v>
      </c>
      <c r="R481" s="616">
        <f t="shared" si="80"/>
        <v>0</v>
      </c>
      <c r="S481" s="617">
        <f t="shared" si="79"/>
        <v>0</v>
      </c>
    </row>
    <row r="482" spans="1:19" ht="22.5">
      <c r="A482" s="612">
        <f>'[2]Namuna No. 8'!A486</f>
        <v>0</v>
      </c>
      <c r="B482" s="618"/>
      <c r="C482" s="611" t="s">
        <v>1183</v>
      </c>
      <c r="D482" s="618"/>
      <c r="E482" s="618"/>
      <c r="F482" s="619">
        <f t="shared" si="71"/>
        <v>0</v>
      </c>
      <c r="G482" s="615">
        <f t="shared" si="75"/>
        <v>0</v>
      </c>
      <c r="H482" s="618"/>
      <c r="I482" s="104">
        <f t="shared" si="72"/>
        <v>0</v>
      </c>
      <c r="J482" s="615">
        <f t="shared" si="76"/>
        <v>0</v>
      </c>
      <c r="K482" s="618"/>
      <c r="L482" s="104">
        <f t="shared" si="73"/>
        <v>0</v>
      </c>
      <c r="M482" s="615">
        <f t="shared" si="77"/>
        <v>0</v>
      </c>
      <c r="N482" s="618"/>
      <c r="O482" s="104">
        <f t="shared" si="74"/>
        <v>0</v>
      </c>
      <c r="P482" s="615">
        <f t="shared" si="78"/>
        <v>0</v>
      </c>
      <c r="Q482" s="616">
        <f t="shared" si="80"/>
        <v>0</v>
      </c>
      <c r="R482" s="616">
        <f t="shared" si="80"/>
        <v>0</v>
      </c>
      <c r="S482" s="617">
        <f t="shared" si="79"/>
        <v>0</v>
      </c>
    </row>
    <row r="483" spans="1:19" ht="22.5">
      <c r="A483" s="100">
        <f>'[2]Namuna No. 8'!A487</f>
        <v>0</v>
      </c>
      <c r="B483" s="618"/>
      <c r="C483" s="611" t="s">
        <v>1102</v>
      </c>
      <c r="D483" s="618"/>
      <c r="E483" s="618"/>
      <c r="F483" s="619">
        <f t="shared" si="71"/>
        <v>0</v>
      </c>
      <c r="G483" s="615">
        <f t="shared" si="75"/>
        <v>0</v>
      </c>
      <c r="H483" s="618"/>
      <c r="I483" s="104">
        <f t="shared" si="72"/>
        <v>0</v>
      </c>
      <c r="J483" s="615">
        <f t="shared" si="76"/>
        <v>0</v>
      </c>
      <c r="K483" s="618"/>
      <c r="L483" s="104">
        <f t="shared" si="73"/>
        <v>0</v>
      </c>
      <c r="M483" s="615">
        <f t="shared" si="77"/>
        <v>0</v>
      </c>
      <c r="N483" s="618"/>
      <c r="O483" s="104">
        <f t="shared" si="74"/>
        <v>0</v>
      </c>
      <c r="P483" s="615">
        <f t="shared" si="78"/>
        <v>0</v>
      </c>
      <c r="Q483" s="616">
        <f t="shared" si="80"/>
        <v>0</v>
      </c>
      <c r="R483" s="616">
        <f t="shared" si="80"/>
        <v>0</v>
      </c>
      <c r="S483" s="617">
        <f t="shared" si="79"/>
        <v>0</v>
      </c>
    </row>
    <row r="484" spans="1:19" ht="22.5">
      <c r="A484" s="100">
        <f>'[2]Namuna No. 8'!A488</f>
        <v>0</v>
      </c>
      <c r="B484" s="618"/>
      <c r="C484" s="611" t="s">
        <v>1221</v>
      </c>
      <c r="D484" s="618"/>
      <c r="E484" s="618"/>
      <c r="F484" s="619">
        <f t="shared" si="71"/>
        <v>0</v>
      </c>
      <c r="G484" s="615">
        <f t="shared" si="75"/>
        <v>0</v>
      </c>
      <c r="H484" s="618"/>
      <c r="I484" s="104">
        <f t="shared" si="72"/>
        <v>0</v>
      </c>
      <c r="J484" s="615">
        <f t="shared" si="76"/>
        <v>0</v>
      </c>
      <c r="K484" s="618"/>
      <c r="L484" s="104">
        <f t="shared" si="73"/>
        <v>0</v>
      </c>
      <c r="M484" s="615">
        <f t="shared" si="77"/>
        <v>0</v>
      </c>
      <c r="N484" s="618"/>
      <c r="O484" s="104">
        <f t="shared" si="74"/>
        <v>0</v>
      </c>
      <c r="P484" s="615">
        <f t="shared" si="78"/>
        <v>0</v>
      </c>
      <c r="Q484" s="616">
        <f t="shared" si="80"/>
        <v>0</v>
      </c>
      <c r="R484" s="616">
        <f t="shared" si="80"/>
        <v>0</v>
      </c>
      <c r="S484" s="617">
        <f t="shared" si="79"/>
        <v>0</v>
      </c>
    </row>
    <row r="485" spans="1:19" ht="22.5">
      <c r="A485" s="100">
        <f>'[2]Namuna No. 8'!A489</f>
        <v>0</v>
      </c>
      <c r="B485" s="618"/>
      <c r="C485" s="611" t="s">
        <v>1486</v>
      </c>
      <c r="D485" s="618"/>
      <c r="E485" s="618"/>
      <c r="F485" s="619">
        <f t="shared" si="71"/>
        <v>0</v>
      </c>
      <c r="G485" s="615">
        <f t="shared" si="75"/>
        <v>0</v>
      </c>
      <c r="H485" s="618"/>
      <c r="I485" s="104">
        <f t="shared" si="72"/>
        <v>0</v>
      </c>
      <c r="J485" s="615">
        <f t="shared" si="76"/>
        <v>0</v>
      </c>
      <c r="K485" s="618"/>
      <c r="L485" s="104">
        <f t="shared" si="73"/>
        <v>0</v>
      </c>
      <c r="M485" s="615">
        <f t="shared" si="77"/>
        <v>0</v>
      </c>
      <c r="N485" s="618"/>
      <c r="O485" s="104">
        <f t="shared" si="74"/>
        <v>0</v>
      </c>
      <c r="P485" s="615">
        <f t="shared" si="78"/>
        <v>0</v>
      </c>
      <c r="Q485" s="616">
        <f t="shared" si="80"/>
        <v>0</v>
      </c>
      <c r="R485" s="616">
        <f t="shared" si="80"/>
        <v>0</v>
      </c>
      <c r="S485" s="617">
        <f t="shared" si="79"/>
        <v>0</v>
      </c>
    </row>
    <row r="486" spans="1:19" ht="22.5">
      <c r="A486" s="612">
        <f>'[2]Namuna No. 8'!A490</f>
        <v>0</v>
      </c>
      <c r="B486" s="618"/>
      <c r="C486" s="611" t="s">
        <v>1156</v>
      </c>
      <c r="D486" s="618"/>
      <c r="E486" s="618"/>
      <c r="F486" s="619">
        <f t="shared" si="71"/>
        <v>0</v>
      </c>
      <c r="G486" s="615">
        <f t="shared" si="75"/>
        <v>0</v>
      </c>
      <c r="H486" s="618"/>
      <c r="I486" s="104">
        <f t="shared" si="72"/>
        <v>0</v>
      </c>
      <c r="J486" s="615">
        <f t="shared" si="76"/>
        <v>0</v>
      </c>
      <c r="K486" s="618"/>
      <c r="L486" s="104">
        <f t="shared" si="73"/>
        <v>0</v>
      </c>
      <c r="M486" s="615">
        <f t="shared" si="77"/>
        <v>0</v>
      </c>
      <c r="N486" s="618"/>
      <c r="O486" s="104">
        <f t="shared" si="74"/>
        <v>0</v>
      </c>
      <c r="P486" s="615">
        <f t="shared" si="78"/>
        <v>0</v>
      </c>
      <c r="Q486" s="616">
        <f t="shared" si="80"/>
        <v>0</v>
      </c>
      <c r="R486" s="616">
        <f t="shared" si="80"/>
        <v>0</v>
      </c>
      <c r="S486" s="617">
        <f t="shared" si="79"/>
        <v>0</v>
      </c>
    </row>
    <row r="487" spans="1:19" ht="22.5">
      <c r="A487" s="100">
        <f>'[2]Namuna No. 8'!A491</f>
        <v>0</v>
      </c>
      <c r="B487" s="618"/>
      <c r="C487" s="611" t="s">
        <v>1542</v>
      </c>
      <c r="D487" s="618"/>
      <c r="E487" s="618"/>
      <c r="F487" s="619">
        <f t="shared" si="71"/>
        <v>0</v>
      </c>
      <c r="G487" s="615">
        <f t="shared" si="75"/>
        <v>0</v>
      </c>
      <c r="H487" s="618"/>
      <c r="I487" s="104">
        <f t="shared" si="72"/>
        <v>0</v>
      </c>
      <c r="J487" s="615">
        <f t="shared" si="76"/>
        <v>0</v>
      </c>
      <c r="K487" s="618"/>
      <c r="L487" s="104">
        <f t="shared" si="73"/>
        <v>0</v>
      </c>
      <c r="M487" s="615">
        <f t="shared" si="77"/>
        <v>0</v>
      </c>
      <c r="N487" s="618"/>
      <c r="O487" s="104">
        <f t="shared" si="74"/>
        <v>0</v>
      </c>
      <c r="P487" s="615">
        <f t="shared" si="78"/>
        <v>0</v>
      </c>
      <c r="Q487" s="616">
        <f t="shared" si="80"/>
        <v>0</v>
      </c>
      <c r="R487" s="616">
        <f t="shared" si="80"/>
        <v>0</v>
      </c>
      <c r="S487" s="617">
        <f t="shared" si="79"/>
        <v>0</v>
      </c>
    </row>
    <row r="488" spans="1:19" ht="22.5">
      <c r="A488" s="100">
        <f>'[2]Namuna No. 8'!A492</f>
        <v>0</v>
      </c>
      <c r="B488" s="618"/>
      <c r="C488" s="611" t="s">
        <v>1520</v>
      </c>
      <c r="D488" s="618"/>
      <c r="E488" s="618"/>
      <c r="F488" s="619">
        <f t="shared" si="71"/>
        <v>0</v>
      </c>
      <c r="G488" s="615">
        <f t="shared" si="75"/>
        <v>0</v>
      </c>
      <c r="H488" s="618"/>
      <c r="I488" s="104">
        <f t="shared" si="72"/>
        <v>0</v>
      </c>
      <c r="J488" s="615">
        <f t="shared" si="76"/>
        <v>0</v>
      </c>
      <c r="K488" s="618"/>
      <c r="L488" s="104">
        <f t="shared" si="73"/>
        <v>0</v>
      </c>
      <c r="M488" s="615">
        <f t="shared" si="77"/>
        <v>0</v>
      </c>
      <c r="N488" s="618"/>
      <c r="O488" s="104">
        <f t="shared" si="74"/>
        <v>0</v>
      </c>
      <c r="P488" s="615">
        <f t="shared" si="78"/>
        <v>0</v>
      </c>
      <c r="Q488" s="616">
        <f t="shared" si="80"/>
        <v>0</v>
      </c>
      <c r="R488" s="616">
        <f t="shared" si="80"/>
        <v>0</v>
      </c>
      <c r="S488" s="617">
        <f t="shared" si="79"/>
        <v>0</v>
      </c>
    </row>
    <row r="489" spans="1:19" ht="22.5">
      <c r="A489" s="100">
        <f>'[2]Namuna No. 8'!A493</f>
        <v>0</v>
      </c>
      <c r="B489" s="618"/>
      <c r="C489" s="611" t="s">
        <v>1295</v>
      </c>
      <c r="D489" s="618"/>
      <c r="E489" s="618"/>
      <c r="F489" s="619">
        <f t="shared" si="71"/>
        <v>0</v>
      </c>
      <c r="G489" s="615">
        <f t="shared" si="75"/>
        <v>0</v>
      </c>
      <c r="H489" s="618"/>
      <c r="I489" s="104">
        <f t="shared" si="72"/>
        <v>0</v>
      </c>
      <c r="J489" s="615">
        <f t="shared" si="76"/>
        <v>0</v>
      </c>
      <c r="K489" s="618"/>
      <c r="L489" s="104">
        <f t="shared" si="73"/>
        <v>0</v>
      </c>
      <c r="M489" s="615">
        <f t="shared" si="77"/>
        <v>0</v>
      </c>
      <c r="N489" s="618"/>
      <c r="O489" s="104">
        <f t="shared" si="74"/>
        <v>0</v>
      </c>
      <c r="P489" s="615">
        <f t="shared" si="78"/>
        <v>0</v>
      </c>
      <c r="Q489" s="616">
        <f t="shared" si="80"/>
        <v>0</v>
      </c>
      <c r="R489" s="616">
        <f t="shared" si="80"/>
        <v>0</v>
      </c>
      <c r="S489" s="617">
        <f t="shared" si="79"/>
        <v>0</v>
      </c>
    </row>
    <row r="490" spans="1:19" ht="22.5">
      <c r="A490" s="612">
        <f>'[2]Namuna No. 8'!A494</f>
        <v>0</v>
      </c>
      <c r="B490" s="618"/>
      <c r="C490" s="611" t="s">
        <v>1562</v>
      </c>
      <c r="D490" s="618"/>
      <c r="E490" s="618"/>
      <c r="F490" s="619">
        <f t="shared" si="71"/>
        <v>0</v>
      </c>
      <c r="G490" s="615">
        <f t="shared" si="75"/>
        <v>0</v>
      </c>
      <c r="H490" s="618"/>
      <c r="I490" s="104">
        <f t="shared" si="72"/>
        <v>0</v>
      </c>
      <c r="J490" s="615">
        <f t="shared" si="76"/>
        <v>0</v>
      </c>
      <c r="K490" s="618"/>
      <c r="L490" s="104">
        <f t="shared" si="73"/>
        <v>0</v>
      </c>
      <c r="M490" s="615">
        <f t="shared" si="77"/>
        <v>0</v>
      </c>
      <c r="N490" s="618"/>
      <c r="O490" s="104">
        <f t="shared" si="74"/>
        <v>0</v>
      </c>
      <c r="P490" s="615">
        <f t="shared" si="78"/>
        <v>0</v>
      </c>
      <c r="Q490" s="616">
        <f t="shared" si="80"/>
        <v>0</v>
      </c>
      <c r="R490" s="616">
        <f t="shared" si="80"/>
        <v>0</v>
      </c>
      <c r="S490" s="617">
        <f t="shared" si="79"/>
        <v>0</v>
      </c>
    </row>
    <row r="491" spans="1:19" ht="22.5">
      <c r="A491" s="100">
        <f>'[2]Namuna No. 8'!A495</f>
        <v>0</v>
      </c>
      <c r="B491" s="618"/>
      <c r="C491" s="611" t="s">
        <v>1412</v>
      </c>
      <c r="D491" s="618"/>
      <c r="E491" s="618"/>
      <c r="F491" s="619">
        <f t="shared" si="71"/>
        <v>0</v>
      </c>
      <c r="G491" s="615">
        <f t="shared" si="75"/>
        <v>0</v>
      </c>
      <c r="H491" s="618"/>
      <c r="I491" s="104">
        <f t="shared" si="72"/>
        <v>0</v>
      </c>
      <c r="J491" s="615">
        <f t="shared" si="76"/>
        <v>0</v>
      </c>
      <c r="K491" s="618"/>
      <c r="L491" s="104">
        <f t="shared" si="73"/>
        <v>0</v>
      </c>
      <c r="M491" s="615">
        <f t="shared" si="77"/>
        <v>0</v>
      </c>
      <c r="N491" s="618"/>
      <c r="O491" s="104">
        <f t="shared" si="74"/>
        <v>0</v>
      </c>
      <c r="P491" s="615">
        <f t="shared" si="78"/>
        <v>0</v>
      </c>
      <c r="Q491" s="616">
        <f t="shared" si="80"/>
        <v>0</v>
      </c>
      <c r="R491" s="616">
        <f t="shared" si="80"/>
        <v>0</v>
      </c>
      <c r="S491" s="617">
        <f t="shared" si="79"/>
        <v>0</v>
      </c>
    </row>
    <row r="492" spans="1:19" ht="22.5">
      <c r="A492" s="100">
        <f>'[2]Namuna No. 8'!A496</f>
        <v>0</v>
      </c>
      <c r="B492" s="618"/>
      <c r="C492" s="611" t="s">
        <v>1124</v>
      </c>
      <c r="D492" s="618"/>
      <c r="E492" s="618"/>
      <c r="F492" s="619">
        <f t="shared" si="71"/>
        <v>0</v>
      </c>
      <c r="G492" s="615">
        <f t="shared" si="75"/>
        <v>0</v>
      </c>
      <c r="H492" s="618"/>
      <c r="I492" s="104">
        <f t="shared" si="72"/>
        <v>0</v>
      </c>
      <c r="J492" s="615">
        <f t="shared" si="76"/>
        <v>0</v>
      </c>
      <c r="K492" s="618"/>
      <c r="L492" s="104">
        <f t="shared" si="73"/>
        <v>0</v>
      </c>
      <c r="M492" s="615">
        <f t="shared" si="77"/>
        <v>0</v>
      </c>
      <c r="N492" s="618"/>
      <c r="O492" s="104">
        <f t="shared" si="74"/>
        <v>0</v>
      </c>
      <c r="P492" s="615">
        <f t="shared" si="78"/>
        <v>0</v>
      </c>
      <c r="Q492" s="616">
        <f t="shared" si="80"/>
        <v>0</v>
      </c>
      <c r="R492" s="616">
        <f t="shared" si="80"/>
        <v>0</v>
      </c>
      <c r="S492" s="617">
        <f t="shared" si="79"/>
        <v>0</v>
      </c>
    </row>
    <row r="493" spans="1:19" ht="22.5">
      <c r="A493" s="100">
        <f>'[2]Namuna No. 8'!A497</f>
        <v>0</v>
      </c>
      <c r="B493" s="618"/>
      <c r="C493" s="611" t="s">
        <v>1584</v>
      </c>
      <c r="D493" s="618"/>
      <c r="E493" s="618"/>
      <c r="F493" s="619">
        <f t="shared" si="71"/>
        <v>0</v>
      </c>
      <c r="G493" s="615">
        <f t="shared" si="75"/>
        <v>0</v>
      </c>
      <c r="H493" s="618"/>
      <c r="I493" s="104">
        <f t="shared" si="72"/>
        <v>0</v>
      </c>
      <c r="J493" s="615">
        <f t="shared" si="76"/>
        <v>0</v>
      </c>
      <c r="K493" s="618"/>
      <c r="L493" s="104">
        <f t="shared" si="73"/>
        <v>0</v>
      </c>
      <c r="M493" s="615">
        <f t="shared" si="77"/>
        <v>0</v>
      </c>
      <c r="N493" s="618"/>
      <c r="O493" s="104">
        <f t="shared" si="74"/>
        <v>0</v>
      </c>
      <c r="P493" s="615">
        <f t="shared" si="78"/>
        <v>0</v>
      </c>
      <c r="Q493" s="616">
        <f t="shared" si="80"/>
        <v>0</v>
      </c>
      <c r="R493" s="616">
        <f t="shared" si="80"/>
        <v>0</v>
      </c>
      <c r="S493" s="617">
        <f t="shared" si="79"/>
        <v>0</v>
      </c>
    </row>
    <row r="494" spans="1:19" ht="22.5">
      <c r="A494" s="612">
        <f>'[2]Namuna No. 8'!A498</f>
        <v>0</v>
      </c>
      <c r="B494" s="618"/>
      <c r="C494" s="611" t="s">
        <v>1210</v>
      </c>
      <c r="D494" s="618"/>
      <c r="E494" s="618"/>
      <c r="F494" s="619">
        <f t="shared" si="71"/>
        <v>0</v>
      </c>
      <c r="G494" s="615">
        <f t="shared" si="75"/>
        <v>0</v>
      </c>
      <c r="H494" s="618"/>
      <c r="I494" s="104">
        <f t="shared" si="72"/>
        <v>0</v>
      </c>
      <c r="J494" s="615">
        <f t="shared" si="76"/>
        <v>0</v>
      </c>
      <c r="K494" s="618"/>
      <c r="L494" s="104">
        <f t="shared" si="73"/>
        <v>0</v>
      </c>
      <c r="M494" s="615">
        <f t="shared" si="77"/>
        <v>0</v>
      </c>
      <c r="N494" s="618"/>
      <c r="O494" s="104">
        <f t="shared" si="74"/>
        <v>0</v>
      </c>
      <c r="P494" s="615">
        <f t="shared" si="78"/>
        <v>0</v>
      </c>
      <c r="Q494" s="616">
        <f t="shared" si="80"/>
        <v>0</v>
      </c>
      <c r="R494" s="616">
        <f t="shared" si="80"/>
        <v>0</v>
      </c>
      <c r="S494" s="617">
        <f t="shared" si="79"/>
        <v>0</v>
      </c>
    </row>
    <row r="495" spans="1:19" ht="22.5">
      <c r="A495" s="100">
        <f>'[2]Namuna No. 8'!A499</f>
        <v>0</v>
      </c>
      <c r="B495" s="618"/>
      <c r="C495" s="611" t="s">
        <v>1306</v>
      </c>
      <c r="D495" s="618"/>
      <c r="E495" s="618"/>
      <c r="F495" s="619">
        <f t="shared" si="71"/>
        <v>0</v>
      </c>
      <c r="G495" s="615">
        <f t="shared" si="75"/>
        <v>0</v>
      </c>
      <c r="H495" s="618"/>
      <c r="I495" s="104">
        <f t="shared" si="72"/>
        <v>0</v>
      </c>
      <c r="J495" s="615">
        <f t="shared" si="76"/>
        <v>0</v>
      </c>
      <c r="K495" s="618"/>
      <c r="L495" s="104">
        <f t="shared" si="73"/>
        <v>0</v>
      </c>
      <c r="M495" s="615">
        <f t="shared" si="77"/>
        <v>0</v>
      </c>
      <c r="N495" s="618"/>
      <c r="O495" s="104">
        <f t="shared" si="74"/>
        <v>0</v>
      </c>
      <c r="P495" s="615">
        <f t="shared" si="78"/>
        <v>0</v>
      </c>
      <c r="Q495" s="616">
        <f t="shared" si="80"/>
        <v>0</v>
      </c>
      <c r="R495" s="616">
        <f t="shared" si="80"/>
        <v>0</v>
      </c>
      <c r="S495" s="617">
        <f t="shared" si="79"/>
        <v>0</v>
      </c>
    </row>
    <row r="496" spans="1:19" ht="22.5">
      <c r="A496" s="100">
        <f>'[2]Namuna No. 8'!A500</f>
        <v>0</v>
      </c>
      <c r="B496" s="618"/>
      <c r="C496" s="611" t="s">
        <v>1077</v>
      </c>
      <c r="D496" s="618"/>
      <c r="E496" s="618"/>
      <c r="F496" s="619">
        <f t="shared" si="71"/>
        <v>0</v>
      </c>
      <c r="G496" s="615">
        <f t="shared" si="75"/>
        <v>0</v>
      </c>
      <c r="H496" s="618"/>
      <c r="I496" s="104">
        <f t="shared" si="72"/>
        <v>0</v>
      </c>
      <c r="J496" s="615">
        <f t="shared" si="76"/>
        <v>0</v>
      </c>
      <c r="K496" s="618"/>
      <c r="L496" s="104">
        <f t="shared" si="73"/>
        <v>0</v>
      </c>
      <c r="M496" s="615">
        <f t="shared" si="77"/>
        <v>0</v>
      </c>
      <c r="N496" s="618"/>
      <c r="O496" s="104">
        <f t="shared" si="74"/>
        <v>0</v>
      </c>
      <c r="P496" s="615">
        <f t="shared" si="78"/>
        <v>0</v>
      </c>
      <c r="Q496" s="616">
        <f t="shared" si="80"/>
        <v>0</v>
      </c>
      <c r="R496" s="616">
        <f t="shared" si="80"/>
        <v>0</v>
      </c>
      <c r="S496" s="617">
        <f t="shared" si="79"/>
        <v>0</v>
      </c>
    </row>
    <row r="497" spans="1:19" ht="22.5">
      <c r="A497" s="100">
        <f>'[2]Namuna No. 8'!A501</f>
        <v>0</v>
      </c>
      <c r="B497" s="618"/>
      <c r="C497" s="611" t="s">
        <v>1317</v>
      </c>
      <c r="D497" s="618"/>
      <c r="E497" s="618"/>
      <c r="F497" s="619">
        <f t="shared" si="71"/>
        <v>0</v>
      </c>
      <c r="G497" s="615">
        <f t="shared" si="75"/>
        <v>0</v>
      </c>
      <c r="H497" s="618"/>
      <c r="I497" s="104">
        <f t="shared" si="72"/>
        <v>0</v>
      </c>
      <c r="J497" s="615">
        <f t="shared" si="76"/>
        <v>0</v>
      </c>
      <c r="K497" s="618"/>
      <c r="L497" s="104">
        <f t="shared" si="73"/>
        <v>0</v>
      </c>
      <c r="M497" s="615">
        <f t="shared" si="77"/>
        <v>0</v>
      </c>
      <c r="N497" s="618"/>
      <c r="O497" s="104">
        <f t="shared" si="74"/>
        <v>0</v>
      </c>
      <c r="P497" s="615">
        <f t="shared" si="78"/>
        <v>0</v>
      </c>
      <c r="Q497" s="616">
        <f t="shared" si="80"/>
        <v>0</v>
      </c>
      <c r="R497" s="616">
        <f t="shared" si="80"/>
        <v>0</v>
      </c>
      <c r="S497" s="617">
        <f t="shared" si="79"/>
        <v>0</v>
      </c>
    </row>
    <row r="498" spans="1:19" ht="22.5">
      <c r="A498" s="612">
        <f>'[2]Namuna No. 8'!A502</f>
        <v>0</v>
      </c>
      <c r="B498" s="618"/>
      <c r="C498" s="611" t="s">
        <v>1365</v>
      </c>
      <c r="D498" s="618"/>
      <c r="E498" s="618"/>
      <c r="F498" s="619">
        <f t="shared" si="71"/>
        <v>0</v>
      </c>
      <c r="G498" s="615">
        <f t="shared" si="75"/>
        <v>0</v>
      </c>
      <c r="H498" s="618"/>
      <c r="I498" s="104">
        <f t="shared" si="72"/>
        <v>0</v>
      </c>
      <c r="J498" s="615">
        <f t="shared" si="76"/>
        <v>0</v>
      </c>
      <c r="K498" s="618"/>
      <c r="L498" s="104">
        <f t="shared" si="73"/>
        <v>0</v>
      </c>
      <c r="M498" s="615">
        <f t="shared" si="77"/>
        <v>0</v>
      </c>
      <c r="N498" s="618"/>
      <c r="O498" s="104">
        <f t="shared" si="74"/>
        <v>0</v>
      </c>
      <c r="P498" s="615">
        <f t="shared" si="78"/>
        <v>0</v>
      </c>
      <c r="Q498" s="616">
        <f t="shared" si="80"/>
        <v>0</v>
      </c>
      <c r="R498" s="616">
        <f t="shared" si="80"/>
        <v>0</v>
      </c>
      <c r="S498" s="617">
        <f t="shared" si="79"/>
        <v>0</v>
      </c>
    </row>
    <row r="499" spans="1:19" ht="22.5">
      <c r="A499" s="100">
        <f>'[2]Namuna No. 8'!A503</f>
        <v>0</v>
      </c>
      <c r="B499" s="618"/>
      <c r="C499" s="611" t="s">
        <v>1117</v>
      </c>
      <c r="D499" s="618"/>
      <c r="E499" s="618"/>
      <c r="F499" s="619">
        <f t="shared" si="71"/>
        <v>0</v>
      </c>
      <c r="G499" s="615">
        <f t="shared" si="75"/>
        <v>0</v>
      </c>
      <c r="H499" s="618"/>
      <c r="I499" s="104">
        <f t="shared" si="72"/>
        <v>0</v>
      </c>
      <c r="J499" s="615">
        <f t="shared" si="76"/>
        <v>0</v>
      </c>
      <c r="K499" s="618"/>
      <c r="L499" s="104">
        <f t="shared" si="73"/>
        <v>0</v>
      </c>
      <c r="M499" s="615">
        <f t="shared" si="77"/>
        <v>0</v>
      </c>
      <c r="N499" s="618"/>
      <c r="O499" s="104">
        <f t="shared" si="74"/>
        <v>0</v>
      </c>
      <c r="P499" s="615">
        <f t="shared" si="78"/>
        <v>0</v>
      </c>
      <c r="Q499" s="616">
        <f t="shared" si="80"/>
        <v>0</v>
      </c>
      <c r="R499" s="616">
        <f t="shared" si="80"/>
        <v>0</v>
      </c>
      <c r="S499" s="617">
        <f t="shared" si="79"/>
        <v>0</v>
      </c>
    </row>
    <row r="500" spans="1:19" ht="22.5">
      <c r="A500" s="100">
        <f>'[2]Namuna No. 8'!A504</f>
        <v>0</v>
      </c>
      <c r="B500" s="618"/>
      <c r="C500" s="611" t="s">
        <v>1176</v>
      </c>
      <c r="D500" s="618"/>
      <c r="E500" s="618"/>
      <c r="F500" s="619">
        <f t="shared" si="71"/>
        <v>0</v>
      </c>
      <c r="G500" s="615">
        <f t="shared" si="75"/>
        <v>0</v>
      </c>
      <c r="H500" s="618"/>
      <c r="I500" s="104">
        <f t="shared" si="72"/>
        <v>0</v>
      </c>
      <c r="J500" s="615">
        <f t="shared" si="76"/>
        <v>0</v>
      </c>
      <c r="K500" s="618"/>
      <c r="L500" s="104">
        <f t="shared" si="73"/>
        <v>0</v>
      </c>
      <c r="M500" s="615">
        <f t="shared" si="77"/>
        <v>0</v>
      </c>
      <c r="N500" s="618"/>
      <c r="O500" s="104">
        <f t="shared" si="74"/>
        <v>0</v>
      </c>
      <c r="P500" s="615">
        <f t="shared" si="78"/>
        <v>0</v>
      </c>
      <c r="Q500" s="616">
        <f t="shared" si="80"/>
        <v>0</v>
      </c>
      <c r="R500" s="616">
        <f t="shared" si="80"/>
        <v>0</v>
      </c>
      <c r="S500" s="617">
        <f t="shared" si="79"/>
        <v>0</v>
      </c>
    </row>
    <row r="501" spans="1:19" ht="22.5">
      <c r="A501" s="100">
        <f>'[2]Namuna No. 8'!A505</f>
        <v>0</v>
      </c>
      <c r="B501" s="618"/>
      <c r="C501" s="611" t="s">
        <v>1373</v>
      </c>
      <c r="D501" s="618"/>
      <c r="E501" s="618"/>
      <c r="F501" s="619">
        <f t="shared" si="71"/>
        <v>0</v>
      </c>
      <c r="G501" s="615">
        <f t="shared" si="75"/>
        <v>0</v>
      </c>
      <c r="H501" s="618"/>
      <c r="I501" s="104">
        <f t="shared" si="72"/>
        <v>0</v>
      </c>
      <c r="J501" s="615">
        <f t="shared" si="76"/>
        <v>0</v>
      </c>
      <c r="K501" s="618"/>
      <c r="L501" s="104">
        <f t="shared" si="73"/>
        <v>0</v>
      </c>
      <c r="M501" s="615">
        <f t="shared" si="77"/>
        <v>0</v>
      </c>
      <c r="N501" s="618"/>
      <c r="O501" s="104">
        <f t="shared" si="74"/>
        <v>0</v>
      </c>
      <c r="P501" s="615">
        <f t="shared" si="78"/>
        <v>0</v>
      </c>
      <c r="Q501" s="616">
        <f t="shared" si="80"/>
        <v>0</v>
      </c>
      <c r="R501" s="616">
        <f t="shared" si="80"/>
        <v>0</v>
      </c>
      <c r="S501" s="617">
        <f t="shared" si="79"/>
        <v>0</v>
      </c>
    </row>
    <row r="502" spans="1:19" ht="22.5">
      <c r="A502" s="612">
        <f>'[2]Namuna No. 8'!A506</f>
        <v>0</v>
      </c>
      <c r="B502" s="618"/>
      <c r="C502" s="611" t="s">
        <v>1205</v>
      </c>
      <c r="D502" s="618"/>
      <c r="E502" s="618"/>
      <c r="F502" s="619">
        <f t="shared" si="71"/>
        <v>0</v>
      </c>
      <c r="G502" s="615">
        <f t="shared" si="75"/>
        <v>0</v>
      </c>
      <c r="H502" s="618"/>
      <c r="I502" s="104">
        <f t="shared" si="72"/>
        <v>0</v>
      </c>
      <c r="J502" s="615">
        <f t="shared" si="76"/>
        <v>0</v>
      </c>
      <c r="K502" s="618"/>
      <c r="L502" s="104">
        <f t="shared" si="73"/>
        <v>0</v>
      </c>
      <c r="M502" s="615">
        <f t="shared" si="77"/>
        <v>0</v>
      </c>
      <c r="N502" s="618"/>
      <c r="O502" s="104">
        <f t="shared" si="74"/>
        <v>0</v>
      </c>
      <c r="P502" s="615">
        <f t="shared" si="78"/>
        <v>0</v>
      </c>
      <c r="Q502" s="616">
        <f t="shared" si="80"/>
        <v>0</v>
      </c>
      <c r="R502" s="616">
        <f t="shared" si="80"/>
        <v>0</v>
      </c>
      <c r="S502" s="617">
        <f t="shared" si="79"/>
        <v>0</v>
      </c>
    </row>
    <row r="503" spans="1:19" ht="22.5">
      <c r="A503" s="100">
        <f>'[2]Namuna No. 8'!A507</f>
        <v>0</v>
      </c>
      <c r="B503" s="618"/>
      <c r="C503" s="611" t="s">
        <v>1121</v>
      </c>
      <c r="D503" s="618"/>
      <c r="E503" s="618"/>
      <c r="F503" s="619">
        <f t="shared" si="71"/>
        <v>0</v>
      </c>
      <c r="G503" s="615">
        <f t="shared" si="75"/>
        <v>0</v>
      </c>
      <c r="H503" s="618"/>
      <c r="I503" s="104">
        <f t="shared" si="72"/>
        <v>0</v>
      </c>
      <c r="J503" s="615">
        <f t="shared" si="76"/>
        <v>0</v>
      </c>
      <c r="K503" s="618"/>
      <c r="L503" s="104">
        <f t="shared" si="73"/>
        <v>0</v>
      </c>
      <c r="M503" s="615">
        <f t="shared" si="77"/>
        <v>0</v>
      </c>
      <c r="N503" s="618"/>
      <c r="O503" s="104">
        <f t="shared" si="74"/>
        <v>0</v>
      </c>
      <c r="P503" s="615">
        <f t="shared" si="78"/>
        <v>0</v>
      </c>
      <c r="Q503" s="616">
        <f t="shared" si="80"/>
        <v>0</v>
      </c>
      <c r="R503" s="616">
        <f t="shared" si="80"/>
        <v>0</v>
      </c>
      <c r="S503" s="617">
        <f t="shared" si="79"/>
        <v>0</v>
      </c>
    </row>
    <row r="504" spans="1:19" ht="22.5">
      <c r="A504" s="100">
        <f>'[2]Namuna No. 8'!A508</f>
        <v>0</v>
      </c>
      <c r="B504" s="618"/>
      <c r="C504" s="613"/>
      <c r="D504" s="618"/>
      <c r="E504" s="618"/>
      <c r="F504" s="619">
        <f t="shared" si="71"/>
        <v>0</v>
      </c>
      <c r="G504" s="615">
        <f t="shared" si="75"/>
        <v>0</v>
      </c>
      <c r="H504" s="618"/>
      <c r="I504" s="104">
        <f t="shared" si="72"/>
        <v>0</v>
      </c>
      <c r="J504" s="615">
        <f t="shared" si="76"/>
        <v>0</v>
      </c>
      <c r="K504" s="618"/>
      <c r="L504" s="104">
        <f t="shared" si="73"/>
        <v>0</v>
      </c>
      <c r="M504" s="615">
        <f t="shared" si="77"/>
        <v>0</v>
      </c>
      <c r="N504" s="618"/>
      <c r="O504" s="104">
        <f t="shared" si="74"/>
        <v>0</v>
      </c>
      <c r="P504" s="615">
        <f t="shared" si="78"/>
        <v>0</v>
      </c>
      <c r="Q504" s="616">
        <f t="shared" si="80"/>
        <v>0</v>
      </c>
      <c r="R504" s="616">
        <f t="shared" si="80"/>
        <v>0</v>
      </c>
      <c r="S504" s="617">
        <f t="shared" si="79"/>
        <v>0</v>
      </c>
    </row>
    <row r="505" spans="1:19" ht="22.5">
      <c r="A505" s="100">
        <f>'[2]Namuna No. 8'!A509</f>
        <v>0</v>
      </c>
      <c r="B505" s="618"/>
      <c r="C505" s="613"/>
      <c r="D505" s="618"/>
      <c r="E505" s="618"/>
      <c r="F505" s="619">
        <f t="shared" si="71"/>
        <v>0</v>
      </c>
      <c r="G505" s="615">
        <f t="shared" si="75"/>
        <v>0</v>
      </c>
      <c r="H505" s="618"/>
      <c r="I505" s="104">
        <f t="shared" si="72"/>
        <v>0</v>
      </c>
      <c r="J505" s="615">
        <f t="shared" si="76"/>
        <v>0</v>
      </c>
      <c r="K505" s="618"/>
      <c r="L505" s="104">
        <f t="shared" si="73"/>
        <v>0</v>
      </c>
      <c r="M505" s="615">
        <f t="shared" si="77"/>
        <v>0</v>
      </c>
      <c r="N505" s="618"/>
      <c r="O505" s="104">
        <f t="shared" si="74"/>
        <v>0</v>
      </c>
      <c r="P505" s="615">
        <f t="shared" si="78"/>
        <v>0</v>
      </c>
      <c r="Q505" s="616">
        <f t="shared" si="80"/>
        <v>0</v>
      </c>
      <c r="R505" s="616">
        <f t="shared" si="80"/>
        <v>0</v>
      </c>
      <c r="S505" s="617">
        <f t="shared" si="79"/>
        <v>0</v>
      </c>
    </row>
    <row r="506" spans="1:19" ht="22.5">
      <c r="A506" s="612">
        <f>'[2]Namuna No. 8'!A510</f>
        <v>0</v>
      </c>
      <c r="B506" s="618"/>
      <c r="C506" s="613"/>
      <c r="D506" s="618"/>
      <c r="E506" s="618"/>
      <c r="F506" s="619">
        <f t="shared" si="71"/>
        <v>0</v>
      </c>
      <c r="G506" s="615">
        <f t="shared" si="75"/>
        <v>0</v>
      </c>
      <c r="H506" s="618"/>
      <c r="I506" s="104">
        <f t="shared" si="72"/>
        <v>0</v>
      </c>
      <c r="J506" s="615">
        <f t="shared" si="76"/>
        <v>0</v>
      </c>
      <c r="K506" s="618"/>
      <c r="L506" s="104">
        <f t="shared" si="73"/>
        <v>0</v>
      </c>
      <c r="M506" s="615">
        <f t="shared" si="77"/>
        <v>0</v>
      </c>
      <c r="N506" s="618"/>
      <c r="O506" s="104">
        <f t="shared" si="74"/>
        <v>0</v>
      </c>
      <c r="P506" s="615">
        <f t="shared" si="78"/>
        <v>0</v>
      </c>
      <c r="Q506" s="616">
        <f t="shared" si="80"/>
        <v>0</v>
      </c>
      <c r="R506" s="616">
        <f t="shared" si="80"/>
        <v>0</v>
      </c>
      <c r="S506" s="617">
        <f t="shared" si="79"/>
        <v>0</v>
      </c>
    </row>
    <row r="507" spans="1:19" ht="22.5">
      <c r="A507" s="100">
        <f>'[2]Namuna No. 8'!A511</f>
        <v>0</v>
      </c>
      <c r="B507" s="618"/>
      <c r="C507" s="613"/>
      <c r="D507" s="618"/>
      <c r="E507" s="618"/>
      <c r="F507" s="619">
        <f t="shared" si="71"/>
        <v>0</v>
      </c>
      <c r="G507" s="615">
        <f t="shared" si="75"/>
        <v>0</v>
      </c>
      <c r="H507" s="618"/>
      <c r="I507" s="104">
        <f t="shared" si="72"/>
        <v>0</v>
      </c>
      <c r="J507" s="615">
        <f t="shared" si="76"/>
        <v>0</v>
      </c>
      <c r="K507" s="618"/>
      <c r="L507" s="104">
        <f t="shared" si="73"/>
        <v>0</v>
      </c>
      <c r="M507" s="615">
        <f t="shared" si="77"/>
        <v>0</v>
      </c>
      <c r="N507" s="618"/>
      <c r="O507" s="104">
        <f t="shared" si="74"/>
        <v>0</v>
      </c>
      <c r="P507" s="615">
        <f t="shared" si="78"/>
        <v>0</v>
      </c>
      <c r="Q507" s="616">
        <f t="shared" si="80"/>
        <v>0</v>
      </c>
      <c r="R507" s="616">
        <f t="shared" si="80"/>
        <v>0</v>
      </c>
      <c r="S507" s="617">
        <f t="shared" si="79"/>
        <v>0</v>
      </c>
    </row>
    <row r="508" spans="1:19" ht="22.5">
      <c r="A508" s="100">
        <f>'[2]Namuna No. 8'!A512</f>
        <v>0</v>
      </c>
      <c r="B508" s="618"/>
      <c r="C508" s="613"/>
      <c r="D508" s="618"/>
      <c r="E508" s="618"/>
      <c r="F508" s="619">
        <f t="shared" si="71"/>
        <v>0</v>
      </c>
      <c r="G508" s="615">
        <f t="shared" si="75"/>
        <v>0</v>
      </c>
      <c r="H508" s="618"/>
      <c r="I508" s="104">
        <f t="shared" si="72"/>
        <v>0</v>
      </c>
      <c r="J508" s="615">
        <f t="shared" si="76"/>
        <v>0</v>
      </c>
      <c r="K508" s="618"/>
      <c r="L508" s="104">
        <f t="shared" si="73"/>
        <v>0</v>
      </c>
      <c r="M508" s="615">
        <f t="shared" si="77"/>
        <v>0</v>
      </c>
      <c r="N508" s="618"/>
      <c r="O508" s="104">
        <f t="shared" si="74"/>
        <v>0</v>
      </c>
      <c r="P508" s="615">
        <f t="shared" si="78"/>
        <v>0</v>
      </c>
      <c r="Q508" s="616">
        <f t="shared" si="80"/>
        <v>0</v>
      </c>
      <c r="R508" s="616">
        <f t="shared" si="80"/>
        <v>0</v>
      </c>
      <c r="S508" s="617">
        <f t="shared" si="79"/>
        <v>0</v>
      </c>
    </row>
    <row r="509" spans="1:19" ht="22.5">
      <c r="A509" s="100">
        <f>'[2]Namuna No. 8'!A513</f>
        <v>0</v>
      </c>
      <c r="B509" s="618"/>
      <c r="C509" s="613"/>
      <c r="D509" s="618"/>
      <c r="E509" s="618"/>
      <c r="F509" s="619">
        <f t="shared" si="71"/>
        <v>0</v>
      </c>
      <c r="G509" s="615">
        <f t="shared" si="75"/>
        <v>0</v>
      </c>
      <c r="H509" s="618"/>
      <c r="I509" s="104">
        <f t="shared" si="72"/>
        <v>0</v>
      </c>
      <c r="J509" s="615">
        <f t="shared" si="76"/>
        <v>0</v>
      </c>
      <c r="K509" s="618"/>
      <c r="L509" s="104">
        <f t="shared" si="73"/>
        <v>0</v>
      </c>
      <c r="M509" s="615">
        <f t="shared" si="77"/>
        <v>0</v>
      </c>
      <c r="N509" s="618"/>
      <c r="O509" s="104">
        <f t="shared" si="74"/>
        <v>0</v>
      </c>
      <c r="P509" s="615">
        <f t="shared" si="78"/>
        <v>0</v>
      </c>
      <c r="Q509" s="616">
        <f t="shared" si="80"/>
        <v>0</v>
      </c>
      <c r="R509" s="616">
        <f t="shared" si="80"/>
        <v>0</v>
      </c>
      <c r="S509" s="617">
        <f t="shared" si="79"/>
        <v>0</v>
      </c>
    </row>
    <row r="510" spans="1:19" ht="22.5">
      <c r="A510" s="612">
        <f>'[2]Namuna No. 8'!A514</f>
        <v>0</v>
      </c>
      <c r="B510" s="618"/>
      <c r="C510" s="613"/>
      <c r="D510" s="618"/>
      <c r="E510" s="618"/>
      <c r="F510" s="619">
        <f t="shared" si="71"/>
        <v>0</v>
      </c>
      <c r="G510" s="615">
        <f t="shared" si="75"/>
        <v>0</v>
      </c>
      <c r="H510" s="618"/>
      <c r="I510" s="104">
        <f t="shared" si="72"/>
        <v>0</v>
      </c>
      <c r="J510" s="615">
        <f t="shared" si="76"/>
        <v>0</v>
      </c>
      <c r="K510" s="618"/>
      <c r="L510" s="104">
        <f t="shared" si="73"/>
        <v>0</v>
      </c>
      <c r="M510" s="615">
        <f t="shared" si="77"/>
        <v>0</v>
      </c>
      <c r="N510" s="618"/>
      <c r="O510" s="104">
        <f t="shared" si="74"/>
        <v>0</v>
      </c>
      <c r="P510" s="615">
        <f t="shared" si="78"/>
        <v>0</v>
      </c>
      <c r="Q510" s="616">
        <f t="shared" si="80"/>
        <v>0</v>
      </c>
      <c r="R510" s="616">
        <f t="shared" si="80"/>
        <v>0</v>
      </c>
      <c r="S510" s="617">
        <f t="shared" si="79"/>
        <v>0</v>
      </c>
    </row>
    <row r="511" spans="1:19" ht="22.5">
      <c r="A511" s="100">
        <f>'[2]Namuna No. 8'!A515</f>
        <v>0</v>
      </c>
      <c r="B511" s="618"/>
      <c r="C511" s="613"/>
      <c r="D511" s="618"/>
      <c r="E511" s="618"/>
      <c r="F511" s="619">
        <f t="shared" si="71"/>
        <v>0</v>
      </c>
      <c r="G511" s="615">
        <f t="shared" si="75"/>
        <v>0</v>
      </c>
      <c r="H511" s="618"/>
      <c r="I511" s="104">
        <f t="shared" si="72"/>
        <v>0</v>
      </c>
      <c r="J511" s="615">
        <f t="shared" si="76"/>
        <v>0</v>
      </c>
      <c r="K511" s="618"/>
      <c r="L511" s="104">
        <f t="shared" si="73"/>
        <v>0</v>
      </c>
      <c r="M511" s="615">
        <f t="shared" si="77"/>
        <v>0</v>
      </c>
      <c r="N511" s="618"/>
      <c r="O511" s="104">
        <f t="shared" si="74"/>
        <v>0</v>
      </c>
      <c r="P511" s="615">
        <f t="shared" si="78"/>
        <v>0</v>
      </c>
      <c r="Q511" s="616">
        <f t="shared" si="80"/>
        <v>0</v>
      </c>
      <c r="R511" s="616">
        <f t="shared" si="80"/>
        <v>0</v>
      </c>
      <c r="S511" s="617">
        <f t="shared" si="79"/>
        <v>0</v>
      </c>
    </row>
    <row r="512" spans="1:19" ht="22.5">
      <c r="A512" s="100">
        <f>'[2]Namuna No. 8'!A516</f>
        <v>0</v>
      </c>
      <c r="B512" s="618"/>
      <c r="C512" s="613"/>
      <c r="D512" s="618"/>
      <c r="E512" s="618"/>
      <c r="F512" s="619">
        <f t="shared" si="71"/>
        <v>0</v>
      </c>
      <c r="G512" s="615">
        <f t="shared" si="75"/>
        <v>0</v>
      </c>
      <c r="H512" s="618"/>
      <c r="I512" s="104">
        <f t="shared" si="72"/>
        <v>0</v>
      </c>
      <c r="J512" s="615">
        <f t="shared" si="76"/>
        <v>0</v>
      </c>
      <c r="K512" s="618"/>
      <c r="L512" s="104">
        <f t="shared" si="73"/>
        <v>0</v>
      </c>
      <c r="M512" s="615">
        <f t="shared" si="77"/>
        <v>0</v>
      </c>
      <c r="N512" s="618"/>
      <c r="O512" s="104">
        <f t="shared" si="74"/>
        <v>0</v>
      </c>
      <c r="P512" s="615">
        <f t="shared" si="78"/>
        <v>0</v>
      </c>
      <c r="Q512" s="616">
        <f t="shared" si="80"/>
        <v>0</v>
      </c>
      <c r="R512" s="616">
        <f t="shared" si="80"/>
        <v>0</v>
      </c>
      <c r="S512" s="617">
        <f t="shared" si="79"/>
        <v>0</v>
      </c>
    </row>
    <row r="513" spans="1:19" ht="22.5">
      <c r="A513" s="100">
        <f>'[2]Namuna No. 8'!A517</f>
        <v>0</v>
      </c>
      <c r="B513" s="618"/>
      <c r="C513" s="613"/>
      <c r="D513" s="618"/>
      <c r="E513" s="618"/>
      <c r="F513" s="619">
        <f t="shared" si="71"/>
        <v>0</v>
      </c>
      <c r="G513" s="615">
        <f t="shared" si="75"/>
        <v>0</v>
      </c>
      <c r="H513" s="618"/>
      <c r="I513" s="104">
        <f t="shared" si="72"/>
        <v>0</v>
      </c>
      <c r="J513" s="615">
        <f t="shared" si="76"/>
        <v>0</v>
      </c>
      <c r="K513" s="618"/>
      <c r="L513" s="104">
        <f t="shared" si="73"/>
        <v>0</v>
      </c>
      <c r="M513" s="615">
        <f t="shared" si="77"/>
        <v>0</v>
      </c>
      <c r="N513" s="618"/>
      <c r="O513" s="104">
        <f t="shared" si="74"/>
        <v>0</v>
      </c>
      <c r="P513" s="615">
        <f t="shared" si="78"/>
        <v>0</v>
      </c>
      <c r="Q513" s="616">
        <f t="shared" si="80"/>
        <v>0</v>
      </c>
      <c r="R513" s="616">
        <f t="shared" si="80"/>
        <v>0</v>
      </c>
      <c r="S513" s="617">
        <f t="shared" si="79"/>
        <v>0</v>
      </c>
    </row>
    <row r="514" spans="1:19" ht="22.5">
      <c r="A514" s="612">
        <f>'[2]Namuna No. 8'!A518</f>
        <v>0</v>
      </c>
      <c r="B514" s="618"/>
      <c r="C514" s="613"/>
      <c r="D514" s="618"/>
      <c r="E514" s="618"/>
      <c r="F514" s="619">
        <f t="shared" si="71"/>
        <v>0</v>
      </c>
      <c r="G514" s="615">
        <f t="shared" si="75"/>
        <v>0</v>
      </c>
      <c r="H514" s="618"/>
      <c r="I514" s="104">
        <f t="shared" si="72"/>
        <v>0</v>
      </c>
      <c r="J514" s="615">
        <f t="shared" si="76"/>
        <v>0</v>
      </c>
      <c r="K514" s="618"/>
      <c r="L514" s="104">
        <f t="shared" si="73"/>
        <v>0</v>
      </c>
      <c r="M514" s="615">
        <f t="shared" si="77"/>
        <v>0</v>
      </c>
      <c r="N514" s="618"/>
      <c r="O514" s="104">
        <f t="shared" si="74"/>
        <v>0</v>
      </c>
      <c r="P514" s="615">
        <f t="shared" si="78"/>
        <v>0</v>
      </c>
      <c r="Q514" s="616">
        <f t="shared" si="80"/>
        <v>0</v>
      </c>
      <c r="R514" s="616">
        <f t="shared" si="80"/>
        <v>0</v>
      </c>
      <c r="S514" s="617">
        <f t="shared" si="79"/>
        <v>0</v>
      </c>
    </row>
    <row r="515" spans="1:19" ht="22.5">
      <c r="A515" s="100">
        <f>'[2]Namuna No. 8'!A519</f>
        <v>0</v>
      </c>
      <c r="B515" s="618"/>
      <c r="C515" s="613"/>
      <c r="D515" s="618"/>
      <c r="E515" s="618"/>
      <c r="F515" s="619">
        <f t="shared" si="71"/>
        <v>0</v>
      </c>
      <c r="G515" s="615">
        <f t="shared" si="75"/>
        <v>0</v>
      </c>
      <c r="H515" s="618"/>
      <c r="I515" s="104">
        <f t="shared" si="72"/>
        <v>0</v>
      </c>
      <c r="J515" s="615">
        <f t="shared" si="76"/>
        <v>0</v>
      </c>
      <c r="K515" s="618"/>
      <c r="L515" s="104">
        <f t="shared" si="73"/>
        <v>0</v>
      </c>
      <c r="M515" s="615">
        <f t="shared" si="77"/>
        <v>0</v>
      </c>
      <c r="N515" s="618"/>
      <c r="O515" s="104">
        <f t="shared" si="74"/>
        <v>0</v>
      </c>
      <c r="P515" s="615">
        <f t="shared" si="78"/>
        <v>0</v>
      </c>
      <c r="Q515" s="616">
        <f t="shared" si="80"/>
        <v>0</v>
      </c>
      <c r="R515" s="616">
        <f t="shared" si="80"/>
        <v>0</v>
      </c>
      <c r="S515" s="617">
        <f t="shared" si="79"/>
        <v>0</v>
      </c>
    </row>
    <row r="516" spans="1:19" ht="22.5">
      <c r="A516" s="100">
        <f>'[2]Namuna No. 8'!A520</f>
        <v>0</v>
      </c>
      <c r="B516" s="618"/>
      <c r="C516" s="613"/>
      <c r="D516" s="618"/>
      <c r="E516" s="618"/>
      <c r="F516" s="619">
        <f t="shared" si="71"/>
        <v>0</v>
      </c>
      <c r="G516" s="615">
        <f t="shared" si="75"/>
        <v>0</v>
      </c>
      <c r="H516" s="618"/>
      <c r="I516" s="104">
        <f t="shared" si="72"/>
        <v>0</v>
      </c>
      <c r="J516" s="615">
        <f t="shared" si="76"/>
        <v>0</v>
      </c>
      <c r="K516" s="618"/>
      <c r="L516" s="104">
        <f t="shared" si="73"/>
        <v>0</v>
      </c>
      <c r="M516" s="615">
        <f t="shared" si="77"/>
        <v>0</v>
      </c>
      <c r="N516" s="618"/>
      <c r="O516" s="104">
        <f t="shared" si="74"/>
        <v>0</v>
      </c>
      <c r="P516" s="615">
        <f t="shared" si="78"/>
        <v>0</v>
      </c>
      <c r="Q516" s="616">
        <f t="shared" si="80"/>
        <v>0</v>
      </c>
      <c r="R516" s="616">
        <f t="shared" si="80"/>
        <v>0</v>
      </c>
      <c r="S516" s="617">
        <f t="shared" si="79"/>
        <v>0</v>
      </c>
    </row>
    <row r="517" spans="1:19" ht="22.5">
      <c r="A517" s="100">
        <f>'[2]Namuna No. 8'!A521</f>
        <v>0</v>
      </c>
      <c r="B517" s="618"/>
      <c r="C517" s="613"/>
      <c r="D517" s="618"/>
      <c r="E517" s="618"/>
      <c r="F517" s="619">
        <f t="shared" si="71"/>
        <v>0</v>
      </c>
      <c r="G517" s="615">
        <f t="shared" si="75"/>
        <v>0</v>
      </c>
      <c r="H517" s="618"/>
      <c r="I517" s="104">
        <f t="shared" si="72"/>
        <v>0</v>
      </c>
      <c r="J517" s="615">
        <f t="shared" si="76"/>
        <v>0</v>
      </c>
      <c r="K517" s="618"/>
      <c r="L517" s="104">
        <f t="shared" si="73"/>
        <v>0</v>
      </c>
      <c r="M517" s="615">
        <f t="shared" si="77"/>
        <v>0</v>
      </c>
      <c r="N517" s="618"/>
      <c r="O517" s="104">
        <f t="shared" si="74"/>
        <v>0</v>
      </c>
      <c r="P517" s="615">
        <f t="shared" si="78"/>
        <v>0</v>
      </c>
      <c r="Q517" s="616">
        <f t="shared" si="80"/>
        <v>0</v>
      </c>
      <c r="R517" s="616">
        <f t="shared" si="80"/>
        <v>0</v>
      </c>
      <c r="S517" s="617">
        <f t="shared" si="79"/>
        <v>0</v>
      </c>
    </row>
    <row r="518" spans="1:19" ht="22.5">
      <c r="A518" s="612">
        <f>'[2]Namuna No. 8'!A522</f>
        <v>0</v>
      </c>
      <c r="B518" s="618"/>
      <c r="C518" s="613"/>
      <c r="D518" s="618"/>
      <c r="E518" s="618"/>
      <c r="F518" s="619">
        <f t="shared" ref="F518:F581" si="81">SUMIF(Name,C518,GPA)</f>
        <v>0</v>
      </c>
      <c r="G518" s="615">
        <f t="shared" si="75"/>
        <v>0</v>
      </c>
      <c r="H518" s="618"/>
      <c r="I518" s="104">
        <f t="shared" ref="I518:I581" si="82">SUMIF(Name,C518,SNT)</f>
        <v>0</v>
      </c>
      <c r="J518" s="615">
        <f t="shared" si="76"/>
        <v>0</v>
      </c>
      <c r="K518" s="618"/>
      <c r="L518" s="104">
        <f t="shared" ref="L518:L581" si="83">SUMIF(Name,C518,SNT)</f>
        <v>0</v>
      </c>
      <c r="M518" s="615">
        <f t="shared" si="77"/>
        <v>0</v>
      </c>
      <c r="N518" s="618"/>
      <c r="O518" s="104">
        <f t="shared" ref="O518:O581" si="84">SUMIF(Name,C518,WST)</f>
        <v>0</v>
      </c>
      <c r="P518" s="615">
        <f t="shared" si="78"/>
        <v>0</v>
      </c>
      <c r="Q518" s="616">
        <f t="shared" si="80"/>
        <v>0</v>
      </c>
      <c r="R518" s="616">
        <f t="shared" si="80"/>
        <v>0</v>
      </c>
      <c r="S518" s="617">
        <f t="shared" si="79"/>
        <v>0</v>
      </c>
    </row>
    <row r="519" spans="1:19" ht="22.5">
      <c r="A519" s="100">
        <f>'[2]Namuna No. 8'!A523</f>
        <v>0</v>
      </c>
      <c r="B519" s="618"/>
      <c r="C519" s="613"/>
      <c r="D519" s="618"/>
      <c r="E519" s="618"/>
      <c r="F519" s="619">
        <f t="shared" si="81"/>
        <v>0</v>
      </c>
      <c r="G519" s="615">
        <f t="shared" ref="G519:G582" si="85">SUM(E519:F519)</f>
        <v>0</v>
      </c>
      <c r="H519" s="618"/>
      <c r="I519" s="104">
        <f t="shared" si="82"/>
        <v>0</v>
      </c>
      <c r="J519" s="615">
        <f t="shared" ref="J519:J582" si="86">SUM(H519:I519)</f>
        <v>0</v>
      </c>
      <c r="K519" s="618"/>
      <c r="L519" s="104">
        <f t="shared" si="83"/>
        <v>0</v>
      </c>
      <c r="M519" s="615">
        <f t="shared" ref="M519:M582" si="87">SUM(K519:L519)</f>
        <v>0</v>
      </c>
      <c r="N519" s="618"/>
      <c r="O519" s="104">
        <f t="shared" si="84"/>
        <v>0</v>
      </c>
      <c r="P519" s="615">
        <f t="shared" ref="P519:P582" si="88">SUM(N519:O519)</f>
        <v>0</v>
      </c>
      <c r="Q519" s="616">
        <f t="shared" si="80"/>
        <v>0</v>
      </c>
      <c r="R519" s="616">
        <f t="shared" si="80"/>
        <v>0</v>
      </c>
      <c r="S519" s="617">
        <f t="shared" ref="S519:S582" si="89">SUM(Q519:R519)</f>
        <v>0</v>
      </c>
    </row>
    <row r="520" spans="1:19" ht="22.5">
      <c r="A520" s="100">
        <f>'[2]Namuna No. 8'!A524</f>
        <v>0</v>
      </c>
      <c r="B520" s="618"/>
      <c r="C520" s="613"/>
      <c r="D520" s="618"/>
      <c r="E520" s="618"/>
      <c r="F520" s="619">
        <f t="shared" si="81"/>
        <v>0</v>
      </c>
      <c r="G520" s="615">
        <f t="shared" si="85"/>
        <v>0</v>
      </c>
      <c r="H520" s="618"/>
      <c r="I520" s="104">
        <f t="shared" si="82"/>
        <v>0</v>
      </c>
      <c r="J520" s="615">
        <f t="shared" si="86"/>
        <v>0</v>
      </c>
      <c r="K520" s="618"/>
      <c r="L520" s="104">
        <f t="shared" si="83"/>
        <v>0</v>
      </c>
      <c r="M520" s="615">
        <f t="shared" si="87"/>
        <v>0</v>
      </c>
      <c r="N520" s="618"/>
      <c r="O520" s="104">
        <f t="shared" si="84"/>
        <v>0</v>
      </c>
      <c r="P520" s="615">
        <f t="shared" si="88"/>
        <v>0</v>
      </c>
      <c r="Q520" s="616">
        <f t="shared" si="80"/>
        <v>0</v>
      </c>
      <c r="R520" s="616">
        <f t="shared" si="80"/>
        <v>0</v>
      </c>
      <c r="S520" s="617">
        <f t="shared" si="89"/>
        <v>0</v>
      </c>
    </row>
    <row r="521" spans="1:19" ht="22.5">
      <c r="A521" s="100">
        <f>'[2]Namuna No. 8'!A525</f>
        <v>0</v>
      </c>
      <c r="B521" s="618"/>
      <c r="C521" s="613"/>
      <c r="D521" s="618"/>
      <c r="E521" s="618"/>
      <c r="F521" s="619">
        <f t="shared" si="81"/>
        <v>0</v>
      </c>
      <c r="G521" s="615">
        <f t="shared" si="85"/>
        <v>0</v>
      </c>
      <c r="H521" s="618"/>
      <c r="I521" s="104">
        <f t="shared" si="82"/>
        <v>0</v>
      </c>
      <c r="J521" s="615">
        <f t="shared" si="86"/>
        <v>0</v>
      </c>
      <c r="K521" s="618"/>
      <c r="L521" s="104">
        <f t="shared" si="83"/>
        <v>0</v>
      </c>
      <c r="M521" s="615">
        <f t="shared" si="87"/>
        <v>0</v>
      </c>
      <c r="N521" s="618"/>
      <c r="O521" s="104">
        <f t="shared" si="84"/>
        <v>0</v>
      </c>
      <c r="P521" s="615">
        <f t="shared" si="88"/>
        <v>0</v>
      </c>
      <c r="Q521" s="616">
        <f t="shared" si="80"/>
        <v>0</v>
      </c>
      <c r="R521" s="616">
        <f t="shared" si="80"/>
        <v>0</v>
      </c>
      <c r="S521" s="617">
        <f t="shared" si="89"/>
        <v>0</v>
      </c>
    </row>
    <row r="522" spans="1:19" ht="22.5">
      <c r="A522" s="612">
        <f>'[2]Namuna No. 8'!A526</f>
        <v>0</v>
      </c>
      <c r="B522" s="618"/>
      <c r="C522" s="613"/>
      <c r="D522" s="618"/>
      <c r="E522" s="618"/>
      <c r="F522" s="619">
        <f t="shared" si="81"/>
        <v>0</v>
      </c>
      <c r="G522" s="615">
        <f t="shared" si="85"/>
        <v>0</v>
      </c>
      <c r="H522" s="618"/>
      <c r="I522" s="104">
        <f t="shared" si="82"/>
        <v>0</v>
      </c>
      <c r="J522" s="615">
        <f t="shared" si="86"/>
        <v>0</v>
      </c>
      <c r="K522" s="618"/>
      <c r="L522" s="104">
        <f t="shared" si="83"/>
        <v>0</v>
      </c>
      <c r="M522" s="615">
        <f t="shared" si="87"/>
        <v>0</v>
      </c>
      <c r="N522" s="618"/>
      <c r="O522" s="104">
        <f t="shared" si="84"/>
        <v>0</v>
      </c>
      <c r="P522" s="615">
        <f t="shared" si="88"/>
        <v>0</v>
      </c>
      <c r="Q522" s="616">
        <f t="shared" si="80"/>
        <v>0</v>
      </c>
      <c r="R522" s="616">
        <f t="shared" si="80"/>
        <v>0</v>
      </c>
      <c r="S522" s="617">
        <f t="shared" si="89"/>
        <v>0</v>
      </c>
    </row>
    <row r="523" spans="1:19" ht="22.5">
      <c r="A523" s="100">
        <f>'[2]Namuna No. 8'!A527</f>
        <v>0</v>
      </c>
      <c r="B523" s="618"/>
      <c r="C523" s="613"/>
      <c r="D523" s="618"/>
      <c r="E523" s="618"/>
      <c r="F523" s="619">
        <f t="shared" si="81"/>
        <v>0</v>
      </c>
      <c r="G523" s="615">
        <f t="shared" si="85"/>
        <v>0</v>
      </c>
      <c r="H523" s="618"/>
      <c r="I523" s="104">
        <f t="shared" si="82"/>
        <v>0</v>
      </c>
      <c r="J523" s="615">
        <f t="shared" si="86"/>
        <v>0</v>
      </c>
      <c r="K523" s="618"/>
      <c r="L523" s="104">
        <f t="shared" si="83"/>
        <v>0</v>
      </c>
      <c r="M523" s="615">
        <f t="shared" si="87"/>
        <v>0</v>
      </c>
      <c r="N523" s="618"/>
      <c r="O523" s="104">
        <f t="shared" si="84"/>
        <v>0</v>
      </c>
      <c r="P523" s="615">
        <f t="shared" si="88"/>
        <v>0</v>
      </c>
      <c r="Q523" s="616">
        <f t="shared" si="80"/>
        <v>0</v>
      </c>
      <c r="R523" s="616">
        <f t="shared" si="80"/>
        <v>0</v>
      </c>
      <c r="S523" s="617">
        <f t="shared" si="89"/>
        <v>0</v>
      </c>
    </row>
    <row r="524" spans="1:19" ht="22.5">
      <c r="A524" s="100">
        <f>'[2]Namuna No. 8'!A528</f>
        <v>0</v>
      </c>
      <c r="B524" s="618"/>
      <c r="C524" s="613"/>
      <c r="D524" s="618"/>
      <c r="E524" s="618"/>
      <c r="F524" s="619">
        <f t="shared" si="81"/>
        <v>0</v>
      </c>
      <c r="G524" s="615">
        <f t="shared" si="85"/>
        <v>0</v>
      </c>
      <c r="H524" s="618"/>
      <c r="I524" s="104">
        <f t="shared" si="82"/>
        <v>0</v>
      </c>
      <c r="J524" s="615">
        <f t="shared" si="86"/>
        <v>0</v>
      </c>
      <c r="K524" s="618"/>
      <c r="L524" s="104">
        <f t="shared" si="83"/>
        <v>0</v>
      </c>
      <c r="M524" s="615">
        <f t="shared" si="87"/>
        <v>0</v>
      </c>
      <c r="N524" s="618"/>
      <c r="O524" s="104">
        <f t="shared" si="84"/>
        <v>0</v>
      </c>
      <c r="P524" s="615">
        <f t="shared" si="88"/>
        <v>0</v>
      </c>
      <c r="Q524" s="616">
        <f t="shared" si="80"/>
        <v>0</v>
      </c>
      <c r="R524" s="616">
        <f t="shared" si="80"/>
        <v>0</v>
      </c>
      <c r="S524" s="617">
        <f t="shared" si="89"/>
        <v>0</v>
      </c>
    </row>
    <row r="525" spans="1:19" ht="22.5">
      <c r="A525" s="100">
        <f>'[2]Namuna No. 8'!A529</f>
        <v>0</v>
      </c>
      <c r="B525" s="618"/>
      <c r="C525" s="613"/>
      <c r="D525" s="618"/>
      <c r="E525" s="618"/>
      <c r="F525" s="619">
        <f t="shared" si="81"/>
        <v>0</v>
      </c>
      <c r="G525" s="615">
        <f t="shared" si="85"/>
        <v>0</v>
      </c>
      <c r="H525" s="618"/>
      <c r="I525" s="104">
        <f t="shared" si="82"/>
        <v>0</v>
      </c>
      <c r="J525" s="615">
        <f t="shared" si="86"/>
        <v>0</v>
      </c>
      <c r="K525" s="618"/>
      <c r="L525" s="104">
        <f t="shared" si="83"/>
        <v>0</v>
      </c>
      <c r="M525" s="615">
        <f t="shared" si="87"/>
        <v>0</v>
      </c>
      <c r="N525" s="618"/>
      <c r="O525" s="104">
        <f t="shared" si="84"/>
        <v>0</v>
      </c>
      <c r="P525" s="615">
        <f t="shared" si="88"/>
        <v>0</v>
      </c>
      <c r="Q525" s="616">
        <f t="shared" si="80"/>
        <v>0</v>
      </c>
      <c r="R525" s="616">
        <f t="shared" si="80"/>
        <v>0</v>
      </c>
      <c r="S525" s="617">
        <f t="shared" si="89"/>
        <v>0</v>
      </c>
    </row>
    <row r="526" spans="1:19" ht="22.5">
      <c r="A526" s="612">
        <f>'[2]Namuna No. 8'!A530</f>
        <v>0</v>
      </c>
      <c r="B526" s="618"/>
      <c r="C526" s="613"/>
      <c r="D526" s="618"/>
      <c r="E526" s="618"/>
      <c r="F526" s="619">
        <f t="shared" si="81"/>
        <v>0</v>
      </c>
      <c r="G526" s="615">
        <f t="shared" si="85"/>
        <v>0</v>
      </c>
      <c r="H526" s="618"/>
      <c r="I526" s="104">
        <f t="shared" si="82"/>
        <v>0</v>
      </c>
      <c r="J526" s="615">
        <f t="shared" si="86"/>
        <v>0</v>
      </c>
      <c r="K526" s="618"/>
      <c r="L526" s="104">
        <f t="shared" si="83"/>
        <v>0</v>
      </c>
      <c r="M526" s="615">
        <f t="shared" si="87"/>
        <v>0</v>
      </c>
      <c r="N526" s="618"/>
      <c r="O526" s="104">
        <f t="shared" si="84"/>
        <v>0</v>
      </c>
      <c r="P526" s="615">
        <f t="shared" si="88"/>
        <v>0</v>
      </c>
      <c r="Q526" s="616">
        <f t="shared" si="80"/>
        <v>0</v>
      </c>
      <c r="R526" s="616">
        <f t="shared" si="80"/>
        <v>0</v>
      </c>
      <c r="S526" s="617">
        <f t="shared" si="89"/>
        <v>0</v>
      </c>
    </row>
    <row r="527" spans="1:19" ht="22.5">
      <c r="A527" s="100">
        <f>'[2]Namuna No. 8'!A531</f>
        <v>0</v>
      </c>
      <c r="B527" s="618"/>
      <c r="C527" s="613"/>
      <c r="D527" s="618"/>
      <c r="E527" s="618"/>
      <c r="F527" s="619">
        <f t="shared" si="81"/>
        <v>0</v>
      </c>
      <c r="G527" s="615">
        <f t="shared" si="85"/>
        <v>0</v>
      </c>
      <c r="H527" s="618"/>
      <c r="I527" s="104">
        <f t="shared" si="82"/>
        <v>0</v>
      </c>
      <c r="J527" s="615">
        <f t="shared" si="86"/>
        <v>0</v>
      </c>
      <c r="K527" s="618"/>
      <c r="L527" s="104">
        <f t="shared" si="83"/>
        <v>0</v>
      </c>
      <c r="M527" s="615">
        <f t="shared" si="87"/>
        <v>0</v>
      </c>
      <c r="N527" s="618"/>
      <c r="O527" s="104">
        <f t="shared" si="84"/>
        <v>0</v>
      </c>
      <c r="P527" s="615">
        <f t="shared" si="88"/>
        <v>0</v>
      </c>
      <c r="Q527" s="616">
        <f t="shared" si="80"/>
        <v>0</v>
      </c>
      <c r="R527" s="616">
        <f t="shared" si="80"/>
        <v>0</v>
      </c>
      <c r="S527" s="617">
        <f t="shared" si="89"/>
        <v>0</v>
      </c>
    </row>
    <row r="528" spans="1:19" ht="22.5">
      <c r="A528" s="100">
        <f>'[2]Namuna No. 8'!A532</f>
        <v>0</v>
      </c>
      <c r="B528" s="618"/>
      <c r="C528" s="613"/>
      <c r="D528" s="618"/>
      <c r="E528" s="618"/>
      <c r="F528" s="619">
        <f t="shared" si="81"/>
        <v>0</v>
      </c>
      <c r="G528" s="615">
        <f t="shared" si="85"/>
        <v>0</v>
      </c>
      <c r="H528" s="618"/>
      <c r="I528" s="104">
        <f t="shared" si="82"/>
        <v>0</v>
      </c>
      <c r="J528" s="615">
        <f t="shared" si="86"/>
        <v>0</v>
      </c>
      <c r="K528" s="618"/>
      <c r="L528" s="104">
        <f t="shared" si="83"/>
        <v>0</v>
      </c>
      <c r="M528" s="615">
        <f t="shared" si="87"/>
        <v>0</v>
      </c>
      <c r="N528" s="618"/>
      <c r="O528" s="104">
        <f t="shared" si="84"/>
        <v>0</v>
      </c>
      <c r="P528" s="615">
        <f t="shared" si="88"/>
        <v>0</v>
      </c>
      <c r="Q528" s="616">
        <f t="shared" si="80"/>
        <v>0</v>
      </c>
      <c r="R528" s="616">
        <f t="shared" si="80"/>
        <v>0</v>
      </c>
      <c r="S528" s="617">
        <f t="shared" si="89"/>
        <v>0</v>
      </c>
    </row>
    <row r="529" spans="1:19" ht="22.5">
      <c r="A529" s="100">
        <f>'[2]Namuna No. 8'!A533</f>
        <v>0</v>
      </c>
      <c r="B529" s="618"/>
      <c r="C529" s="613"/>
      <c r="D529" s="618"/>
      <c r="E529" s="618"/>
      <c r="F529" s="619">
        <f t="shared" si="81"/>
        <v>0</v>
      </c>
      <c r="G529" s="615">
        <f t="shared" si="85"/>
        <v>0</v>
      </c>
      <c r="H529" s="618"/>
      <c r="I529" s="104">
        <f t="shared" si="82"/>
        <v>0</v>
      </c>
      <c r="J529" s="615">
        <f t="shared" si="86"/>
        <v>0</v>
      </c>
      <c r="K529" s="618"/>
      <c r="L529" s="104">
        <f t="shared" si="83"/>
        <v>0</v>
      </c>
      <c r="M529" s="615">
        <f t="shared" si="87"/>
        <v>0</v>
      </c>
      <c r="N529" s="618"/>
      <c r="O529" s="104">
        <f t="shared" si="84"/>
        <v>0</v>
      </c>
      <c r="P529" s="615">
        <f t="shared" si="88"/>
        <v>0</v>
      </c>
      <c r="Q529" s="616">
        <f t="shared" si="80"/>
        <v>0</v>
      </c>
      <c r="R529" s="616">
        <f t="shared" si="80"/>
        <v>0</v>
      </c>
      <c r="S529" s="617">
        <f t="shared" si="89"/>
        <v>0</v>
      </c>
    </row>
    <row r="530" spans="1:19" ht="22.5">
      <c r="A530" s="612">
        <f>'[2]Namuna No. 8'!A534</f>
        <v>0</v>
      </c>
      <c r="B530" s="618"/>
      <c r="C530" s="613"/>
      <c r="D530" s="618"/>
      <c r="E530" s="618"/>
      <c r="F530" s="619">
        <f t="shared" si="81"/>
        <v>0</v>
      </c>
      <c r="G530" s="615">
        <f t="shared" si="85"/>
        <v>0</v>
      </c>
      <c r="H530" s="618"/>
      <c r="I530" s="104">
        <f t="shared" si="82"/>
        <v>0</v>
      </c>
      <c r="J530" s="615">
        <f t="shared" si="86"/>
        <v>0</v>
      </c>
      <c r="K530" s="618"/>
      <c r="L530" s="104">
        <f t="shared" si="83"/>
        <v>0</v>
      </c>
      <c r="M530" s="615">
        <f t="shared" si="87"/>
        <v>0</v>
      </c>
      <c r="N530" s="618"/>
      <c r="O530" s="104">
        <f t="shared" si="84"/>
        <v>0</v>
      </c>
      <c r="P530" s="615">
        <f t="shared" si="88"/>
        <v>0</v>
      </c>
      <c r="Q530" s="616">
        <f t="shared" si="80"/>
        <v>0</v>
      </c>
      <c r="R530" s="616">
        <f t="shared" si="80"/>
        <v>0</v>
      </c>
      <c r="S530" s="617">
        <f t="shared" si="89"/>
        <v>0</v>
      </c>
    </row>
    <row r="531" spans="1:19" ht="22.5">
      <c r="A531" s="100">
        <f>'[2]Namuna No. 8'!A535</f>
        <v>0</v>
      </c>
      <c r="B531" s="618"/>
      <c r="C531" s="613"/>
      <c r="D531" s="618"/>
      <c r="E531" s="618"/>
      <c r="F531" s="619">
        <f t="shared" si="81"/>
        <v>0</v>
      </c>
      <c r="G531" s="615">
        <f t="shared" si="85"/>
        <v>0</v>
      </c>
      <c r="H531" s="618"/>
      <c r="I531" s="104">
        <f t="shared" si="82"/>
        <v>0</v>
      </c>
      <c r="J531" s="615">
        <f t="shared" si="86"/>
        <v>0</v>
      </c>
      <c r="K531" s="618"/>
      <c r="L531" s="104">
        <f t="shared" si="83"/>
        <v>0</v>
      </c>
      <c r="M531" s="615">
        <f t="shared" si="87"/>
        <v>0</v>
      </c>
      <c r="N531" s="618"/>
      <c r="O531" s="104">
        <f t="shared" si="84"/>
        <v>0</v>
      </c>
      <c r="P531" s="615">
        <f t="shared" si="88"/>
        <v>0</v>
      </c>
      <c r="Q531" s="616">
        <f t="shared" si="80"/>
        <v>0</v>
      </c>
      <c r="R531" s="616">
        <f t="shared" si="80"/>
        <v>0</v>
      </c>
      <c r="S531" s="617">
        <f t="shared" si="89"/>
        <v>0</v>
      </c>
    </row>
    <row r="532" spans="1:19" ht="22.5">
      <c r="A532" s="100">
        <f>'[2]Namuna No. 8'!A536</f>
        <v>0</v>
      </c>
      <c r="B532" s="618"/>
      <c r="C532" s="613"/>
      <c r="D532" s="618"/>
      <c r="E532" s="618"/>
      <c r="F532" s="619">
        <f t="shared" si="81"/>
        <v>0</v>
      </c>
      <c r="G532" s="615">
        <f t="shared" si="85"/>
        <v>0</v>
      </c>
      <c r="H532" s="618"/>
      <c r="I532" s="104">
        <f t="shared" si="82"/>
        <v>0</v>
      </c>
      <c r="J532" s="615">
        <f t="shared" si="86"/>
        <v>0</v>
      </c>
      <c r="K532" s="618"/>
      <c r="L532" s="104">
        <f t="shared" si="83"/>
        <v>0</v>
      </c>
      <c r="M532" s="615">
        <f t="shared" si="87"/>
        <v>0</v>
      </c>
      <c r="N532" s="618"/>
      <c r="O532" s="104">
        <f t="shared" si="84"/>
        <v>0</v>
      </c>
      <c r="P532" s="615">
        <f t="shared" si="88"/>
        <v>0</v>
      </c>
      <c r="Q532" s="616">
        <f t="shared" si="80"/>
        <v>0</v>
      </c>
      <c r="R532" s="616">
        <f t="shared" si="80"/>
        <v>0</v>
      </c>
      <c r="S532" s="617">
        <f t="shared" si="89"/>
        <v>0</v>
      </c>
    </row>
    <row r="533" spans="1:19" ht="22.5">
      <c r="A533" s="100">
        <f>'[2]Namuna No. 8'!A537</f>
        <v>0</v>
      </c>
      <c r="B533" s="618"/>
      <c r="C533" s="613"/>
      <c r="D533" s="618"/>
      <c r="E533" s="618"/>
      <c r="F533" s="619">
        <f t="shared" si="81"/>
        <v>0</v>
      </c>
      <c r="G533" s="615">
        <f t="shared" si="85"/>
        <v>0</v>
      </c>
      <c r="H533" s="618"/>
      <c r="I533" s="104">
        <f t="shared" si="82"/>
        <v>0</v>
      </c>
      <c r="J533" s="615">
        <f t="shared" si="86"/>
        <v>0</v>
      </c>
      <c r="K533" s="618"/>
      <c r="L533" s="104">
        <f t="shared" si="83"/>
        <v>0</v>
      </c>
      <c r="M533" s="615">
        <f t="shared" si="87"/>
        <v>0</v>
      </c>
      <c r="N533" s="618"/>
      <c r="O533" s="104">
        <f t="shared" si="84"/>
        <v>0</v>
      </c>
      <c r="P533" s="615">
        <f t="shared" si="88"/>
        <v>0</v>
      </c>
      <c r="Q533" s="616">
        <f t="shared" si="80"/>
        <v>0</v>
      </c>
      <c r="R533" s="616">
        <f t="shared" si="80"/>
        <v>0</v>
      </c>
      <c r="S533" s="617">
        <f t="shared" si="89"/>
        <v>0</v>
      </c>
    </row>
    <row r="534" spans="1:19" ht="22.5">
      <c r="A534" s="612">
        <f>'[2]Namuna No. 8'!A538</f>
        <v>0</v>
      </c>
      <c r="B534" s="618"/>
      <c r="C534" s="613"/>
      <c r="D534" s="618"/>
      <c r="E534" s="618"/>
      <c r="F534" s="619">
        <f t="shared" si="81"/>
        <v>0</v>
      </c>
      <c r="G534" s="615">
        <f t="shared" si="85"/>
        <v>0</v>
      </c>
      <c r="H534" s="618"/>
      <c r="I534" s="104">
        <f t="shared" si="82"/>
        <v>0</v>
      </c>
      <c r="J534" s="615">
        <f t="shared" si="86"/>
        <v>0</v>
      </c>
      <c r="K534" s="618"/>
      <c r="L534" s="104">
        <f t="shared" si="83"/>
        <v>0</v>
      </c>
      <c r="M534" s="615">
        <f t="shared" si="87"/>
        <v>0</v>
      </c>
      <c r="N534" s="618"/>
      <c r="O534" s="104">
        <f t="shared" si="84"/>
        <v>0</v>
      </c>
      <c r="P534" s="615">
        <f t="shared" si="88"/>
        <v>0</v>
      </c>
      <c r="Q534" s="616">
        <f t="shared" si="80"/>
        <v>0</v>
      </c>
      <c r="R534" s="616">
        <f t="shared" si="80"/>
        <v>0</v>
      </c>
      <c r="S534" s="617">
        <f t="shared" si="89"/>
        <v>0</v>
      </c>
    </row>
    <row r="535" spans="1:19" ht="22.5">
      <c r="A535" s="100">
        <f>'[2]Namuna No. 8'!A539</f>
        <v>0</v>
      </c>
      <c r="B535" s="618"/>
      <c r="C535" s="613"/>
      <c r="D535" s="618"/>
      <c r="E535" s="618"/>
      <c r="F535" s="619">
        <f t="shared" si="81"/>
        <v>0</v>
      </c>
      <c r="G535" s="615">
        <f t="shared" si="85"/>
        <v>0</v>
      </c>
      <c r="H535" s="618"/>
      <c r="I535" s="104">
        <f t="shared" si="82"/>
        <v>0</v>
      </c>
      <c r="J535" s="615">
        <f t="shared" si="86"/>
        <v>0</v>
      </c>
      <c r="K535" s="618"/>
      <c r="L535" s="104">
        <f t="shared" si="83"/>
        <v>0</v>
      </c>
      <c r="M535" s="615">
        <f t="shared" si="87"/>
        <v>0</v>
      </c>
      <c r="N535" s="618"/>
      <c r="O535" s="104">
        <f t="shared" si="84"/>
        <v>0</v>
      </c>
      <c r="P535" s="615">
        <f t="shared" si="88"/>
        <v>0</v>
      </c>
      <c r="Q535" s="616">
        <f t="shared" ref="Q535:R598" si="90">E535+H535+K535+N535</f>
        <v>0</v>
      </c>
      <c r="R535" s="616">
        <f t="shared" si="90"/>
        <v>0</v>
      </c>
      <c r="S535" s="617">
        <f t="shared" si="89"/>
        <v>0</v>
      </c>
    </row>
    <row r="536" spans="1:19" ht="22.5">
      <c r="A536" s="100">
        <f>'[2]Namuna No. 8'!A540</f>
        <v>0</v>
      </c>
      <c r="B536" s="618"/>
      <c r="C536" s="613"/>
      <c r="D536" s="618"/>
      <c r="E536" s="618"/>
      <c r="F536" s="619">
        <f t="shared" si="81"/>
        <v>0</v>
      </c>
      <c r="G536" s="615">
        <f t="shared" si="85"/>
        <v>0</v>
      </c>
      <c r="H536" s="618"/>
      <c r="I536" s="104">
        <f t="shared" si="82"/>
        <v>0</v>
      </c>
      <c r="J536" s="615">
        <f t="shared" si="86"/>
        <v>0</v>
      </c>
      <c r="K536" s="618"/>
      <c r="L536" s="104">
        <f t="shared" si="83"/>
        <v>0</v>
      </c>
      <c r="M536" s="615">
        <f t="shared" si="87"/>
        <v>0</v>
      </c>
      <c r="N536" s="618"/>
      <c r="O536" s="104">
        <f t="shared" si="84"/>
        <v>0</v>
      </c>
      <c r="P536" s="615">
        <f t="shared" si="88"/>
        <v>0</v>
      </c>
      <c r="Q536" s="616">
        <f t="shared" si="90"/>
        <v>0</v>
      </c>
      <c r="R536" s="616">
        <f t="shared" si="90"/>
        <v>0</v>
      </c>
      <c r="S536" s="617">
        <f t="shared" si="89"/>
        <v>0</v>
      </c>
    </row>
    <row r="537" spans="1:19" ht="22.5">
      <c r="A537" s="100">
        <f>'[2]Namuna No. 8'!A541</f>
        <v>0</v>
      </c>
      <c r="B537" s="618"/>
      <c r="C537" s="613"/>
      <c r="D537" s="618"/>
      <c r="E537" s="618"/>
      <c r="F537" s="619">
        <f t="shared" si="81"/>
        <v>0</v>
      </c>
      <c r="G537" s="615">
        <f t="shared" si="85"/>
        <v>0</v>
      </c>
      <c r="H537" s="618"/>
      <c r="I537" s="104">
        <f t="shared" si="82"/>
        <v>0</v>
      </c>
      <c r="J537" s="615">
        <f t="shared" si="86"/>
        <v>0</v>
      </c>
      <c r="K537" s="618"/>
      <c r="L537" s="104">
        <f t="shared" si="83"/>
        <v>0</v>
      </c>
      <c r="M537" s="615">
        <f t="shared" si="87"/>
        <v>0</v>
      </c>
      <c r="N537" s="618"/>
      <c r="O537" s="104">
        <f t="shared" si="84"/>
        <v>0</v>
      </c>
      <c r="P537" s="615">
        <f t="shared" si="88"/>
        <v>0</v>
      </c>
      <c r="Q537" s="616">
        <f t="shared" si="90"/>
        <v>0</v>
      </c>
      <c r="R537" s="616">
        <f t="shared" si="90"/>
        <v>0</v>
      </c>
      <c r="S537" s="617">
        <f t="shared" si="89"/>
        <v>0</v>
      </c>
    </row>
    <row r="538" spans="1:19" ht="22.5">
      <c r="A538" s="612">
        <f>'[2]Namuna No. 8'!A542</f>
        <v>0</v>
      </c>
      <c r="B538" s="618"/>
      <c r="C538" s="613"/>
      <c r="D538" s="618"/>
      <c r="E538" s="618"/>
      <c r="F538" s="619">
        <f t="shared" si="81"/>
        <v>0</v>
      </c>
      <c r="G538" s="615">
        <f t="shared" si="85"/>
        <v>0</v>
      </c>
      <c r="H538" s="618"/>
      <c r="I538" s="104">
        <f t="shared" si="82"/>
        <v>0</v>
      </c>
      <c r="J538" s="615">
        <f t="shared" si="86"/>
        <v>0</v>
      </c>
      <c r="K538" s="618"/>
      <c r="L538" s="104">
        <f t="shared" si="83"/>
        <v>0</v>
      </c>
      <c r="M538" s="615">
        <f t="shared" si="87"/>
        <v>0</v>
      </c>
      <c r="N538" s="618"/>
      <c r="O538" s="104">
        <f t="shared" si="84"/>
        <v>0</v>
      </c>
      <c r="P538" s="615">
        <f t="shared" si="88"/>
        <v>0</v>
      </c>
      <c r="Q538" s="616">
        <f t="shared" si="90"/>
        <v>0</v>
      </c>
      <c r="R538" s="616">
        <f t="shared" si="90"/>
        <v>0</v>
      </c>
      <c r="S538" s="617">
        <f t="shared" si="89"/>
        <v>0</v>
      </c>
    </row>
    <row r="539" spans="1:19" ht="22.5">
      <c r="A539" s="100">
        <f>'[2]Namuna No. 8'!A543</f>
        <v>0</v>
      </c>
      <c r="B539" s="618"/>
      <c r="C539" s="613"/>
      <c r="D539" s="618"/>
      <c r="E539" s="618"/>
      <c r="F539" s="619">
        <f t="shared" si="81"/>
        <v>0</v>
      </c>
      <c r="G539" s="615">
        <f t="shared" si="85"/>
        <v>0</v>
      </c>
      <c r="H539" s="618"/>
      <c r="I539" s="104">
        <f t="shared" si="82"/>
        <v>0</v>
      </c>
      <c r="J539" s="615">
        <f t="shared" si="86"/>
        <v>0</v>
      </c>
      <c r="K539" s="618"/>
      <c r="L539" s="104">
        <f t="shared" si="83"/>
        <v>0</v>
      </c>
      <c r="M539" s="615">
        <f t="shared" si="87"/>
        <v>0</v>
      </c>
      <c r="N539" s="618"/>
      <c r="O539" s="104">
        <f t="shared" si="84"/>
        <v>0</v>
      </c>
      <c r="P539" s="615">
        <f t="shared" si="88"/>
        <v>0</v>
      </c>
      <c r="Q539" s="616">
        <f t="shared" si="90"/>
        <v>0</v>
      </c>
      <c r="R539" s="616">
        <f t="shared" si="90"/>
        <v>0</v>
      </c>
      <c r="S539" s="617">
        <f t="shared" si="89"/>
        <v>0</v>
      </c>
    </row>
    <row r="540" spans="1:19" ht="22.5">
      <c r="A540" s="100">
        <f>'[2]Namuna No. 8'!A544</f>
        <v>0</v>
      </c>
      <c r="B540" s="618"/>
      <c r="C540" s="613"/>
      <c r="D540" s="618"/>
      <c r="E540" s="618"/>
      <c r="F540" s="619">
        <f t="shared" si="81"/>
        <v>0</v>
      </c>
      <c r="G540" s="615">
        <f t="shared" si="85"/>
        <v>0</v>
      </c>
      <c r="H540" s="618"/>
      <c r="I540" s="104">
        <f t="shared" si="82"/>
        <v>0</v>
      </c>
      <c r="J540" s="615">
        <f t="shared" si="86"/>
        <v>0</v>
      </c>
      <c r="K540" s="618"/>
      <c r="L540" s="104">
        <f t="shared" si="83"/>
        <v>0</v>
      </c>
      <c r="M540" s="615">
        <f t="shared" si="87"/>
        <v>0</v>
      </c>
      <c r="N540" s="618"/>
      <c r="O540" s="104">
        <f t="shared" si="84"/>
        <v>0</v>
      </c>
      <c r="P540" s="615">
        <f t="shared" si="88"/>
        <v>0</v>
      </c>
      <c r="Q540" s="616">
        <f t="shared" si="90"/>
        <v>0</v>
      </c>
      <c r="R540" s="616">
        <f t="shared" si="90"/>
        <v>0</v>
      </c>
      <c r="S540" s="617">
        <f t="shared" si="89"/>
        <v>0</v>
      </c>
    </row>
    <row r="541" spans="1:19" ht="22.5">
      <c r="A541" s="100">
        <f>'[2]Namuna No. 8'!A545</f>
        <v>0</v>
      </c>
      <c r="B541" s="618"/>
      <c r="C541" s="613"/>
      <c r="D541" s="618"/>
      <c r="E541" s="618"/>
      <c r="F541" s="619">
        <f t="shared" si="81"/>
        <v>0</v>
      </c>
      <c r="G541" s="615">
        <f t="shared" si="85"/>
        <v>0</v>
      </c>
      <c r="H541" s="618"/>
      <c r="I541" s="104">
        <f t="shared" si="82"/>
        <v>0</v>
      </c>
      <c r="J541" s="615">
        <f t="shared" si="86"/>
        <v>0</v>
      </c>
      <c r="K541" s="618"/>
      <c r="L541" s="104">
        <f t="shared" si="83"/>
        <v>0</v>
      </c>
      <c r="M541" s="615">
        <f t="shared" si="87"/>
        <v>0</v>
      </c>
      <c r="N541" s="618"/>
      <c r="O541" s="104">
        <f t="shared" si="84"/>
        <v>0</v>
      </c>
      <c r="P541" s="615">
        <f t="shared" si="88"/>
        <v>0</v>
      </c>
      <c r="Q541" s="616">
        <f t="shared" si="90"/>
        <v>0</v>
      </c>
      <c r="R541" s="616">
        <f t="shared" si="90"/>
        <v>0</v>
      </c>
      <c r="S541" s="617">
        <f t="shared" si="89"/>
        <v>0</v>
      </c>
    </row>
    <row r="542" spans="1:19" ht="22.5">
      <c r="A542" s="612">
        <f>'[2]Namuna No. 8'!A546</f>
        <v>0</v>
      </c>
      <c r="B542" s="618"/>
      <c r="C542" s="613"/>
      <c r="D542" s="618"/>
      <c r="E542" s="618"/>
      <c r="F542" s="619">
        <f t="shared" si="81"/>
        <v>0</v>
      </c>
      <c r="G542" s="615">
        <f t="shared" si="85"/>
        <v>0</v>
      </c>
      <c r="H542" s="618"/>
      <c r="I542" s="104">
        <f t="shared" si="82"/>
        <v>0</v>
      </c>
      <c r="J542" s="615">
        <f t="shared" si="86"/>
        <v>0</v>
      </c>
      <c r="K542" s="618"/>
      <c r="L542" s="104">
        <f t="shared" si="83"/>
        <v>0</v>
      </c>
      <c r="M542" s="615">
        <f t="shared" si="87"/>
        <v>0</v>
      </c>
      <c r="N542" s="618"/>
      <c r="O542" s="104">
        <f t="shared" si="84"/>
        <v>0</v>
      </c>
      <c r="P542" s="615">
        <f t="shared" si="88"/>
        <v>0</v>
      </c>
      <c r="Q542" s="616">
        <f t="shared" si="90"/>
        <v>0</v>
      </c>
      <c r="R542" s="616">
        <f t="shared" si="90"/>
        <v>0</v>
      </c>
      <c r="S542" s="617">
        <f t="shared" si="89"/>
        <v>0</v>
      </c>
    </row>
    <row r="543" spans="1:19" ht="22.5">
      <c r="A543" s="100">
        <f>'[2]Namuna No. 8'!A547</f>
        <v>0</v>
      </c>
      <c r="B543" s="618"/>
      <c r="C543" s="613"/>
      <c r="D543" s="618"/>
      <c r="E543" s="618"/>
      <c r="F543" s="619">
        <f t="shared" si="81"/>
        <v>0</v>
      </c>
      <c r="G543" s="615">
        <f t="shared" si="85"/>
        <v>0</v>
      </c>
      <c r="H543" s="618"/>
      <c r="I543" s="104">
        <f t="shared" si="82"/>
        <v>0</v>
      </c>
      <c r="J543" s="615">
        <f t="shared" si="86"/>
        <v>0</v>
      </c>
      <c r="K543" s="618"/>
      <c r="L543" s="104">
        <f t="shared" si="83"/>
        <v>0</v>
      </c>
      <c r="M543" s="615">
        <f t="shared" si="87"/>
        <v>0</v>
      </c>
      <c r="N543" s="618"/>
      <c r="O543" s="104">
        <f t="shared" si="84"/>
        <v>0</v>
      </c>
      <c r="P543" s="615">
        <f t="shared" si="88"/>
        <v>0</v>
      </c>
      <c r="Q543" s="616">
        <f t="shared" si="90"/>
        <v>0</v>
      </c>
      <c r="R543" s="616">
        <f t="shared" si="90"/>
        <v>0</v>
      </c>
      <c r="S543" s="617">
        <f t="shared" si="89"/>
        <v>0</v>
      </c>
    </row>
    <row r="544" spans="1:19" ht="22.5">
      <c r="A544" s="100">
        <f>'[2]Namuna No. 8'!A548</f>
        <v>0</v>
      </c>
      <c r="B544" s="618"/>
      <c r="C544" s="613"/>
      <c r="D544" s="618"/>
      <c r="E544" s="618"/>
      <c r="F544" s="619">
        <f t="shared" si="81"/>
        <v>0</v>
      </c>
      <c r="G544" s="615">
        <f t="shared" si="85"/>
        <v>0</v>
      </c>
      <c r="H544" s="618"/>
      <c r="I544" s="104">
        <f t="shared" si="82"/>
        <v>0</v>
      </c>
      <c r="J544" s="615">
        <f t="shared" si="86"/>
        <v>0</v>
      </c>
      <c r="K544" s="618"/>
      <c r="L544" s="104">
        <f t="shared" si="83"/>
        <v>0</v>
      </c>
      <c r="M544" s="615">
        <f t="shared" si="87"/>
        <v>0</v>
      </c>
      <c r="N544" s="618"/>
      <c r="O544" s="104">
        <f t="shared" si="84"/>
        <v>0</v>
      </c>
      <c r="P544" s="615">
        <f t="shared" si="88"/>
        <v>0</v>
      </c>
      <c r="Q544" s="616">
        <f t="shared" si="90"/>
        <v>0</v>
      </c>
      <c r="R544" s="616">
        <f t="shared" si="90"/>
        <v>0</v>
      </c>
      <c r="S544" s="617">
        <f t="shared" si="89"/>
        <v>0</v>
      </c>
    </row>
    <row r="545" spans="1:19" ht="22.5">
      <c r="A545" s="100">
        <f>'[2]Namuna No. 8'!A549</f>
        <v>0</v>
      </c>
      <c r="B545" s="618"/>
      <c r="C545" s="613"/>
      <c r="D545" s="618"/>
      <c r="E545" s="618"/>
      <c r="F545" s="619">
        <f t="shared" si="81"/>
        <v>0</v>
      </c>
      <c r="G545" s="615">
        <f t="shared" si="85"/>
        <v>0</v>
      </c>
      <c r="H545" s="618"/>
      <c r="I545" s="104">
        <f t="shared" si="82"/>
        <v>0</v>
      </c>
      <c r="J545" s="615">
        <f t="shared" si="86"/>
        <v>0</v>
      </c>
      <c r="K545" s="618"/>
      <c r="L545" s="104">
        <f t="shared" si="83"/>
        <v>0</v>
      </c>
      <c r="M545" s="615">
        <f t="shared" si="87"/>
        <v>0</v>
      </c>
      <c r="N545" s="618"/>
      <c r="O545" s="104">
        <f t="shared" si="84"/>
        <v>0</v>
      </c>
      <c r="P545" s="615">
        <f t="shared" si="88"/>
        <v>0</v>
      </c>
      <c r="Q545" s="616">
        <f t="shared" si="90"/>
        <v>0</v>
      </c>
      <c r="R545" s="616">
        <f t="shared" si="90"/>
        <v>0</v>
      </c>
      <c r="S545" s="617">
        <f t="shared" si="89"/>
        <v>0</v>
      </c>
    </row>
    <row r="546" spans="1:19" ht="22.5">
      <c r="A546" s="612">
        <f>'[2]Namuna No. 8'!A550</f>
        <v>0</v>
      </c>
      <c r="B546" s="618"/>
      <c r="C546" s="613"/>
      <c r="D546" s="618"/>
      <c r="E546" s="618"/>
      <c r="F546" s="619">
        <f t="shared" si="81"/>
        <v>0</v>
      </c>
      <c r="G546" s="615">
        <f t="shared" si="85"/>
        <v>0</v>
      </c>
      <c r="H546" s="618"/>
      <c r="I546" s="104">
        <f t="shared" si="82"/>
        <v>0</v>
      </c>
      <c r="J546" s="615">
        <f t="shared" si="86"/>
        <v>0</v>
      </c>
      <c r="K546" s="618"/>
      <c r="L546" s="104">
        <f t="shared" si="83"/>
        <v>0</v>
      </c>
      <c r="M546" s="615">
        <f t="shared" si="87"/>
        <v>0</v>
      </c>
      <c r="N546" s="618"/>
      <c r="O546" s="104">
        <f t="shared" si="84"/>
        <v>0</v>
      </c>
      <c r="P546" s="615">
        <f t="shared" si="88"/>
        <v>0</v>
      </c>
      <c r="Q546" s="616">
        <f t="shared" si="90"/>
        <v>0</v>
      </c>
      <c r="R546" s="616">
        <f t="shared" si="90"/>
        <v>0</v>
      </c>
      <c r="S546" s="617">
        <f t="shared" si="89"/>
        <v>0</v>
      </c>
    </row>
    <row r="547" spans="1:19" ht="22.5">
      <c r="A547" s="100">
        <f>'[2]Namuna No. 8'!A551</f>
        <v>0</v>
      </c>
      <c r="B547" s="618"/>
      <c r="C547" s="613"/>
      <c r="D547" s="618"/>
      <c r="E547" s="618"/>
      <c r="F547" s="619">
        <f t="shared" si="81"/>
        <v>0</v>
      </c>
      <c r="G547" s="615">
        <f t="shared" si="85"/>
        <v>0</v>
      </c>
      <c r="H547" s="618"/>
      <c r="I547" s="104">
        <f t="shared" si="82"/>
        <v>0</v>
      </c>
      <c r="J547" s="615">
        <f t="shared" si="86"/>
        <v>0</v>
      </c>
      <c r="K547" s="618"/>
      <c r="L547" s="104">
        <f t="shared" si="83"/>
        <v>0</v>
      </c>
      <c r="M547" s="615">
        <f t="shared" si="87"/>
        <v>0</v>
      </c>
      <c r="N547" s="618"/>
      <c r="O547" s="104">
        <f t="shared" si="84"/>
        <v>0</v>
      </c>
      <c r="P547" s="615">
        <f t="shared" si="88"/>
        <v>0</v>
      </c>
      <c r="Q547" s="616">
        <f t="shared" si="90"/>
        <v>0</v>
      </c>
      <c r="R547" s="616">
        <f t="shared" si="90"/>
        <v>0</v>
      </c>
      <c r="S547" s="617">
        <f t="shared" si="89"/>
        <v>0</v>
      </c>
    </row>
    <row r="548" spans="1:19" ht="22.5">
      <c r="A548" s="100">
        <f>'[2]Namuna No. 8'!A552</f>
        <v>0</v>
      </c>
      <c r="B548" s="618"/>
      <c r="C548" s="613"/>
      <c r="D548" s="618"/>
      <c r="E548" s="618"/>
      <c r="F548" s="619">
        <f t="shared" si="81"/>
        <v>0</v>
      </c>
      <c r="G548" s="615">
        <f t="shared" si="85"/>
        <v>0</v>
      </c>
      <c r="H548" s="618"/>
      <c r="I548" s="104">
        <f t="shared" si="82"/>
        <v>0</v>
      </c>
      <c r="J548" s="615">
        <f t="shared" si="86"/>
        <v>0</v>
      </c>
      <c r="K548" s="618"/>
      <c r="L548" s="104">
        <f t="shared" si="83"/>
        <v>0</v>
      </c>
      <c r="M548" s="615">
        <f t="shared" si="87"/>
        <v>0</v>
      </c>
      <c r="N548" s="618"/>
      <c r="O548" s="104">
        <f t="shared" si="84"/>
        <v>0</v>
      </c>
      <c r="P548" s="615">
        <f t="shared" si="88"/>
        <v>0</v>
      </c>
      <c r="Q548" s="616">
        <f t="shared" si="90"/>
        <v>0</v>
      </c>
      <c r="R548" s="616">
        <f t="shared" si="90"/>
        <v>0</v>
      </c>
      <c r="S548" s="617">
        <f t="shared" si="89"/>
        <v>0</v>
      </c>
    </row>
    <row r="549" spans="1:19" ht="22.5">
      <c r="A549" s="100">
        <f>'[2]Namuna No. 8'!A553</f>
        <v>0</v>
      </c>
      <c r="B549" s="618"/>
      <c r="C549" s="613"/>
      <c r="D549" s="618"/>
      <c r="E549" s="618"/>
      <c r="F549" s="619">
        <f t="shared" si="81"/>
        <v>0</v>
      </c>
      <c r="G549" s="615">
        <f t="shared" si="85"/>
        <v>0</v>
      </c>
      <c r="H549" s="618"/>
      <c r="I549" s="104">
        <f t="shared" si="82"/>
        <v>0</v>
      </c>
      <c r="J549" s="615">
        <f t="shared" si="86"/>
        <v>0</v>
      </c>
      <c r="K549" s="618"/>
      <c r="L549" s="104">
        <f t="shared" si="83"/>
        <v>0</v>
      </c>
      <c r="M549" s="615">
        <f t="shared" si="87"/>
        <v>0</v>
      </c>
      <c r="N549" s="618"/>
      <c r="O549" s="104">
        <f t="shared" si="84"/>
        <v>0</v>
      </c>
      <c r="P549" s="615">
        <f t="shared" si="88"/>
        <v>0</v>
      </c>
      <c r="Q549" s="616">
        <f t="shared" si="90"/>
        <v>0</v>
      </c>
      <c r="R549" s="616">
        <f t="shared" si="90"/>
        <v>0</v>
      </c>
      <c r="S549" s="617">
        <f t="shared" si="89"/>
        <v>0</v>
      </c>
    </row>
    <row r="550" spans="1:19" ht="22.5">
      <c r="A550" s="612">
        <f>'[2]Namuna No. 8'!A554</f>
        <v>0</v>
      </c>
      <c r="B550" s="618"/>
      <c r="C550" s="613"/>
      <c r="D550" s="618"/>
      <c r="E550" s="618"/>
      <c r="F550" s="619">
        <f t="shared" si="81"/>
        <v>0</v>
      </c>
      <c r="G550" s="615">
        <f t="shared" si="85"/>
        <v>0</v>
      </c>
      <c r="H550" s="618"/>
      <c r="I550" s="104">
        <f t="shared" si="82"/>
        <v>0</v>
      </c>
      <c r="J550" s="615">
        <f t="shared" si="86"/>
        <v>0</v>
      </c>
      <c r="K550" s="618"/>
      <c r="L550" s="104">
        <f t="shared" si="83"/>
        <v>0</v>
      </c>
      <c r="M550" s="615">
        <f t="shared" si="87"/>
        <v>0</v>
      </c>
      <c r="N550" s="618"/>
      <c r="O550" s="104">
        <f t="shared" si="84"/>
        <v>0</v>
      </c>
      <c r="P550" s="615">
        <f t="shared" si="88"/>
        <v>0</v>
      </c>
      <c r="Q550" s="616">
        <f t="shared" si="90"/>
        <v>0</v>
      </c>
      <c r="R550" s="616">
        <f t="shared" si="90"/>
        <v>0</v>
      </c>
      <c r="S550" s="617">
        <f t="shared" si="89"/>
        <v>0</v>
      </c>
    </row>
    <row r="551" spans="1:19" ht="22.5">
      <c r="A551" s="100">
        <f>'[2]Namuna No. 8'!A555</f>
        <v>0</v>
      </c>
      <c r="B551" s="618"/>
      <c r="C551" s="613"/>
      <c r="D551" s="618"/>
      <c r="E551" s="618"/>
      <c r="F551" s="619">
        <f t="shared" si="81"/>
        <v>0</v>
      </c>
      <c r="G551" s="615">
        <f t="shared" si="85"/>
        <v>0</v>
      </c>
      <c r="H551" s="618"/>
      <c r="I551" s="104">
        <f t="shared" si="82"/>
        <v>0</v>
      </c>
      <c r="J551" s="615">
        <f t="shared" si="86"/>
        <v>0</v>
      </c>
      <c r="K551" s="618"/>
      <c r="L551" s="104">
        <f t="shared" si="83"/>
        <v>0</v>
      </c>
      <c r="M551" s="615">
        <f t="shared" si="87"/>
        <v>0</v>
      </c>
      <c r="N551" s="618"/>
      <c r="O551" s="104">
        <f t="shared" si="84"/>
        <v>0</v>
      </c>
      <c r="P551" s="615">
        <f t="shared" si="88"/>
        <v>0</v>
      </c>
      <c r="Q551" s="616">
        <f t="shared" si="90"/>
        <v>0</v>
      </c>
      <c r="R551" s="616">
        <f t="shared" si="90"/>
        <v>0</v>
      </c>
      <c r="S551" s="617">
        <f t="shared" si="89"/>
        <v>0</v>
      </c>
    </row>
    <row r="552" spans="1:19" ht="22.5">
      <c r="A552" s="100">
        <f>'[2]Namuna No. 8'!A556</f>
        <v>0</v>
      </c>
      <c r="B552" s="618"/>
      <c r="C552" s="613"/>
      <c r="D552" s="618"/>
      <c r="E552" s="618"/>
      <c r="F552" s="619">
        <f t="shared" si="81"/>
        <v>0</v>
      </c>
      <c r="G552" s="615">
        <f t="shared" si="85"/>
        <v>0</v>
      </c>
      <c r="H552" s="618"/>
      <c r="I552" s="104">
        <f t="shared" si="82"/>
        <v>0</v>
      </c>
      <c r="J552" s="615">
        <f t="shared" si="86"/>
        <v>0</v>
      </c>
      <c r="K552" s="618"/>
      <c r="L552" s="104">
        <f t="shared" si="83"/>
        <v>0</v>
      </c>
      <c r="M552" s="615">
        <f t="shared" si="87"/>
        <v>0</v>
      </c>
      <c r="N552" s="618"/>
      <c r="O552" s="104">
        <f t="shared" si="84"/>
        <v>0</v>
      </c>
      <c r="P552" s="615">
        <f t="shared" si="88"/>
        <v>0</v>
      </c>
      <c r="Q552" s="616">
        <f t="shared" si="90"/>
        <v>0</v>
      </c>
      <c r="R552" s="616">
        <f t="shared" si="90"/>
        <v>0</v>
      </c>
      <c r="S552" s="617">
        <f t="shared" si="89"/>
        <v>0</v>
      </c>
    </row>
    <row r="553" spans="1:19" ht="22.5">
      <c r="A553" s="100">
        <f>'[2]Namuna No. 8'!A557</f>
        <v>0</v>
      </c>
      <c r="B553" s="618"/>
      <c r="C553" s="613"/>
      <c r="D553" s="618"/>
      <c r="E553" s="618"/>
      <c r="F553" s="619">
        <f t="shared" si="81"/>
        <v>0</v>
      </c>
      <c r="G553" s="615">
        <f t="shared" si="85"/>
        <v>0</v>
      </c>
      <c r="H553" s="618"/>
      <c r="I553" s="104">
        <f t="shared" si="82"/>
        <v>0</v>
      </c>
      <c r="J553" s="615">
        <f t="shared" si="86"/>
        <v>0</v>
      </c>
      <c r="K553" s="618"/>
      <c r="L553" s="104">
        <f t="shared" si="83"/>
        <v>0</v>
      </c>
      <c r="M553" s="615">
        <f t="shared" si="87"/>
        <v>0</v>
      </c>
      <c r="N553" s="618"/>
      <c r="O553" s="104">
        <f t="shared" si="84"/>
        <v>0</v>
      </c>
      <c r="P553" s="615">
        <f t="shared" si="88"/>
        <v>0</v>
      </c>
      <c r="Q553" s="616">
        <f t="shared" si="90"/>
        <v>0</v>
      </c>
      <c r="R553" s="616">
        <f t="shared" si="90"/>
        <v>0</v>
      </c>
      <c r="S553" s="617">
        <f t="shared" si="89"/>
        <v>0</v>
      </c>
    </row>
    <row r="554" spans="1:19" ht="22.5">
      <c r="A554" s="612">
        <f>'[2]Namuna No. 8'!A558</f>
        <v>0</v>
      </c>
      <c r="B554" s="618"/>
      <c r="C554" s="613"/>
      <c r="D554" s="618"/>
      <c r="E554" s="618"/>
      <c r="F554" s="619">
        <f t="shared" si="81"/>
        <v>0</v>
      </c>
      <c r="G554" s="615">
        <f t="shared" si="85"/>
        <v>0</v>
      </c>
      <c r="H554" s="618"/>
      <c r="I554" s="104">
        <f t="shared" si="82"/>
        <v>0</v>
      </c>
      <c r="J554" s="615">
        <f t="shared" si="86"/>
        <v>0</v>
      </c>
      <c r="K554" s="618"/>
      <c r="L554" s="104">
        <f t="shared" si="83"/>
        <v>0</v>
      </c>
      <c r="M554" s="615">
        <f t="shared" si="87"/>
        <v>0</v>
      </c>
      <c r="N554" s="618"/>
      <c r="O554" s="104">
        <f t="shared" si="84"/>
        <v>0</v>
      </c>
      <c r="P554" s="615">
        <f t="shared" si="88"/>
        <v>0</v>
      </c>
      <c r="Q554" s="616">
        <f t="shared" si="90"/>
        <v>0</v>
      </c>
      <c r="R554" s="616">
        <f t="shared" si="90"/>
        <v>0</v>
      </c>
      <c r="S554" s="617">
        <f t="shared" si="89"/>
        <v>0</v>
      </c>
    </row>
    <row r="555" spans="1:19" ht="22.5">
      <c r="A555" s="100">
        <f>'[2]Namuna No. 8'!A559</f>
        <v>0</v>
      </c>
      <c r="B555" s="618"/>
      <c r="C555" s="613"/>
      <c r="D555" s="618"/>
      <c r="E555" s="618"/>
      <c r="F555" s="619">
        <f t="shared" si="81"/>
        <v>0</v>
      </c>
      <c r="G555" s="615">
        <f t="shared" si="85"/>
        <v>0</v>
      </c>
      <c r="H555" s="618"/>
      <c r="I555" s="104">
        <f t="shared" si="82"/>
        <v>0</v>
      </c>
      <c r="J555" s="615">
        <f t="shared" si="86"/>
        <v>0</v>
      </c>
      <c r="K555" s="618"/>
      <c r="L555" s="104">
        <f t="shared" si="83"/>
        <v>0</v>
      </c>
      <c r="M555" s="615">
        <f t="shared" si="87"/>
        <v>0</v>
      </c>
      <c r="N555" s="618"/>
      <c r="O555" s="104">
        <f t="shared" si="84"/>
        <v>0</v>
      </c>
      <c r="P555" s="615">
        <f t="shared" si="88"/>
        <v>0</v>
      </c>
      <c r="Q555" s="616">
        <f t="shared" si="90"/>
        <v>0</v>
      </c>
      <c r="R555" s="616">
        <f t="shared" si="90"/>
        <v>0</v>
      </c>
      <c r="S555" s="617">
        <f t="shared" si="89"/>
        <v>0</v>
      </c>
    </row>
    <row r="556" spans="1:19" ht="22.5">
      <c r="A556" s="100">
        <f>'[2]Namuna No. 8'!A560</f>
        <v>0</v>
      </c>
      <c r="B556" s="618"/>
      <c r="C556" s="613"/>
      <c r="D556" s="618"/>
      <c r="E556" s="618"/>
      <c r="F556" s="619">
        <f t="shared" si="81"/>
        <v>0</v>
      </c>
      <c r="G556" s="615">
        <f t="shared" si="85"/>
        <v>0</v>
      </c>
      <c r="H556" s="618"/>
      <c r="I556" s="104">
        <f t="shared" si="82"/>
        <v>0</v>
      </c>
      <c r="J556" s="615">
        <f t="shared" si="86"/>
        <v>0</v>
      </c>
      <c r="K556" s="618"/>
      <c r="L556" s="104">
        <f t="shared" si="83"/>
        <v>0</v>
      </c>
      <c r="M556" s="615">
        <f t="shared" si="87"/>
        <v>0</v>
      </c>
      <c r="N556" s="618"/>
      <c r="O556" s="104">
        <f t="shared" si="84"/>
        <v>0</v>
      </c>
      <c r="P556" s="615">
        <f t="shared" si="88"/>
        <v>0</v>
      </c>
      <c r="Q556" s="616">
        <f t="shared" si="90"/>
        <v>0</v>
      </c>
      <c r="R556" s="616">
        <f t="shared" si="90"/>
        <v>0</v>
      </c>
      <c r="S556" s="617">
        <f t="shared" si="89"/>
        <v>0</v>
      </c>
    </row>
    <row r="557" spans="1:19" ht="22.5">
      <c r="A557" s="100">
        <f>'[2]Namuna No. 8'!A561</f>
        <v>0</v>
      </c>
      <c r="B557" s="618"/>
      <c r="C557" s="613"/>
      <c r="D557" s="618"/>
      <c r="E557" s="618"/>
      <c r="F557" s="619">
        <f t="shared" si="81"/>
        <v>0</v>
      </c>
      <c r="G557" s="615">
        <f t="shared" si="85"/>
        <v>0</v>
      </c>
      <c r="H557" s="618"/>
      <c r="I557" s="104">
        <f t="shared" si="82"/>
        <v>0</v>
      </c>
      <c r="J557" s="615">
        <f t="shared" si="86"/>
        <v>0</v>
      </c>
      <c r="K557" s="618"/>
      <c r="L557" s="104">
        <f t="shared" si="83"/>
        <v>0</v>
      </c>
      <c r="M557" s="615">
        <f t="shared" si="87"/>
        <v>0</v>
      </c>
      <c r="N557" s="618"/>
      <c r="O557" s="104">
        <f t="shared" si="84"/>
        <v>0</v>
      </c>
      <c r="P557" s="615">
        <f t="shared" si="88"/>
        <v>0</v>
      </c>
      <c r="Q557" s="616">
        <f t="shared" si="90"/>
        <v>0</v>
      </c>
      <c r="R557" s="616">
        <f t="shared" si="90"/>
        <v>0</v>
      </c>
      <c r="S557" s="617">
        <f t="shared" si="89"/>
        <v>0</v>
      </c>
    </row>
    <row r="558" spans="1:19" ht="22.5">
      <c r="A558" s="612">
        <f>'[2]Namuna No. 8'!A562</f>
        <v>0</v>
      </c>
      <c r="B558" s="618"/>
      <c r="C558" s="613"/>
      <c r="D558" s="618"/>
      <c r="E558" s="618"/>
      <c r="F558" s="619">
        <f t="shared" si="81"/>
        <v>0</v>
      </c>
      <c r="G558" s="615">
        <f t="shared" si="85"/>
        <v>0</v>
      </c>
      <c r="H558" s="618"/>
      <c r="I558" s="104">
        <f t="shared" si="82"/>
        <v>0</v>
      </c>
      <c r="J558" s="615">
        <f t="shared" si="86"/>
        <v>0</v>
      </c>
      <c r="K558" s="618"/>
      <c r="L558" s="104">
        <f t="shared" si="83"/>
        <v>0</v>
      </c>
      <c r="M558" s="615">
        <f t="shared" si="87"/>
        <v>0</v>
      </c>
      <c r="N558" s="618"/>
      <c r="O558" s="104">
        <f t="shared" si="84"/>
        <v>0</v>
      </c>
      <c r="P558" s="615">
        <f t="shared" si="88"/>
        <v>0</v>
      </c>
      <c r="Q558" s="616">
        <f t="shared" si="90"/>
        <v>0</v>
      </c>
      <c r="R558" s="616">
        <f t="shared" si="90"/>
        <v>0</v>
      </c>
      <c r="S558" s="617">
        <f t="shared" si="89"/>
        <v>0</v>
      </c>
    </row>
    <row r="559" spans="1:19" ht="22.5">
      <c r="A559" s="100">
        <f>'[2]Namuna No. 8'!A563</f>
        <v>0</v>
      </c>
      <c r="B559" s="618"/>
      <c r="C559" s="613"/>
      <c r="D559" s="618"/>
      <c r="E559" s="618"/>
      <c r="F559" s="619">
        <f t="shared" si="81"/>
        <v>0</v>
      </c>
      <c r="G559" s="615">
        <f t="shared" si="85"/>
        <v>0</v>
      </c>
      <c r="H559" s="618"/>
      <c r="I559" s="104">
        <f t="shared" si="82"/>
        <v>0</v>
      </c>
      <c r="J559" s="615">
        <f t="shared" si="86"/>
        <v>0</v>
      </c>
      <c r="K559" s="618"/>
      <c r="L559" s="104">
        <f t="shared" si="83"/>
        <v>0</v>
      </c>
      <c r="M559" s="615">
        <f t="shared" si="87"/>
        <v>0</v>
      </c>
      <c r="N559" s="618"/>
      <c r="O559" s="104">
        <f t="shared" si="84"/>
        <v>0</v>
      </c>
      <c r="P559" s="615">
        <f t="shared" si="88"/>
        <v>0</v>
      </c>
      <c r="Q559" s="616">
        <f t="shared" si="90"/>
        <v>0</v>
      </c>
      <c r="R559" s="616">
        <f t="shared" si="90"/>
        <v>0</v>
      </c>
      <c r="S559" s="617">
        <f t="shared" si="89"/>
        <v>0</v>
      </c>
    </row>
    <row r="560" spans="1:19" ht="22.5">
      <c r="A560" s="100">
        <f>'[2]Namuna No. 8'!A564</f>
        <v>0</v>
      </c>
      <c r="B560" s="618"/>
      <c r="C560" s="613"/>
      <c r="D560" s="618"/>
      <c r="E560" s="618"/>
      <c r="F560" s="619">
        <f t="shared" si="81"/>
        <v>0</v>
      </c>
      <c r="G560" s="615">
        <f t="shared" si="85"/>
        <v>0</v>
      </c>
      <c r="H560" s="618"/>
      <c r="I560" s="104">
        <f t="shared" si="82"/>
        <v>0</v>
      </c>
      <c r="J560" s="615">
        <f t="shared" si="86"/>
        <v>0</v>
      </c>
      <c r="K560" s="618"/>
      <c r="L560" s="104">
        <f t="shared" si="83"/>
        <v>0</v>
      </c>
      <c r="M560" s="615">
        <f t="shared" si="87"/>
        <v>0</v>
      </c>
      <c r="N560" s="618"/>
      <c r="O560" s="104">
        <f t="shared" si="84"/>
        <v>0</v>
      </c>
      <c r="P560" s="615">
        <f t="shared" si="88"/>
        <v>0</v>
      </c>
      <c r="Q560" s="616">
        <f t="shared" si="90"/>
        <v>0</v>
      </c>
      <c r="R560" s="616">
        <f t="shared" si="90"/>
        <v>0</v>
      </c>
      <c r="S560" s="617">
        <f t="shared" si="89"/>
        <v>0</v>
      </c>
    </row>
    <row r="561" spans="1:19" ht="22.5">
      <c r="A561" s="100">
        <f>'[2]Namuna No. 8'!A565</f>
        <v>0</v>
      </c>
      <c r="B561" s="618"/>
      <c r="C561" s="613"/>
      <c r="D561" s="618"/>
      <c r="E561" s="618"/>
      <c r="F561" s="619">
        <f t="shared" si="81"/>
        <v>0</v>
      </c>
      <c r="G561" s="615">
        <f t="shared" si="85"/>
        <v>0</v>
      </c>
      <c r="H561" s="618"/>
      <c r="I561" s="104">
        <f t="shared" si="82"/>
        <v>0</v>
      </c>
      <c r="J561" s="615">
        <f t="shared" si="86"/>
        <v>0</v>
      </c>
      <c r="K561" s="618"/>
      <c r="L561" s="104">
        <f t="shared" si="83"/>
        <v>0</v>
      </c>
      <c r="M561" s="615">
        <f t="shared" si="87"/>
        <v>0</v>
      </c>
      <c r="N561" s="618"/>
      <c r="O561" s="104">
        <f t="shared" si="84"/>
        <v>0</v>
      </c>
      <c r="P561" s="615">
        <f t="shared" si="88"/>
        <v>0</v>
      </c>
      <c r="Q561" s="616">
        <f t="shared" si="90"/>
        <v>0</v>
      </c>
      <c r="R561" s="616">
        <f t="shared" si="90"/>
        <v>0</v>
      </c>
      <c r="S561" s="617">
        <f t="shared" si="89"/>
        <v>0</v>
      </c>
    </row>
    <row r="562" spans="1:19" ht="22.5">
      <c r="A562" s="612">
        <f>'[2]Namuna No. 8'!A566</f>
        <v>0</v>
      </c>
      <c r="B562" s="618"/>
      <c r="C562" s="613"/>
      <c r="D562" s="618"/>
      <c r="E562" s="618"/>
      <c r="F562" s="619">
        <f t="shared" si="81"/>
        <v>0</v>
      </c>
      <c r="G562" s="615">
        <f t="shared" si="85"/>
        <v>0</v>
      </c>
      <c r="H562" s="618"/>
      <c r="I562" s="104">
        <f t="shared" si="82"/>
        <v>0</v>
      </c>
      <c r="J562" s="615">
        <f t="shared" si="86"/>
        <v>0</v>
      </c>
      <c r="K562" s="618"/>
      <c r="L562" s="104">
        <f t="shared" si="83"/>
        <v>0</v>
      </c>
      <c r="M562" s="615">
        <f t="shared" si="87"/>
        <v>0</v>
      </c>
      <c r="N562" s="618"/>
      <c r="O562" s="104">
        <f t="shared" si="84"/>
        <v>0</v>
      </c>
      <c r="P562" s="615">
        <f t="shared" si="88"/>
        <v>0</v>
      </c>
      <c r="Q562" s="616">
        <f t="shared" si="90"/>
        <v>0</v>
      </c>
      <c r="R562" s="616">
        <f t="shared" si="90"/>
        <v>0</v>
      </c>
      <c r="S562" s="617">
        <f t="shared" si="89"/>
        <v>0</v>
      </c>
    </row>
    <row r="563" spans="1:19" ht="22.5">
      <c r="A563" s="100">
        <f>'[2]Namuna No. 8'!A567</f>
        <v>0</v>
      </c>
      <c r="B563" s="618"/>
      <c r="C563" s="613"/>
      <c r="D563" s="618"/>
      <c r="E563" s="618"/>
      <c r="F563" s="619">
        <f t="shared" si="81"/>
        <v>0</v>
      </c>
      <c r="G563" s="615">
        <f t="shared" si="85"/>
        <v>0</v>
      </c>
      <c r="H563" s="618"/>
      <c r="I563" s="104">
        <f t="shared" si="82"/>
        <v>0</v>
      </c>
      <c r="J563" s="615">
        <f t="shared" si="86"/>
        <v>0</v>
      </c>
      <c r="K563" s="618"/>
      <c r="L563" s="104">
        <f t="shared" si="83"/>
        <v>0</v>
      </c>
      <c r="M563" s="615">
        <f t="shared" si="87"/>
        <v>0</v>
      </c>
      <c r="N563" s="618"/>
      <c r="O563" s="104">
        <f t="shared" si="84"/>
        <v>0</v>
      </c>
      <c r="P563" s="615">
        <f t="shared" si="88"/>
        <v>0</v>
      </c>
      <c r="Q563" s="616">
        <f t="shared" si="90"/>
        <v>0</v>
      </c>
      <c r="R563" s="616">
        <f t="shared" si="90"/>
        <v>0</v>
      </c>
      <c r="S563" s="617">
        <f t="shared" si="89"/>
        <v>0</v>
      </c>
    </row>
    <row r="564" spans="1:19" ht="22.5">
      <c r="A564" s="100">
        <f>'[2]Namuna No. 8'!A568</f>
        <v>0</v>
      </c>
      <c r="B564" s="618"/>
      <c r="C564" s="613"/>
      <c r="D564" s="618"/>
      <c r="E564" s="618"/>
      <c r="F564" s="619">
        <f t="shared" si="81"/>
        <v>0</v>
      </c>
      <c r="G564" s="615">
        <f t="shared" si="85"/>
        <v>0</v>
      </c>
      <c r="H564" s="618"/>
      <c r="I564" s="104">
        <f t="shared" si="82"/>
        <v>0</v>
      </c>
      <c r="J564" s="615">
        <f t="shared" si="86"/>
        <v>0</v>
      </c>
      <c r="K564" s="618"/>
      <c r="L564" s="104">
        <f t="shared" si="83"/>
        <v>0</v>
      </c>
      <c r="M564" s="615">
        <f t="shared" si="87"/>
        <v>0</v>
      </c>
      <c r="N564" s="618"/>
      <c r="O564" s="104">
        <f t="shared" si="84"/>
        <v>0</v>
      </c>
      <c r="P564" s="615">
        <f t="shared" si="88"/>
        <v>0</v>
      </c>
      <c r="Q564" s="616">
        <f t="shared" si="90"/>
        <v>0</v>
      </c>
      <c r="R564" s="616">
        <f t="shared" si="90"/>
        <v>0</v>
      </c>
      <c r="S564" s="617">
        <f t="shared" si="89"/>
        <v>0</v>
      </c>
    </row>
    <row r="565" spans="1:19" ht="22.5">
      <c r="A565" s="100">
        <f>'[2]Namuna No. 8'!A569</f>
        <v>0</v>
      </c>
      <c r="B565" s="618"/>
      <c r="C565" s="613"/>
      <c r="D565" s="618"/>
      <c r="E565" s="618"/>
      <c r="F565" s="619">
        <f t="shared" si="81"/>
        <v>0</v>
      </c>
      <c r="G565" s="615">
        <f t="shared" si="85"/>
        <v>0</v>
      </c>
      <c r="H565" s="618"/>
      <c r="I565" s="104">
        <f t="shared" si="82"/>
        <v>0</v>
      </c>
      <c r="J565" s="615">
        <f t="shared" si="86"/>
        <v>0</v>
      </c>
      <c r="K565" s="618"/>
      <c r="L565" s="104">
        <f t="shared" si="83"/>
        <v>0</v>
      </c>
      <c r="M565" s="615">
        <f t="shared" si="87"/>
        <v>0</v>
      </c>
      <c r="N565" s="618"/>
      <c r="O565" s="104">
        <f t="shared" si="84"/>
        <v>0</v>
      </c>
      <c r="P565" s="615">
        <f t="shared" si="88"/>
        <v>0</v>
      </c>
      <c r="Q565" s="616">
        <f t="shared" si="90"/>
        <v>0</v>
      </c>
      <c r="R565" s="616">
        <f t="shared" si="90"/>
        <v>0</v>
      </c>
      <c r="S565" s="617">
        <f t="shared" si="89"/>
        <v>0</v>
      </c>
    </row>
    <row r="566" spans="1:19" ht="22.5">
      <c r="A566" s="612">
        <f>'[2]Namuna No. 8'!A570</f>
        <v>0</v>
      </c>
      <c r="B566" s="618"/>
      <c r="C566" s="613"/>
      <c r="D566" s="618"/>
      <c r="E566" s="618"/>
      <c r="F566" s="619">
        <f t="shared" si="81"/>
        <v>0</v>
      </c>
      <c r="G566" s="615">
        <f t="shared" si="85"/>
        <v>0</v>
      </c>
      <c r="H566" s="618"/>
      <c r="I566" s="104">
        <f t="shared" si="82"/>
        <v>0</v>
      </c>
      <c r="J566" s="615">
        <f t="shared" si="86"/>
        <v>0</v>
      </c>
      <c r="K566" s="618"/>
      <c r="L566" s="104">
        <f t="shared" si="83"/>
        <v>0</v>
      </c>
      <c r="M566" s="615">
        <f t="shared" si="87"/>
        <v>0</v>
      </c>
      <c r="N566" s="618"/>
      <c r="O566" s="104">
        <f t="shared" si="84"/>
        <v>0</v>
      </c>
      <c r="P566" s="615">
        <f t="shared" si="88"/>
        <v>0</v>
      </c>
      <c r="Q566" s="616">
        <f t="shared" si="90"/>
        <v>0</v>
      </c>
      <c r="R566" s="616">
        <f t="shared" si="90"/>
        <v>0</v>
      </c>
      <c r="S566" s="617">
        <f t="shared" si="89"/>
        <v>0</v>
      </c>
    </row>
    <row r="567" spans="1:19" ht="22.5">
      <c r="A567" s="100">
        <f>'[2]Namuna No. 8'!A571</f>
        <v>0</v>
      </c>
      <c r="B567" s="618"/>
      <c r="C567" s="613"/>
      <c r="D567" s="618"/>
      <c r="E567" s="618"/>
      <c r="F567" s="619">
        <f t="shared" si="81"/>
        <v>0</v>
      </c>
      <c r="G567" s="615">
        <f t="shared" si="85"/>
        <v>0</v>
      </c>
      <c r="H567" s="618"/>
      <c r="I567" s="104">
        <f t="shared" si="82"/>
        <v>0</v>
      </c>
      <c r="J567" s="615">
        <f t="shared" si="86"/>
        <v>0</v>
      </c>
      <c r="K567" s="618"/>
      <c r="L567" s="104">
        <f t="shared" si="83"/>
        <v>0</v>
      </c>
      <c r="M567" s="615">
        <f t="shared" si="87"/>
        <v>0</v>
      </c>
      <c r="N567" s="618"/>
      <c r="O567" s="104">
        <f t="shared" si="84"/>
        <v>0</v>
      </c>
      <c r="P567" s="615">
        <f t="shared" si="88"/>
        <v>0</v>
      </c>
      <c r="Q567" s="616">
        <f t="shared" si="90"/>
        <v>0</v>
      </c>
      <c r="R567" s="616">
        <f t="shared" si="90"/>
        <v>0</v>
      </c>
      <c r="S567" s="617">
        <f t="shared" si="89"/>
        <v>0</v>
      </c>
    </row>
    <row r="568" spans="1:19" ht="22.5">
      <c r="A568" s="100">
        <f>'[2]Namuna No. 8'!A572</f>
        <v>0</v>
      </c>
      <c r="B568" s="618"/>
      <c r="C568" s="613"/>
      <c r="D568" s="618"/>
      <c r="E568" s="618"/>
      <c r="F568" s="619">
        <f t="shared" si="81"/>
        <v>0</v>
      </c>
      <c r="G568" s="615">
        <f t="shared" si="85"/>
        <v>0</v>
      </c>
      <c r="H568" s="618"/>
      <c r="I568" s="104">
        <f t="shared" si="82"/>
        <v>0</v>
      </c>
      <c r="J568" s="615">
        <f t="shared" si="86"/>
        <v>0</v>
      </c>
      <c r="K568" s="618"/>
      <c r="L568" s="104">
        <f t="shared" si="83"/>
        <v>0</v>
      </c>
      <c r="M568" s="615">
        <f t="shared" si="87"/>
        <v>0</v>
      </c>
      <c r="N568" s="618"/>
      <c r="O568" s="104">
        <f t="shared" si="84"/>
        <v>0</v>
      </c>
      <c r="P568" s="615">
        <f t="shared" si="88"/>
        <v>0</v>
      </c>
      <c r="Q568" s="616">
        <f t="shared" si="90"/>
        <v>0</v>
      </c>
      <c r="R568" s="616">
        <f t="shared" si="90"/>
        <v>0</v>
      </c>
      <c r="S568" s="617">
        <f t="shared" si="89"/>
        <v>0</v>
      </c>
    </row>
    <row r="569" spans="1:19" ht="22.5">
      <c r="A569" s="100">
        <f>'[2]Namuna No. 8'!A573</f>
        <v>0</v>
      </c>
      <c r="B569" s="618"/>
      <c r="C569" s="613"/>
      <c r="D569" s="618"/>
      <c r="E569" s="618"/>
      <c r="F569" s="619">
        <f t="shared" si="81"/>
        <v>0</v>
      </c>
      <c r="G569" s="615">
        <f t="shared" si="85"/>
        <v>0</v>
      </c>
      <c r="H569" s="618"/>
      <c r="I569" s="104">
        <f t="shared" si="82"/>
        <v>0</v>
      </c>
      <c r="J569" s="615">
        <f t="shared" si="86"/>
        <v>0</v>
      </c>
      <c r="K569" s="618"/>
      <c r="L569" s="104">
        <f t="shared" si="83"/>
        <v>0</v>
      </c>
      <c r="M569" s="615">
        <f t="shared" si="87"/>
        <v>0</v>
      </c>
      <c r="N569" s="618"/>
      <c r="O569" s="104">
        <f t="shared" si="84"/>
        <v>0</v>
      </c>
      <c r="P569" s="615">
        <f t="shared" si="88"/>
        <v>0</v>
      </c>
      <c r="Q569" s="616">
        <f t="shared" si="90"/>
        <v>0</v>
      </c>
      <c r="R569" s="616">
        <f t="shared" si="90"/>
        <v>0</v>
      </c>
      <c r="S569" s="617">
        <f t="shared" si="89"/>
        <v>0</v>
      </c>
    </row>
    <row r="570" spans="1:19" ht="22.5">
      <c r="A570" s="612">
        <f>'[2]Namuna No. 8'!A574</f>
        <v>0</v>
      </c>
      <c r="B570" s="618"/>
      <c r="C570" s="613"/>
      <c r="D570" s="618"/>
      <c r="E570" s="618"/>
      <c r="F570" s="619">
        <f t="shared" si="81"/>
        <v>0</v>
      </c>
      <c r="G570" s="615">
        <f t="shared" si="85"/>
        <v>0</v>
      </c>
      <c r="H570" s="618"/>
      <c r="I570" s="104">
        <f t="shared" si="82"/>
        <v>0</v>
      </c>
      <c r="J570" s="615">
        <f t="shared" si="86"/>
        <v>0</v>
      </c>
      <c r="K570" s="618"/>
      <c r="L570" s="104">
        <f t="shared" si="83"/>
        <v>0</v>
      </c>
      <c r="M570" s="615">
        <f t="shared" si="87"/>
        <v>0</v>
      </c>
      <c r="N570" s="618"/>
      <c r="O570" s="104">
        <f t="shared" si="84"/>
        <v>0</v>
      </c>
      <c r="P570" s="615">
        <f t="shared" si="88"/>
        <v>0</v>
      </c>
      <c r="Q570" s="616">
        <f t="shared" si="90"/>
        <v>0</v>
      </c>
      <c r="R570" s="616">
        <f t="shared" si="90"/>
        <v>0</v>
      </c>
      <c r="S570" s="617">
        <f t="shared" si="89"/>
        <v>0</v>
      </c>
    </row>
    <row r="571" spans="1:19" ht="22.5">
      <c r="A571" s="100">
        <f>'[2]Namuna No. 8'!A575</f>
        <v>0</v>
      </c>
      <c r="B571" s="618"/>
      <c r="C571" s="613"/>
      <c r="D571" s="618"/>
      <c r="E571" s="618"/>
      <c r="F571" s="619">
        <f t="shared" si="81"/>
        <v>0</v>
      </c>
      <c r="G571" s="615">
        <f t="shared" si="85"/>
        <v>0</v>
      </c>
      <c r="H571" s="618"/>
      <c r="I571" s="104">
        <f t="shared" si="82"/>
        <v>0</v>
      </c>
      <c r="J571" s="615">
        <f t="shared" si="86"/>
        <v>0</v>
      </c>
      <c r="K571" s="618"/>
      <c r="L571" s="104">
        <f t="shared" si="83"/>
        <v>0</v>
      </c>
      <c r="M571" s="615">
        <f t="shared" si="87"/>
        <v>0</v>
      </c>
      <c r="N571" s="618"/>
      <c r="O571" s="104">
        <f t="shared" si="84"/>
        <v>0</v>
      </c>
      <c r="P571" s="615">
        <f t="shared" si="88"/>
        <v>0</v>
      </c>
      <c r="Q571" s="616">
        <f t="shared" si="90"/>
        <v>0</v>
      </c>
      <c r="R571" s="616">
        <f t="shared" si="90"/>
        <v>0</v>
      </c>
      <c r="S571" s="617">
        <f t="shared" si="89"/>
        <v>0</v>
      </c>
    </row>
    <row r="572" spans="1:19" ht="22.5">
      <c r="A572" s="100">
        <f>'[2]Namuna No. 8'!A576</f>
        <v>0</v>
      </c>
      <c r="B572" s="618"/>
      <c r="C572" s="613"/>
      <c r="D572" s="618"/>
      <c r="E572" s="618"/>
      <c r="F572" s="619">
        <f t="shared" si="81"/>
        <v>0</v>
      </c>
      <c r="G572" s="615">
        <f t="shared" si="85"/>
        <v>0</v>
      </c>
      <c r="H572" s="618"/>
      <c r="I572" s="104">
        <f t="shared" si="82"/>
        <v>0</v>
      </c>
      <c r="J572" s="615">
        <f t="shared" si="86"/>
        <v>0</v>
      </c>
      <c r="K572" s="618"/>
      <c r="L572" s="104">
        <f t="shared" si="83"/>
        <v>0</v>
      </c>
      <c r="M572" s="615">
        <f t="shared" si="87"/>
        <v>0</v>
      </c>
      <c r="N572" s="618"/>
      <c r="O572" s="104">
        <f t="shared" si="84"/>
        <v>0</v>
      </c>
      <c r="P572" s="615">
        <f t="shared" si="88"/>
        <v>0</v>
      </c>
      <c r="Q572" s="616">
        <f t="shared" si="90"/>
        <v>0</v>
      </c>
      <c r="R572" s="616">
        <f t="shared" si="90"/>
        <v>0</v>
      </c>
      <c r="S572" s="617">
        <f t="shared" si="89"/>
        <v>0</v>
      </c>
    </row>
    <row r="573" spans="1:19" ht="22.5">
      <c r="A573" s="100">
        <f>'[2]Namuna No. 8'!A577</f>
        <v>0</v>
      </c>
      <c r="B573" s="618"/>
      <c r="C573" s="613"/>
      <c r="D573" s="618"/>
      <c r="E573" s="618"/>
      <c r="F573" s="619">
        <f t="shared" si="81"/>
        <v>0</v>
      </c>
      <c r="G573" s="615">
        <f t="shared" si="85"/>
        <v>0</v>
      </c>
      <c r="H573" s="618"/>
      <c r="I573" s="104">
        <f t="shared" si="82"/>
        <v>0</v>
      </c>
      <c r="J573" s="615">
        <f t="shared" si="86"/>
        <v>0</v>
      </c>
      <c r="K573" s="618"/>
      <c r="L573" s="104">
        <f t="shared" si="83"/>
        <v>0</v>
      </c>
      <c r="M573" s="615">
        <f t="shared" si="87"/>
        <v>0</v>
      </c>
      <c r="N573" s="618"/>
      <c r="O573" s="104">
        <f t="shared" si="84"/>
        <v>0</v>
      </c>
      <c r="P573" s="615">
        <f t="shared" si="88"/>
        <v>0</v>
      </c>
      <c r="Q573" s="616">
        <f t="shared" si="90"/>
        <v>0</v>
      </c>
      <c r="R573" s="616">
        <f t="shared" si="90"/>
        <v>0</v>
      </c>
      <c r="S573" s="617">
        <f t="shared" si="89"/>
        <v>0</v>
      </c>
    </row>
    <row r="574" spans="1:19" ht="22.5">
      <c r="A574" s="612">
        <f>'[2]Namuna No. 8'!A578</f>
        <v>0</v>
      </c>
      <c r="B574" s="618"/>
      <c r="C574" s="613"/>
      <c r="D574" s="618"/>
      <c r="E574" s="618"/>
      <c r="F574" s="619">
        <f t="shared" si="81"/>
        <v>0</v>
      </c>
      <c r="G574" s="615">
        <f t="shared" si="85"/>
        <v>0</v>
      </c>
      <c r="H574" s="618"/>
      <c r="I574" s="104">
        <f t="shared" si="82"/>
        <v>0</v>
      </c>
      <c r="J574" s="615">
        <f t="shared" si="86"/>
        <v>0</v>
      </c>
      <c r="K574" s="618"/>
      <c r="L574" s="104">
        <f t="shared" si="83"/>
        <v>0</v>
      </c>
      <c r="M574" s="615">
        <f t="shared" si="87"/>
        <v>0</v>
      </c>
      <c r="N574" s="618"/>
      <c r="O574" s="104">
        <f t="shared" si="84"/>
        <v>0</v>
      </c>
      <c r="P574" s="615">
        <f t="shared" si="88"/>
        <v>0</v>
      </c>
      <c r="Q574" s="616">
        <f t="shared" si="90"/>
        <v>0</v>
      </c>
      <c r="R574" s="616">
        <f t="shared" si="90"/>
        <v>0</v>
      </c>
      <c r="S574" s="617">
        <f t="shared" si="89"/>
        <v>0</v>
      </c>
    </row>
    <row r="575" spans="1:19" ht="22.5">
      <c r="A575" s="100">
        <f>'[2]Namuna No. 8'!A579</f>
        <v>0</v>
      </c>
      <c r="B575" s="618"/>
      <c r="C575" s="613"/>
      <c r="D575" s="618"/>
      <c r="E575" s="618"/>
      <c r="F575" s="619">
        <f t="shared" si="81"/>
        <v>0</v>
      </c>
      <c r="G575" s="615">
        <f t="shared" si="85"/>
        <v>0</v>
      </c>
      <c r="H575" s="618"/>
      <c r="I575" s="104">
        <f t="shared" si="82"/>
        <v>0</v>
      </c>
      <c r="J575" s="615">
        <f t="shared" si="86"/>
        <v>0</v>
      </c>
      <c r="K575" s="618"/>
      <c r="L575" s="104">
        <f t="shared" si="83"/>
        <v>0</v>
      </c>
      <c r="M575" s="615">
        <f t="shared" si="87"/>
        <v>0</v>
      </c>
      <c r="N575" s="618"/>
      <c r="O575" s="104">
        <f t="shared" si="84"/>
        <v>0</v>
      </c>
      <c r="P575" s="615">
        <f t="shared" si="88"/>
        <v>0</v>
      </c>
      <c r="Q575" s="616">
        <f t="shared" si="90"/>
        <v>0</v>
      </c>
      <c r="R575" s="616">
        <f t="shared" si="90"/>
        <v>0</v>
      </c>
      <c r="S575" s="617">
        <f t="shared" si="89"/>
        <v>0</v>
      </c>
    </row>
    <row r="576" spans="1:19" ht="22.5">
      <c r="A576" s="100">
        <f>'[2]Namuna No. 8'!A580</f>
        <v>0</v>
      </c>
      <c r="B576" s="618"/>
      <c r="C576" s="613"/>
      <c r="D576" s="618"/>
      <c r="E576" s="618"/>
      <c r="F576" s="619">
        <f t="shared" si="81"/>
        <v>0</v>
      </c>
      <c r="G576" s="615">
        <f t="shared" si="85"/>
        <v>0</v>
      </c>
      <c r="H576" s="618"/>
      <c r="I576" s="104">
        <f t="shared" si="82"/>
        <v>0</v>
      </c>
      <c r="J576" s="615">
        <f t="shared" si="86"/>
        <v>0</v>
      </c>
      <c r="K576" s="618"/>
      <c r="L576" s="104">
        <f t="shared" si="83"/>
        <v>0</v>
      </c>
      <c r="M576" s="615">
        <f t="shared" si="87"/>
        <v>0</v>
      </c>
      <c r="N576" s="618"/>
      <c r="O576" s="104">
        <f t="shared" si="84"/>
        <v>0</v>
      </c>
      <c r="P576" s="615">
        <f t="shared" si="88"/>
        <v>0</v>
      </c>
      <c r="Q576" s="616">
        <f t="shared" si="90"/>
        <v>0</v>
      </c>
      <c r="R576" s="616">
        <f t="shared" si="90"/>
        <v>0</v>
      </c>
      <c r="S576" s="617">
        <f t="shared" si="89"/>
        <v>0</v>
      </c>
    </row>
    <row r="577" spans="1:19" ht="22.5">
      <c r="A577" s="100">
        <f>'[2]Namuna No. 8'!A581</f>
        <v>0</v>
      </c>
      <c r="B577" s="618"/>
      <c r="C577" s="613"/>
      <c r="D577" s="618"/>
      <c r="E577" s="618"/>
      <c r="F577" s="619">
        <f t="shared" si="81"/>
        <v>0</v>
      </c>
      <c r="G577" s="615">
        <f t="shared" si="85"/>
        <v>0</v>
      </c>
      <c r="H577" s="618"/>
      <c r="I577" s="104">
        <f t="shared" si="82"/>
        <v>0</v>
      </c>
      <c r="J577" s="615">
        <f t="shared" si="86"/>
        <v>0</v>
      </c>
      <c r="K577" s="618"/>
      <c r="L577" s="104">
        <f t="shared" si="83"/>
        <v>0</v>
      </c>
      <c r="M577" s="615">
        <f t="shared" si="87"/>
        <v>0</v>
      </c>
      <c r="N577" s="618"/>
      <c r="O577" s="104">
        <f t="shared" si="84"/>
        <v>0</v>
      </c>
      <c r="P577" s="615">
        <f t="shared" si="88"/>
        <v>0</v>
      </c>
      <c r="Q577" s="616">
        <f t="shared" si="90"/>
        <v>0</v>
      </c>
      <c r="R577" s="616">
        <f t="shared" si="90"/>
        <v>0</v>
      </c>
      <c r="S577" s="617">
        <f t="shared" si="89"/>
        <v>0</v>
      </c>
    </row>
    <row r="578" spans="1:19" ht="22.5">
      <c r="A578" s="612">
        <f>'[2]Namuna No. 8'!A582</f>
        <v>0</v>
      </c>
      <c r="B578" s="618"/>
      <c r="C578" s="613"/>
      <c r="D578" s="618"/>
      <c r="E578" s="618"/>
      <c r="F578" s="619">
        <f t="shared" si="81"/>
        <v>0</v>
      </c>
      <c r="G578" s="615">
        <f t="shared" si="85"/>
        <v>0</v>
      </c>
      <c r="H578" s="618"/>
      <c r="I578" s="104">
        <f t="shared" si="82"/>
        <v>0</v>
      </c>
      <c r="J578" s="615">
        <f t="shared" si="86"/>
        <v>0</v>
      </c>
      <c r="K578" s="618"/>
      <c r="L578" s="104">
        <f t="shared" si="83"/>
        <v>0</v>
      </c>
      <c r="M578" s="615">
        <f t="shared" si="87"/>
        <v>0</v>
      </c>
      <c r="N578" s="618"/>
      <c r="O578" s="104">
        <f t="shared" si="84"/>
        <v>0</v>
      </c>
      <c r="P578" s="615">
        <f t="shared" si="88"/>
        <v>0</v>
      </c>
      <c r="Q578" s="616">
        <f t="shared" si="90"/>
        <v>0</v>
      </c>
      <c r="R578" s="616">
        <f t="shared" si="90"/>
        <v>0</v>
      </c>
      <c r="S578" s="617">
        <f t="shared" si="89"/>
        <v>0</v>
      </c>
    </row>
    <row r="579" spans="1:19" ht="22.5">
      <c r="A579" s="100">
        <f>'[2]Namuna No. 8'!A583</f>
        <v>0</v>
      </c>
      <c r="B579" s="618"/>
      <c r="C579" s="613"/>
      <c r="D579" s="618"/>
      <c r="E579" s="618"/>
      <c r="F579" s="619">
        <f t="shared" si="81"/>
        <v>0</v>
      </c>
      <c r="G579" s="615">
        <f t="shared" si="85"/>
        <v>0</v>
      </c>
      <c r="H579" s="618"/>
      <c r="I579" s="104">
        <f t="shared" si="82"/>
        <v>0</v>
      </c>
      <c r="J579" s="615">
        <f t="shared" si="86"/>
        <v>0</v>
      </c>
      <c r="K579" s="618"/>
      <c r="L579" s="104">
        <f t="shared" si="83"/>
        <v>0</v>
      </c>
      <c r="M579" s="615">
        <f t="shared" si="87"/>
        <v>0</v>
      </c>
      <c r="N579" s="618"/>
      <c r="O579" s="104">
        <f t="shared" si="84"/>
        <v>0</v>
      </c>
      <c r="P579" s="615">
        <f t="shared" si="88"/>
        <v>0</v>
      </c>
      <c r="Q579" s="616">
        <f t="shared" si="90"/>
        <v>0</v>
      </c>
      <c r="R579" s="616">
        <f t="shared" si="90"/>
        <v>0</v>
      </c>
      <c r="S579" s="617">
        <f t="shared" si="89"/>
        <v>0</v>
      </c>
    </row>
    <row r="580" spans="1:19" ht="22.5">
      <c r="A580" s="100">
        <f>'[2]Namuna No. 8'!A584</f>
        <v>0</v>
      </c>
      <c r="B580" s="618"/>
      <c r="C580" s="613"/>
      <c r="D580" s="618"/>
      <c r="E580" s="618"/>
      <c r="F580" s="619">
        <f t="shared" si="81"/>
        <v>0</v>
      </c>
      <c r="G580" s="615">
        <f t="shared" si="85"/>
        <v>0</v>
      </c>
      <c r="H580" s="618"/>
      <c r="I580" s="104">
        <f t="shared" si="82"/>
        <v>0</v>
      </c>
      <c r="J580" s="615">
        <f t="shared" si="86"/>
        <v>0</v>
      </c>
      <c r="K580" s="618"/>
      <c r="L580" s="104">
        <f t="shared" si="83"/>
        <v>0</v>
      </c>
      <c r="M580" s="615">
        <f t="shared" si="87"/>
        <v>0</v>
      </c>
      <c r="N580" s="618"/>
      <c r="O580" s="104">
        <f t="shared" si="84"/>
        <v>0</v>
      </c>
      <c r="P580" s="615">
        <f t="shared" si="88"/>
        <v>0</v>
      </c>
      <c r="Q580" s="616">
        <f t="shared" si="90"/>
        <v>0</v>
      </c>
      <c r="R580" s="616">
        <f t="shared" si="90"/>
        <v>0</v>
      </c>
      <c r="S580" s="617">
        <f t="shared" si="89"/>
        <v>0</v>
      </c>
    </row>
    <row r="581" spans="1:19" ht="22.5">
      <c r="A581" s="100">
        <f>'[2]Namuna No. 8'!A585</f>
        <v>0</v>
      </c>
      <c r="B581" s="618"/>
      <c r="C581" s="613"/>
      <c r="D581" s="618"/>
      <c r="E581" s="618"/>
      <c r="F581" s="619">
        <f t="shared" si="81"/>
        <v>0</v>
      </c>
      <c r="G581" s="615">
        <f t="shared" si="85"/>
        <v>0</v>
      </c>
      <c r="H581" s="618"/>
      <c r="I581" s="104">
        <f t="shared" si="82"/>
        <v>0</v>
      </c>
      <c r="J581" s="615">
        <f t="shared" si="86"/>
        <v>0</v>
      </c>
      <c r="K581" s="618"/>
      <c r="L581" s="104">
        <f t="shared" si="83"/>
        <v>0</v>
      </c>
      <c r="M581" s="615">
        <f t="shared" si="87"/>
        <v>0</v>
      </c>
      <c r="N581" s="618"/>
      <c r="O581" s="104">
        <f t="shared" si="84"/>
        <v>0</v>
      </c>
      <c r="P581" s="615">
        <f t="shared" si="88"/>
        <v>0</v>
      </c>
      <c r="Q581" s="616">
        <f t="shared" si="90"/>
        <v>0</v>
      </c>
      <c r="R581" s="616">
        <f t="shared" si="90"/>
        <v>0</v>
      </c>
      <c r="S581" s="617">
        <f t="shared" si="89"/>
        <v>0</v>
      </c>
    </row>
    <row r="582" spans="1:19" ht="22.5">
      <c r="A582" s="612">
        <f>'[2]Namuna No. 8'!A586</f>
        <v>0</v>
      </c>
      <c r="B582" s="618"/>
      <c r="C582" s="613"/>
      <c r="D582" s="618"/>
      <c r="E582" s="618"/>
      <c r="F582" s="619">
        <f t="shared" ref="F582:F645" si="91">SUMIF(Name,C582,GPA)</f>
        <v>0</v>
      </c>
      <c r="G582" s="615">
        <f t="shared" si="85"/>
        <v>0</v>
      </c>
      <c r="H582" s="618"/>
      <c r="I582" s="104">
        <f t="shared" ref="I582:I645" si="92">SUMIF(Name,C582,SNT)</f>
        <v>0</v>
      </c>
      <c r="J582" s="615">
        <f t="shared" si="86"/>
        <v>0</v>
      </c>
      <c r="K582" s="618"/>
      <c r="L582" s="104">
        <f t="shared" ref="L582:L645" si="93">SUMIF(Name,C582,SNT)</f>
        <v>0</v>
      </c>
      <c r="M582" s="615">
        <f t="shared" si="87"/>
        <v>0</v>
      </c>
      <c r="N582" s="618"/>
      <c r="O582" s="104">
        <f t="shared" ref="O582:O645" si="94">SUMIF(Name,C582,WST)</f>
        <v>0</v>
      </c>
      <c r="P582" s="615">
        <f t="shared" si="88"/>
        <v>0</v>
      </c>
      <c r="Q582" s="616">
        <f t="shared" si="90"/>
        <v>0</v>
      </c>
      <c r="R582" s="616">
        <f t="shared" si="90"/>
        <v>0</v>
      </c>
      <c r="S582" s="617">
        <f t="shared" si="89"/>
        <v>0</v>
      </c>
    </row>
    <row r="583" spans="1:19" ht="22.5">
      <c r="A583" s="100">
        <f>'[2]Namuna No. 8'!A587</f>
        <v>0</v>
      </c>
      <c r="B583" s="618"/>
      <c r="C583" s="613"/>
      <c r="D583" s="618"/>
      <c r="E583" s="618"/>
      <c r="F583" s="619">
        <f t="shared" si="91"/>
        <v>0</v>
      </c>
      <c r="G583" s="615">
        <f t="shared" ref="G583:G646" si="95">SUM(E583:F583)</f>
        <v>0</v>
      </c>
      <c r="H583" s="618"/>
      <c r="I583" s="104">
        <f t="shared" si="92"/>
        <v>0</v>
      </c>
      <c r="J583" s="615">
        <f t="shared" ref="J583:J646" si="96">SUM(H583:I583)</f>
        <v>0</v>
      </c>
      <c r="K583" s="618"/>
      <c r="L583" s="104">
        <f t="shared" si="93"/>
        <v>0</v>
      </c>
      <c r="M583" s="615">
        <f t="shared" ref="M583:M646" si="97">SUM(K583:L583)</f>
        <v>0</v>
      </c>
      <c r="N583" s="618"/>
      <c r="O583" s="104">
        <f t="shared" si="94"/>
        <v>0</v>
      </c>
      <c r="P583" s="615">
        <f t="shared" ref="P583:P646" si="98">SUM(N583:O583)</f>
        <v>0</v>
      </c>
      <c r="Q583" s="616">
        <f t="shared" si="90"/>
        <v>0</v>
      </c>
      <c r="R583" s="616">
        <f t="shared" si="90"/>
        <v>0</v>
      </c>
      <c r="S583" s="617">
        <f t="shared" ref="S583:S646" si="99">SUM(Q583:R583)</f>
        <v>0</v>
      </c>
    </row>
    <row r="584" spans="1:19" ht="22.5">
      <c r="A584" s="100">
        <f>'[2]Namuna No. 8'!A588</f>
        <v>0</v>
      </c>
      <c r="B584" s="618"/>
      <c r="C584" s="613"/>
      <c r="D584" s="618"/>
      <c r="E584" s="618"/>
      <c r="F584" s="619">
        <f t="shared" si="91"/>
        <v>0</v>
      </c>
      <c r="G584" s="615">
        <f t="shared" si="95"/>
        <v>0</v>
      </c>
      <c r="H584" s="618"/>
      <c r="I584" s="104">
        <f t="shared" si="92"/>
        <v>0</v>
      </c>
      <c r="J584" s="615">
        <f t="shared" si="96"/>
        <v>0</v>
      </c>
      <c r="K584" s="618"/>
      <c r="L584" s="104">
        <f t="shared" si="93"/>
        <v>0</v>
      </c>
      <c r="M584" s="615">
        <f t="shared" si="97"/>
        <v>0</v>
      </c>
      <c r="N584" s="618"/>
      <c r="O584" s="104">
        <f t="shared" si="94"/>
        <v>0</v>
      </c>
      <c r="P584" s="615">
        <f t="shared" si="98"/>
        <v>0</v>
      </c>
      <c r="Q584" s="616">
        <f t="shared" si="90"/>
        <v>0</v>
      </c>
      <c r="R584" s="616">
        <f t="shared" si="90"/>
        <v>0</v>
      </c>
      <c r="S584" s="617">
        <f t="shared" si="99"/>
        <v>0</v>
      </c>
    </row>
    <row r="585" spans="1:19" ht="22.5">
      <c r="A585" s="100">
        <f>'[2]Namuna No. 8'!A589</f>
        <v>0</v>
      </c>
      <c r="B585" s="618"/>
      <c r="C585" s="613"/>
      <c r="D585" s="618"/>
      <c r="E585" s="618"/>
      <c r="F585" s="619">
        <f t="shared" si="91"/>
        <v>0</v>
      </c>
      <c r="G585" s="615">
        <f t="shared" si="95"/>
        <v>0</v>
      </c>
      <c r="H585" s="618"/>
      <c r="I585" s="104">
        <f t="shared" si="92"/>
        <v>0</v>
      </c>
      <c r="J585" s="615">
        <f t="shared" si="96"/>
        <v>0</v>
      </c>
      <c r="K585" s="618"/>
      <c r="L585" s="104">
        <f t="shared" si="93"/>
        <v>0</v>
      </c>
      <c r="M585" s="615">
        <f t="shared" si="97"/>
        <v>0</v>
      </c>
      <c r="N585" s="618"/>
      <c r="O585" s="104">
        <f t="shared" si="94"/>
        <v>0</v>
      </c>
      <c r="P585" s="615">
        <f t="shared" si="98"/>
        <v>0</v>
      </c>
      <c r="Q585" s="616">
        <f t="shared" si="90"/>
        <v>0</v>
      </c>
      <c r="R585" s="616">
        <f t="shared" si="90"/>
        <v>0</v>
      </c>
      <c r="S585" s="617">
        <f t="shared" si="99"/>
        <v>0</v>
      </c>
    </row>
    <row r="586" spans="1:19" ht="22.5">
      <c r="A586" s="612">
        <f>'[2]Namuna No. 8'!A590</f>
        <v>0</v>
      </c>
      <c r="B586" s="618"/>
      <c r="C586" s="613"/>
      <c r="D586" s="618"/>
      <c r="E586" s="618"/>
      <c r="F586" s="619">
        <f t="shared" si="91"/>
        <v>0</v>
      </c>
      <c r="G586" s="615">
        <f t="shared" si="95"/>
        <v>0</v>
      </c>
      <c r="H586" s="618"/>
      <c r="I586" s="104">
        <f t="shared" si="92"/>
        <v>0</v>
      </c>
      <c r="J586" s="615">
        <f t="shared" si="96"/>
        <v>0</v>
      </c>
      <c r="K586" s="618"/>
      <c r="L586" s="104">
        <f t="shared" si="93"/>
        <v>0</v>
      </c>
      <c r="M586" s="615">
        <f t="shared" si="97"/>
        <v>0</v>
      </c>
      <c r="N586" s="618"/>
      <c r="O586" s="104">
        <f t="shared" si="94"/>
        <v>0</v>
      </c>
      <c r="P586" s="615">
        <f t="shared" si="98"/>
        <v>0</v>
      </c>
      <c r="Q586" s="616">
        <f t="shared" si="90"/>
        <v>0</v>
      </c>
      <c r="R586" s="616">
        <f t="shared" si="90"/>
        <v>0</v>
      </c>
      <c r="S586" s="617">
        <f t="shared" si="99"/>
        <v>0</v>
      </c>
    </row>
    <row r="587" spans="1:19" ht="22.5">
      <c r="A587" s="100">
        <f>'[2]Namuna No. 8'!A591</f>
        <v>0</v>
      </c>
      <c r="B587" s="618"/>
      <c r="C587" s="613"/>
      <c r="D587" s="618"/>
      <c r="E587" s="618"/>
      <c r="F587" s="619">
        <f t="shared" si="91"/>
        <v>0</v>
      </c>
      <c r="G587" s="615">
        <f t="shared" si="95"/>
        <v>0</v>
      </c>
      <c r="H587" s="618"/>
      <c r="I587" s="104">
        <f t="shared" si="92"/>
        <v>0</v>
      </c>
      <c r="J587" s="615">
        <f t="shared" si="96"/>
        <v>0</v>
      </c>
      <c r="K587" s="618"/>
      <c r="L587" s="104">
        <f t="shared" si="93"/>
        <v>0</v>
      </c>
      <c r="M587" s="615">
        <f t="shared" si="97"/>
        <v>0</v>
      </c>
      <c r="N587" s="618"/>
      <c r="O587" s="104">
        <f t="shared" si="94"/>
        <v>0</v>
      </c>
      <c r="P587" s="615">
        <f t="shared" si="98"/>
        <v>0</v>
      </c>
      <c r="Q587" s="616">
        <f t="shared" si="90"/>
        <v>0</v>
      </c>
      <c r="R587" s="616">
        <f t="shared" si="90"/>
        <v>0</v>
      </c>
      <c r="S587" s="617">
        <f t="shared" si="99"/>
        <v>0</v>
      </c>
    </row>
    <row r="588" spans="1:19" ht="22.5">
      <c r="A588" s="100">
        <f>'[2]Namuna No. 8'!A592</f>
        <v>0</v>
      </c>
      <c r="B588" s="618"/>
      <c r="C588" s="613"/>
      <c r="D588" s="618"/>
      <c r="E588" s="618"/>
      <c r="F588" s="619">
        <f t="shared" si="91"/>
        <v>0</v>
      </c>
      <c r="G588" s="615">
        <f t="shared" si="95"/>
        <v>0</v>
      </c>
      <c r="H588" s="618"/>
      <c r="I588" s="104">
        <f t="shared" si="92"/>
        <v>0</v>
      </c>
      <c r="J588" s="615">
        <f t="shared" si="96"/>
        <v>0</v>
      </c>
      <c r="K588" s="618"/>
      <c r="L588" s="104">
        <f t="shared" si="93"/>
        <v>0</v>
      </c>
      <c r="M588" s="615">
        <f t="shared" si="97"/>
        <v>0</v>
      </c>
      <c r="N588" s="618"/>
      <c r="O588" s="104">
        <f t="shared" si="94"/>
        <v>0</v>
      </c>
      <c r="P588" s="615">
        <f t="shared" si="98"/>
        <v>0</v>
      </c>
      <c r="Q588" s="616">
        <f t="shared" si="90"/>
        <v>0</v>
      </c>
      <c r="R588" s="616">
        <f t="shared" si="90"/>
        <v>0</v>
      </c>
      <c r="S588" s="617">
        <f t="shared" si="99"/>
        <v>0</v>
      </c>
    </row>
    <row r="589" spans="1:19" ht="22.5">
      <c r="A589" s="100">
        <f>'[2]Namuna No. 8'!A593</f>
        <v>0</v>
      </c>
      <c r="B589" s="618"/>
      <c r="C589" s="613"/>
      <c r="D589" s="618"/>
      <c r="E589" s="618"/>
      <c r="F589" s="619">
        <f t="shared" si="91"/>
        <v>0</v>
      </c>
      <c r="G589" s="615">
        <f t="shared" si="95"/>
        <v>0</v>
      </c>
      <c r="H589" s="618"/>
      <c r="I589" s="104">
        <f t="shared" si="92"/>
        <v>0</v>
      </c>
      <c r="J589" s="615">
        <f t="shared" si="96"/>
        <v>0</v>
      </c>
      <c r="K589" s="618"/>
      <c r="L589" s="104">
        <f t="shared" si="93"/>
        <v>0</v>
      </c>
      <c r="M589" s="615">
        <f t="shared" si="97"/>
        <v>0</v>
      </c>
      <c r="N589" s="618"/>
      <c r="O589" s="104">
        <f t="shared" si="94"/>
        <v>0</v>
      </c>
      <c r="P589" s="615">
        <f t="shared" si="98"/>
        <v>0</v>
      </c>
      <c r="Q589" s="616">
        <f t="shared" si="90"/>
        <v>0</v>
      </c>
      <c r="R589" s="616">
        <f t="shared" si="90"/>
        <v>0</v>
      </c>
      <c r="S589" s="617">
        <f t="shared" si="99"/>
        <v>0</v>
      </c>
    </row>
    <row r="590" spans="1:19" ht="22.5">
      <c r="A590" s="612">
        <f>'[2]Namuna No. 8'!A594</f>
        <v>0</v>
      </c>
      <c r="B590" s="618"/>
      <c r="C590" s="613"/>
      <c r="D590" s="618"/>
      <c r="E590" s="618"/>
      <c r="F590" s="619">
        <f t="shared" si="91"/>
        <v>0</v>
      </c>
      <c r="G590" s="615">
        <f t="shared" si="95"/>
        <v>0</v>
      </c>
      <c r="H590" s="618"/>
      <c r="I590" s="104">
        <f t="shared" si="92"/>
        <v>0</v>
      </c>
      <c r="J590" s="615">
        <f t="shared" si="96"/>
        <v>0</v>
      </c>
      <c r="K590" s="618"/>
      <c r="L590" s="104">
        <f t="shared" si="93"/>
        <v>0</v>
      </c>
      <c r="M590" s="615">
        <f t="shared" si="97"/>
        <v>0</v>
      </c>
      <c r="N590" s="618"/>
      <c r="O590" s="104">
        <f t="shared" si="94"/>
        <v>0</v>
      </c>
      <c r="P590" s="615">
        <f t="shared" si="98"/>
        <v>0</v>
      </c>
      <c r="Q590" s="616">
        <f t="shared" si="90"/>
        <v>0</v>
      </c>
      <c r="R590" s="616">
        <f t="shared" si="90"/>
        <v>0</v>
      </c>
      <c r="S590" s="617">
        <f t="shared" si="99"/>
        <v>0</v>
      </c>
    </row>
    <row r="591" spans="1:19" ht="22.5">
      <c r="A591" s="100">
        <f>'[2]Namuna No. 8'!A595</f>
        <v>0</v>
      </c>
      <c r="B591" s="618"/>
      <c r="C591" s="613"/>
      <c r="D591" s="618"/>
      <c r="E591" s="618"/>
      <c r="F591" s="619">
        <f t="shared" si="91"/>
        <v>0</v>
      </c>
      <c r="G591" s="615">
        <f t="shared" si="95"/>
        <v>0</v>
      </c>
      <c r="H591" s="618"/>
      <c r="I591" s="104">
        <f t="shared" si="92"/>
        <v>0</v>
      </c>
      <c r="J591" s="615">
        <f t="shared" si="96"/>
        <v>0</v>
      </c>
      <c r="K591" s="618"/>
      <c r="L591" s="104">
        <f t="shared" si="93"/>
        <v>0</v>
      </c>
      <c r="M591" s="615">
        <f t="shared" si="97"/>
        <v>0</v>
      </c>
      <c r="N591" s="618"/>
      <c r="O591" s="104">
        <f t="shared" si="94"/>
        <v>0</v>
      </c>
      <c r="P591" s="615">
        <f t="shared" si="98"/>
        <v>0</v>
      </c>
      <c r="Q591" s="616">
        <f t="shared" si="90"/>
        <v>0</v>
      </c>
      <c r="R591" s="616">
        <f t="shared" si="90"/>
        <v>0</v>
      </c>
      <c r="S591" s="617">
        <f t="shared" si="99"/>
        <v>0</v>
      </c>
    </row>
    <row r="592" spans="1:19" ht="22.5">
      <c r="A592" s="100">
        <f>'[2]Namuna No. 8'!A596</f>
        <v>0</v>
      </c>
      <c r="B592" s="618"/>
      <c r="C592" s="613"/>
      <c r="D592" s="618"/>
      <c r="E592" s="618"/>
      <c r="F592" s="619">
        <f t="shared" si="91"/>
        <v>0</v>
      </c>
      <c r="G592" s="615">
        <f t="shared" si="95"/>
        <v>0</v>
      </c>
      <c r="H592" s="618"/>
      <c r="I592" s="104">
        <f t="shared" si="92"/>
        <v>0</v>
      </c>
      <c r="J592" s="615">
        <f t="shared" si="96"/>
        <v>0</v>
      </c>
      <c r="K592" s="618"/>
      <c r="L592" s="104">
        <f t="shared" si="93"/>
        <v>0</v>
      </c>
      <c r="M592" s="615">
        <f t="shared" si="97"/>
        <v>0</v>
      </c>
      <c r="N592" s="618"/>
      <c r="O592" s="104">
        <f t="shared" si="94"/>
        <v>0</v>
      </c>
      <c r="P592" s="615">
        <f t="shared" si="98"/>
        <v>0</v>
      </c>
      <c r="Q592" s="616">
        <f t="shared" si="90"/>
        <v>0</v>
      </c>
      <c r="R592" s="616">
        <f t="shared" si="90"/>
        <v>0</v>
      </c>
      <c r="S592" s="617">
        <f t="shared" si="99"/>
        <v>0</v>
      </c>
    </row>
    <row r="593" spans="1:19" ht="22.5">
      <c r="A593" s="100">
        <f>'[2]Namuna No. 8'!A597</f>
        <v>0</v>
      </c>
      <c r="B593" s="618"/>
      <c r="C593" s="613"/>
      <c r="D593" s="618"/>
      <c r="E593" s="618"/>
      <c r="F593" s="619">
        <f t="shared" si="91"/>
        <v>0</v>
      </c>
      <c r="G593" s="615">
        <f t="shared" si="95"/>
        <v>0</v>
      </c>
      <c r="H593" s="618"/>
      <c r="I593" s="104">
        <f t="shared" si="92"/>
        <v>0</v>
      </c>
      <c r="J593" s="615">
        <f t="shared" si="96"/>
        <v>0</v>
      </c>
      <c r="K593" s="618"/>
      <c r="L593" s="104">
        <f t="shared" si="93"/>
        <v>0</v>
      </c>
      <c r="M593" s="615">
        <f t="shared" si="97"/>
        <v>0</v>
      </c>
      <c r="N593" s="618"/>
      <c r="O593" s="104">
        <f t="shared" si="94"/>
        <v>0</v>
      </c>
      <c r="P593" s="615">
        <f t="shared" si="98"/>
        <v>0</v>
      </c>
      <c r="Q593" s="616">
        <f t="shared" si="90"/>
        <v>0</v>
      </c>
      <c r="R593" s="616">
        <f t="shared" si="90"/>
        <v>0</v>
      </c>
      <c r="S593" s="617">
        <f t="shared" si="99"/>
        <v>0</v>
      </c>
    </row>
    <row r="594" spans="1:19" ht="22.5">
      <c r="A594" s="612">
        <f>'[2]Namuna No. 8'!A598</f>
        <v>0</v>
      </c>
      <c r="B594" s="618"/>
      <c r="C594" s="613"/>
      <c r="D594" s="618"/>
      <c r="E594" s="618"/>
      <c r="F594" s="619">
        <f t="shared" si="91"/>
        <v>0</v>
      </c>
      <c r="G594" s="615">
        <f t="shared" si="95"/>
        <v>0</v>
      </c>
      <c r="H594" s="618"/>
      <c r="I594" s="104">
        <f t="shared" si="92"/>
        <v>0</v>
      </c>
      <c r="J594" s="615">
        <f t="shared" si="96"/>
        <v>0</v>
      </c>
      <c r="K594" s="618"/>
      <c r="L594" s="104">
        <f t="shared" si="93"/>
        <v>0</v>
      </c>
      <c r="M594" s="615">
        <f t="shared" si="97"/>
        <v>0</v>
      </c>
      <c r="N594" s="618"/>
      <c r="O594" s="104">
        <f t="shared" si="94"/>
        <v>0</v>
      </c>
      <c r="P594" s="615">
        <f t="shared" si="98"/>
        <v>0</v>
      </c>
      <c r="Q594" s="616">
        <f t="shared" si="90"/>
        <v>0</v>
      </c>
      <c r="R594" s="616">
        <f t="shared" si="90"/>
        <v>0</v>
      </c>
      <c r="S594" s="617">
        <f t="shared" si="99"/>
        <v>0</v>
      </c>
    </row>
    <row r="595" spans="1:19" ht="22.5">
      <c r="A595" s="100">
        <f>'[2]Namuna No. 8'!A599</f>
        <v>0</v>
      </c>
      <c r="B595" s="618"/>
      <c r="C595" s="613"/>
      <c r="D595" s="618"/>
      <c r="E595" s="618"/>
      <c r="F595" s="619">
        <f t="shared" si="91"/>
        <v>0</v>
      </c>
      <c r="G595" s="615">
        <f t="shared" si="95"/>
        <v>0</v>
      </c>
      <c r="H595" s="618"/>
      <c r="I595" s="104">
        <f t="shared" si="92"/>
        <v>0</v>
      </c>
      <c r="J595" s="615">
        <f t="shared" si="96"/>
        <v>0</v>
      </c>
      <c r="K595" s="618"/>
      <c r="L595" s="104">
        <f t="shared" si="93"/>
        <v>0</v>
      </c>
      <c r="M595" s="615">
        <f t="shared" si="97"/>
        <v>0</v>
      </c>
      <c r="N595" s="618"/>
      <c r="O595" s="104">
        <f t="shared" si="94"/>
        <v>0</v>
      </c>
      <c r="P595" s="615">
        <f t="shared" si="98"/>
        <v>0</v>
      </c>
      <c r="Q595" s="616">
        <f t="shared" si="90"/>
        <v>0</v>
      </c>
      <c r="R595" s="616">
        <f t="shared" si="90"/>
        <v>0</v>
      </c>
      <c r="S595" s="617">
        <f t="shared" si="99"/>
        <v>0</v>
      </c>
    </row>
    <row r="596" spans="1:19" ht="22.5">
      <c r="A596" s="100">
        <f>'[2]Namuna No. 8'!A600</f>
        <v>0</v>
      </c>
      <c r="B596" s="618"/>
      <c r="C596" s="613"/>
      <c r="D596" s="618"/>
      <c r="E596" s="618"/>
      <c r="F596" s="619">
        <f t="shared" si="91"/>
        <v>0</v>
      </c>
      <c r="G596" s="615">
        <f t="shared" si="95"/>
        <v>0</v>
      </c>
      <c r="H596" s="618"/>
      <c r="I596" s="104">
        <f t="shared" si="92"/>
        <v>0</v>
      </c>
      <c r="J596" s="615">
        <f t="shared" si="96"/>
        <v>0</v>
      </c>
      <c r="K596" s="618"/>
      <c r="L596" s="104">
        <f t="shared" si="93"/>
        <v>0</v>
      </c>
      <c r="M596" s="615">
        <f t="shared" si="97"/>
        <v>0</v>
      </c>
      <c r="N596" s="618"/>
      <c r="O596" s="104">
        <f t="shared" si="94"/>
        <v>0</v>
      </c>
      <c r="P596" s="615">
        <f t="shared" si="98"/>
        <v>0</v>
      </c>
      <c r="Q596" s="616">
        <f t="shared" si="90"/>
        <v>0</v>
      </c>
      <c r="R596" s="616">
        <f t="shared" si="90"/>
        <v>0</v>
      </c>
      <c r="S596" s="617">
        <f t="shared" si="99"/>
        <v>0</v>
      </c>
    </row>
    <row r="597" spans="1:19" ht="22.5">
      <c r="A597" s="100">
        <f>'[2]Namuna No. 8'!A601</f>
        <v>0</v>
      </c>
      <c r="B597" s="618"/>
      <c r="C597" s="613"/>
      <c r="D597" s="618"/>
      <c r="E597" s="618"/>
      <c r="F597" s="619">
        <f t="shared" si="91"/>
        <v>0</v>
      </c>
      <c r="G597" s="615">
        <f t="shared" si="95"/>
        <v>0</v>
      </c>
      <c r="H597" s="618"/>
      <c r="I597" s="104">
        <f t="shared" si="92"/>
        <v>0</v>
      </c>
      <c r="J597" s="615">
        <f t="shared" si="96"/>
        <v>0</v>
      </c>
      <c r="K597" s="618"/>
      <c r="L597" s="104">
        <f t="shared" si="93"/>
        <v>0</v>
      </c>
      <c r="M597" s="615">
        <f t="shared" si="97"/>
        <v>0</v>
      </c>
      <c r="N597" s="618"/>
      <c r="O597" s="104">
        <f t="shared" si="94"/>
        <v>0</v>
      </c>
      <c r="P597" s="615">
        <f t="shared" si="98"/>
        <v>0</v>
      </c>
      <c r="Q597" s="616">
        <f t="shared" si="90"/>
        <v>0</v>
      </c>
      <c r="R597" s="616">
        <f t="shared" si="90"/>
        <v>0</v>
      </c>
      <c r="S597" s="617">
        <f t="shared" si="99"/>
        <v>0</v>
      </c>
    </row>
    <row r="598" spans="1:19" ht="22.5">
      <c r="A598" s="612">
        <f>'[2]Namuna No. 8'!A602</f>
        <v>0</v>
      </c>
      <c r="B598" s="618"/>
      <c r="C598" s="613"/>
      <c r="D598" s="618"/>
      <c r="E598" s="618"/>
      <c r="F598" s="619">
        <f t="shared" si="91"/>
        <v>0</v>
      </c>
      <c r="G598" s="615">
        <f t="shared" si="95"/>
        <v>0</v>
      </c>
      <c r="H598" s="618"/>
      <c r="I598" s="104">
        <f t="shared" si="92"/>
        <v>0</v>
      </c>
      <c r="J598" s="615">
        <f t="shared" si="96"/>
        <v>0</v>
      </c>
      <c r="K598" s="618"/>
      <c r="L598" s="104">
        <f t="shared" si="93"/>
        <v>0</v>
      </c>
      <c r="M598" s="615">
        <f t="shared" si="97"/>
        <v>0</v>
      </c>
      <c r="N598" s="618"/>
      <c r="O598" s="104">
        <f t="shared" si="94"/>
        <v>0</v>
      </c>
      <c r="P598" s="615">
        <f t="shared" si="98"/>
        <v>0</v>
      </c>
      <c r="Q598" s="616">
        <f t="shared" si="90"/>
        <v>0</v>
      </c>
      <c r="R598" s="616">
        <f t="shared" si="90"/>
        <v>0</v>
      </c>
      <c r="S598" s="617">
        <f t="shared" si="99"/>
        <v>0</v>
      </c>
    </row>
    <row r="599" spans="1:19" ht="22.5">
      <c r="A599" s="100">
        <f>'[2]Namuna No. 8'!A603</f>
        <v>0</v>
      </c>
      <c r="B599" s="618"/>
      <c r="C599" s="613"/>
      <c r="D599" s="618"/>
      <c r="E599" s="618"/>
      <c r="F599" s="619">
        <f t="shared" si="91"/>
        <v>0</v>
      </c>
      <c r="G599" s="615">
        <f t="shared" si="95"/>
        <v>0</v>
      </c>
      <c r="H599" s="618"/>
      <c r="I599" s="104">
        <f t="shared" si="92"/>
        <v>0</v>
      </c>
      <c r="J599" s="615">
        <f t="shared" si="96"/>
        <v>0</v>
      </c>
      <c r="K599" s="618"/>
      <c r="L599" s="104">
        <f t="shared" si="93"/>
        <v>0</v>
      </c>
      <c r="M599" s="615">
        <f t="shared" si="97"/>
        <v>0</v>
      </c>
      <c r="N599" s="618"/>
      <c r="O599" s="104">
        <f t="shared" si="94"/>
        <v>0</v>
      </c>
      <c r="P599" s="615">
        <f t="shared" si="98"/>
        <v>0</v>
      </c>
      <c r="Q599" s="616">
        <f t="shared" ref="Q599:R662" si="100">E599+H599+K599+N599</f>
        <v>0</v>
      </c>
      <c r="R599" s="616">
        <f t="shared" si="100"/>
        <v>0</v>
      </c>
      <c r="S599" s="617">
        <f t="shared" si="99"/>
        <v>0</v>
      </c>
    </row>
    <row r="600" spans="1:19" ht="22.5">
      <c r="A600" s="100">
        <f>'[2]Namuna No. 8'!A604</f>
        <v>0</v>
      </c>
      <c r="B600" s="618"/>
      <c r="C600" s="613"/>
      <c r="D600" s="618"/>
      <c r="E600" s="618"/>
      <c r="F600" s="619">
        <f t="shared" si="91"/>
        <v>0</v>
      </c>
      <c r="G600" s="615">
        <f t="shared" si="95"/>
        <v>0</v>
      </c>
      <c r="H600" s="618"/>
      <c r="I600" s="104">
        <f t="shared" si="92"/>
        <v>0</v>
      </c>
      <c r="J600" s="615">
        <f t="shared" si="96"/>
        <v>0</v>
      </c>
      <c r="K600" s="618"/>
      <c r="L600" s="104">
        <f t="shared" si="93"/>
        <v>0</v>
      </c>
      <c r="M600" s="615">
        <f t="shared" si="97"/>
        <v>0</v>
      </c>
      <c r="N600" s="618"/>
      <c r="O600" s="104">
        <f t="shared" si="94"/>
        <v>0</v>
      </c>
      <c r="P600" s="615">
        <f t="shared" si="98"/>
        <v>0</v>
      </c>
      <c r="Q600" s="616">
        <f t="shared" si="100"/>
        <v>0</v>
      </c>
      <c r="R600" s="616">
        <f t="shared" si="100"/>
        <v>0</v>
      </c>
      <c r="S600" s="617">
        <f t="shared" si="99"/>
        <v>0</v>
      </c>
    </row>
    <row r="601" spans="1:19" ht="22.5">
      <c r="A601" s="100">
        <f>'[2]Namuna No. 8'!A605</f>
        <v>0</v>
      </c>
      <c r="B601" s="618"/>
      <c r="C601" s="613"/>
      <c r="D601" s="618"/>
      <c r="E601" s="618"/>
      <c r="F601" s="619">
        <f t="shared" si="91"/>
        <v>0</v>
      </c>
      <c r="G601" s="615">
        <f t="shared" si="95"/>
        <v>0</v>
      </c>
      <c r="H601" s="618"/>
      <c r="I601" s="104">
        <f t="shared" si="92"/>
        <v>0</v>
      </c>
      <c r="J601" s="615">
        <f t="shared" si="96"/>
        <v>0</v>
      </c>
      <c r="K601" s="618"/>
      <c r="L601" s="104">
        <f t="shared" si="93"/>
        <v>0</v>
      </c>
      <c r="M601" s="615">
        <f t="shared" si="97"/>
        <v>0</v>
      </c>
      <c r="N601" s="618"/>
      <c r="O601" s="104">
        <f t="shared" si="94"/>
        <v>0</v>
      </c>
      <c r="P601" s="615">
        <f t="shared" si="98"/>
        <v>0</v>
      </c>
      <c r="Q601" s="616">
        <f t="shared" si="100"/>
        <v>0</v>
      </c>
      <c r="R601" s="616">
        <f t="shared" si="100"/>
        <v>0</v>
      </c>
      <c r="S601" s="617">
        <f t="shared" si="99"/>
        <v>0</v>
      </c>
    </row>
    <row r="602" spans="1:19" ht="22.5">
      <c r="A602" s="612">
        <f>'[2]Namuna No. 8'!A606</f>
        <v>0</v>
      </c>
      <c r="B602" s="618"/>
      <c r="C602" s="613"/>
      <c r="D602" s="618"/>
      <c r="E602" s="618"/>
      <c r="F602" s="619">
        <f t="shared" si="91"/>
        <v>0</v>
      </c>
      <c r="G602" s="615">
        <f t="shared" si="95"/>
        <v>0</v>
      </c>
      <c r="H602" s="618"/>
      <c r="I602" s="104">
        <f t="shared" si="92"/>
        <v>0</v>
      </c>
      <c r="J602" s="615">
        <f t="shared" si="96"/>
        <v>0</v>
      </c>
      <c r="K602" s="618"/>
      <c r="L602" s="104">
        <f t="shared" si="93"/>
        <v>0</v>
      </c>
      <c r="M602" s="615">
        <f t="shared" si="97"/>
        <v>0</v>
      </c>
      <c r="N602" s="618"/>
      <c r="O602" s="104">
        <f t="shared" si="94"/>
        <v>0</v>
      </c>
      <c r="P602" s="615">
        <f t="shared" si="98"/>
        <v>0</v>
      </c>
      <c r="Q602" s="616">
        <f t="shared" si="100"/>
        <v>0</v>
      </c>
      <c r="R602" s="616">
        <f t="shared" si="100"/>
        <v>0</v>
      </c>
      <c r="S602" s="617">
        <f t="shared" si="99"/>
        <v>0</v>
      </c>
    </row>
    <row r="603" spans="1:19" ht="22.5">
      <c r="A603" s="100">
        <f>'[2]Namuna No. 8'!A607</f>
        <v>0</v>
      </c>
      <c r="B603" s="618"/>
      <c r="C603" s="613"/>
      <c r="D603" s="618"/>
      <c r="E603" s="618"/>
      <c r="F603" s="619">
        <f t="shared" si="91"/>
        <v>0</v>
      </c>
      <c r="G603" s="615">
        <f t="shared" si="95"/>
        <v>0</v>
      </c>
      <c r="H603" s="618"/>
      <c r="I603" s="104">
        <f t="shared" si="92"/>
        <v>0</v>
      </c>
      <c r="J603" s="615">
        <f t="shared" si="96"/>
        <v>0</v>
      </c>
      <c r="K603" s="618"/>
      <c r="L603" s="104">
        <f t="shared" si="93"/>
        <v>0</v>
      </c>
      <c r="M603" s="615">
        <f t="shared" si="97"/>
        <v>0</v>
      </c>
      <c r="N603" s="618"/>
      <c r="O603" s="104">
        <f t="shared" si="94"/>
        <v>0</v>
      </c>
      <c r="P603" s="615">
        <f t="shared" si="98"/>
        <v>0</v>
      </c>
      <c r="Q603" s="616">
        <f t="shared" si="100"/>
        <v>0</v>
      </c>
      <c r="R603" s="616">
        <f t="shared" si="100"/>
        <v>0</v>
      </c>
      <c r="S603" s="617">
        <f t="shared" si="99"/>
        <v>0</v>
      </c>
    </row>
    <row r="604" spans="1:19" ht="22.5">
      <c r="A604" s="100">
        <f>'[2]Namuna No. 8'!A608</f>
        <v>0</v>
      </c>
      <c r="B604" s="618"/>
      <c r="C604" s="613"/>
      <c r="D604" s="618"/>
      <c r="E604" s="618"/>
      <c r="F604" s="619">
        <f t="shared" si="91"/>
        <v>0</v>
      </c>
      <c r="G604" s="615">
        <f t="shared" si="95"/>
        <v>0</v>
      </c>
      <c r="H604" s="618"/>
      <c r="I604" s="104">
        <f t="shared" si="92"/>
        <v>0</v>
      </c>
      <c r="J604" s="615">
        <f t="shared" si="96"/>
        <v>0</v>
      </c>
      <c r="K604" s="618"/>
      <c r="L604" s="104">
        <f t="shared" si="93"/>
        <v>0</v>
      </c>
      <c r="M604" s="615">
        <f t="shared" si="97"/>
        <v>0</v>
      </c>
      <c r="N604" s="618"/>
      <c r="O604" s="104">
        <f t="shared" si="94"/>
        <v>0</v>
      </c>
      <c r="P604" s="615">
        <f t="shared" si="98"/>
        <v>0</v>
      </c>
      <c r="Q604" s="616">
        <f t="shared" si="100"/>
        <v>0</v>
      </c>
      <c r="R604" s="616">
        <f t="shared" si="100"/>
        <v>0</v>
      </c>
      <c r="S604" s="617">
        <f t="shared" si="99"/>
        <v>0</v>
      </c>
    </row>
    <row r="605" spans="1:19" ht="22.5">
      <c r="A605" s="100">
        <f>'[2]Namuna No. 8'!A609</f>
        <v>0</v>
      </c>
      <c r="B605" s="618"/>
      <c r="C605" s="613"/>
      <c r="D605" s="618"/>
      <c r="E605" s="618"/>
      <c r="F605" s="619">
        <f t="shared" si="91"/>
        <v>0</v>
      </c>
      <c r="G605" s="615">
        <f t="shared" si="95"/>
        <v>0</v>
      </c>
      <c r="H605" s="618"/>
      <c r="I605" s="104">
        <f t="shared" si="92"/>
        <v>0</v>
      </c>
      <c r="J605" s="615">
        <f t="shared" si="96"/>
        <v>0</v>
      </c>
      <c r="K605" s="618"/>
      <c r="L605" s="104">
        <f t="shared" si="93"/>
        <v>0</v>
      </c>
      <c r="M605" s="615">
        <f t="shared" si="97"/>
        <v>0</v>
      </c>
      <c r="N605" s="618"/>
      <c r="O605" s="104">
        <f t="shared" si="94"/>
        <v>0</v>
      </c>
      <c r="P605" s="615">
        <f t="shared" si="98"/>
        <v>0</v>
      </c>
      <c r="Q605" s="616">
        <f t="shared" si="100"/>
        <v>0</v>
      </c>
      <c r="R605" s="616">
        <f t="shared" si="100"/>
        <v>0</v>
      </c>
      <c r="S605" s="617">
        <f t="shared" si="99"/>
        <v>0</v>
      </c>
    </row>
    <row r="606" spans="1:19" ht="22.5">
      <c r="A606" s="612">
        <f>'[2]Namuna No. 8'!A610</f>
        <v>0</v>
      </c>
      <c r="B606" s="618"/>
      <c r="C606" s="613"/>
      <c r="D606" s="618"/>
      <c r="E606" s="618"/>
      <c r="F606" s="619">
        <f t="shared" si="91"/>
        <v>0</v>
      </c>
      <c r="G606" s="615">
        <f t="shared" si="95"/>
        <v>0</v>
      </c>
      <c r="H606" s="618"/>
      <c r="I606" s="104">
        <f t="shared" si="92"/>
        <v>0</v>
      </c>
      <c r="J606" s="615">
        <f t="shared" si="96"/>
        <v>0</v>
      </c>
      <c r="K606" s="618"/>
      <c r="L606" s="104">
        <f t="shared" si="93"/>
        <v>0</v>
      </c>
      <c r="M606" s="615">
        <f t="shared" si="97"/>
        <v>0</v>
      </c>
      <c r="N606" s="618"/>
      <c r="O606" s="104">
        <f t="shared" si="94"/>
        <v>0</v>
      </c>
      <c r="P606" s="615">
        <f t="shared" si="98"/>
        <v>0</v>
      </c>
      <c r="Q606" s="616">
        <f t="shared" si="100"/>
        <v>0</v>
      </c>
      <c r="R606" s="616">
        <f t="shared" si="100"/>
        <v>0</v>
      </c>
      <c r="S606" s="617">
        <f t="shared" si="99"/>
        <v>0</v>
      </c>
    </row>
    <row r="607" spans="1:19" ht="22.5">
      <c r="A607" s="100">
        <f>'[2]Namuna No. 8'!A611</f>
        <v>0</v>
      </c>
      <c r="B607" s="618"/>
      <c r="C607" s="613"/>
      <c r="D607" s="618"/>
      <c r="E607" s="618"/>
      <c r="F607" s="619">
        <f t="shared" si="91"/>
        <v>0</v>
      </c>
      <c r="G607" s="615">
        <f t="shared" si="95"/>
        <v>0</v>
      </c>
      <c r="H607" s="618"/>
      <c r="I607" s="104">
        <f t="shared" si="92"/>
        <v>0</v>
      </c>
      <c r="J607" s="615">
        <f t="shared" si="96"/>
        <v>0</v>
      </c>
      <c r="K607" s="618"/>
      <c r="L607" s="104">
        <f t="shared" si="93"/>
        <v>0</v>
      </c>
      <c r="M607" s="615">
        <f t="shared" si="97"/>
        <v>0</v>
      </c>
      <c r="N607" s="618"/>
      <c r="O607" s="104">
        <f t="shared" si="94"/>
        <v>0</v>
      </c>
      <c r="P607" s="615">
        <f t="shared" si="98"/>
        <v>0</v>
      </c>
      <c r="Q607" s="616">
        <f t="shared" si="100"/>
        <v>0</v>
      </c>
      <c r="R607" s="616">
        <f t="shared" si="100"/>
        <v>0</v>
      </c>
      <c r="S607" s="617">
        <f t="shared" si="99"/>
        <v>0</v>
      </c>
    </row>
    <row r="608" spans="1:19" ht="22.5">
      <c r="A608" s="100">
        <f>'[2]Namuna No. 8'!A612</f>
        <v>0</v>
      </c>
      <c r="B608" s="618"/>
      <c r="C608" s="613"/>
      <c r="D608" s="618"/>
      <c r="E608" s="618"/>
      <c r="F608" s="619">
        <f t="shared" si="91"/>
        <v>0</v>
      </c>
      <c r="G608" s="615">
        <f t="shared" si="95"/>
        <v>0</v>
      </c>
      <c r="H608" s="618"/>
      <c r="I608" s="104">
        <f t="shared" si="92"/>
        <v>0</v>
      </c>
      <c r="J608" s="615">
        <f t="shared" si="96"/>
        <v>0</v>
      </c>
      <c r="K608" s="618"/>
      <c r="L608" s="104">
        <f t="shared" si="93"/>
        <v>0</v>
      </c>
      <c r="M608" s="615">
        <f t="shared" si="97"/>
        <v>0</v>
      </c>
      <c r="N608" s="618"/>
      <c r="O608" s="104">
        <f t="shared" si="94"/>
        <v>0</v>
      </c>
      <c r="P608" s="615">
        <f t="shared" si="98"/>
        <v>0</v>
      </c>
      <c r="Q608" s="616">
        <f t="shared" si="100"/>
        <v>0</v>
      </c>
      <c r="R608" s="616">
        <f t="shared" si="100"/>
        <v>0</v>
      </c>
      <c r="S608" s="617">
        <f t="shared" si="99"/>
        <v>0</v>
      </c>
    </row>
    <row r="609" spans="1:19" ht="22.5">
      <c r="A609" s="100">
        <f>'[2]Namuna No. 8'!A613</f>
        <v>0</v>
      </c>
      <c r="B609" s="618"/>
      <c r="C609" s="613"/>
      <c r="D609" s="618"/>
      <c r="E609" s="618"/>
      <c r="F609" s="619">
        <f t="shared" si="91"/>
        <v>0</v>
      </c>
      <c r="G609" s="615">
        <f t="shared" si="95"/>
        <v>0</v>
      </c>
      <c r="H609" s="618"/>
      <c r="I609" s="104">
        <f t="shared" si="92"/>
        <v>0</v>
      </c>
      <c r="J609" s="615">
        <f t="shared" si="96"/>
        <v>0</v>
      </c>
      <c r="K609" s="618"/>
      <c r="L609" s="104">
        <f t="shared" si="93"/>
        <v>0</v>
      </c>
      <c r="M609" s="615">
        <f t="shared" si="97"/>
        <v>0</v>
      </c>
      <c r="N609" s="618"/>
      <c r="O609" s="104">
        <f t="shared" si="94"/>
        <v>0</v>
      </c>
      <c r="P609" s="615">
        <f t="shared" si="98"/>
        <v>0</v>
      </c>
      <c r="Q609" s="616">
        <f t="shared" si="100"/>
        <v>0</v>
      </c>
      <c r="R609" s="616">
        <f t="shared" si="100"/>
        <v>0</v>
      </c>
      <c r="S609" s="617">
        <f t="shared" si="99"/>
        <v>0</v>
      </c>
    </row>
    <row r="610" spans="1:19" ht="22.5">
      <c r="A610" s="612">
        <f>'[2]Namuna No. 8'!A614</f>
        <v>0</v>
      </c>
      <c r="B610" s="618"/>
      <c r="C610" s="613"/>
      <c r="D610" s="618"/>
      <c r="E610" s="618"/>
      <c r="F610" s="619">
        <f t="shared" si="91"/>
        <v>0</v>
      </c>
      <c r="G610" s="615">
        <f t="shared" si="95"/>
        <v>0</v>
      </c>
      <c r="H610" s="618"/>
      <c r="I610" s="104">
        <f t="shared" si="92"/>
        <v>0</v>
      </c>
      <c r="J610" s="615">
        <f t="shared" si="96"/>
        <v>0</v>
      </c>
      <c r="K610" s="618"/>
      <c r="L610" s="104">
        <f t="shared" si="93"/>
        <v>0</v>
      </c>
      <c r="M610" s="615">
        <f t="shared" si="97"/>
        <v>0</v>
      </c>
      <c r="N610" s="618"/>
      <c r="O610" s="104">
        <f t="shared" si="94"/>
        <v>0</v>
      </c>
      <c r="P610" s="615">
        <f t="shared" si="98"/>
        <v>0</v>
      </c>
      <c r="Q610" s="616">
        <f t="shared" si="100"/>
        <v>0</v>
      </c>
      <c r="R610" s="616">
        <f t="shared" si="100"/>
        <v>0</v>
      </c>
      <c r="S610" s="617">
        <f t="shared" si="99"/>
        <v>0</v>
      </c>
    </row>
    <row r="611" spans="1:19" ht="22.5">
      <c r="A611" s="100">
        <f>'[2]Namuna No. 8'!A615</f>
        <v>0</v>
      </c>
      <c r="B611" s="618"/>
      <c r="C611" s="613"/>
      <c r="D611" s="618"/>
      <c r="E611" s="618"/>
      <c r="F611" s="619">
        <f t="shared" si="91"/>
        <v>0</v>
      </c>
      <c r="G611" s="615">
        <f t="shared" si="95"/>
        <v>0</v>
      </c>
      <c r="H611" s="618"/>
      <c r="I611" s="104">
        <f t="shared" si="92"/>
        <v>0</v>
      </c>
      <c r="J611" s="615">
        <f t="shared" si="96"/>
        <v>0</v>
      </c>
      <c r="K611" s="618"/>
      <c r="L611" s="104">
        <f t="shared" si="93"/>
        <v>0</v>
      </c>
      <c r="M611" s="615">
        <f t="shared" si="97"/>
        <v>0</v>
      </c>
      <c r="N611" s="618"/>
      <c r="O611" s="104">
        <f t="shared" si="94"/>
        <v>0</v>
      </c>
      <c r="P611" s="615">
        <f t="shared" si="98"/>
        <v>0</v>
      </c>
      <c r="Q611" s="616">
        <f t="shared" si="100"/>
        <v>0</v>
      </c>
      <c r="R611" s="616">
        <f t="shared" si="100"/>
        <v>0</v>
      </c>
      <c r="S611" s="617">
        <f t="shared" si="99"/>
        <v>0</v>
      </c>
    </row>
    <row r="612" spans="1:19" ht="22.5">
      <c r="A612" s="100">
        <f>'[2]Namuna No. 8'!A616</f>
        <v>0</v>
      </c>
      <c r="B612" s="618"/>
      <c r="C612" s="613"/>
      <c r="D612" s="618"/>
      <c r="E612" s="618"/>
      <c r="F612" s="619">
        <f t="shared" si="91"/>
        <v>0</v>
      </c>
      <c r="G612" s="615">
        <f t="shared" si="95"/>
        <v>0</v>
      </c>
      <c r="H612" s="618"/>
      <c r="I612" s="104">
        <f t="shared" si="92"/>
        <v>0</v>
      </c>
      <c r="J612" s="615">
        <f t="shared" si="96"/>
        <v>0</v>
      </c>
      <c r="K612" s="618"/>
      <c r="L612" s="104">
        <f t="shared" si="93"/>
        <v>0</v>
      </c>
      <c r="M612" s="615">
        <f t="shared" si="97"/>
        <v>0</v>
      </c>
      <c r="N612" s="618"/>
      <c r="O612" s="104">
        <f t="shared" si="94"/>
        <v>0</v>
      </c>
      <c r="P612" s="615">
        <f t="shared" si="98"/>
        <v>0</v>
      </c>
      <c r="Q612" s="616">
        <f t="shared" si="100"/>
        <v>0</v>
      </c>
      <c r="R612" s="616">
        <f t="shared" si="100"/>
        <v>0</v>
      </c>
      <c r="S612" s="617">
        <f t="shared" si="99"/>
        <v>0</v>
      </c>
    </row>
    <row r="613" spans="1:19" ht="22.5">
      <c r="A613" s="100">
        <f>'[2]Namuna No. 8'!A617</f>
        <v>0</v>
      </c>
      <c r="B613" s="618"/>
      <c r="C613" s="613"/>
      <c r="D613" s="618"/>
      <c r="E613" s="618"/>
      <c r="F613" s="619">
        <f t="shared" si="91"/>
        <v>0</v>
      </c>
      <c r="G613" s="615">
        <f t="shared" si="95"/>
        <v>0</v>
      </c>
      <c r="H613" s="618"/>
      <c r="I613" s="104">
        <f t="shared" si="92"/>
        <v>0</v>
      </c>
      <c r="J613" s="615">
        <f t="shared" si="96"/>
        <v>0</v>
      </c>
      <c r="K613" s="618"/>
      <c r="L613" s="104">
        <f t="shared" si="93"/>
        <v>0</v>
      </c>
      <c r="M613" s="615">
        <f t="shared" si="97"/>
        <v>0</v>
      </c>
      <c r="N613" s="618"/>
      <c r="O613" s="104">
        <f t="shared" si="94"/>
        <v>0</v>
      </c>
      <c r="P613" s="615">
        <f t="shared" si="98"/>
        <v>0</v>
      </c>
      <c r="Q613" s="616">
        <f t="shared" si="100"/>
        <v>0</v>
      </c>
      <c r="R613" s="616">
        <f t="shared" si="100"/>
        <v>0</v>
      </c>
      <c r="S613" s="617">
        <f t="shared" si="99"/>
        <v>0</v>
      </c>
    </row>
    <row r="614" spans="1:19" ht="22.5">
      <c r="A614" s="612">
        <f>'[2]Namuna No. 8'!A618</f>
        <v>0</v>
      </c>
      <c r="B614" s="618"/>
      <c r="C614" s="613"/>
      <c r="D614" s="618"/>
      <c r="E614" s="618"/>
      <c r="F614" s="619">
        <f t="shared" si="91"/>
        <v>0</v>
      </c>
      <c r="G614" s="615">
        <f t="shared" si="95"/>
        <v>0</v>
      </c>
      <c r="H614" s="618"/>
      <c r="I614" s="104">
        <f t="shared" si="92"/>
        <v>0</v>
      </c>
      <c r="J614" s="615">
        <f t="shared" si="96"/>
        <v>0</v>
      </c>
      <c r="K614" s="618"/>
      <c r="L614" s="104">
        <f t="shared" si="93"/>
        <v>0</v>
      </c>
      <c r="M614" s="615">
        <f t="shared" si="97"/>
        <v>0</v>
      </c>
      <c r="N614" s="618"/>
      <c r="O614" s="104">
        <f t="shared" si="94"/>
        <v>0</v>
      </c>
      <c r="P614" s="615">
        <f t="shared" si="98"/>
        <v>0</v>
      </c>
      <c r="Q614" s="616">
        <f t="shared" si="100"/>
        <v>0</v>
      </c>
      <c r="R614" s="616">
        <f t="shared" si="100"/>
        <v>0</v>
      </c>
      <c r="S614" s="617">
        <f t="shared" si="99"/>
        <v>0</v>
      </c>
    </row>
    <row r="615" spans="1:19" ht="22.5">
      <c r="A615" s="100">
        <f>'[2]Namuna No. 8'!A619</f>
        <v>0</v>
      </c>
      <c r="B615" s="618"/>
      <c r="C615" s="613"/>
      <c r="D615" s="618"/>
      <c r="E615" s="618"/>
      <c r="F615" s="619">
        <f t="shared" si="91"/>
        <v>0</v>
      </c>
      <c r="G615" s="615">
        <f t="shared" si="95"/>
        <v>0</v>
      </c>
      <c r="H615" s="618"/>
      <c r="I615" s="104">
        <f t="shared" si="92"/>
        <v>0</v>
      </c>
      <c r="J615" s="615">
        <f t="shared" si="96"/>
        <v>0</v>
      </c>
      <c r="K615" s="618"/>
      <c r="L615" s="104">
        <f t="shared" si="93"/>
        <v>0</v>
      </c>
      <c r="M615" s="615">
        <f t="shared" si="97"/>
        <v>0</v>
      </c>
      <c r="N615" s="618"/>
      <c r="O615" s="104">
        <f t="shared" si="94"/>
        <v>0</v>
      </c>
      <c r="P615" s="615">
        <f t="shared" si="98"/>
        <v>0</v>
      </c>
      <c r="Q615" s="616">
        <f t="shared" si="100"/>
        <v>0</v>
      </c>
      <c r="R615" s="616">
        <f t="shared" si="100"/>
        <v>0</v>
      </c>
      <c r="S615" s="617">
        <f t="shared" si="99"/>
        <v>0</v>
      </c>
    </row>
    <row r="616" spans="1:19" ht="22.5">
      <c r="A616" s="100">
        <f>'[2]Namuna No. 8'!A620</f>
        <v>0</v>
      </c>
      <c r="B616" s="618"/>
      <c r="C616" s="613"/>
      <c r="D616" s="618"/>
      <c r="E616" s="618"/>
      <c r="F616" s="619">
        <f t="shared" si="91"/>
        <v>0</v>
      </c>
      <c r="G616" s="615">
        <f t="shared" si="95"/>
        <v>0</v>
      </c>
      <c r="H616" s="618"/>
      <c r="I616" s="104">
        <f t="shared" si="92"/>
        <v>0</v>
      </c>
      <c r="J616" s="615">
        <f t="shared" si="96"/>
        <v>0</v>
      </c>
      <c r="K616" s="618"/>
      <c r="L616" s="104">
        <f t="shared" si="93"/>
        <v>0</v>
      </c>
      <c r="M616" s="615">
        <f t="shared" si="97"/>
        <v>0</v>
      </c>
      <c r="N616" s="618"/>
      <c r="O616" s="104">
        <f t="shared" si="94"/>
        <v>0</v>
      </c>
      <c r="P616" s="615">
        <f t="shared" si="98"/>
        <v>0</v>
      </c>
      <c r="Q616" s="616">
        <f t="shared" si="100"/>
        <v>0</v>
      </c>
      <c r="R616" s="616">
        <f t="shared" si="100"/>
        <v>0</v>
      </c>
      <c r="S616" s="617">
        <f t="shared" si="99"/>
        <v>0</v>
      </c>
    </row>
    <row r="617" spans="1:19" ht="22.5">
      <c r="A617" s="100">
        <f>'[2]Namuna No. 8'!A621</f>
        <v>0</v>
      </c>
      <c r="B617" s="618"/>
      <c r="C617" s="613"/>
      <c r="D617" s="618"/>
      <c r="E617" s="618"/>
      <c r="F617" s="619">
        <f t="shared" si="91"/>
        <v>0</v>
      </c>
      <c r="G617" s="615">
        <f t="shared" si="95"/>
        <v>0</v>
      </c>
      <c r="H617" s="618"/>
      <c r="I617" s="104">
        <f t="shared" si="92"/>
        <v>0</v>
      </c>
      <c r="J617" s="615">
        <f t="shared" si="96"/>
        <v>0</v>
      </c>
      <c r="K617" s="618"/>
      <c r="L617" s="104">
        <f t="shared" si="93"/>
        <v>0</v>
      </c>
      <c r="M617" s="615">
        <f t="shared" si="97"/>
        <v>0</v>
      </c>
      <c r="N617" s="618"/>
      <c r="O617" s="104">
        <f t="shared" si="94"/>
        <v>0</v>
      </c>
      <c r="P617" s="615">
        <f t="shared" si="98"/>
        <v>0</v>
      </c>
      <c r="Q617" s="616">
        <f t="shared" si="100"/>
        <v>0</v>
      </c>
      <c r="R617" s="616">
        <f t="shared" si="100"/>
        <v>0</v>
      </c>
      <c r="S617" s="617">
        <f t="shared" si="99"/>
        <v>0</v>
      </c>
    </row>
    <row r="618" spans="1:19" ht="22.5">
      <c r="A618" s="612">
        <f>'[2]Namuna No. 8'!A622</f>
        <v>0</v>
      </c>
      <c r="B618" s="618"/>
      <c r="C618" s="613"/>
      <c r="D618" s="618"/>
      <c r="E618" s="618"/>
      <c r="F618" s="619">
        <f t="shared" si="91"/>
        <v>0</v>
      </c>
      <c r="G618" s="615">
        <f t="shared" si="95"/>
        <v>0</v>
      </c>
      <c r="H618" s="618"/>
      <c r="I618" s="104">
        <f t="shared" si="92"/>
        <v>0</v>
      </c>
      <c r="J618" s="615">
        <f t="shared" si="96"/>
        <v>0</v>
      </c>
      <c r="K618" s="618"/>
      <c r="L618" s="104">
        <f t="shared" si="93"/>
        <v>0</v>
      </c>
      <c r="M618" s="615">
        <f t="shared" si="97"/>
        <v>0</v>
      </c>
      <c r="N618" s="618"/>
      <c r="O618" s="104">
        <f t="shared" si="94"/>
        <v>0</v>
      </c>
      <c r="P618" s="615">
        <f t="shared" si="98"/>
        <v>0</v>
      </c>
      <c r="Q618" s="616">
        <f t="shared" si="100"/>
        <v>0</v>
      </c>
      <c r="R618" s="616">
        <f t="shared" si="100"/>
        <v>0</v>
      </c>
      <c r="S618" s="617">
        <f t="shared" si="99"/>
        <v>0</v>
      </c>
    </row>
    <row r="619" spans="1:19" ht="22.5">
      <c r="A619" s="100">
        <f>'[2]Namuna No. 8'!A623</f>
        <v>0</v>
      </c>
      <c r="B619" s="618"/>
      <c r="C619" s="613"/>
      <c r="D619" s="618"/>
      <c r="E619" s="618"/>
      <c r="F619" s="619">
        <f t="shared" si="91"/>
        <v>0</v>
      </c>
      <c r="G619" s="615">
        <f t="shared" si="95"/>
        <v>0</v>
      </c>
      <c r="H619" s="618"/>
      <c r="I619" s="104">
        <f t="shared" si="92"/>
        <v>0</v>
      </c>
      <c r="J619" s="615">
        <f t="shared" si="96"/>
        <v>0</v>
      </c>
      <c r="K619" s="618"/>
      <c r="L619" s="104">
        <f t="shared" si="93"/>
        <v>0</v>
      </c>
      <c r="M619" s="615">
        <f t="shared" si="97"/>
        <v>0</v>
      </c>
      <c r="N619" s="618"/>
      <c r="O619" s="104">
        <f t="shared" si="94"/>
        <v>0</v>
      </c>
      <c r="P619" s="615">
        <f t="shared" si="98"/>
        <v>0</v>
      </c>
      <c r="Q619" s="616">
        <f t="shared" si="100"/>
        <v>0</v>
      </c>
      <c r="R619" s="616">
        <f t="shared" si="100"/>
        <v>0</v>
      </c>
      <c r="S619" s="617">
        <f t="shared" si="99"/>
        <v>0</v>
      </c>
    </row>
    <row r="620" spans="1:19" ht="22.5">
      <c r="A620" s="100">
        <f>'[2]Namuna No. 8'!A624</f>
        <v>0</v>
      </c>
      <c r="B620" s="618"/>
      <c r="C620" s="613"/>
      <c r="D620" s="618"/>
      <c r="E620" s="618"/>
      <c r="F620" s="619">
        <f t="shared" si="91"/>
        <v>0</v>
      </c>
      <c r="G620" s="615">
        <f t="shared" si="95"/>
        <v>0</v>
      </c>
      <c r="H620" s="618"/>
      <c r="I620" s="104">
        <f t="shared" si="92"/>
        <v>0</v>
      </c>
      <c r="J620" s="615">
        <f t="shared" si="96"/>
        <v>0</v>
      </c>
      <c r="K620" s="618"/>
      <c r="L620" s="104">
        <f t="shared" si="93"/>
        <v>0</v>
      </c>
      <c r="M620" s="615">
        <f t="shared" si="97"/>
        <v>0</v>
      </c>
      <c r="N620" s="618"/>
      <c r="O620" s="104">
        <f t="shared" si="94"/>
        <v>0</v>
      </c>
      <c r="P620" s="615">
        <f t="shared" si="98"/>
        <v>0</v>
      </c>
      <c r="Q620" s="616">
        <f t="shared" si="100"/>
        <v>0</v>
      </c>
      <c r="R620" s="616">
        <f t="shared" si="100"/>
        <v>0</v>
      </c>
      <c r="S620" s="617">
        <f t="shared" si="99"/>
        <v>0</v>
      </c>
    </row>
    <row r="621" spans="1:19" ht="22.5">
      <c r="A621" s="100">
        <f>'[2]Namuna No. 8'!A625</f>
        <v>0</v>
      </c>
      <c r="B621" s="618"/>
      <c r="C621" s="613"/>
      <c r="D621" s="618"/>
      <c r="E621" s="618"/>
      <c r="F621" s="619">
        <f t="shared" si="91"/>
        <v>0</v>
      </c>
      <c r="G621" s="615">
        <f t="shared" si="95"/>
        <v>0</v>
      </c>
      <c r="H621" s="618"/>
      <c r="I621" s="104">
        <f t="shared" si="92"/>
        <v>0</v>
      </c>
      <c r="J621" s="615">
        <f t="shared" si="96"/>
        <v>0</v>
      </c>
      <c r="K621" s="618"/>
      <c r="L621" s="104">
        <f t="shared" si="93"/>
        <v>0</v>
      </c>
      <c r="M621" s="615">
        <f t="shared" si="97"/>
        <v>0</v>
      </c>
      <c r="N621" s="618"/>
      <c r="O621" s="104">
        <f t="shared" si="94"/>
        <v>0</v>
      </c>
      <c r="P621" s="615">
        <f t="shared" si="98"/>
        <v>0</v>
      </c>
      <c r="Q621" s="616">
        <f t="shared" si="100"/>
        <v>0</v>
      </c>
      <c r="R621" s="616">
        <f t="shared" si="100"/>
        <v>0</v>
      </c>
      <c r="S621" s="617">
        <f t="shared" si="99"/>
        <v>0</v>
      </c>
    </row>
    <row r="622" spans="1:19" ht="22.5">
      <c r="A622" s="612">
        <f>'[2]Namuna No. 8'!A626</f>
        <v>0</v>
      </c>
      <c r="B622" s="618"/>
      <c r="C622" s="613"/>
      <c r="D622" s="618"/>
      <c r="E622" s="618"/>
      <c r="F622" s="619">
        <f t="shared" si="91"/>
        <v>0</v>
      </c>
      <c r="G622" s="615">
        <f t="shared" si="95"/>
        <v>0</v>
      </c>
      <c r="H622" s="618"/>
      <c r="I622" s="104">
        <f t="shared" si="92"/>
        <v>0</v>
      </c>
      <c r="J622" s="615">
        <f t="shared" si="96"/>
        <v>0</v>
      </c>
      <c r="K622" s="618"/>
      <c r="L622" s="104">
        <f t="shared" si="93"/>
        <v>0</v>
      </c>
      <c r="M622" s="615">
        <f t="shared" si="97"/>
        <v>0</v>
      </c>
      <c r="N622" s="618"/>
      <c r="O622" s="104">
        <f t="shared" si="94"/>
        <v>0</v>
      </c>
      <c r="P622" s="615">
        <f t="shared" si="98"/>
        <v>0</v>
      </c>
      <c r="Q622" s="616">
        <f t="shared" si="100"/>
        <v>0</v>
      </c>
      <c r="R622" s="616">
        <f t="shared" si="100"/>
        <v>0</v>
      </c>
      <c r="S622" s="617">
        <f t="shared" si="99"/>
        <v>0</v>
      </c>
    </row>
    <row r="623" spans="1:19" ht="22.5">
      <c r="A623" s="100">
        <f>'[2]Namuna No. 8'!A627</f>
        <v>0</v>
      </c>
      <c r="B623" s="618"/>
      <c r="C623" s="613"/>
      <c r="D623" s="618"/>
      <c r="E623" s="618"/>
      <c r="F623" s="619">
        <f t="shared" si="91"/>
        <v>0</v>
      </c>
      <c r="G623" s="615">
        <f t="shared" si="95"/>
        <v>0</v>
      </c>
      <c r="H623" s="618"/>
      <c r="I623" s="104">
        <f t="shared" si="92"/>
        <v>0</v>
      </c>
      <c r="J623" s="615">
        <f t="shared" si="96"/>
        <v>0</v>
      </c>
      <c r="K623" s="618"/>
      <c r="L623" s="104">
        <f t="shared" si="93"/>
        <v>0</v>
      </c>
      <c r="M623" s="615">
        <f t="shared" si="97"/>
        <v>0</v>
      </c>
      <c r="N623" s="618"/>
      <c r="O623" s="104">
        <f t="shared" si="94"/>
        <v>0</v>
      </c>
      <c r="P623" s="615">
        <f t="shared" si="98"/>
        <v>0</v>
      </c>
      <c r="Q623" s="616">
        <f t="shared" si="100"/>
        <v>0</v>
      </c>
      <c r="R623" s="616">
        <f t="shared" si="100"/>
        <v>0</v>
      </c>
      <c r="S623" s="617">
        <f t="shared" si="99"/>
        <v>0</v>
      </c>
    </row>
    <row r="624" spans="1:19" ht="22.5">
      <c r="A624" s="100">
        <f>'[2]Namuna No. 8'!A628</f>
        <v>0</v>
      </c>
      <c r="B624" s="618"/>
      <c r="C624" s="613"/>
      <c r="D624" s="618"/>
      <c r="E624" s="618"/>
      <c r="F624" s="619">
        <f t="shared" si="91"/>
        <v>0</v>
      </c>
      <c r="G624" s="615">
        <f t="shared" si="95"/>
        <v>0</v>
      </c>
      <c r="H624" s="618"/>
      <c r="I624" s="104">
        <f t="shared" si="92"/>
        <v>0</v>
      </c>
      <c r="J624" s="615">
        <f t="shared" si="96"/>
        <v>0</v>
      </c>
      <c r="K624" s="618"/>
      <c r="L624" s="104">
        <f t="shared" si="93"/>
        <v>0</v>
      </c>
      <c r="M624" s="615">
        <f t="shared" si="97"/>
        <v>0</v>
      </c>
      <c r="N624" s="618"/>
      <c r="O624" s="104">
        <f t="shared" si="94"/>
        <v>0</v>
      </c>
      <c r="P624" s="615">
        <f t="shared" si="98"/>
        <v>0</v>
      </c>
      <c r="Q624" s="616">
        <f t="shared" si="100"/>
        <v>0</v>
      </c>
      <c r="R624" s="616">
        <f t="shared" si="100"/>
        <v>0</v>
      </c>
      <c r="S624" s="617">
        <f t="shared" si="99"/>
        <v>0</v>
      </c>
    </row>
    <row r="625" spans="1:19" ht="22.5">
      <c r="A625" s="100">
        <f>'[2]Namuna No. 8'!A629</f>
        <v>0</v>
      </c>
      <c r="B625" s="618"/>
      <c r="C625" s="613"/>
      <c r="D625" s="618"/>
      <c r="E625" s="618"/>
      <c r="F625" s="619">
        <f t="shared" si="91"/>
        <v>0</v>
      </c>
      <c r="G625" s="615">
        <f t="shared" si="95"/>
        <v>0</v>
      </c>
      <c r="H625" s="618"/>
      <c r="I625" s="104">
        <f t="shared" si="92"/>
        <v>0</v>
      </c>
      <c r="J625" s="615">
        <f t="shared" si="96"/>
        <v>0</v>
      </c>
      <c r="K625" s="618"/>
      <c r="L625" s="104">
        <f t="shared" si="93"/>
        <v>0</v>
      </c>
      <c r="M625" s="615">
        <f t="shared" si="97"/>
        <v>0</v>
      </c>
      <c r="N625" s="618"/>
      <c r="O625" s="104">
        <f t="shared" si="94"/>
        <v>0</v>
      </c>
      <c r="P625" s="615">
        <f t="shared" si="98"/>
        <v>0</v>
      </c>
      <c r="Q625" s="616">
        <f t="shared" si="100"/>
        <v>0</v>
      </c>
      <c r="R625" s="616">
        <f t="shared" si="100"/>
        <v>0</v>
      </c>
      <c r="S625" s="617">
        <f t="shared" si="99"/>
        <v>0</v>
      </c>
    </row>
    <row r="626" spans="1:19" ht="22.5">
      <c r="A626" s="612">
        <f>'[2]Namuna No. 8'!A630</f>
        <v>0</v>
      </c>
      <c r="B626" s="618"/>
      <c r="C626" s="613"/>
      <c r="D626" s="618"/>
      <c r="E626" s="618"/>
      <c r="F626" s="619">
        <f t="shared" si="91"/>
        <v>0</v>
      </c>
      <c r="G626" s="615">
        <f t="shared" si="95"/>
        <v>0</v>
      </c>
      <c r="H626" s="618"/>
      <c r="I626" s="104">
        <f t="shared" si="92"/>
        <v>0</v>
      </c>
      <c r="J626" s="615">
        <f t="shared" si="96"/>
        <v>0</v>
      </c>
      <c r="K626" s="618"/>
      <c r="L626" s="104">
        <f t="shared" si="93"/>
        <v>0</v>
      </c>
      <c r="M626" s="615">
        <f t="shared" si="97"/>
        <v>0</v>
      </c>
      <c r="N626" s="618"/>
      <c r="O626" s="104">
        <f t="shared" si="94"/>
        <v>0</v>
      </c>
      <c r="P626" s="615">
        <f t="shared" si="98"/>
        <v>0</v>
      </c>
      <c r="Q626" s="616">
        <f t="shared" si="100"/>
        <v>0</v>
      </c>
      <c r="R626" s="616">
        <f t="shared" si="100"/>
        <v>0</v>
      </c>
      <c r="S626" s="617">
        <f t="shared" si="99"/>
        <v>0</v>
      </c>
    </row>
    <row r="627" spans="1:19" ht="22.5">
      <c r="A627" s="100">
        <f>'[2]Namuna No. 8'!A631</f>
        <v>0</v>
      </c>
      <c r="B627" s="618"/>
      <c r="C627" s="613"/>
      <c r="D627" s="618"/>
      <c r="E627" s="618"/>
      <c r="F627" s="619">
        <f t="shared" si="91"/>
        <v>0</v>
      </c>
      <c r="G627" s="615">
        <f t="shared" si="95"/>
        <v>0</v>
      </c>
      <c r="H627" s="618"/>
      <c r="I627" s="104">
        <f t="shared" si="92"/>
        <v>0</v>
      </c>
      <c r="J627" s="615">
        <f t="shared" si="96"/>
        <v>0</v>
      </c>
      <c r="K627" s="618"/>
      <c r="L627" s="104">
        <f t="shared" si="93"/>
        <v>0</v>
      </c>
      <c r="M627" s="615">
        <f t="shared" si="97"/>
        <v>0</v>
      </c>
      <c r="N627" s="618"/>
      <c r="O627" s="104">
        <f t="shared" si="94"/>
        <v>0</v>
      </c>
      <c r="P627" s="615">
        <f t="shared" si="98"/>
        <v>0</v>
      </c>
      <c r="Q627" s="616">
        <f t="shared" si="100"/>
        <v>0</v>
      </c>
      <c r="R627" s="616">
        <f t="shared" si="100"/>
        <v>0</v>
      </c>
      <c r="S627" s="617">
        <f t="shared" si="99"/>
        <v>0</v>
      </c>
    </row>
    <row r="628" spans="1:19" ht="22.5">
      <c r="A628" s="100">
        <f>'[2]Namuna No. 8'!A632</f>
        <v>0</v>
      </c>
      <c r="B628" s="618"/>
      <c r="C628" s="613"/>
      <c r="D628" s="618"/>
      <c r="E628" s="618"/>
      <c r="F628" s="619">
        <f t="shared" si="91"/>
        <v>0</v>
      </c>
      <c r="G628" s="615">
        <f t="shared" si="95"/>
        <v>0</v>
      </c>
      <c r="H628" s="618"/>
      <c r="I628" s="104">
        <f t="shared" si="92"/>
        <v>0</v>
      </c>
      <c r="J628" s="615">
        <f t="shared" si="96"/>
        <v>0</v>
      </c>
      <c r="K628" s="618"/>
      <c r="L628" s="104">
        <f t="shared" si="93"/>
        <v>0</v>
      </c>
      <c r="M628" s="615">
        <f t="shared" si="97"/>
        <v>0</v>
      </c>
      <c r="N628" s="618"/>
      <c r="O628" s="104">
        <f t="shared" si="94"/>
        <v>0</v>
      </c>
      <c r="P628" s="615">
        <f t="shared" si="98"/>
        <v>0</v>
      </c>
      <c r="Q628" s="616">
        <f t="shared" si="100"/>
        <v>0</v>
      </c>
      <c r="R628" s="616">
        <f t="shared" si="100"/>
        <v>0</v>
      </c>
      <c r="S628" s="617">
        <f t="shared" si="99"/>
        <v>0</v>
      </c>
    </row>
    <row r="629" spans="1:19" ht="22.5">
      <c r="A629" s="100">
        <f>'[2]Namuna No. 8'!A633</f>
        <v>0</v>
      </c>
      <c r="B629" s="618"/>
      <c r="C629" s="613"/>
      <c r="D629" s="618"/>
      <c r="E629" s="618"/>
      <c r="F629" s="619">
        <f t="shared" si="91"/>
        <v>0</v>
      </c>
      <c r="G629" s="615">
        <f t="shared" si="95"/>
        <v>0</v>
      </c>
      <c r="H629" s="618"/>
      <c r="I629" s="104">
        <f t="shared" si="92"/>
        <v>0</v>
      </c>
      <c r="J629" s="615">
        <f t="shared" si="96"/>
        <v>0</v>
      </c>
      <c r="K629" s="618"/>
      <c r="L629" s="104">
        <f t="shared" si="93"/>
        <v>0</v>
      </c>
      <c r="M629" s="615">
        <f t="shared" si="97"/>
        <v>0</v>
      </c>
      <c r="N629" s="618"/>
      <c r="O629" s="104">
        <f t="shared" si="94"/>
        <v>0</v>
      </c>
      <c r="P629" s="615">
        <f t="shared" si="98"/>
        <v>0</v>
      </c>
      <c r="Q629" s="616">
        <f t="shared" si="100"/>
        <v>0</v>
      </c>
      <c r="R629" s="616">
        <f t="shared" si="100"/>
        <v>0</v>
      </c>
      <c r="S629" s="617">
        <f t="shared" si="99"/>
        <v>0</v>
      </c>
    </row>
    <row r="630" spans="1:19" ht="22.5">
      <c r="A630" s="612">
        <f>'[2]Namuna No. 8'!A634</f>
        <v>0</v>
      </c>
      <c r="B630" s="618"/>
      <c r="C630" s="613"/>
      <c r="D630" s="618"/>
      <c r="E630" s="618"/>
      <c r="F630" s="619">
        <f t="shared" si="91"/>
        <v>0</v>
      </c>
      <c r="G630" s="615">
        <f t="shared" si="95"/>
        <v>0</v>
      </c>
      <c r="H630" s="618"/>
      <c r="I630" s="104">
        <f t="shared" si="92"/>
        <v>0</v>
      </c>
      <c r="J630" s="615">
        <f t="shared" si="96"/>
        <v>0</v>
      </c>
      <c r="K630" s="618"/>
      <c r="L630" s="104">
        <f t="shared" si="93"/>
        <v>0</v>
      </c>
      <c r="M630" s="615">
        <f t="shared" si="97"/>
        <v>0</v>
      </c>
      <c r="N630" s="618"/>
      <c r="O630" s="104">
        <f t="shared" si="94"/>
        <v>0</v>
      </c>
      <c r="P630" s="615">
        <f t="shared" si="98"/>
        <v>0</v>
      </c>
      <c r="Q630" s="616">
        <f t="shared" si="100"/>
        <v>0</v>
      </c>
      <c r="R630" s="616">
        <f t="shared" si="100"/>
        <v>0</v>
      </c>
      <c r="S630" s="617">
        <f t="shared" si="99"/>
        <v>0</v>
      </c>
    </row>
    <row r="631" spans="1:19" ht="22.5">
      <c r="A631" s="100">
        <f>'[2]Namuna No. 8'!A635</f>
        <v>0</v>
      </c>
      <c r="B631" s="618"/>
      <c r="C631" s="613"/>
      <c r="D631" s="618"/>
      <c r="E631" s="618"/>
      <c r="F631" s="619">
        <f t="shared" si="91"/>
        <v>0</v>
      </c>
      <c r="G631" s="615">
        <f t="shared" si="95"/>
        <v>0</v>
      </c>
      <c r="H631" s="618"/>
      <c r="I631" s="104">
        <f t="shared" si="92"/>
        <v>0</v>
      </c>
      <c r="J631" s="615">
        <f t="shared" si="96"/>
        <v>0</v>
      </c>
      <c r="K631" s="618"/>
      <c r="L631" s="104">
        <f t="shared" si="93"/>
        <v>0</v>
      </c>
      <c r="M631" s="615">
        <f t="shared" si="97"/>
        <v>0</v>
      </c>
      <c r="N631" s="618"/>
      <c r="O631" s="104">
        <f t="shared" si="94"/>
        <v>0</v>
      </c>
      <c r="P631" s="615">
        <f t="shared" si="98"/>
        <v>0</v>
      </c>
      <c r="Q631" s="616">
        <f t="shared" si="100"/>
        <v>0</v>
      </c>
      <c r="R631" s="616">
        <f t="shared" si="100"/>
        <v>0</v>
      </c>
      <c r="S631" s="617">
        <f t="shared" si="99"/>
        <v>0</v>
      </c>
    </row>
    <row r="632" spans="1:19" ht="22.5">
      <c r="A632" s="100">
        <f>'[2]Namuna No. 8'!A636</f>
        <v>0</v>
      </c>
      <c r="B632" s="618"/>
      <c r="C632" s="613"/>
      <c r="D632" s="618"/>
      <c r="E632" s="618"/>
      <c r="F632" s="619">
        <f t="shared" si="91"/>
        <v>0</v>
      </c>
      <c r="G632" s="615">
        <f t="shared" si="95"/>
        <v>0</v>
      </c>
      <c r="H632" s="618"/>
      <c r="I632" s="104">
        <f t="shared" si="92"/>
        <v>0</v>
      </c>
      <c r="J632" s="615">
        <f t="shared" si="96"/>
        <v>0</v>
      </c>
      <c r="K632" s="618"/>
      <c r="L632" s="104">
        <f t="shared" si="93"/>
        <v>0</v>
      </c>
      <c r="M632" s="615">
        <f t="shared" si="97"/>
        <v>0</v>
      </c>
      <c r="N632" s="618"/>
      <c r="O632" s="104">
        <f t="shared" si="94"/>
        <v>0</v>
      </c>
      <c r="P632" s="615">
        <f t="shared" si="98"/>
        <v>0</v>
      </c>
      <c r="Q632" s="616">
        <f t="shared" si="100"/>
        <v>0</v>
      </c>
      <c r="R632" s="616">
        <f t="shared" si="100"/>
        <v>0</v>
      </c>
      <c r="S632" s="617">
        <f t="shared" si="99"/>
        <v>0</v>
      </c>
    </row>
    <row r="633" spans="1:19" ht="22.5">
      <c r="A633" s="100">
        <f>'[2]Namuna No. 8'!A637</f>
        <v>0</v>
      </c>
      <c r="B633" s="618"/>
      <c r="C633" s="613"/>
      <c r="D633" s="618"/>
      <c r="E633" s="618"/>
      <c r="F633" s="619">
        <f t="shared" si="91"/>
        <v>0</v>
      </c>
      <c r="G633" s="615">
        <f t="shared" si="95"/>
        <v>0</v>
      </c>
      <c r="H633" s="618"/>
      <c r="I633" s="104">
        <f t="shared" si="92"/>
        <v>0</v>
      </c>
      <c r="J633" s="615">
        <f t="shared" si="96"/>
        <v>0</v>
      </c>
      <c r="K633" s="618"/>
      <c r="L633" s="104">
        <f t="shared" si="93"/>
        <v>0</v>
      </c>
      <c r="M633" s="615">
        <f t="shared" si="97"/>
        <v>0</v>
      </c>
      <c r="N633" s="618"/>
      <c r="O633" s="104">
        <f t="shared" si="94"/>
        <v>0</v>
      </c>
      <c r="P633" s="615">
        <f t="shared" si="98"/>
        <v>0</v>
      </c>
      <c r="Q633" s="616">
        <f t="shared" si="100"/>
        <v>0</v>
      </c>
      <c r="R633" s="616">
        <f t="shared" si="100"/>
        <v>0</v>
      </c>
      <c r="S633" s="617">
        <f t="shared" si="99"/>
        <v>0</v>
      </c>
    </row>
    <row r="634" spans="1:19" ht="22.5">
      <c r="A634" s="612">
        <f>'[2]Namuna No. 8'!A638</f>
        <v>0</v>
      </c>
      <c r="B634" s="618"/>
      <c r="C634" s="613"/>
      <c r="D634" s="618"/>
      <c r="E634" s="618"/>
      <c r="F634" s="619">
        <f t="shared" si="91"/>
        <v>0</v>
      </c>
      <c r="G634" s="615">
        <f t="shared" si="95"/>
        <v>0</v>
      </c>
      <c r="H634" s="618"/>
      <c r="I634" s="104">
        <f t="shared" si="92"/>
        <v>0</v>
      </c>
      <c r="J634" s="615">
        <f t="shared" si="96"/>
        <v>0</v>
      </c>
      <c r="K634" s="618"/>
      <c r="L634" s="104">
        <f t="shared" si="93"/>
        <v>0</v>
      </c>
      <c r="M634" s="615">
        <f t="shared" si="97"/>
        <v>0</v>
      </c>
      <c r="N634" s="618"/>
      <c r="O634" s="104">
        <f t="shared" si="94"/>
        <v>0</v>
      </c>
      <c r="P634" s="615">
        <f t="shared" si="98"/>
        <v>0</v>
      </c>
      <c r="Q634" s="616">
        <f t="shared" si="100"/>
        <v>0</v>
      </c>
      <c r="R634" s="616">
        <f t="shared" si="100"/>
        <v>0</v>
      </c>
      <c r="S634" s="617">
        <f t="shared" si="99"/>
        <v>0</v>
      </c>
    </row>
    <row r="635" spans="1:19" ht="22.5">
      <c r="A635" s="100">
        <f>'[2]Namuna No. 8'!A639</f>
        <v>0</v>
      </c>
      <c r="B635" s="618"/>
      <c r="C635" s="613"/>
      <c r="D635" s="618"/>
      <c r="E635" s="618"/>
      <c r="F635" s="619">
        <f t="shared" si="91"/>
        <v>0</v>
      </c>
      <c r="G635" s="615">
        <f t="shared" si="95"/>
        <v>0</v>
      </c>
      <c r="H635" s="618"/>
      <c r="I635" s="104">
        <f t="shared" si="92"/>
        <v>0</v>
      </c>
      <c r="J635" s="615">
        <f t="shared" si="96"/>
        <v>0</v>
      </c>
      <c r="K635" s="618"/>
      <c r="L635" s="104">
        <f t="shared" si="93"/>
        <v>0</v>
      </c>
      <c r="M635" s="615">
        <f t="shared" si="97"/>
        <v>0</v>
      </c>
      <c r="N635" s="618"/>
      <c r="O635" s="104">
        <f t="shared" si="94"/>
        <v>0</v>
      </c>
      <c r="P635" s="615">
        <f t="shared" si="98"/>
        <v>0</v>
      </c>
      <c r="Q635" s="616">
        <f t="shared" si="100"/>
        <v>0</v>
      </c>
      <c r="R635" s="616">
        <f t="shared" si="100"/>
        <v>0</v>
      </c>
      <c r="S635" s="617">
        <f t="shared" si="99"/>
        <v>0</v>
      </c>
    </row>
    <row r="636" spans="1:19" ht="22.5">
      <c r="A636" s="100">
        <f>'[2]Namuna No. 8'!A640</f>
        <v>0</v>
      </c>
      <c r="B636" s="618"/>
      <c r="C636" s="613"/>
      <c r="D636" s="618"/>
      <c r="E636" s="618"/>
      <c r="F636" s="619">
        <f t="shared" si="91"/>
        <v>0</v>
      </c>
      <c r="G636" s="615">
        <f t="shared" si="95"/>
        <v>0</v>
      </c>
      <c r="H636" s="618"/>
      <c r="I636" s="104">
        <f t="shared" si="92"/>
        <v>0</v>
      </c>
      <c r="J636" s="615">
        <f t="shared" si="96"/>
        <v>0</v>
      </c>
      <c r="K636" s="618"/>
      <c r="L636" s="104">
        <f t="shared" si="93"/>
        <v>0</v>
      </c>
      <c r="M636" s="615">
        <f t="shared" si="97"/>
        <v>0</v>
      </c>
      <c r="N636" s="618"/>
      <c r="O636" s="104">
        <f t="shared" si="94"/>
        <v>0</v>
      </c>
      <c r="P636" s="615">
        <f t="shared" si="98"/>
        <v>0</v>
      </c>
      <c r="Q636" s="616">
        <f t="shared" si="100"/>
        <v>0</v>
      </c>
      <c r="R636" s="616">
        <f t="shared" si="100"/>
        <v>0</v>
      </c>
      <c r="S636" s="617">
        <f t="shared" si="99"/>
        <v>0</v>
      </c>
    </row>
    <row r="637" spans="1:19" ht="22.5">
      <c r="A637" s="100">
        <f>'[2]Namuna No. 8'!A641</f>
        <v>0</v>
      </c>
      <c r="B637" s="618"/>
      <c r="C637" s="613"/>
      <c r="D637" s="618"/>
      <c r="E637" s="618"/>
      <c r="F637" s="619">
        <f t="shared" si="91"/>
        <v>0</v>
      </c>
      <c r="G637" s="615">
        <f t="shared" si="95"/>
        <v>0</v>
      </c>
      <c r="H637" s="618"/>
      <c r="I637" s="104">
        <f t="shared" si="92"/>
        <v>0</v>
      </c>
      <c r="J637" s="615">
        <f t="shared" si="96"/>
        <v>0</v>
      </c>
      <c r="K637" s="618"/>
      <c r="L637" s="104">
        <f t="shared" si="93"/>
        <v>0</v>
      </c>
      <c r="M637" s="615">
        <f t="shared" si="97"/>
        <v>0</v>
      </c>
      <c r="N637" s="618"/>
      <c r="O637" s="104">
        <f t="shared" si="94"/>
        <v>0</v>
      </c>
      <c r="P637" s="615">
        <f t="shared" si="98"/>
        <v>0</v>
      </c>
      <c r="Q637" s="616">
        <f t="shared" si="100"/>
        <v>0</v>
      </c>
      <c r="R637" s="616">
        <f t="shared" si="100"/>
        <v>0</v>
      </c>
      <c r="S637" s="617">
        <f t="shared" si="99"/>
        <v>0</v>
      </c>
    </row>
    <row r="638" spans="1:19" ht="22.5">
      <c r="A638" s="612">
        <f>'[2]Namuna No. 8'!A642</f>
        <v>0</v>
      </c>
      <c r="B638" s="618"/>
      <c r="C638" s="613"/>
      <c r="D638" s="618"/>
      <c r="E638" s="618"/>
      <c r="F638" s="619">
        <f t="shared" si="91"/>
        <v>0</v>
      </c>
      <c r="G638" s="615">
        <f t="shared" si="95"/>
        <v>0</v>
      </c>
      <c r="H638" s="618"/>
      <c r="I638" s="104">
        <f t="shared" si="92"/>
        <v>0</v>
      </c>
      <c r="J638" s="615">
        <f t="shared" si="96"/>
        <v>0</v>
      </c>
      <c r="K638" s="618"/>
      <c r="L638" s="104">
        <f t="shared" si="93"/>
        <v>0</v>
      </c>
      <c r="M638" s="615">
        <f t="shared" si="97"/>
        <v>0</v>
      </c>
      <c r="N638" s="618"/>
      <c r="O638" s="104">
        <f t="shared" si="94"/>
        <v>0</v>
      </c>
      <c r="P638" s="615">
        <f t="shared" si="98"/>
        <v>0</v>
      </c>
      <c r="Q638" s="616">
        <f t="shared" si="100"/>
        <v>0</v>
      </c>
      <c r="R638" s="616">
        <f t="shared" si="100"/>
        <v>0</v>
      </c>
      <c r="S638" s="617">
        <f t="shared" si="99"/>
        <v>0</v>
      </c>
    </row>
    <row r="639" spans="1:19" ht="22.5">
      <c r="A639" s="100">
        <f>'[2]Namuna No. 8'!A643</f>
        <v>0</v>
      </c>
      <c r="B639" s="618"/>
      <c r="C639" s="613"/>
      <c r="D639" s="618"/>
      <c r="E639" s="618"/>
      <c r="F639" s="619">
        <f t="shared" si="91"/>
        <v>0</v>
      </c>
      <c r="G639" s="615">
        <f t="shared" si="95"/>
        <v>0</v>
      </c>
      <c r="H639" s="618"/>
      <c r="I639" s="104">
        <f t="shared" si="92"/>
        <v>0</v>
      </c>
      <c r="J639" s="615">
        <f t="shared" si="96"/>
        <v>0</v>
      </c>
      <c r="K639" s="618"/>
      <c r="L639" s="104">
        <f t="shared" si="93"/>
        <v>0</v>
      </c>
      <c r="M639" s="615">
        <f t="shared" si="97"/>
        <v>0</v>
      </c>
      <c r="N639" s="618"/>
      <c r="O639" s="104">
        <f t="shared" si="94"/>
        <v>0</v>
      </c>
      <c r="P639" s="615">
        <f t="shared" si="98"/>
        <v>0</v>
      </c>
      <c r="Q639" s="616">
        <f t="shared" si="100"/>
        <v>0</v>
      </c>
      <c r="R639" s="616">
        <f t="shared" si="100"/>
        <v>0</v>
      </c>
      <c r="S639" s="617">
        <f t="shared" si="99"/>
        <v>0</v>
      </c>
    </row>
    <row r="640" spans="1:19" ht="22.5">
      <c r="A640" s="100">
        <f>'[2]Namuna No. 8'!A644</f>
        <v>0</v>
      </c>
      <c r="B640" s="618"/>
      <c r="C640" s="613"/>
      <c r="D640" s="618"/>
      <c r="E640" s="618"/>
      <c r="F640" s="619">
        <f t="shared" si="91"/>
        <v>0</v>
      </c>
      <c r="G640" s="615">
        <f t="shared" si="95"/>
        <v>0</v>
      </c>
      <c r="H640" s="618"/>
      <c r="I640" s="104">
        <f t="shared" si="92"/>
        <v>0</v>
      </c>
      <c r="J640" s="615">
        <f t="shared" si="96"/>
        <v>0</v>
      </c>
      <c r="K640" s="618"/>
      <c r="L640" s="104">
        <f t="shared" si="93"/>
        <v>0</v>
      </c>
      <c r="M640" s="615">
        <f t="shared" si="97"/>
        <v>0</v>
      </c>
      <c r="N640" s="618"/>
      <c r="O640" s="104">
        <f t="shared" si="94"/>
        <v>0</v>
      </c>
      <c r="P640" s="615">
        <f t="shared" si="98"/>
        <v>0</v>
      </c>
      <c r="Q640" s="616">
        <f t="shared" si="100"/>
        <v>0</v>
      </c>
      <c r="R640" s="616">
        <f t="shared" si="100"/>
        <v>0</v>
      </c>
      <c r="S640" s="617">
        <f t="shared" si="99"/>
        <v>0</v>
      </c>
    </row>
    <row r="641" spans="1:19" ht="22.5">
      <c r="A641" s="100">
        <f>'[2]Namuna No. 8'!A645</f>
        <v>0</v>
      </c>
      <c r="B641" s="618"/>
      <c r="C641" s="613"/>
      <c r="D641" s="618"/>
      <c r="E641" s="618"/>
      <c r="F641" s="619">
        <f t="shared" si="91"/>
        <v>0</v>
      </c>
      <c r="G641" s="615">
        <f t="shared" si="95"/>
        <v>0</v>
      </c>
      <c r="H641" s="618"/>
      <c r="I641" s="104">
        <f t="shared" si="92"/>
        <v>0</v>
      </c>
      <c r="J641" s="615">
        <f t="shared" si="96"/>
        <v>0</v>
      </c>
      <c r="K641" s="618"/>
      <c r="L641" s="104">
        <f t="shared" si="93"/>
        <v>0</v>
      </c>
      <c r="M641" s="615">
        <f t="shared" si="97"/>
        <v>0</v>
      </c>
      <c r="N641" s="618"/>
      <c r="O641" s="104">
        <f t="shared" si="94"/>
        <v>0</v>
      </c>
      <c r="P641" s="615">
        <f t="shared" si="98"/>
        <v>0</v>
      </c>
      <c r="Q641" s="616">
        <f t="shared" si="100"/>
        <v>0</v>
      </c>
      <c r="R641" s="616">
        <f t="shared" si="100"/>
        <v>0</v>
      </c>
      <c r="S641" s="617">
        <f t="shared" si="99"/>
        <v>0</v>
      </c>
    </row>
    <row r="642" spans="1:19" ht="22.5">
      <c r="A642" s="612">
        <f>'[2]Namuna No. 8'!A646</f>
        <v>0</v>
      </c>
      <c r="B642" s="618"/>
      <c r="C642" s="613"/>
      <c r="D642" s="618"/>
      <c r="E642" s="618"/>
      <c r="F642" s="619">
        <f t="shared" si="91"/>
        <v>0</v>
      </c>
      <c r="G642" s="615">
        <f t="shared" si="95"/>
        <v>0</v>
      </c>
      <c r="H642" s="618"/>
      <c r="I642" s="104">
        <f t="shared" si="92"/>
        <v>0</v>
      </c>
      <c r="J642" s="615">
        <f t="shared" si="96"/>
        <v>0</v>
      </c>
      <c r="K642" s="618"/>
      <c r="L642" s="104">
        <f t="shared" si="93"/>
        <v>0</v>
      </c>
      <c r="M642" s="615">
        <f t="shared" si="97"/>
        <v>0</v>
      </c>
      <c r="N642" s="618"/>
      <c r="O642" s="104">
        <f t="shared" si="94"/>
        <v>0</v>
      </c>
      <c r="P642" s="615">
        <f t="shared" si="98"/>
        <v>0</v>
      </c>
      <c r="Q642" s="616">
        <f t="shared" si="100"/>
        <v>0</v>
      </c>
      <c r="R642" s="616">
        <f t="shared" si="100"/>
        <v>0</v>
      </c>
      <c r="S642" s="617">
        <f t="shared" si="99"/>
        <v>0</v>
      </c>
    </row>
    <row r="643" spans="1:19" ht="22.5">
      <c r="A643" s="100">
        <f>'[2]Namuna No. 8'!A647</f>
        <v>0</v>
      </c>
      <c r="B643" s="618"/>
      <c r="C643" s="613"/>
      <c r="D643" s="618"/>
      <c r="E643" s="618"/>
      <c r="F643" s="619">
        <f t="shared" si="91"/>
        <v>0</v>
      </c>
      <c r="G643" s="615">
        <f t="shared" si="95"/>
        <v>0</v>
      </c>
      <c r="H643" s="618"/>
      <c r="I643" s="104">
        <f t="shared" si="92"/>
        <v>0</v>
      </c>
      <c r="J643" s="615">
        <f t="shared" si="96"/>
        <v>0</v>
      </c>
      <c r="K643" s="618"/>
      <c r="L643" s="104">
        <f t="shared" si="93"/>
        <v>0</v>
      </c>
      <c r="M643" s="615">
        <f t="shared" si="97"/>
        <v>0</v>
      </c>
      <c r="N643" s="618"/>
      <c r="O643" s="104">
        <f t="shared" si="94"/>
        <v>0</v>
      </c>
      <c r="P643" s="615">
        <f t="shared" si="98"/>
        <v>0</v>
      </c>
      <c r="Q643" s="616">
        <f t="shared" si="100"/>
        <v>0</v>
      </c>
      <c r="R643" s="616">
        <f t="shared" si="100"/>
        <v>0</v>
      </c>
      <c r="S643" s="617">
        <f t="shared" si="99"/>
        <v>0</v>
      </c>
    </row>
    <row r="644" spans="1:19" ht="22.5">
      <c r="A644" s="100">
        <f>'[2]Namuna No. 8'!A648</f>
        <v>0</v>
      </c>
      <c r="B644" s="618"/>
      <c r="C644" s="613"/>
      <c r="D644" s="618"/>
      <c r="E644" s="618"/>
      <c r="F644" s="619">
        <f t="shared" si="91"/>
        <v>0</v>
      </c>
      <c r="G644" s="615">
        <f t="shared" si="95"/>
        <v>0</v>
      </c>
      <c r="H644" s="618"/>
      <c r="I644" s="104">
        <f t="shared" si="92"/>
        <v>0</v>
      </c>
      <c r="J644" s="615">
        <f t="shared" si="96"/>
        <v>0</v>
      </c>
      <c r="K644" s="618"/>
      <c r="L644" s="104">
        <f t="shared" si="93"/>
        <v>0</v>
      </c>
      <c r="M644" s="615">
        <f t="shared" si="97"/>
        <v>0</v>
      </c>
      <c r="N644" s="618"/>
      <c r="O644" s="104">
        <f t="shared" si="94"/>
        <v>0</v>
      </c>
      <c r="P644" s="615">
        <f t="shared" si="98"/>
        <v>0</v>
      </c>
      <c r="Q644" s="616">
        <f t="shared" si="100"/>
        <v>0</v>
      </c>
      <c r="R644" s="616">
        <f t="shared" si="100"/>
        <v>0</v>
      </c>
      <c r="S644" s="617">
        <f t="shared" si="99"/>
        <v>0</v>
      </c>
    </row>
    <row r="645" spans="1:19" ht="22.5">
      <c r="A645" s="100">
        <f>'[2]Namuna No. 8'!A649</f>
        <v>0</v>
      </c>
      <c r="B645" s="618"/>
      <c r="C645" s="613"/>
      <c r="D645" s="618"/>
      <c r="E645" s="618"/>
      <c r="F645" s="619">
        <f t="shared" si="91"/>
        <v>0</v>
      </c>
      <c r="G645" s="615">
        <f t="shared" si="95"/>
        <v>0</v>
      </c>
      <c r="H645" s="618"/>
      <c r="I645" s="104">
        <f t="shared" si="92"/>
        <v>0</v>
      </c>
      <c r="J645" s="615">
        <f t="shared" si="96"/>
        <v>0</v>
      </c>
      <c r="K645" s="618"/>
      <c r="L645" s="104">
        <f t="shared" si="93"/>
        <v>0</v>
      </c>
      <c r="M645" s="615">
        <f t="shared" si="97"/>
        <v>0</v>
      </c>
      <c r="N645" s="618"/>
      <c r="O645" s="104">
        <f t="shared" si="94"/>
        <v>0</v>
      </c>
      <c r="P645" s="615">
        <f t="shared" si="98"/>
        <v>0</v>
      </c>
      <c r="Q645" s="616">
        <f t="shared" si="100"/>
        <v>0</v>
      </c>
      <c r="R645" s="616">
        <f t="shared" si="100"/>
        <v>0</v>
      </c>
      <c r="S645" s="617">
        <f t="shared" si="99"/>
        <v>0</v>
      </c>
    </row>
    <row r="646" spans="1:19" ht="22.5">
      <c r="A646" s="612">
        <f>'[2]Namuna No. 8'!A650</f>
        <v>0</v>
      </c>
      <c r="B646" s="618"/>
      <c r="C646" s="613"/>
      <c r="D646" s="618"/>
      <c r="E646" s="618"/>
      <c r="F646" s="619">
        <f t="shared" ref="F646:F709" si="101">SUMIF(Name,C646,GPA)</f>
        <v>0</v>
      </c>
      <c r="G646" s="615">
        <f t="shared" si="95"/>
        <v>0</v>
      </c>
      <c r="H646" s="618"/>
      <c r="I646" s="104">
        <f t="shared" ref="I646:I709" si="102">SUMIF(Name,C646,SNT)</f>
        <v>0</v>
      </c>
      <c r="J646" s="615">
        <f t="shared" si="96"/>
        <v>0</v>
      </c>
      <c r="K646" s="618"/>
      <c r="L646" s="104">
        <f t="shared" ref="L646:L709" si="103">SUMIF(Name,C646,SNT)</f>
        <v>0</v>
      </c>
      <c r="M646" s="615">
        <f t="shared" si="97"/>
        <v>0</v>
      </c>
      <c r="N646" s="618"/>
      <c r="O646" s="104">
        <f t="shared" ref="O646:O709" si="104">SUMIF(Name,C646,WST)</f>
        <v>0</v>
      </c>
      <c r="P646" s="615">
        <f t="shared" si="98"/>
        <v>0</v>
      </c>
      <c r="Q646" s="616">
        <f t="shared" si="100"/>
        <v>0</v>
      </c>
      <c r="R646" s="616">
        <f t="shared" si="100"/>
        <v>0</v>
      </c>
      <c r="S646" s="617">
        <f t="shared" si="99"/>
        <v>0</v>
      </c>
    </row>
    <row r="647" spans="1:19" ht="22.5">
      <c r="A647" s="100">
        <f>'[2]Namuna No. 8'!A651</f>
        <v>0</v>
      </c>
      <c r="B647" s="618"/>
      <c r="C647" s="613"/>
      <c r="D647" s="618"/>
      <c r="E647" s="618"/>
      <c r="F647" s="619">
        <f t="shared" si="101"/>
        <v>0</v>
      </c>
      <c r="G647" s="615">
        <f t="shared" ref="G647:G710" si="105">SUM(E647:F647)</f>
        <v>0</v>
      </c>
      <c r="H647" s="618"/>
      <c r="I647" s="104">
        <f t="shared" si="102"/>
        <v>0</v>
      </c>
      <c r="J647" s="615">
        <f t="shared" ref="J647:J710" si="106">SUM(H647:I647)</f>
        <v>0</v>
      </c>
      <c r="K647" s="618"/>
      <c r="L647" s="104">
        <f t="shared" si="103"/>
        <v>0</v>
      </c>
      <c r="M647" s="615">
        <f t="shared" ref="M647:M710" si="107">SUM(K647:L647)</f>
        <v>0</v>
      </c>
      <c r="N647" s="618"/>
      <c r="O647" s="104">
        <f t="shared" si="104"/>
        <v>0</v>
      </c>
      <c r="P647" s="615">
        <f t="shared" ref="P647:P710" si="108">SUM(N647:O647)</f>
        <v>0</v>
      </c>
      <c r="Q647" s="616">
        <f t="shared" si="100"/>
        <v>0</v>
      </c>
      <c r="R647" s="616">
        <f t="shared" si="100"/>
        <v>0</v>
      </c>
      <c r="S647" s="617">
        <f t="shared" ref="S647:S710" si="109">SUM(Q647:R647)</f>
        <v>0</v>
      </c>
    </row>
    <row r="648" spans="1:19" ht="22.5">
      <c r="A648" s="100">
        <f>'[2]Namuna No. 8'!A652</f>
        <v>0</v>
      </c>
      <c r="B648" s="618"/>
      <c r="C648" s="613"/>
      <c r="D648" s="618"/>
      <c r="E648" s="618"/>
      <c r="F648" s="619">
        <f t="shared" si="101"/>
        <v>0</v>
      </c>
      <c r="G648" s="615">
        <f t="shared" si="105"/>
        <v>0</v>
      </c>
      <c r="H648" s="618"/>
      <c r="I648" s="104">
        <f t="shared" si="102"/>
        <v>0</v>
      </c>
      <c r="J648" s="615">
        <f t="shared" si="106"/>
        <v>0</v>
      </c>
      <c r="K648" s="618"/>
      <c r="L648" s="104">
        <f t="shared" si="103"/>
        <v>0</v>
      </c>
      <c r="M648" s="615">
        <f t="shared" si="107"/>
        <v>0</v>
      </c>
      <c r="N648" s="618"/>
      <c r="O648" s="104">
        <f t="shared" si="104"/>
        <v>0</v>
      </c>
      <c r="P648" s="615">
        <f t="shared" si="108"/>
        <v>0</v>
      </c>
      <c r="Q648" s="616">
        <f t="shared" si="100"/>
        <v>0</v>
      </c>
      <c r="R648" s="616">
        <f t="shared" si="100"/>
        <v>0</v>
      </c>
      <c r="S648" s="617">
        <f t="shared" si="109"/>
        <v>0</v>
      </c>
    </row>
    <row r="649" spans="1:19" ht="22.5">
      <c r="A649" s="100">
        <f>'[2]Namuna No. 8'!A653</f>
        <v>0</v>
      </c>
      <c r="B649" s="618"/>
      <c r="C649" s="613"/>
      <c r="D649" s="618"/>
      <c r="E649" s="618"/>
      <c r="F649" s="619">
        <f t="shared" si="101"/>
        <v>0</v>
      </c>
      <c r="G649" s="615">
        <f t="shared" si="105"/>
        <v>0</v>
      </c>
      <c r="H649" s="618"/>
      <c r="I649" s="104">
        <f t="shared" si="102"/>
        <v>0</v>
      </c>
      <c r="J649" s="615">
        <f t="shared" si="106"/>
        <v>0</v>
      </c>
      <c r="K649" s="618"/>
      <c r="L649" s="104">
        <f t="shared" si="103"/>
        <v>0</v>
      </c>
      <c r="M649" s="615">
        <f t="shared" si="107"/>
        <v>0</v>
      </c>
      <c r="N649" s="618"/>
      <c r="O649" s="104">
        <f t="shared" si="104"/>
        <v>0</v>
      </c>
      <c r="P649" s="615">
        <f t="shared" si="108"/>
        <v>0</v>
      </c>
      <c r="Q649" s="616">
        <f t="shared" si="100"/>
        <v>0</v>
      </c>
      <c r="R649" s="616">
        <f t="shared" si="100"/>
        <v>0</v>
      </c>
      <c r="S649" s="617">
        <f t="shared" si="109"/>
        <v>0</v>
      </c>
    </row>
    <row r="650" spans="1:19" ht="22.5">
      <c r="A650" s="612">
        <f>'[2]Namuna No. 8'!A654</f>
        <v>0</v>
      </c>
      <c r="B650" s="618"/>
      <c r="C650" s="613"/>
      <c r="D650" s="618"/>
      <c r="E650" s="618"/>
      <c r="F650" s="619">
        <f t="shared" si="101"/>
        <v>0</v>
      </c>
      <c r="G650" s="615">
        <f t="shared" si="105"/>
        <v>0</v>
      </c>
      <c r="H650" s="618"/>
      <c r="I650" s="104">
        <f t="shared" si="102"/>
        <v>0</v>
      </c>
      <c r="J650" s="615">
        <f t="shared" si="106"/>
        <v>0</v>
      </c>
      <c r="K650" s="618"/>
      <c r="L650" s="104">
        <f t="shared" si="103"/>
        <v>0</v>
      </c>
      <c r="M650" s="615">
        <f t="shared" si="107"/>
        <v>0</v>
      </c>
      <c r="N650" s="618"/>
      <c r="O650" s="104">
        <f t="shared" si="104"/>
        <v>0</v>
      </c>
      <c r="P650" s="615">
        <f t="shared" si="108"/>
        <v>0</v>
      </c>
      <c r="Q650" s="616">
        <f t="shared" si="100"/>
        <v>0</v>
      </c>
      <c r="R650" s="616">
        <f t="shared" si="100"/>
        <v>0</v>
      </c>
      <c r="S650" s="617">
        <f t="shared" si="109"/>
        <v>0</v>
      </c>
    </row>
    <row r="651" spans="1:19" ht="22.5">
      <c r="A651" s="100">
        <f>'[2]Namuna No. 8'!A655</f>
        <v>0</v>
      </c>
      <c r="B651" s="618"/>
      <c r="C651" s="613"/>
      <c r="D651" s="618"/>
      <c r="E651" s="618"/>
      <c r="F651" s="619">
        <f t="shared" si="101"/>
        <v>0</v>
      </c>
      <c r="G651" s="615">
        <f t="shared" si="105"/>
        <v>0</v>
      </c>
      <c r="H651" s="618"/>
      <c r="I651" s="104">
        <f t="shared" si="102"/>
        <v>0</v>
      </c>
      <c r="J651" s="615">
        <f t="shared" si="106"/>
        <v>0</v>
      </c>
      <c r="K651" s="618"/>
      <c r="L651" s="104">
        <f t="shared" si="103"/>
        <v>0</v>
      </c>
      <c r="M651" s="615">
        <f t="shared" si="107"/>
        <v>0</v>
      </c>
      <c r="N651" s="618"/>
      <c r="O651" s="104">
        <f t="shared" si="104"/>
        <v>0</v>
      </c>
      <c r="P651" s="615">
        <f t="shared" si="108"/>
        <v>0</v>
      </c>
      <c r="Q651" s="616">
        <f t="shared" si="100"/>
        <v>0</v>
      </c>
      <c r="R651" s="616">
        <f t="shared" si="100"/>
        <v>0</v>
      </c>
      <c r="S651" s="617">
        <f t="shared" si="109"/>
        <v>0</v>
      </c>
    </row>
    <row r="652" spans="1:19" ht="22.5">
      <c r="A652" s="100">
        <f>'[2]Namuna No. 8'!A656</f>
        <v>0</v>
      </c>
      <c r="B652" s="618"/>
      <c r="C652" s="613"/>
      <c r="D652" s="618"/>
      <c r="E652" s="618"/>
      <c r="F652" s="619">
        <f t="shared" si="101"/>
        <v>0</v>
      </c>
      <c r="G652" s="615">
        <f t="shared" si="105"/>
        <v>0</v>
      </c>
      <c r="H652" s="618"/>
      <c r="I652" s="104">
        <f t="shared" si="102"/>
        <v>0</v>
      </c>
      <c r="J652" s="615">
        <f t="shared" si="106"/>
        <v>0</v>
      </c>
      <c r="K652" s="618"/>
      <c r="L652" s="104">
        <f t="shared" si="103"/>
        <v>0</v>
      </c>
      <c r="M652" s="615">
        <f t="shared" si="107"/>
        <v>0</v>
      </c>
      <c r="N652" s="618"/>
      <c r="O652" s="104">
        <f t="shared" si="104"/>
        <v>0</v>
      </c>
      <c r="P652" s="615">
        <f t="shared" si="108"/>
        <v>0</v>
      </c>
      <c r="Q652" s="616">
        <f t="shared" si="100"/>
        <v>0</v>
      </c>
      <c r="R652" s="616">
        <f t="shared" si="100"/>
        <v>0</v>
      </c>
      <c r="S652" s="617">
        <f t="shared" si="109"/>
        <v>0</v>
      </c>
    </row>
    <row r="653" spans="1:19" ht="22.5">
      <c r="A653" s="100">
        <f>'[2]Namuna No. 8'!A657</f>
        <v>0</v>
      </c>
      <c r="B653" s="618"/>
      <c r="C653" s="613"/>
      <c r="D653" s="618"/>
      <c r="E653" s="618"/>
      <c r="F653" s="619">
        <f t="shared" si="101"/>
        <v>0</v>
      </c>
      <c r="G653" s="615">
        <f t="shared" si="105"/>
        <v>0</v>
      </c>
      <c r="H653" s="618"/>
      <c r="I653" s="104">
        <f t="shared" si="102"/>
        <v>0</v>
      </c>
      <c r="J653" s="615">
        <f t="shared" si="106"/>
        <v>0</v>
      </c>
      <c r="K653" s="618"/>
      <c r="L653" s="104">
        <f t="shared" si="103"/>
        <v>0</v>
      </c>
      <c r="M653" s="615">
        <f t="shared" si="107"/>
        <v>0</v>
      </c>
      <c r="N653" s="618"/>
      <c r="O653" s="104">
        <f t="shared" si="104"/>
        <v>0</v>
      </c>
      <c r="P653" s="615">
        <f t="shared" si="108"/>
        <v>0</v>
      </c>
      <c r="Q653" s="616">
        <f t="shared" si="100"/>
        <v>0</v>
      </c>
      <c r="R653" s="616">
        <f t="shared" si="100"/>
        <v>0</v>
      </c>
      <c r="S653" s="617">
        <f t="shared" si="109"/>
        <v>0</v>
      </c>
    </row>
    <row r="654" spans="1:19" ht="22.5">
      <c r="A654" s="612">
        <f>'[2]Namuna No. 8'!A658</f>
        <v>0</v>
      </c>
      <c r="B654" s="618"/>
      <c r="C654" s="613"/>
      <c r="D654" s="618"/>
      <c r="E654" s="618"/>
      <c r="F654" s="619">
        <f t="shared" si="101"/>
        <v>0</v>
      </c>
      <c r="G654" s="615">
        <f t="shared" si="105"/>
        <v>0</v>
      </c>
      <c r="H654" s="618"/>
      <c r="I654" s="104">
        <f t="shared" si="102"/>
        <v>0</v>
      </c>
      <c r="J654" s="615">
        <f t="shared" si="106"/>
        <v>0</v>
      </c>
      <c r="K654" s="618"/>
      <c r="L654" s="104">
        <f t="shared" si="103"/>
        <v>0</v>
      </c>
      <c r="M654" s="615">
        <f t="shared" si="107"/>
        <v>0</v>
      </c>
      <c r="N654" s="618"/>
      <c r="O654" s="104">
        <f t="shared" si="104"/>
        <v>0</v>
      </c>
      <c r="P654" s="615">
        <f t="shared" si="108"/>
        <v>0</v>
      </c>
      <c r="Q654" s="616">
        <f t="shared" si="100"/>
        <v>0</v>
      </c>
      <c r="R654" s="616">
        <f t="shared" si="100"/>
        <v>0</v>
      </c>
      <c r="S654" s="617">
        <f t="shared" si="109"/>
        <v>0</v>
      </c>
    </row>
    <row r="655" spans="1:19" ht="22.5">
      <c r="A655" s="100">
        <f>'[2]Namuna No. 8'!A659</f>
        <v>0</v>
      </c>
      <c r="B655" s="618"/>
      <c r="C655" s="613"/>
      <c r="D655" s="618"/>
      <c r="E655" s="618"/>
      <c r="F655" s="619">
        <f t="shared" si="101"/>
        <v>0</v>
      </c>
      <c r="G655" s="615">
        <f t="shared" si="105"/>
        <v>0</v>
      </c>
      <c r="H655" s="618"/>
      <c r="I655" s="104">
        <f t="shared" si="102"/>
        <v>0</v>
      </c>
      <c r="J655" s="615">
        <f t="shared" si="106"/>
        <v>0</v>
      </c>
      <c r="K655" s="618"/>
      <c r="L655" s="104">
        <f t="shared" si="103"/>
        <v>0</v>
      </c>
      <c r="M655" s="615">
        <f t="shared" si="107"/>
        <v>0</v>
      </c>
      <c r="N655" s="618"/>
      <c r="O655" s="104">
        <f t="shared" si="104"/>
        <v>0</v>
      </c>
      <c r="P655" s="615">
        <f t="shared" si="108"/>
        <v>0</v>
      </c>
      <c r="Q655" s="616">
        <f t="shared" si="100"/>
        <v>0</v>
      </c>
      <c r="R655" s="616">
        <f t="shared" si="100"/>
        <v>0</v>
      </c>
      <c r="S655" s="617">
        <f t="shared" si="109"/>
        <v>0</v>
      </c>
    </row>
    <row r="656" spans="1:19" ht="22.5">
      <c r="A656" s="100">
        <f>'[2]Namuna No. 8'!A660</f>
        <v>0</v>
      </c>
      <c r="B656" s="618"/>
      <c r="C656" s="613"/>
      <c r="D656" s="618"/>
      <c r="E656" s="618"/>
      <c r="F656" s="619">
        <f t="shared" si="101"/>
        <v>0</v>
      </c>
      <c r="G656" s="615">
        <f t="shared" si="105"/>
        <v>0</v>
      </c>
      <c r="H656" s="618"/>
      <c r="I656" s="104">
        <f t="shared" si="102"/>
        <v>0</v>
      </c>
      <c r="J656" s="615">
        <f t="shared" si="106"/>
        <v>0</v>
      </c>
      <c r="K656" s="618"/>
      <c r="L656" s="104">
        <f t="shared" si="103"/>
        <v>0</v>
      </c>
      <c r="M656" s="615">
        <f t="shared" si="107"/>
        <v>0</v>
      </c>
      <c r="N656" s="618"/>
      <c r="O656" s="104">
        <f t="shared" si="104"/>
        <v>0</v>
      </c>
      <c r="P656" s="615">
        <f t="shared" si="108"/>
        <v>0</v>
      </c>
      <c r="Q656" s="616">
        <f t="shared" si="100"/>
        <v>0</v>
      </c>
      <c r="R656" s="616">
        <f t="shared" si="100"/>
        <v>0</v>
      </c>
      <c r="S656" s="617">
        <f t="shared" si="109"/>
        <v>0</v>
      </c>
    </row>
    <row r="657" spans="1:19" ht="22.5">
      <c r="A657" s="100">
        <f>'[2]Namuna No. 8'!A661</f>
        <v>0</v>
      </c>
      <c r="B657" s="618"/>
      <c r="C657" s="613"/>
      <c r="D657" s="618"/>
      <c r="E657" s="618"/>
      <c r="F657" s="619">
        <f t="shared" si="101"/>
        <v>0</v>
      </c>
      <c r="G657" s="615">
        <f t="shared" si="105"/>
        <v>0</v>
      </c>
      <c r="H657" s="618"/>
      <c r="I657" s="104">
        <f t="shared" si="102"/>
        <v>0</v>
      </c>
      <c r="J657" s="615">
        <f t="shared" si="106"/>
        <v>0</v>
      </c>
      <c r="K657" s="618"/>
      <c r="L657" s="104">
        <f t="shared" si="103"/>
        <v>0</v>
      </c>
      <c r="M657" s="615">
        <f t="shared" si="107"/>
        <v>0</v>
      </c>
      <c r="N657" s="618"/>
      <c r="O657" s="104">
        <f t="shared" si="104"/>
        <v>0</v>
      </c>
      <c r="P657" s="615">
        <f t="shared" si="108"/>
        <v>0</v>
      </c>
      <c r="Q657" s="616">
        <f t="shared" si="100"/>
        <v>0</v>
      </c>
      <c r="R657" s="616">
        <f t="shared" si="100"/>
        <v>0</v>
      </c>
      <c r="S657" s="617">
        <f t="shared" si="109"/>
        <v>0</v>
      </c>
    </row>
    <row r="658" spans="1:19" ht="22.5">
      <c r="A658" s="612">
        <f>'[2]Namuna No. 8'!A662</f>
        <v>0</v>
      </c>
      <c r="B658" s="618"/>
      <c r="C658" s="613"/>
      <c r="D658" s="618"/>
      <c r="E658" s="618"/>
      <c r="F658" s="619">
        <f t="shared" si="101"/>
        <v>0</v>
      </c>
      <c r="G658" s="615">
        <f t="shared" si="105"/>
        <v>0</v>
      </c>
      <c r="H658" s="618"/>
      <c r="I658" s="104">
        <f t="shared" si="102"/>
        <v>0</v>
      </c>
      <c r="J658" s="615">
        <f t="shared" si="106"/>
        <v>0</v>
      </c>
      <c r="K658" s="618"/>
      <c r="L658" s="104">
        <f t="shared" si="103"/>
        <v>0</v>
      </c>
      <c r="M658" s="615">
        <f t="shared" si="107"/>
        <v>0</v>
      </c>
      <c r="N658" s="618"/>
      <c r="O658" s="104">
        <f t="shared" si="104"/>
        <v>0</v>
      </c>
      <c r="P658" s="615">
        <f t="shared" si="108"/>
        <v>0</v>
      </c>
      <c r="Q658" s="616">
        <f t="shared" si="100"/>
        <v>0</v>
      </c>
      <c r="R658" s="616">
        <f t="shared" si="100"/>
        <v>0</v>
      </c>
      <c r="S658" s="617">
        <f t="shared" si="109"/>
        <v>0</v>
      </c>
    </row>
    <row r="659" spans="1:19" ht="22.5">
      <c r="A659" s="100">
        <f>'[2]Namuna No. 8'!A663</f>
        <v>0</v>
      </c>
      <c r="B659" s="618"/>
      <c r="C659" s="613"/>
      <c r="D659" s="618"/>
      <c r="E659" s="618"/>
      <c r="F659" s="619">
        <f t="shared" si="101"/>
        <v>0</v>
      </c>
      <c r="G659" s="615">
        <f t="shared" si="105"/>
        <v>0</v>
      </c>
      <c r="H659" s="618"/>
      <c r="I659" s="104">
        <f t="shared" si="102"/>
        <v>0</v>
      </c>
      <c r="J659" s="615">
        <f t="shared" si="106"/>
        <v>0</v>
      </c>
      <c r="K659" s="618"/>
      <c r="L659" s="104">
        <f t="shared" si="103"/>
        <v>0</v>
      </c>
      <c r="M659" s="615">
        <f t="shared" si="107"/>
        <v>0</v>
      </c>
      <c r="N659" s="618"/>
      <c r="O659" s="104">
        <f t="shared" si="104"/>
        <v>0</v>
      </c>
      <c r="P659" s="615">
        <f t="shared" si="108"/>
        <v>0</v>
      </c>
      <c r="Q659" s="616">
        <f t="shared" si="100"/>
        <v>0</v>
      </c>
      <c r="R659" s="616">
        <f t="shared" si="100"/>
        <v>0</v>
      </c>
      <c r="S659" s="617">
        <f t="shared" si="109"/>
        <v>0</v>
      </c>
    </row>
    <row r="660" spans="1:19" ht="22.5">
      <c r="A660" s="100">
        <f>'[2]Namuna No. 8'!A664</f>
        <v>0</v>
      </c>
      <c r="B660" s="618"/>
      <c r="C660" s="613"/>
      <c r="D660" s="618"/>
      <c r="E660" s="618"/>
      <c r="F660" s="619">
        <f t="shared" si="101"/>
        <v>0</v>
      </c>
      <c r="G660" s="615">
        <f t="shared" si="105"/>
        <v>0</v>
      </c>
      <c r="H660" s="618"/>
      <c r="I660" s="104">
        <f t="shared" si="102"/>
        <v>0</v>
      </c>
      <c r="J660" s="615">
        <f t="shared" si="106"/>
        <v>0</v>
      </c>
      <c r="K660" s="618"/>
      <c r="L660" s="104">
        <f t="shared" si="103"/>
        <v>0</v>
      </c>
      <c r="M660" s="615">
        <f t="shared" si="107"/>
        <v>0</v>
      </c>
      <c r="N660" s="618"/>
      <c r="O660" s="104">
        <f t="shared" si="104"/>
        <v>0</v>
      </c>
      <c r="P660" s="615">
        <f t="shared" si="108"/>
        <v>0</v>
      </c>
      <c r="Q660" s="616">
        <f t="shared" si="100"/>
        <v>0</v>
      </c>
      <c r="R660" s="616">
        <f t="shared" si="100"/>
        <v>0</v>
      </c>
      <c r="S660" s="617">
        <f t="shared" si="109"/>
        <v>0</v>
      </c>
    </row>
    <row r="661" spans="1:19" ht="22.5">
      <c r="A661" s="100">
        <f>'[2]Namuna No. 8'!A665</f>
        <v>0</v>
      </c>
      <c r="B661" s="618"/>
      <c r="C661" s="613"/>
      <c r="D661" s="618"/>
      <c r="E661" s="618"/>
      <c r="F661" s="619">
        <f t="shared" si="101"/>
        <v>0</v>
      </c>
      <c r="G661" s="615">
        <f t="shared" si="105"/>
        <v>0</v>
      </c>
      <c r="H661" s="618"/>
      <c r="I661" s="104">
        <f t="shared" si="102"/>
        <v>0</v>
      </c>
      <c r="J661" s="615">
        <f t="shared" si="106"/>
        <v>0</v>
      </c>
      <c r="K661" s="618"/>
      <c r="L661" s="104">
        <f t="shared" si="103"/>
        <v>0</v>
      </c>
      <c r="M661" s="615">
        <f t="shared" si="107"/>
        <v>0</v>
      </c>
      <c r="N661" s="618"/>
      <c r="O661" s="104">
        <f t="shared" si="104"/>
        <v>0</v>
      </c>
      <c r="P661" s="615">
        <f t="shared" si="108"/>
        <v>0</v>
      </c>
      <c r="Q661" s="616">
        <f t="shared" si="100"/>
        <v>0</v>
      </c>
      <c r="R661" s="616">
        <f t="shared" si="100"/>
        <v>0</v>
      </c>
      <c r="S661" s="617">
        <f t="shared" si="109"/>
        <v>0</v>
      </c>
    </row>
    <row r="662" spans="1:19" ht="22.5">
      <c r="A662" s="612">
        <f>'[2]Namuna No. 8'!A666</f>
        <v>0</v>
      </c>
      <c r="B662" s="618"/>
      <c r="C662" s="613"/>
      <c r="D662" s="618"/>
      <c r="E662" s="618"/>
      <c r="F662" s="619">
        <f t="shared" si="101"/>
        <v>0</v>
      </c>
      <c r="G662" s="615">
        <f t="shared" si="105"/>
        <v>0</v>
      </c>
      <c r="H662" s="618"/>
      <c r="I662" s="104">
        <f t="shared" si="102"/>
        <v>0</v>
      </c>
      <c r="J662" s="615">
        <f t="shared" si="106"/>
        <v>0</v>
      </c>
      <c r="K662" s="618"/>
      <c r="L662" s="104">
        <f t="shared" si="103"/>
        <v>0</v>
      </c>
      <c r="M662" s="615">
        <f t="shared" si="107"/>
        <v>0</v>
      </c>
      <c r="N662" s="618"/>
      <c r="O662" s="104">
        <f t="shared" si="104"/>
        <v>0</v>
      </c>
      <c r="P662" s="615">
        <f t="shared" si="108"/>
        <v>0</v>
      </c>
      <c r="Q662" s="616">
        <f t="shared" si="100"/>
        <v>0</v>
      </c>
      <c r="R662" s="616">
        <f t="shared" si="100"/>
        <v>0</v>
      </c>
      <c r="S662" s="617">
        <f t="shared" si="109"/>
        <v>0</v>
      </c>
    </row>
    <row r="663" spans="1:19" ht="22.5">
      <c r="A663" s="100">
        <f>'[2]Namuna No. 8'!A667</f>
        <v>0</v>
      </c>
      <c r="B663" s="618"/>
      <c r="C663" s="613"/>
      <c r="D663" s="618"/>
      <c r="E663" s="618"/>
      <c r="F663" s="619">
        <f t="shared" si="101"/>
        <v>0</v>
      </c>
      <c r="G663" s="615">
        <f t="shared" si="105"/>
        <v>0</v>
      </c>
      <c r="H663" s="618"/>
      <c r="I663" s="104">
        <f t="shared" si="102"/>
        <v>0</v>
      </c>
      <c r="J663" s="615">
        <f t="shared" si="106"/>
        <v>0</v>
      </c>
      <c r="K663" s="618"/>
      <c r="L663" s="104">
        <f t="shared" si="103"/>
        <v>0</v>
      </c>
      <c r="M663" s="615">
        <f t="shared" si="107"/>
        <v>0</v>
      </c>
      <c r="N663" s="618"/>
      <c r="O663" s="104">
        <f t="shared" si="104"/>
        <v>0</v>
      </c>
      <c r="P663" s="615">
        <f t="shared" si="108"/>
        <v>0</v>
      </c>
      <c r="Q663" s="616">
        <f t="shared" ref="Q663:R726" si="110">E663+H663+K663+N663</f>
        <v>0</v>
      </c>
      <c r="R663" s="616">
        <f t="shared" si="110"/>
        <v>0</v>
      </c>
      <c r="S663" s="617">
        <f t="shared" si="109"/>
        <v>0</v>
      </c>
    </row>
    <row r="664" spans="1:19" ht="22.5">
      <c r="A664" s="100">
        <f>'[2]Namuna No. 8'!A668</f>
        <v>0</v>
      </c>
      <c r="B664" s="618"/>
      <c r="C664" s="613"/>
      <c r="D664" s="618"/>
      <c r="E664" s="618"/>
      <c r="F664" s="619">
        <f t="shared" si="101"/>
        <v>0</v>
      </c>
      <c r="G664" s="615">
        <f t="shared" si="105"/>
        <v>0</v>
      </c>
      <c r="H664" s="618"/>
      <c r="I664" s="104">
        <f t="shared" si="102"/>
        <v>0</v>
      </c>
      <c r="J664" s="615">
        <f t="shared" si="106"/>
        <v>0</v>
      </c>
      <c r="K664" s="618"/>
      <c r="L664" s="104">
        <f t="shared" si="103"/>
        <v>0</v>
      </c>
      <c r="M664" s="615">
        <f t="shared" si="107"/>
        <v>0</v>
      </c>
      <c r="N664" s="618"/>
      <c r="O664" s="104">
        <f t="shared" si="104"/>
        <v>0</v>
      </c>
      <c r="P664" s="615">
        <f t="shared" si="108"/>
        <v>0</v>
      </c>
      <c r="Q664" s="616">
        <f t="shared" si="110"/>
        <v>0</v>
      </c>
      <c r="R664" s="616">
        <f t="shared" si="110"/>
        <v>0</v>
      </c>
      <c r="S664" s="617">
        <f t="shared" si="109"/>
        <v>0</v>
      </c>
    </row>
    <row r="665" spans="1:19" ht="22.5">
      <c r="A665" s="100">
        <f>'[2]Namuna No. 8'!A669</f>
        <v>0</v>
      </c>
      <c r="B665" s="618"/>
      <c r="C665" s="613"/>
      <c r="D665" s="618"/>
      <c r="E665" s="618"/>
      <c r="F665" s="619">
        <f t="shared" si="101"/>
        <v>0</v>
      </c>
      <c r="G665" s="615">
        <f t="shared" si="105"/>
        <v>0</v>
      </c>
      <c r="H665" s="618"/>
      <c r="I665" s="104">
        <f t="shared" si="102"/>
        <v>0</v>
      </c>
      <c r="J665" s="615">
        <f t="shared" si="106"/>
        <v>0</v>
      </c>
      <c r="K665" s="618"/>
      <c r="L665" s="104">
        <f t="shared" si="103"/>
        <v>0</v>
      </c>
      <c r="M665" s="615">
        <f t="shared" si="107"/>
        <v>0</v>
      </c>
      <c r="N665" s="618"/>
      <c r="O665" s="104">
        <f t="shared" si="104"/>
        <v>0</v>
      </c>
      <c r="P665" s="615">
        <f t="shared" si="108"/>
        <v>0</v>
      </c>
      <c r="Q665" s="616">
        <f t="shared" si="110"/>
        <v>0</v>
      </c>
      <c r="R665" s="616">
        <f t="shared" si="110"/>
        <v>0</v>
      </c>
      <c r="S665" s="617">
        <f t="shared" si="109"/>
        <v>0</v>
      </c>
    </row>
    <row r="666" spans="1:19" ht="22.5">
      <c r="A666" s="612">
        <f>'[2]Namuna No. 8'!A670</f>
        <v>0</v>
      </c>
      <c r="B666" s="618"/>
      <c r="C666" s="613"/>
      <c r="D666" s="618"/>
      <c r="E666" s="618"/>
      <c r="F666" s="619">
        <f t="shared" si="101"/>
        <v>0</v>
      </c>
      <c r="G666" s="615">
        <f t="shared" si="105"/>
        <v>0</v>
      </c>
      <c r="H666" s="618"/>
      <c r="I666" s="104">
        <f t="shared" si="102"/>
        <v>0</v>
      </c>
      <c r="J666" s="615">
        <f t="shared" si="106"/>
        <v>0</v>
      </c>
      <c r="K666" s="618"/>
      <c r="L666" s="104">
        <f t="shared" si="103"/>
        <v>0</v>
      </c>
      <c r="M666" s="615">
        <f t="shared" si="107"/>
        <v>0</v>
      </c>
      <c r="N666" s="618"/>
      <c r="O666" s="104">
        <f t="shared" si="104"/>
        <v>0</v>
      </c>
      <c r="P666" s="615">
        <f t="shared" si="108"/>
        <v>0</v>
      </c>
      <c r="Q666" s="616">
        <f t="shared" si="110"/>
        <v>0</v>
      </c>
      <c r="R666" s="616">
        <f t="shared" si="110"/>
        <v>0</v>
      </c>
      <c r="S666" s="617">
        <f t="shared" si="109"/>
        <v>0</v>
      </c>
    </row>
    <row r="667" spans="1:19" ht="22.5">
      <c r="A667" s="100">
        <f>'[2]Namuna No. 8'!A671</f>
        <v>0</v>
      </c>
      <c r="B667" s="618"/>
      <c r="C667" s="613"/>
      <c r="D667" s="618"/>
      <c r="E667" s="618"/>
      <c r="F667" s="619">
        <f t="shared" si="101"/>
        <v>0</v>
      </c>
      <c r="G667" s="615">
        <f t="shared" si="105"/>
        <v>0</v>
      </c>
      <c r="H667" s="618"/>
      <c r="I667" s="104">
        <f t="shared" si="102"/>
        <v>0</v>
      </c>
      <c r="J667" s="615">
        <f t="shared" si="106"/>
        <v>0</v>
      </c>
      <c r="K667" s="618"/>
      <c r="L667" s="104">
        <f t="shared" si="103"/>
        <v>0</v>
      </c>
      <c r="M667" s="615">
        <f t="shared" si="107"/>
        <v>0</v>
      </c>
      <c r="N667" s="618"/>
      <c r="O667" s="104">
        <f t="shared" si="104"/>
        <v>0</v>
      </c>
      <c r="P667" s="615">
        <f t="shared" si="108"/>
        <v>0</v>
      </c>
      <c r="Q667" s="616">
        <f t="shared" si="110"/>
        <v>0</v>
      </c>
      <c r="R667" s="616">
        <f t="shared" si="110"/>
        <v>0</v>
      </c>
      <c r="S667" s="617">
        <f t="shared" si="109"/>
        <v>0</v>
      </c>
    </row>
    <row r="668" spans="1:19" ht="22.5">
      <c r="A668" s="100">
        <f>'[2]Namuna No. 8'!A672</f>
        <v>0</v>
      </c>
      <c r="B668" s="618"/>
      <c r="C668" s="613"/>
      <c r="D668" s="618"/>
      <c r="E668" s="618"/>
      <c r="F668" s="619">
        <f t="shared" si="101"/>
        <v>0</v>
      </c>
      <c r="G668" s="615">
        <f t="shared" si="105"/>
        <v>0</v>
      </c>
      <c r="H668" s="618"/>
      <c r="I668" s="104">
        <f t="shared" si="102"/>
        <v>0</v>
      </c>
      <c r="J668" s="615">
        <f t="shared" si="106"/>
        <v>0</v>
      </c>
      <c r="K668" s="618"/>
      <c r="L668" s="104">
        <f t="shared" si="103"/>
        <v>0</v>
      </c>
      <c r="M668" s="615">
        <f t="shared" si="107"/>
        <v>0</v>
      </c>
      <c r="N668" s="618"/>
      <c r="O668" s="104">
        <f t="shared" si="104"/>
        <v>0</v>
      </c>
      <c r="P668" s="615">
        <f t="shared" si="108"/>
        <v>0</v>
      </c>
      <c r="Q668" s="616">
        <f t="shared" si="110"/>
        <v>0</v>
      </c>
      <c r="R668" s="616">
        <f t="shared" si="110"/>
        <v>0</v>
      </c>
      <c r="S668" s="617">
        <f t="shared" si="109"/>
        <v>0</v>
      </c>
    </row>
    <row r="669" spans="1:19" ht="22.5">
      <c r="A669" s="100">
        <f>'[2]Namuna No. 8'!A673</f>
        <v>0</v>
      </c>
      <c r="B669" s="618"/>
      <c r="C669" s="613"/>
      <c r="D669" s="618"/>
      <c r="E669" s="618"/>
      <c r="F669" s="619">
        <f t="shared" si="101"/>
        <v>0</v>
      </c>
      <c r="G669" s="615">
        <f t="shared" si="105"/>
        <v>0</v>
      </c>
      <c r="H669" s="618"/>
      <c r="I669" s="104">
        <f t="shared" si="102"/>
        <v>0</v>
      </c>
      <c r="J669" s="615">
        <f t="shared" si="106"/>
        <v>0</v>
      </c>
      <c r="K669" s="618"/>
      <c r="L669" s="104">
        <f t="shared" si="103"/>
        <v>0</v>
      </c>
      <c r="M669" s="615">
        <f t="shared" si="107"/>
        <v>0</v>
      </c>
      <c r="N669" s="618"/>
      <c r="O669" s="104">
        <f t="shared" si="104"/>
        <v>0</v>
      </c>
      <c r="P669" s="615">
        <f t="shared" si="108"/>
        <v>0</v>
      </c>
      <c r="Q669" s="616">
        <f t="shared" si="110"/>
        <v>0</v>
      </c>
      <c r="R669" s="616">
        <f t="shared" si="110"/>
        <v>0</v>
      </c>
      <c r="S669" s="617">
        <f t="shared" si="109"/>
        <v>0</v>
      </c>
    </row>
    <row r="670" spans="1:19" ht="22.5">
      <c r="A670" s="612">
        <f>'[2]Namuna No. 8'!A674</f>
        <v>0</v>
      </c>
      <c r="B670" s="618"/>
      <c r="C670" s="613"/>
      <c r="D670" s="618"/>
      <c r="E670" s="618"/>
      <c r="F670" s="619">
        <f t="shared" si="101"/>
        <v>0</v>
      </c>
      <c r="G670" s="615">
        <f t="shared" si="105"/>
        <v>0</v>
      </c>
      <c r="H670" s="618"/>
      <c r="I670" s="104">
        <f t="shared" si="102"/>
        <v>0</v>
      </c>
      <c r="J670" s="615">
        <f t="shared" si="106"/>
        <v>0</v>
      </c>
      <c r="K670" s="618"/>
      <c r="L670" s="104">
        <f t="shared" si="103"/>
        <v>0</v>
      </c>
      <c r="M670" s="615">
        <f t="shared" si="107"/>
        <v>0</v>
      </c>
      <c r="N670" s="618"/>
      <c r="O670" s="104">
        <f t="shared" si="104"/>
        <v>0</v>
      </c>
      <c r="P670" s="615">
        <f t="shared" si="108"/>
        <v>0</v>
      </c>
      <c r="Q670" s="616">
        <f t="shared" si="110"/>
        <v>0</v>
      </c>
      <c r="R670" s="616">
        <f t="shared" si="110"/>
        <v>0</v>
      </c>
      <c r="S670" s="617">
        <f t="shared" si="109"/>
        <v>0</v>
      </c>
    </row>
    <row r="671" spans="1:19" ht="22.5">
      <c r="A671" s="100">
        <f>'[2]Namuna No. 8'!A675</f>
        <v>0</v>
      </c>
      <c r="B671" s="618"/>
      <c r="C671" s="613"/>
      <c r="D671" s="618"/>
      <c r="E671" s="618"/>
      <c r="F671" s="619">
        <f t="shared" si="101"/>
        <v>0</v>
      </c>
      <c r="G671" s="615">
        <f t="shared" si="105"/>
        <v>0</v>
      </c>
      <c r="H671" s="618"/>
      <c r="I671" s="104">
        <f t="shared" si="102"/>
        <v>0</v>
      </c>
      <c r="J671" s="615">
        <f t="shared" si="106"/>
        <v>0</v>
      </c>
      <c r="K671" s="618"/>
      <c r="L671" s="104">
        <f t="shared" si="103"/>
        <v>0</v>
      </c>
      <c r="M671" s="615">
        <f t="shared" si="107"/>
        <v>0</v>
      </c>
      <c r="N671" s="618"/>
      <c r="O671" s="104">
        <f t="shared" si="104"/>
        <v>0</v>
      </c>
      <c r="P671" s="615">
        <f t="shared" si="108"/>
        <v>0</v>
      </c>
      <c r="Q671" s="616">
        <f t="shared" si="110"/>
        <v>0</v>
      </c>
      <c r="R671" s="616">
        <f t="shared" si="110"/>
        <v>0</v>
      </c>
      <c r="S671" s="617">
        <f t="shared" si="109"/>
        <v>0</v>
      </c>
    </row>
    <row r="672" spans="1:19" ht="22.5">
      <c r="A672" s="100">
        <f>'[2]Namuna No. 8'!A676</f>
        <v>0</v>
      </c>
      <c r="B672" s="618"/>
      <c r="C672" s="613"/>
      <c r="D672" s="618"/>
      <c r="E672" s="618"/>
      <c r="F672" s="619">
        <f t="shared" si="101"/>
        <v>0</v>
      </c>
      <c r="G672" s="615">
        <f t="shared" si="105"/>
        <v>0</v>
      </c>
      <c r="H672" s="618"/>
      <c r="I672" s="104">
        <f t="shared" si="102"/>
        <v>0</v>
      </c>
      <c r="J672" s="615">
        <f t="shared" si="106"/>
        <v>0</v>
      </c>
      <c r="K672" s="618"/>
      <c r="L672" s="104">
        <f t="shared" si="103"/>
        <v>0</v>
      </c>
      <c r="M672" s="615">
        <f t="shared" si="107"/>
        <v>0</v>
      </c>
      <c r="N672" s="618"/>
      <c r="O672" s="104">
        <f t="shared" si="104"/>
        <v>0</v>
      </c>
      <c r="P672" s="615">
        <f t="shared" si="108"/>
        <v>0</v>
      </c>
      <c r="Q672" s="616">
        <f t="shared" si="110"/>
        <v>0</v>
      </c>
      <c r="R672" s="616">
        <f t="shared" si="110"/>
        <v>0</v>
      </c>
      <c r="S672" s="617">
        <f t="shared" si="109"/>
        <v>0</v>
      </c>
    </row>
    <row r="673" spans="1:19" ht="22.5">
      <c r="A673" s="100">
        <f>'[2]Namuna No. 8'!A677</f>
        <v>0</v>
      </c>
      <c r="B673" s="618"/>
      <c r="C673" s="613"/>
      <c r="D673" s="618"/>
      <c r="E673" s="618"/>
      <c r="F673" s="619">
        <f t="shared" si="101"/>
        <v>0</v>
      </c>
      <c r="G673" s="615">
        <f t="shared" si="105"/>
        <v>0</v>
      </c>
      <c r="H673" s="618"/>
      <c r="I673" s="104">
        <f t="shared" si="102"/>
        <v>0</v>
      </c>
      <c r="J673" s="615">
        <f t="shared" si="106"/>
        <v>0</v>
      </c>
      <c r="K673" s="618"/>
      <c r="L673" s="104">
        <f t="shared" si="103"/>
        <v>0</v>
      </c>
      <c r="M673" s="615">
        <f t="shared" si="107"/>
        <v>0</v>
      </c>
      <c r="N673" s="618"/>
      <c r="O673" s="104">
        <f t="shared" si="104"/>
        <v>0</v>
      </c>
      <c r="P673" s="615">
        <f t="shared" si="108"/>
        <v>0</v>
      </c>
      <c r="Q673" s="616">
        <f t="shared" si="110"/>
        <v>0</v>
      </c>
      <c r="R673" s="616">
        <f t="shared" si="110"/>
        <v>0</v>
      </c>
      <c r="S673" s="617">
        <f t="shared" si="109"/>
        <v>0</v>
      </c>
    </row>
    <row r="674" spans="1:19" ht="22.5">
      <c r="A674" s="612">
        <f>'[2]Namuna No. 8'!A678</f>
        <v>0</v>
      </c>
      <c r="B674" s="618"/>
      <c r="C674" s="613"/>
      <c r="D674" s="618"/>
      <c r="E674" s="618"/>
      <c r="F674" s="619">
        <f t="shared" si="101"/>
        <v>0</v>
      </c>
      <c r="G674" s="615">
        <f t="shared" si="105"/>
        <v>0</v>
      </c>
      <c r="H674" s="618"/>
      <c r="I674" s="104">
        <f t="shared" si="102"/>
        <v>0</v>
      </c>
      <c r="J674" s="615">
        <f t="shared" si="106"/>
        <v>0</v>
      </c>
      <c r="K674" s="618"/>
      <c r="L674" s="104">
        <f t="shared" si="103"/>
        <v>0</v>
      </c>
      <c r="M674" s="615">
        <f t="shared" si="107"/>
        <v>0</v>
      </c>
      <c r="N674" s="618"/>
      <c r="O674" s="104">
        <f t="shared" si="104"/>
        <v>0</v>
      </c>
      <c r="P674" s="615">
        <f t="shared" si="108"/>
        <v>0</v>
      </c>
      <c r="Q674" s="616">
        <f t="shared" si="110"/>
        <v>0</v>
      </c>
      <c r="R674" s="616">
        <f t="shared" si="110"/>
        <v>0</v>
      </c>
      <c r="S674" s="617">
        <f t="shared" si="109"/>
        <v>0</v>
      </c>
    </row>
    <row r="675" spans="1:19" ht="22.5">
      <c r="A675" s="100">
        <f>'[2]Namuna No. 8'!A679</f>
        <v>0</v>
      </c>
      <c r="B675" s="618"/>
      <c r="C675" s="613"/>
      <c r="D675" s="618"/>
      <c r="E675" s="618"/>
      <c r="F675" s="619">
        <f t="shared" si="101"/>
        <v>0</v>
      </c>
      <c r="G675" s="615">
        <f t="shared" si="105"/>
        <v>0</v>
      </c>
      <c r="H675" s="618"/>
      <c r="I675" s="104">
        <f t="shared" si="102"/>
        <v>0</v>
      </c>
      <c r="J675" s="615">
        <f t="shared" si="106"/>
        <v>0</v>
      </c>
      <c r="K675" s="618"/>
      <c r="L675" s="104">
        <f t="shared" si="103"/>
        <v>0</v>
      </c>
      <c r="M675" s="615">
        <f t="shared" si="107"/>
        <v>0</v>
      </c>
      <c r="N675" s="618"/>
      <c r="O675" s="104">
        <f t="shared" si="104"/>
        <v>0</v>
      </c>
      <c r="P675" s="615">
        <f t="shared" si="108"/>
        <v>0</v>
      </c>
      <c r="Q675" s="616">
        <f t="shared" si="110"/>
        <v>0</v>
      </c>
      <c r="R675" s="616">
        <f t="shared" si="110"/>
        <v>0</v>
      </c>
      <c r="S675" s="617">
        <f t="shared" si="109"/>
        <v>0</v>
      </c>
    </row>
    <row r="676" spans="1:19" ht="22.5">
      <c r="A676" s="100">
        <f>'[2]Namuna No. 8'!A680</f>
        <v>0</v>
      </c>
      <c r="B676" s="618"/>
      <c r="C676" s="613"/>
      <c r="D676" s="618"/>
      <c r="E676" s="618"/>
      <c r="F676" s="619">
        <f t="shared" si="101"/>
        <v>0</v>
      </c>
      <c r="G676" s="615">
        <f t="shared" si="105"/>
        <v>0</v>
      </c>
      <c r="H676" s="618"/>
      <c r="I676" s="104">
        <f t="shared" si="102"/>
        <v>0</v>
      </c>
      <c r="J676" s="615">
        <f t="shared" si="106"/>
        <v>0</v>
      </c>
      <c r="K676" s="618"/>
      <c r="L676" s="104">
        <f t="shared" si="103"/>
        <v>0</v>
      </c>
      <c r="M676" s="615">
        <f t="shared" si="107"/>
        <v>0</v>
      </c>
      <c r="N676" s="618"/>
      <c r="O676" s="104">
        <f t="shared" si="104"/>
        <v>0</v>
      </c>
      <c r="P676" s="615">
        <f t="shared" si="108"/>
        <v>0</v>
      </c>
      <c r="Q676" s="616">
        <f t="shared" si="110"/>
        <v>0</v>
      </c>
      <c r="R676" s="616">
        <f t="shared" si="110"/>
        <v>0</v>
      </c>
      <c r="S676" s="617">
        <f t="shared" si="109"/>
        <v>0</v>
      </c>
    </row>
    <row r="677" spans="1:19" ht="22.5">
      <c r="A677" s="100">
        <f>'[2]Namuna No. 8'!A681</f>
        <v>0</v>
      </c>
      <c r="B677" s="618"/>
      <c r="C677" s="613"/>
      <c r="D677" s="618"/>
      <c r="E677" s="618"/>
      <c r="F677" s="619">
        <f t="shared" si="101"/>
        <v>0</v>
      </c>
      <c r="G677" s="615">
        <f t="shared" si="105"/>
        <v>0</v>
      </c>
      <c r="H677" s="618"/>
      <c r="I677" s="104">
        <f t="shared" si="102"/>
        <v>0</v>
      </c>
      <c r="J677" s="615">
        <f t="shared" si="106"/>
        <v>0</v>
      </c>
      <c r="K677" s="618"/>
      <c r="L677" s="104">
        <f t="shared" si="103"/>
        <v>0</v>
      </c>
      <c r="M677" s="615">
        <f t="shared" si="107"/>
        <v>0</v>
      </c>
      <c r="N677" s="618"/>
      <c r="O677" s="104">
        <f t="shared" si="104"/>
        <v>0</v>
      </c>
      <c r="P677" s="615">
        <f t="shared" si="108"/>
        <v>0</v>
      </c>
      <c r="Q677" s="616">
        <f t="shared" si="110"/>
        <v>0</v>
      </c>
      <c r="R677" s="616">
        <f t="shared" si="110"/>
        <v>0</v>
      </c>
      <c r="S677" s="617">
        <f t="shared" si="109"/>
        <v>0</v>
      </c>
    </row>
    <row r="678" spans="1:19" ht="22.5">
      <c r="A678" s="612">
        <f>'[2]Namuna No. 8'!A682</f>
        <v>0</v>
      </c>
      <c r="B678" s="618"/>
      <c r="C678" s="613"/>
      <c r="D678" s="618"/>
      <c r="E678" s="618"/>
      <c r="F678" s="619">
        <f t="shared" si="101"/>
        <v>0</v>
      </c>
      <c r="G678" s="615">
        <f t="shared" si="105"/>
        <v>0</v>
      </c>
      <c r="H678" s="618"/>
      <c r="I678" s="104">
        <f t="shared" si="102"/>
        <v>0</v>
      </c>
      <c r="J678" s="615">
        <f t="shared" si="106"/>
        <v>0</v>
      </c>
      <c r="K678" s="618"/>
      <c r="L678" s="104">
        <f t="shared" si="103"/>
        <v>0</v>
      </c>
      <c r="M678" s="615">
        <f t="shared" si="107"/>
        <v>0</v>
      </c>
      <c r="N678" s="618"/>
      <c r="O678" s="104">
        <f t="shared" si="104"/>
        <v>0</v>
      </c>
      <c r="P678" s="615">
        <f t="shared" si="108"/>
        <v>0</v>
      </c>
      <c r="Q678" s="616">
        <f t="shared" si="110"/>
        <v>0</v>
      </c>
      <c r="R678" s="616">
        <f t="shared" si="110"/>
        <v>0</v>
      </c>
      <c r="S678" s="617">
        <f t="shared" si="109"/>
        <v>0</v>
      </c>
    </row>
    <row r="679" spans="1:19" ht="22.5">
      <c r="A679" s="100">
        <f>'[2]Namuna No. 8'!A683</f>
        <v>0</v>
      </c>
      <c r="B679" s="618"/>
      <c r="C679" s="613"/>
      <c r="D679" s="618"/>
      <c r="E679" s="618"/>
      <c r="F679" s="619">
        <f t="shared" si="101"/>
        <v>0</v>
      </c>
      <c r="G679" s="615">
        <f t="shared" si="105"/>
        <v>0</v>
      </c>
      <c r="H679" s="618"/>
      <c r="I679" s="104">
        <f t="shared" si="102"/>
        <v>0</v>
      </c>
      <c r="J679" s="615">
        <f t="shared" si="106"/>
        <v>0</v>
      </c>
      <c r="K679" s="618"/>
      <c r="L679" s="104">
        <f t="shared" si="103"/>
        <v>0</v>
      </c>
      <c r="M679" s="615">
        <f t="shared" si="107"/>
        <v>0</v>
      </c>
      <c r="N679" s="618"/>
      <c r="O679" s="104">
        <f t="shared" si="104"/>
        <v>0</v>
      </c>
      <c r="P679" s="615">
        <f t="shared" si="108"/>
        <v>0</v>
      </c>
      <c r="Q679" s="616">
        <f t="shared" si="110"/>
        <v>0</v>
      </c>
      <c r="R679" s="616">
        <f t="shared" si="110"/>
        <v>0</v>
      </c>
      <c r="S679" s="617">
        <f t="shared" si="109"/>
        <v>0</v>
      </c>
    </row>
    <row r="680" spans="1:19" ht="22.5">
      <c r="A680" s="100">
        <f>'[2]Namuna No. 8'!A684</f>
        <v>0</v>
      </c>
      <c r="B680" s="618"/>
      <c r="C680" s="613"/>
      <c r="D680" s="618"/>
      <c r="E680" s="618"/>
      <c r="F680" s="619">
        <f t="shared" si="101"/>
        <v>0</v>
      </c>
      <c r="G680" s="615">
        <f t="shared" si="105"/>
        <v>0</v>
      </c>
      <c r="H680" s="618"/>
      <c r="I680" s="104">
        <f t="shared" si="102"/>
        <v>0</v>
      </c>
      <c r="J680" s="615">
        <f t="shared" si="106"/>
        <v>0</v>
      </c>
      <c r="K680" s="618"/>
      <c r="L680" s="104">
        <f t="shared" si="103"/>
        <v>0</v>
      </c>
      <c r="M680" s="615">
        <f t="shared" si="107"/>
        <v>0</v>
      </c>
      <c r="N680" s="618"/>
      <c r="O680" s="104">
        <f t="shared" si="104"/>
        <v>0</v>
      </c>
      <c r="P680" s="615">
        <f t="shared" si="108"/>
        <v>0</v>
      </c>
      <c r="Q680" s="616">
        <f t="shared" si="110"/>
        <v>0</v>
      </c>
      <c r="R680" s="616">
        <f t="shared" si="110"/>
        <v>0</v>
      </c>
      <c r="S680" s="617">
        <f t="shared" si="109"/>
        <v>0</v>
      </c>
    </row>
    <row r="681" spans="1:19" ht="22.5">
      <c r="A681" s="100">
        <f>'[2]Namuna No. 8'!A685</f>
        <v>0</v>
      </c>
      <c r="B681" s="618"/>
      <c r="C681" s="613"/>
      <c r="D681" s="618"/>
      <c r="E681" s="618"/>
      <c r="F681" s="619">
        <f t="shared" si="101"/>
        <v>0</v>
      </c>
      <c r="G681" s="615">
        <f t="shared" si="105"/>
        <v>0</v>
      </c>
      <c r="H681" s="618"/>
      <c r="I681" s="104">
        <f t="shared" si="102"/>
        <v>0</v>
      </c>
      <c r="J681" s="615">
        <f t="shared" si="106"/>
        <v>0</v>
      </c>
      <c r="K681" s="618"/>
      <c r="L681" s="104">
        <f t="shared" si="103"/>
        <v>0</v>
      </c>
      <c r="M681" s="615">
        <f t="shared" si="107"/>
        <v>0</v>
      </c>
      <c r="N681" s="618"/>
      <c r="O681" s="104">
        <f t="shared" si="104"/>
        <v>0</v>
      </c>
      <c r="P681" s="615">
        <f t="shared" si="108"/>
        <v>0</v>
      </c>
      <c r="Q681" s="616">
        <f t="shared" si="110"/>
        <v>0</v>
      </c>
      <c r="R681" s="616">
        <f t="shared" si="110"/>
        <v>0</v>
      </c>
      <c r="S681" s="617">
        <f t="shared" si="109"/>
        <v>0</v>
      </c>
    </row>
    <row r="682" spans="1:19" ht="22.5">
      <c r="A682" s="612">
        <f>'[2]Namuna No. 8'!A686</f>
        <v>0</v>
      </c>
      <c r="B682" s="618"/>
      <c r="C682" s="613"/>
      <c r="D682" s="618"/>
      <c r="E682" s="618"/>
      <c r="F682" s="619">
        <f t="shared" si="101"/>
        <v>0</v>
      </c>
      <c r="G682" s="615">
        <f t="shared" si="105"/>
        <v>0</v>
      </c>
      <c r="H682" s="618"/>
      <c r="I682" s="104">
        <f t="shared" si="102"/>
        <v>0</v>
      </c>
      <c r="J682" s="615">
        <f t="shared" si="106"/>
        <v>0</v>
      </c>
      <c r="K682" s="618"/>
      <c r="L682" s="104">
        <f t="shared" si="103"/>
        <v>0</v>
      </c>
      <c r="M682" s="615">
        <f t="shared" si="107"/>
        <v>0</v>
      </c>
      <c r="N682" s="618"/>
      <c r="O682" s="104">
        <f t="shared" si="104"/>
        <v>0</v>
      </c>
      <c r="P682" s="615">
        <f t="shared" si="108"/>
        <v>0</v>
      </c>
      <c r="Q682" s="616">
        <f t="shared" si="110"/>
        <v>0</v>
      </c>
      <c r="R682" s="616">
        <f t="shared" si="110"/>
        <v>0</v>
      </c>
      <c r="S682" s="617">
        <f t="shared" si="109"/>
        <v>0</v>
      </c>
    </row>
    <row r="683" spans="1:19" ht="22.5">
      <c r="A683" s="100">
        <f>'[2]Namuna No. 8'!A687</f>
        <v>0</v>
      </c>
      <c r="B683" s="618"/>
      <c r="C683" s="613"/>
      <c r="D683" s="618"/>
      <c r="E683" s="618"/>
      <c r="F683" s="619">
        <f t="shared" si="101"/>
        <v>0</v>
      </c>
      <c r="G683" s="615">
        <f t="shared" si="105"/>
        <v>0</v>
      </c>
      <c r="H683" s="618"/>
      <c r="I683" s="104">
        <f t="shared" si="102"/>
        <v>0</v>
      </c>
      <c r="J683" s="615">
        <f t="shared" si="106"/>
        <v>0</v>
      </c>
      <c r="K683" s="618"/>
      <c r="L683" s="104">
        <f t="shared" si="103"/>
        <v>0</v>
      </c>
      <c r="M683" s="615">
        <f t="shared" si="107"/>
        <v>0</v>
      </c>
      <c r="N683" s="618"/>
      <c r="O683" s="104">
        <f t="shared" si="104"/>
        <v>0</v>
      </c>
      <c r="P683" s="615">
        <f t="shared" si="108"/>
        <v>0</v>
      </c>
      <c r="Q683" s="616">
        <f t="shared" si="110"/>
        <v>0</v>
      </c>
      <c r="R683" s="616">
        <f t="shared" si="110"/>
        <v>0</v>
      </c>
      <c r="S683" s="617">
        <f t="shared" si="109"/>
        <v>0</v>
      </c>
    </row>
    <row r="684" spans="1:19" ht="22.5">
      <c r="A684" s="100">
        <f>'[2]Namuna No. 8'!A688</f>
        <v>0</v>
      </c>
      <c r="B684" s="618"/>
      <c r="C684" s="613"/>
      <c r="D684" s="618"/>
      <c r="E684" s="618"/>
      <c r="F684" s="619">
        <f t="shared" si="101"/>
        <v>0</v>
      </c>
      <c r="G684" s="615">
        <f t="shared" si="105"/>
        <v>0</v>
      </c>
      <c r="H684" s="618"/>
      <c r="I684" s="104">
        <f t="shared" si="102"/>
        <v>0</v>
      </c>
      <c r="J684" s="615">
        <f t="shared" si="106"/>
        <v>0</v>
      </c>
      <c r="K684" s="618"/>
      <c r="L684" s="104">
        <f t="shared" si="103"/>
        <v>0</v>
      </c>
      <c r="M684" s="615">
        <f t="shared" si="107"/>
        <v>0</v>
      </c>
      <c r="N684" s="618"/>
      <c r="O684" s="104">
        <f t="shared" si="104"/>
        <v>0</v>
      </c>
      <c r="P684" s="615">
        <f t="shared" si="108"/>
        <v>0</v>
      </c>
      <c r="Q684" s="616">
        <f t="shared" si="110"/>
        <v>0</v>
      </c>
      <c r="R684" s="616">
        <f t="shared" si="110"/>
        <v>0</v>
      </c>
      <c r="S684" s="617">
        <f t="shared" si="109"/>
        <v>0</v>
      </c>
    </row>
    <row r="685" spans="1:19" ht="22.5">
      <c r="A685" s="100">
        <f>'[2]Namuna No. 8'!A689</f>
        <v>0</v>
      </c>
      <c r="B685" s="618"/>
      <c r="C685" s="613"/>
      <c r="D685" s="618"/>
      <c r="E685" s="618"/>
      <c r="F685" s="619">
        <f t="shared" si="101"/>
        <v>0</v>
      </c>
      <c r="G685" s="615">
        <f t="shared" si="105"/>
        <v>0</v>
      </c>
      <c r="H685" s="618"/>
      <c r="I685" s="104">
        <f t="shared" si="102"/>
        <v>0</v>
      </c>
      <c r="J685" s="615">
        <f t="shared" si="106"/>
        <v>0</v>
      </c>
      <c r="K685" s="618"/>
      <c r="L685" s="104">
        <f t="shared" si="103"/>
        <v>0</v>
      </c>
      <c r="M685" s="615">
        <f t="shared" si="107"/>
        <v>0</v>
      </c>
      <c r="N685" s="618"/>
      <c r="O685" s="104">
        <f t="shared" si="104"/>
        <v>0</v>
      </c>
      <c r="P685" s="615">
        <f t="shared" si="108"/>
        <v>0</v>
      </c>
      <c r="Q685" s="616">
        <f t="shared" si="110"/>
        <v>0</v>
      </c>
      <c r="R685" s="616">
        <f t="shared" si="110"/>
        <v>0</v>
      </c>
      <c r="S685" s="617">
        <f t="shared" si="109"/>
        <v>0</v>
      </c>
    </row>
    <row r="686" spans="1:19" ht="22.5">
      <c r="A686" s="612">
        <f>'[2]Namuna No. 8'!A690</f>
        <v>0</v>
      </c>
      <c r="B686" s="618"/>
      <c r="C686" s="613"/>
      <c r="D686" s="618"/>
      <c r="E686" s="618"/>
      <c r="F686" s="619">
        <f t="shared" si="101"/>
        <v>0</v>
      </c>
      <c r="G686" s="615">
        <f t="shared" si="105"/>
        <v>0</v>
      </c>
      <c r="H686" s="618"/>
      <c r="I686" s="104">
        <f t="shared" si="102"/>
        <v>0</v>
      </c>
      <c r="J686" s="615">
        <f t="shared" si="106"/>
        <v>0</v>
      </c>
      <c r="K686" s="618"/>
      <c r="L686" s="104">
        <f t="shared" si="103"/>
        <v>0</v>
      </c>
      <c r="M686" s="615">
        <f t="shared" si="107"/>
        <v>0</v>
      </c>
      <c r="N686" s="618"/>
      <c r="O686" s="104">
        <f t="shared" si="104"/>
        <v>0</v>
      </c>
      <c r="P686" s="615">
        <f t="shared" si="108"/>
        <v>0</v>
      </c>
      <c r="Q686" s="616">
        <f t="shared" si="110"/>
        <v>0</v>
      </c>
      <c r="R686" s="616">
        <f t="shared" si="110"/>
        <v>0</v>
      </c>
      <c r="S686" s="617">
        <f t="shared" si="109"/>
        <v>0</v>
      </c>
    </row>
    <row r="687" spans="1:19" ht="22.5">
      <c r="A687" s="100">
        <f>'[2]Namuna No. 8'!A691</f>
        <v>0</v>
      </c>
      <c r="B687" s="618"/>
      <c r="C687" s="613"/>
      <c r="D687" s="618"/>
      <c r="E687" s="618"/>
      <c r="F687" s="619">
        <f t="shared" si="101"/>
        <v>0</v>
      </c>
      <c r="G687" s="615">
        <f t="shared" si="105"/>
        <v>0</v>
      </c>
      <c r="H687" s="618"/>
      <c r="I687" s="104">
        <f t="shared" si="102"/>
        <v>0</v>
      </c>
      <c r="J687" s="615">
        <f t="shared" si="106"/>
        <v>0</v>
      </c>
      <c r="K687" s="618"/>
      <c r="L687" s="104">
        <f t="shared" si="103"/>
        <v>0</v>
      </c>
      <c r="M687" s="615">
        <f t="shared" si="107"/>
        <v>0</v>
      </c>
      <c r="N687" s="618"/>
      <c r="O687" s="104">
        <f t="shared" si="104"/>
        <v>0</v>
      </c>
      <c r="P687" s="615">
        <f t="shared" si="108"/>
        <v>0</v>
      </c>
      <c r="Q687" s="616">
        <f t="shared" si="110"/>
        <v>0</v>
      </c>
      <c r="R687" s="616">
        <f t="shared" si="110"/>
        <v>0</v>
      </c>
      <c r="S687" s="617">
        <f t="shared" si="109"/>
        <v>0</v>
      </c>
    </row>
    <row r="688" spans="1:19" ht="22.5">
      <c r="A688" s="100">
        <f>'[2]Namuna No. 8'!A692</f>
        <v>0</v>
      </c>
      <c r="B688" s="618"/>
      <c r="C688" s="613"/>
      <c r="D688" s="618"/>
      <c r="E688" s="618"/>
      <c r="F688" s="619">
        <f t="shared" si="101"/>
        <v>0</v>
      </c>
      <c r="G688" s="615">
        <f t="shared" si="105"/>
        <v>0</v>
      </c>
      <c r="H688" s="618"/>
      <c r="I688" s="104">
        <f t="shared" si="102"/>
        <v>0</v>
      </c>
      <c r="J688" s="615">
        <f t="shared" si="106"/>
        <v>0</v>
      </c>
      <c r="K688" s="618"/>
      <c r="L688" s="104">
        <f t="shared" si="103"/>
        <v>0</v>
      </c>
      <c r="M688" s="615">
        <f t="shared" si="107"/>
        <v>0</v>
      </c>
      <c r="N688" s="618"/>
      <c r="O688" s="104">
        <f t="shared" si="104"/>
        <v>0</v>
      </c>
      <c r="P688" s="615">
        <f t="shared" si="108"/>
        <v>0</v>
      </c>
      <c r="Q688" s="616">
        <f t="shared" si="110"/>
        <v>0</v>
      </c>
      <c r="R688" s="616">
        <f t="shared" si="110"/>
        <v>0</v>
      </c>
      <c r="S688" s="617">
        <f t="shared" si="109"/>
        <v>0</v>
      </c>
    </row>
    <row r="689" spans="1:19" ht="22.5">
      <c r="A689" s="100">
        <f>'[2]Namuna No. 8'!A693</f>
        <v>0</v>
      </c>
      <c r="B689" s="618"/>
      <c r="C689" s="613"/>
      <c r="D689" s="618"/>
      <c r="E689" s="618"/>
      <c r="F689" s="619">
        <f t="shared" si="101"/>
        <v>0</v>
      </c>
      <c r="G689" s="615">
        <f t="shared" si="105"/>
        <v>0</v>
      </c>
      <c r="H689" s="618"/>
      <c r="I689" s="104">
        <f t="shared" si="102"/>
        <v>0</v>
      </c>
      <c r="J689" s="615">
        <f t="shared" si="106"/>
        <v>0</v>
      </c>
      <c r="K689" s="618"/>
      <c r="L689" s="104">
        <f t="shared" si="103"/>
        <v>0</v>
      </c>
      <c r="M689" s="615">
        <f t="shared" si="107"/>
        <v>0</v>
      </c>
      <c r="N689" s="618"/>
      <c r="O689" s="104">
        <f t="shared" si="104"/>
        <v>0</v>
      </c>
      <c r="P689" s="615">
        <f t="shared" si="108"/>
        <v>0</v>
      </c>
      <c r="Q689" s="616">
        <f t="shared" si="110"/>
        <v>0</v>
      </c>
      <c r="R689" s="616">
        <f t="shared" si="110"/>
        <v>0</v>
      </c>
      <c r="S689" s="617">
        <f t="shared" si="109"/>
        <v>0</v>
      </c>
    </row>
    <row r="690" spans="1:19" ht="22.5">
      <c r="A690" s="612">
        <f>'[2]Namuna No. 8'!A694</f>
        <v>0</v>
      </c>
      <c r="B690" s="618"/>
      <c r="C690" s="613"/>
      <c r="D690" s="618"/>
      <c r="E690" s="618"/>
      <c r="F690" s="619">
        <f t="shared" si="101"/>
        <v>0</v>
      </c>
      <c r="G690" s="615">
        <f t="shared" si="105"/>
        <v>0</v>
      </c>
      <c r="H690" s="618"/>
      <c r="I690" s="104">
        <f t="shared" si="102"/>
        <v>0</v>
      </c>
      <c r="J690" s="615">
        <f t="shared" si="106"/>
        <v>0</v>
      </c>
      <c r="K690" s="618"/>
      <c r="L690" s="104">
        <f t="shared" si="103"/>
        <v>0</v>
      </c>
      <c r="M690" s="615">
        <f t="shared" si="107"/>
        <v>0</v>
      </c>
      <c r="N690" s="618"/>
      <c r="O690" s="104">
        <f t="shared" si="104"/>
        <v>0</v>
      </c>
      <c r="P690" s="615">
        <f t="shared" si="108"/>
        <v>0</v>
      </c>
      <c r="Q690" s="616">
        <f t="shared" si="110"/>
        <v>0</v>
      </c>
      <c r="R690" s="616">
        <f t="shared" si="110"/>
        <v>0</v>
      </c>
      <c r="S690" s="617">
        <f t="shared" si="109"/>
        <v>0</v>
      </c>
    </row>
    <row r="691" spans="1:19" ht="22.5">
      <c r="A691" s="100">
        <f>'[2]Namuna No. 8'!A695</f>
        <v>0</v>
      </c>
      <c r="B691" s="618"/>
      <c r="C691" s="613"/>
      <c r="D691" s="618"/>
      <c r="E691" s="618"/>
      <c r="F691" s="619">
        <f t="shared" si="101"/>
        <v>0</v>
      </c>
      <c r="G691" s="615">
        <f t="shared" si="105"/>
        <v>0</v>
      </c>
      <c r="H691" s="618"/>
      <c r="I691" s="104">
        <f t="shared" si="102"/>
        <v>0</v>
      </c>
      <c r="J691" s="615">
        <f t="shared" si="106"/>
        <v>0</v>
      </c>
      <c r="K691" s="618"/>
      <c r="L691" s="104">
        <f t="shared" si="103"/>
        <v>0</v>
      </c>
      <c r="M691" s="615">
        <f t="shared" si="107"/>
        <v>0</v>
      </c>
      <c r="N691" s="618"/>
      <c r="O691" s="104">
        <f t="shared" si="104"/>
        <v>0</v>
      </c>
      <c r="P691" s="615">
        <f t="shared" si="108"/>
        <v>0</v>
      </c>
      <c r="Q691" s="616">
        <f t="shared" si="110"/>
        <v>0</v>
      </c>
      <c r="R691" s="616">
        <f t="shared" si="110"/>
        <v>0</v>
      </c>
      <c r="S691" s="617">
        <f t="shared" si="109"/>
        <v>0</v>
      </c>
    </row>
    <row r="692" spans="1:19" ht="22.5">
      <c r="A692" s="100">
        <f>'[2]Namuna No. 8'!A696</f>
        <v>0</v>
      </c>
      <c r="B692" s="618"/>
      <c r="C692" s="613"/>
      <c r="D692" s="618"/>
      <c r="E692" s="618"/>
      <c r="F692" s="619">
        <f t="shared" si="101"/>
        <v>0</v>
      </c>
      <c r="G692" s="615">
        <f t="shared" si="105"/>
        <v>0</v>
      </c>
      <c r="H692" s="618"/>
      <c r="I692" s="104">
        <f t="shared" si="102"/>
        <v>0</v>
      </c>
      <c r="J692" s="615">
        <f t="shared" si="106"/>
        <v>0</v>
      </c>
      <c r="K692" s="618"/>
      <c r="L692" s="104">
        <f t="shared" si="103"/>
        <v>0</v>
      </c>
      <c r="M692" s="615">
        <f t="shared" si="107"/>
        <v>0</v>
      </c>
      <c r="N692" s="618"/>
      <c r="O692" s="104">
        <f t="shared" si="104"/>
        <v>0</v>
      </c>
      <c r="P692" s="615">
        <f t="shared" si="108"/>
        <v>0</v>
      </c>
      <c r="Q692" s="616">
        <f t="shared" si="110"/>
        <v>0</v>
      </c>
      <c r="R692" s="616">
        <f t="shared" si="110"/>
        <v>0</v>
      </c>
      <c r="S692" s="617">
        <f t="shared" si="109"/>
        <v>0</v>
      </c>
    </row>
    <row r="693" spans="1:19" ht="22.5">
      <c r="A693" s="100">
        <f>'[2]Namuna No. 8'!A697</f>
        <v>0</v>
      </c>
      <c r="B693" s="618"/>
      <c r="C693" s="613"/>
      <c r="D693" s="618"/>
      <c r="E693" s="618"/>
      <c r="F693" s="619">
        <f t="shared" si="101"/>
        <v>0</v>
      </c>
      <c r="G693" s="615">
        <f t="shared" si="105"/>
        <v>0</v>
      </c>
      <c r="H693" s="618"/>
      <c r="I693" s="104">
        <f t="shared" si="102"/>
        <v>0</v>
      </c>
      <c r="J693" s="615">
        <f t="shared" si="106"/>
        <v>0</v>
      </c>
      <c r="K693" s="618"/>
      <c r="L693" s="104">
        <f t="shared" si="103"/>
        <v>0</v>
      </c>
      <c r="M693" s="615">
        <f t="shared" si="107"/>
        <v>0</v>
      </c>
      <c r="N693" s="618"/>
      <c r="O693" s="104">
        <f t="shared" si="104"/>
        <v>0</v>
      </c>
      <c r="P693" s="615">
        <f t="shared" si="108"/>
        <v>0</v>
      </c>
      <c r="Q693" s="616">
        <f t="shared" si="110"/>
        <v>0</v>
      </c>
      <c r="R693" s="616">
        <f t="shared" si="110"/>
        <v>0</v>
      </c>
      <c r="S693" s="617">
        <f t="shared" si="109"/>
        <v>0</v>
      </c>
    </row>
    <row r="694" spans="1:19" ht="22.5">
      <c r="A694" s="612">
        <f>'[2]Namuna No. 8'!A698</f>
        <v>0</v>
      </c>
      <c r="B694" s="618"/>
      <c r="C694" s="613"/>
      <c r="D694" s="618"/>
      <c r="E694" s="618"/>
      <c r="F694" s="619">
        <f t="shared" si="101"/>
        <v>0</v>
      </c>
      <c r="G694" s="615">
        <f t="shared" si="105"/>
        <v>0</v>
      </c>
      <c r="H694" s="618"/>
      <c r="I694" s="104">
        <f t="shared" si="102"/>
        <v>0</v>
      </c>
      <c r="J694" s="615">
        <f t="shared" si="106"/>
        <v>0</v>
      </c>
      <c r="K694" s="618"/>
      <c r="L694" s="104">
        <f t="shared" si="103"/>
        <v>0</v>
      </c>
      <c r="M694" s="615">
        <f t="shared" si="107"/>
        <v>0</v>
      </c>
      <c r="N694" s="618"/>
      <c r="O694" s="104">
        <f t="shared" si="104"/>
        <v>0</v>
      </c>
      <c r="P694" s="615">
        <f t="shared" si="108"/>
        <v>0</v>
      </c>
      <c r="Q694" s="616">
        <f t="shared" si="110"/>
        <v>0</v>
      </c>
      <c r="R694" s="616">
        <f t="shared" si="110"/>
        <v>0</v>
      </c>
      <c r="S694" s="617">
        <f t="shared" si="109"/>
        <v>0</v>
      </c>
    </row>
    <row r="695" spans="1:19" ht="22.5">
      <c r="A695" s="100">
        <f>'[2]Namuna No. 8'!A699</f>
        <v>0</v>
      </c>
      <c r="B695" s="618"/>
      <c r="C695" s="613"/>
      <c r="D695" s="618"/>
      <c r="E695" s="618"/>
      <c r="F695" s="619">
        <f t="shared" si="101"/>
        <v>0</v>
      </c>
      <c r="G695" s="615">
        <f t="shared" si="105"/>
        <v>0</v>
      </c>
      <c r="H695" s="618"/>
      <c r="I695" s="104">
        <f t="shared" si="102"/>
        <v>0</v>
      </c>
      <c r="J695" s="615">
        <f t="shared" si="106"/>
        <v>0</v>
      </c>
      <c r="K695" s="618"/>
      <c r="L695" s="104">
        <f t="shared" si="103"/>
        <v>0</v>
      </c>
      <c r="M695" s="615">
        <f t="shared" si="107"/>
        <v>0</v>
      </c>
      <c r="N695" s="618"/>
      <c r="O695" s="104">
        <f t="shared" si="104"/>
        <v>0</v>
      </c>
      <c r="P695" s="615">
        <f t="shared" si="108"/>
        <v>0</v>
      </c>
      <c r="Q695" s="616">
        <f t="shared" si="110"/>
        <v>0</v>
      </c>
      <c r="R695" s="616">
        <f t="shared" si="110"/>
        <v>0</v>
      </c>
      <c r="S695" s="617">
        <f t="shared" si="109"/>
        <v>0</v>
      </c>
    </row>
    <row r="696" spans="1:19" ht="22.5">
      <c r="A696" s="100">
        <f>'[2]Namuna No. 8'!A700</f>
        <v>0</v>
      </c>
      <c r="B696" s="618"/>
      <c r="C696" s="613"/>
      <c r="D696" s="618"/>
      <c r="E696" s="618"/>
      <c r="F696" s="619">
        <f t="shared" si="101"/>
        <v>0</v>
      </c>
      <c r="G696" s="615">
        <f t="shared" si="105"/>
        <v>0</v>
      </c>
      <c r="H696" s="618"/>
      <c r="I696" s="104">
        <f t="shared" si="102"/>
        <v>0</v>
      </c>
      <c r="J696" s="615">
        <f t="shared" si="106"/>
        <v>0</v>
      </c>
      <c r="K696" s="618"/>
      <c r="L696" s="104">
        <f t="shared" si="103"/>
        <v>0</v>
      </c>
      <c r="M696" s="615">
        <f t="shared" si="107"/>
        <v>0</v>
      </c>
      <c r="N696" s="618"/>
      <c r="O696" s="104">
        <f t="shared" si="104"/>
        <v>0</v>
      </c>
      <c r="P696" s="615">
        <f t="shared" si="108"/>
        <v>0</v>
      </c>
      <c r="Q696" s="616">
        <f t="shared" si="110"/>
        <v>0</v>
      </c>
      <c r="R696" s="616">
        <f t="shared" si="110"/>
        <v>0</v>
      </c>
      <c r="S696" s="617">
        <f t="shared" si="109"/>
        <v>0</v>
      </c>
    </row>
    <row r="697" spans="1:19" ht="22.5">
      <c r="A697" s="100">
        <f>'[2]Namuna No. 8'!A701</f>
        <v>0</v>
      </c>
      <c r="B697" s="618"/>
      <c r="C697" s="613"/>
      <c r="D697" s="618"/>
      <c r="E697" s="618"/>
      <c r="F697" s="619">
        <f t="shared" si="101"/>
        <v>0</v>
      </c>
      <c r="G697" s="615">
        <f t="shared" si="105"/>
        <v>0</v>
      </c>
      <c r="H697" s="618"/>
      <c r="I697" s="104">
        <f t="shared" si="102"/>
        <v>0</v>
      </c>
      <c r="J697" s="615">
        <f t="shared" si="106"/>
        <v>0</v>
      </c>
      <c r="K697" s="618"/>
      <c r="L697" s="104">
        <f t="shared" si="103"/>
        <v>0</v>
      </c>
      <c r="M697" s="615">
        <f t="shared" si="107"/>
        <v>0</v>
      </c>
      <c r="N697" s="618"/>
      <c r="O697" s="104">
        <f t="shared" si="104"/>
        <v>0</v>
      </c>
      <c r="P697" s="615">
        <f t="shared" si="108"/>
        <v>0</v>
      </c>
      <c r="Q697" s="616">
        <f t="shared" si="110"/>
        <v>0</v>
      </c>
      <c r="R697" s="616">
        <f t="shared" si="110"/>
        <v>0</v>
      </c>
      <c r="S697" s="617">
        <f t="shared" si="109"/>
        <v>0</v>
      </c>
    </row>
    <row r="698" spans="1:19" ht="22.5">
      <c r="A698" s="612">
        <f>'[2]Namuna No. 8'!A702</f>
        <v>0</v>
      </c>
      <c r="B698" s="618"/>
      <c r="C698" s="613"/>
      <c r="D698" s="618"/>
      <c r="E698" s="618"/>
      <c r="F698" s="619">
        <f t="shared" si="101"/>
        <v>0</v>
      </c>
      <c r="G698" s="615">
        <f t="shared" si="105"/>
        <v>0</v>
      </c>
      <c r="H698" s="618"/>
      <c r="I698" s="104">
        <f t="shared" si="102"/>
        <v>0</v>
      </c>
      <c r="J698" s="615">
        <f t="shared" si="106"/>
        <v>0</v>
      </c>
      <c r="K698" s="618"/>
      <c r="L698" s="104">
        <f t="shared" si="103"/>
        <v>0</v>
      </c>
      <c r="M698" s="615">
        <f t="shared" si="107"/>
        <v>0</v>
      </c>
      <c r="N698" s="618"/>
      <c r="O698" s="104">
        <f t="shared" si="104"/>
        <v>0</v>
      </c>
      <c r="P698" s="615">
        <f t="shared" si="108"/>
        <v>0</v>
      </c>
      <c r="Q698" s="616">
        <f t="shared" si="110"/>
        <v>0</v>
      </c>
      <c r="R698" s="616">
        <f t="shared" si="110"/>
        <v>0</v>
      </c>
      <c r="S698" s="617">
        <f t="shared" si="109"/>
        <v>0</v>
      </c>
    </row>
    <row r="699" spans="1:19" ht="22.5">
      <c r="A699" s="100">
        <f>'[2]Namuna No. 8'!A703</f>
        <v>0</v>
      </c>
      <c r="B699" s="618"/>
      <c r="C699" s="613"/>
      <c r="D699" s="618"/>
      <c r="E699" s="618"/>
      <c r="F699" s="619">
        <f t="shared" si="101"/>
        <v>0</v>
      </c>
      <c r="G699" s="615">
        <f t="shared" si="105"/>
        <v>0</v>
      </c>
      <c r="H699" s="618"/>
      <c r="I699" s="104">
        <f t="shared" si="102"/>
        <v>0</v>
      </c>
      <c r="J699" s="615">
        <f t="shared" si="106"/>
        <v>0</v>
      </c>
      <c r="K699" s="618"/>
      <c r="L699" s="104">
        <f t="shared" si="103"/>
        <v>0</v>
      </c>
      <c r="M699" s="615">
        <f t="shared" si="107"/>
        <v>0</v>
      </c>
      <c r="N699" s="618"/>
      <c r="O699" s="104">
        <f t="shared" si="104"/>
        <v>0</v>
      </c>
      <c r="P699" s="615">
        <f t="shared" si="108"/>
        <v>0</v>
      </c>
      <c r="Q699" s="616">
        <f t="shared" si="110"/>
        <v>0</v>
      </c>
      <c r="R699" s="616">
        <f t="shared" si="110"/>
        <v>0</v>
      </c>
      <c r="S699" s="617">
        <f t="shared" si="109"/>
        <v>0</v>
      </c>
    </row>
    <row r="700" spans="1:19" ht="22.5">
      <c r="A700" s="100">
        <f>'[2]Namuna No. 8'!A704</f>
        <v>0</v>
      </c>
      <c r="B700" s="618"/>
      <c r="C700" s="613"/>
      <c r="D700" s="618"/>
      <c r="E700" s="618"/>
      <c r="F700" s="619">
        <f t="shared" si="101"/>
        <v>0</v>
      </c>
      <c r="G700" s="615">
        <f t="shared" si="105"/>
        <v>0</v>
      </c>
      <c r="H700" s="618"/>
      <c r="I700" s="104">
        <f t="shared" si="102"/>
        <v>0</v>
      </c>
      <c r="J700" s="615">
        <f t="shared" si="106"/>
        <v>0</v>
      </c>
      <c r="K700" s="618"/>
      <c r="L700" s="104">
        <f t="shared" si="103"/>
        <v>0</v>
      </c>
      <c r="M700" s="615">
        <f t="shared" si="107"/>
        <v>0</v>
      </c>
      <c r="N700" s="618"/>
      <c r="O700" s="104">
        <f t="shared" si="104"/>
        <v>0</v>
      </c>
      <c r="P700" s="615">
        <f t="shared" si="108"/>
        <v>0</v>
      </c>
      <c r="Q700" s="616">
        <f t="shared" si="110"/>
        <v>0</v>
      </c>
      <c r="R700" s="616">
        <f t="shared" si="110"/>
        <v>0</v>
      </c>
      <c r="S700" s="617">
        <f t="shared" si="109"/>
        <v>0</v>
      </c>
    </row>
    <row r="701" spans="1:19" ht="22.5">
      <c r="A701" s="100">
        <f>'[2]Namuna No. 8'!A705</f>
        <v>0</v>
      </c>
      <c r="B701" s="618"/>
      <c r="C701" s="613"/>
      <c r="D701" s="618"/>
      <c r="E701" s="618"/>
      <c r="F701" s="619">
        <f t="shared" si="101"/>
        <v>0</v>
      </c>
      <c r="G701" s="615">
        <f t="shared" si="105"/>
        <v>0</v>
      </c>
      <c r="H701" s="618"/>
      <c r="I701" s="104">
        <f t="shared" si="102"/>
        <v>0</v>
      </c>
      <c r="J701" s="615">
        <f t="shared" si="106"/>
        <v>0</v>
      </c>
      <c r="K701" s="618"/>
      <c r="L701" s="104">
        <f t="shared" si="103"/>
        <v>0</v>
      </c>
      <c r="M701" s="615">
        <f t="shared" si="107"/>
        <v>0</v>
      </c>
      <c r="N701" s="618"/>
      <c r="O701" s="104">
        <f t="shared" si="104"/>
        <v>0</v>
      </c>
      <c r="P701" s="615">
        <f t="shared" si="108"/>
        <v>0</v>
      </c>
      <c r="Q701" s="616">
        <f t="shared" si="110"/>
        <v>0</v>
      </c>
      <c r="R701" s="616">
        <f t="shared" si="110"/>
        <v>0</v>
      </c>
      <c r="S701" s="617">
        <f t="shared" si="109"/>
        <v>0</v>
      </c>
    </row>
    <row r="702" spans="1:19" ht="22.5">
      <c r="A702" s="612">
        <f>'[2]Namuna No. 8'!A706</f>
        <v>0</v>
      </c>
      <c r="B702" s="618"/>
      <c r="C702" s="613"/>
      <c r="D702" s="618"/>
      <c r="E702" s="618"/>
      <c r="F702" s="619">
        <f t="shared" si="101"/>
        <v>0</v>
      </c>
      <c r="G702" s="615">
        <f t="shared" si="105"/>
        <v>0</v>
      </c>
      <c r="H702" s="618"/>
      <c r="I702" s="104">
        <f t="shared" si="102"/>
        <v>0</v>
      </c>
      <c r="J702" s="615">
        <f t="shared" si="106"/>
        <v>0</v>
      </c>
      <c r="K702" s="618"/>
      <c r="L702" s="104">
        <f t="shared" si="103"/>
        <v>0</v>
      </c>
      <c r="M702" s="615">
        <f t="shared" si="107"/>
        <v>0</v>
      </c>
      <c r="N702" s="618"/>
      <c r="O702" s="104">
        <f t="shared" si="104"/>
        <v>0</v>
      </c>
      <c r="P702" s="615">
        <f t="shared" si="108"/>
        <v>0</v>
      </c>
      <c r="Q702" s="616">
        <f t="shared" si="110"/>
        <v>0</v>
      </c>
      <c r="R702" s="616">
        <f t="shared" si="110"/>
        <v>0</v>
      </c>
      <c r="S702" s="617">
        <f t="shared" si="109"/>
        <v>0</v>
      </c>
    </row>
    <row r="703" spans="1:19" ht="22.5">
      <c r="A703" s="100">
        <f>'[2]Namuna No. 8'!A707</f>
        <v>0</v>
      </c>
      <c r="B703" s="618"/>
      <c r="C703" s="613"/>
      <c r="D703" s="618"/>
      <c r="E703" s="618"/>
      <c r="F703" s="619">
        <f t="shared" si="101"/>
        <v>0</v>
      </c>
      <c r="G703" s="615">
        <f t="shared" si="105"/>
        <v>0</v>
      </c>
      <c r="H703" s="618"/>
      <c r="I703" s="104">
        <f t="shared" si="102"/>
        <v>0</v>
      </c>
      <c r="J703" s="615">
        <f t="shared" si="106"/>
        <v>0</v>
      </c>
      <c r="K703" s="618"/>
      <c r="L703" s="104">
        <f t="shared" si="103"/>
        <v>0</v>
      </c>
      <c r="M703" s="615">
        <f t="shared" si="107"/>
        <v>0</v>
      </c>
      <c r="N703" s="618"/>
      <c r="O703" s="104">
        <f t="shared" si="104"/>
        <v>0</v>
      </c>
      <c r="P703" s="615">
        <f t="shared" si="108"/>
        <v>0</v>
      </c>
      <c r="Q703" s="616">
        <f t="shared" si="110"/>
        <v>0</v>
      </c>
      <c r="R703" s="616">
        <f t="shared" si="110"/>
        <v>0</v>
      </c>
      <c r="S703" s="617">
        <f t="shared" si="109"/>
        <v>0</v>
      </c>
    </row>
    <row r="704" spans="1:19" ht="22.5">
      <c r="A704" s="100">
        <f>'[2]Namuna No. 8'!A708</f>
        <v>0</v>
      </c>
      <c r="B704" s="618"/>
      <c r="C704" s="613"/>
      <c r="D704" s="618"/>
      <c r="E704" s="618"/>
      <c r="F704" s="619">
        <f t="shared" si="101"/>
        <v>0</v>
      </c>
      <c r="G704" s="615">
        <f t="shared" si="105"/>
        <v>0</v>
      </c>
      <c r="H704" s="618"/>
      <c r="I704" s="104">
        <f t="shared" si="102"/>
        <v>0</v>
      </c>
      <c r="J704" s="615">
        <f t="shared" si="106"/>
        <v>0</v>
      </c>
      <c r="K704" s="618"/>
      <c r="L704" s="104">
        <f t="shared" si="103"/>
        <v>0</v>
      </c>
      <c r="M704" s="615">
        <f t="shared" si="107"/>
        <v>0</v>
      </c>
      <c r="N704" s="618"/>
      <c r="O704" s="104">
        <f t="shared" si="104"/>
        <v>0</v>
      </c>
      <c r="P704" s="615">
        <f t="shared" si="108"/>
        <v>0</v>
      </c>
      <c r="Q704" s="616">
        <f t="shared" si="110"/>
        <v>0</v>
      </c>
      <c r="R704" s="616">
        <f t="shared" si="110"/>
        <v>0</v>
      </c>
      <c r="S704" s="617">
        <f t="shared" si="109"/>
        <v>0</v>
      </c>
    </row>
    <row r="705" spans="1:19" ht="22.5">
      <c r="A705" s="100">
        <f>'[2]Namuna No. 8'!A709</f>
        <v>0</v>
      </c>
      <c r="B705" s="618"/>
      <c r="C705" s="613"/>
      <c r="D705" s="618"/>
      <c r="E705" s="618"/>
      <c r="F705" s="619">
        <f t="shared" si="101"/>
        <v>0</v>
      </c>
      <c r="G705" s="615">
        <f t="shared" si="105"/>
        <v>0</v>
      </c>
      <c r="H705" s="618"/>
      <c r="I705" s="104">
        <f t="shared" si="102"/>
        <v>0</v>
      </c>
      <c r="J705" s="615">
        <f t="shared" si="106"/>
        <v>0</v>
      </c>
      <c r="K705" s="618"/>
      <c r="L705" s="104">
        <f t="shared" si="103"/>
        <v>0</v>
      </c>
      <c r="M705" s="615">
        <f t="shared" si="107"/>
        <v>0</v>
      </c>
      <c r="N705" s="618"/>
      <c r="O705" s="104">
        <f t="shared" si="104"/>
        <v>0</v>
      </c>
      <c r="P705" s="615">
        <f t="shared" si="108"/>
        <v>0</v>
      </c>
      <c r="Q705" s="616">
        <f t="shared" si="110"/>
        <v>0</v>
      </c>
      <c r="R705" s="616">
        <f t="shared" si="110"/>
        <v>0</v>
      </c>
      <c r="S705" s="617">
        <f t="shared" si="109"/>
        <v>0</v>
      </c>
    </row>
    <row r="706" spans="1:19" ht="22.5">
      <c r="A706" s="612">
        <f>'[2]Namuna No. 8'!A710</f>
        <v>0</v>
      </c>
      <c r="B706" s="618"/>
      <c r="C706" s="613"/>
      <c r="D706" s="618"/>
      <c r="E706" s="618"/>
      <c r="F706" s="619">
        <f t="shared" si="101"/>
        <v>0</v>
      </c>
      <c r="G706" s="615">
        <f t="shared" si="105"/>
        <v>0</v>
      </c>
      <c r="H706" s="618"/>
      <c r="I706" s="104">
        <f t="shared" si="102"/>
        <v>0</v>
      </c>
      <c r="J706" s="615">
        <f t="shared" si="106"/>
        <v>0</v>
      </c>
      <c r="K706" s="618"/>
      <c r="L706" s="104">
        <f t="shared" si="103"/>
        <v>0</v>
      </c>
      <c r="M706" s="615">
        <f t="shared" si="107"/>
        <v>0</v>
      </c>
      <c r="N706" s="618"/>
      <c r="O706" s="104">
        <f t="shared" si="104"/>
        <v>0</v>
      </c>
      <c r="P706" s="615">
        <f t="shared" si="108"/>
        <v>0</v>
      </c>
      <c r="Q706" s="616">
        <f t="shared" si="110"/>
        <v>0</v>
      </c>
      <c r="R706" s="616">
        <f t="shared" si="110"/>
        <v>0</v>
      </c>
      <c r="S706" s="617">
        <f t="shared" si="109"/>
        <v>0</v>
      </c>
    </row>
    <row r="707" spans="1:19" ht="22.5">
      <c r="A707" s="100">
        <f>'[2]Namuna No. 8'!A711</f>
        <v>0</v>
      </c>
      <c r="B707" s="618"/>
      <c r="C707" s="613"/>
      <c r="D707" s="618"/>
      <c r="E707" s="618"/>
      <c r="F707" s="619">
        <f t="shared" si="101"/>
        <v>0</v>
      </c>
      <c r="G707" s="615">
        <f t="shared" si="105"/>
        <v>0</v>
      </c>
      <c r="H707" s="618"/>
      <c r="I707" s="104">
        <f t="shared" si="102"/>
        <v>0</v>
      </c>
      <c r="J707" s="615">
        <f t="shared" si="106"/>
        <v>0</v>
      </c>
      <c r="K707" s="618"/>
      <c r="L707" s="104">
        <f t="shared" si="103"/>
        <v>0</v>
      </c>
      <c r="M707" s="615">
        <f t="shared" si="107"/>
        <v>0</v>
      </c>
      <c r="N707" s="618"/>
      <c r="O707" s="104">
        <f t="shared" si="104"/>
        <v>0</v>
      </c>
      <c r="P707" s="615">
        <f t="shared" si="108"/>
        <v>0</v>
      </c>
      <c r="Q707" s="616">
        <f t="shared" si="110"/>
        <v>0</v>
      </c>
      <c r="R707" s="616">
        <f t="shared" si="110"/>
        <v>0</v>
      </c>
      <c r="S707" s="617">
        <f t="shared" si="109"/>
        <v>0</v>
      </c>
    </row>
    <row r="708" spans="1:19" ht="22.5">
      <c r="A708" s="100">
        <f>'[2]Namuna No. 8'!A712</f>
        <v>0</v>
      </c>
      <c r="B708" s="618"/>
      <c r="C708" s="613"/>
      <c r="D708" s="618"/>
      <c r="E708" s="618"/>
      <c r="F708" s="619">
        <f t="shared" si="101"/>
        <v>0</v>
      </c>
      <c r="G708" s="615">
        <f t="shared" si="105"/>
        <v>0</v>
      </c>
      <c r="H708" s="618"/>
      <c r="I708" s="104">
        <f t="shared" si="102"/>
        <v>0</v>
      </c>
      <c r="J708" s="615">
        <f t="shared" si="106"/>
        <v>0</v>
      </c>
      <c r="K708" s="618"/>
      <c r="L708" s="104">
        <f t="shared" si="103"/>
        <v>0</v>
      </c>
      <c r="M708" s="615">
        <f t="shared" si="107"/>
        <v>0</v>
      </c>
      <c r="N708" s="618"/>
      <c r="O708" s="104">
        <f t="shared" si="104"/>
        <v>0</v>
      </c>
      <c r="P708" s="615">
        <f t="shared" si="108"/>
        <v>0</v>
      </c>
      <c r="Q708" s="616">
        <f t="shared" si="110"/>
        <v>0</v>
      </c>
      <c r="R708" s="616">
        <f t="shared" si="110"/>
        <v>0</v>
      </c>
      <c r="S708" s="617">
        <f t="shared" si="109"/>
        <v>0</v>
      </c>
    </row>
    <row r="709" spans="1:19" ht="22.5">
      <c r="A709" s="100">
        <f>'[2]Namuna No. 8'!A713</f>
        <v>0</v>
      </c>
      <c r="B709" s="618"/>
      <c r="C709" s="613"/>
      <c r="D709" s="618"/>
      <c r="E709" s="618"/>
      <c r="F709" s="619">
        <f t="shared" si="101"/>
        <v>0</v>
      </c>
      <c r="G709" s="615">
        <f t="shared" si="105"/>
        <v>0</v>
      </c>
      <c r="H709" s="618"/>
      <c r="I709" s="104">
        <f t="shared" si="102"/>
        <v>0</v>
      </c>
      <c r="J709" s="615">
        <f t="shared" si="106"/>
        <v>0</v>
      </c>
      <c r="K709" s="618"/>
      <c r="L709" s="104">
        <f t="shared" si="103"/>
        <v>0</v>
      </c>
      <c r="M709" s="615">
        <f t="shared" si="107"/>
        <v>0</v>
      </c>
      <c r="N709" s="618"/>
      <c r="O709" s="104">
        <f t="shared" si="104"/>
        <v>0</v>
      </c>
      <c r="P709" s="615">
        <f t="shared" si="108"/>
        <v>0</v>
      </c>
      <c r="Q709" s="616">
        <f t="shared" si="110"/>
        <v>0</v>
      </c>
      <c r="R709" s="616">
        <f t="shared" si="110"/>
        <v>0</v>
      </c>
      <c r="S709" s="617">
        <f t="shared" si="109"/>
        <v>0</v>
      </c>
    </row>
    <row r="710" spans="1:19" ht="22.5">
      <c r="A710" s="612">
        <f>'[2]Namuna No. 8'!A714</f>
        <v>0</v>
      </c>
      <c r="B710" s="618"/>
      <c r="C710" s="613"/>
      <c r="D710" s="618"/>
      <c r="E710" s="618"/>
      <c r="F710" s="619">
        <f t="shared" ref="F710:F773" si="111">SUMIF(Name,C710,GPA)</f>
        <v>0</v>
      </c>
      <c r="G710" s="615">
        <f t="shared" si="105"/>
        <v>0</v>
      </c>
      <c r="H710" s="618"/>
      <c r="I710" s="104">
        <f t="shared" ref="I710:I773" si="112">SUMIF(Name,C710,SNT)</f>
        <v>0</v>
      </c>
      <c r="J710" s="615">
        <f t="shared" si="106"/>
        <v>0</v>
      </c>
      <c r="K710" s="618"/>
      <c r="L710" s="104">
        <f t="shared" ref="L710:L773" si="113">SUMIF(Name,C710,SNT)</f>
        <v>0</v>
      </c>
      <c r="M710" s="615">
        <f t="shared" si="107"/>
        <v>0</v>
      </c>
      <c r="N710" s="618"/>
      <c r="O710" s="104">
        <f t="shared" ref="O710:O773" si="114">SUMIF(Name,C710,WST)</f>
        <v>0</v>
      </c>
      <c r="P710" s="615">
        <f t="shared" si="108"/>
        <v>0</v>
      </c>
      <c r="Q710" s="616">
        <f t="shared" si="110"/>
        <v>0</v>
      </c>
      <c r="R710" s="616">
        <f t="shared" si="110"/>
        <v>0</v>
      </c>
      <c r="S710" s="617">
        <f t="shared" si="109"/>
        <v>0</v>
      </c>
    </row>
    <row r="711" spans="1:19" ht="22.5">
      <c r="A711" s="100">
        <f>'[2]Namuna No. 8'!A715</f>
        <v>0</v>
      </c>
      <c r="B711" s="618"/>
      <c r="C711" s="613"/>
      <c r="D711" s="618"/>
      <c r="E711" s="618"/>
      <c r="F711" s="619">
        <f t="shared" si="111"/>
        <v>0</v>
      </c>
      <c r="G711" s="615">
        <f t="shared" ref="G711:G774" si="115">SUM(E711:F711)</f>
        <v>0</v>
      </c>
      <c r="H711" s="618"/>
      <c r="I711" s="104">
        <f t="shared" si="112"/>
        <v>0</v>
      </c>
      <c r="J711" s="615">
        <f t="shared" ref="J711:J774" si="116">SUM(H711:I711)</f>
        <v>0</v>
      </c>
      <c r="K711" s="618"/>
      <c r="L711" s="104">
        <f t="shared" si="113"/>
        <v>0</v>
      </c>
      <c r="M711" s="615">
        <f t="shared" ref="M711:M774" si="117">SUM(K711:L711)</f>
        <v>0</v>
      </c>
      <c r="N711" s="618"/>
      <c r="O711" s="104">
        <f t="shared" si="114"/>
        <v>0</v>
      </c>
      <c r="P711" s="615">
        <f t="shared" ref="P711:P774" si="118">SUM(N711:O711)</f>
        <v>0</v>
      </c>
      <c r="Q711" s="616">
        <f t="shared" si="110"/>
        <v>0</v>
      </c>
      <c r="R711" s="616">
        <f t="shared" si="110"/>
        <v>0</v>
      </c>
      <c r="S711" s="617">
        <f t="shared" ref="S711:S774" si="119">SUM(Q711:R711)</f>
        <v>0</v>
      </c>
    </row>
    <row r="712" spans="1:19" ht="22.5">
      <c r="A712" s="100">
        <f>'[2]Namuna No. 8'!A716</f>
        <v>0</v>
      </c>
      <c r="B712" s="618"/>
      <c r="C712" s="613"/>
      <c r="D712" s="618"/>
      <c r="E712" s="618"/>
      <c r="F712" s="619">
        <f t="shared" si="111"/>
        <v>0</v>
      </c>
      <c r="G712" s="615">
        <f t="shared" si="115"/>
        <v>0</v>
      </c>
      <c r="H712" s="618"/>
      <c r="I712" s="104">
        <f t="shared" si="112"/>
        <v>0</v>
      </c>
      <c r="J712" s="615">
        <f t="shared" si="116"/>
        <v>0</v>
      </c>
      <c r="K712" s="618"/>
      <c r="L712" s="104">
        <f t="shared" si="113"/>
        <v>0</v>
      </c>
      <c r="M712" s="615">
        <f t="shared" si="117"/>
        <v>0</v>
      </c>
      <c r="N712" s="618"/>
      <c r="O712" s="104">
        <f t="shared" si="114"/>
        <v>0</v>
      </c>
      <c r="P712" s="615">
        <f t="shared" si="118"/>
        <v>0</v>
      </c>
      <c r="Q712" s="616">
        <f t="shared" si="110"/>
        <v>0</v>
      </c>
      <c r="R712" s="616">
        <f t="shared" si="110"/>
        <v>0</v>
      </c>
      <c r="S712" s="617">
        <f t="shared" si="119"/>
        <v>0</v>
      </c>
    </row>
    <row r="713" spans="1:19" ht="22.5">
      <c r="A713" s="100">
        <f>'[2]Namuna No. 8'!A717</f>
        <v>0</v>
      </c>
      <c r="B713" s="618"/>
      <c r="C713" s="613"/>
      <c r="D713" s="618"/>
      <c r="E713" s="618"/>
      <c r="F713" s="619">
        <f t="shared" si="111"/>
        <v>0</v>
      </c>
      <c r="G713" s="615">
        <f t="shared" si="115"/>
        <v>0</v>
      </c>
      <c r="H713" s="618"/>
      <c r="I713" s="104">
        <f t="shared" si="112"/>
        <v>0</v>
      </c>
      <c r="J713" s="615">
        <f t="shared" si="116"/>
        <v>0</v>
      </c>
      <c r="K713" s="618"/>
      <c r="L713" s="104">
        <f t="shared" si="113"/>
        <v>0</v>
      </c>
      <c r="M713" s="615">
        <f t="shared" si="117"/>
        <v>0</v>
      </c>
      <c r="N713" s="618"/>
      <c r="O713" s="104">
        <f t="shared" si="114"/>
        <v>0</v>
      </c>
      <c r="P713" s="615">
        <f t="shared" si="118"/>
        <v>0</v>
      </c>
      <c r="Q713" s="616">
        <f t="shared" si="110"/>
        <v>0</v>
      </c>
      <c r="R713" s="616">
        <f t="shared" si="110"/>
        <v>0</v>
      </c>
      <c r="S713" s="617">
        <f t="shared" si="119"/>
        <v>0</v>
      </c>
    </row>
    <row r="714" spans="1:19" ht="22.5">
      <c r="A714" s="612">
        <f>'[2]Namuna No. 8'!A718</f>
        <v>0</v>
      </c>
      <c r="B714" s="618"/>
      <c r="C714" s="613"/>
      <c r="D714" s="618"/>
      <c r="E714" s="618"/>
      <c r="F714" s="619">
        <f t="shared" si="111"/>
        <v>0</v>
      </c>
      <c r="G714" s="615">
        <f t="shared" si="115"/>
        <v>0</v>
      </c>
      <c r="H714" s="618"/>
      <c r="I714" s="104">
        <f t="shared" si="112"/>
        <v>0</v>
      </c>
      <c r="J714" s="615">
        <f t="shared" si="116"/>
        <v>0</v>
      </c>
      <c r="K714" s="618"/>
      <c r="L714" s="104">
        <f t="shared" si="113"/>
        <v>0</v>
      </c>
      <c r="M714" s="615">
        <f t="shared" si="117"/>
        <v>0</v>
      </c>
      <c r="N714" s="618"/>
      <c r="O714" s="104">
        <f t="shared" si="114"/>
        <v>0</v>
      </c>
      <c r="P714" s="615">
        <f t="shared" si="118"/>
        <v>0</v>
      </c>
      <c r="Q714" s="616">
        <f t="shared" si="110"/>
        <v>0</v>
      </c>
      <c r="R714" s="616">
        <f t="shared" si="110"/>
        <v>0</v>
      </c>
      <c r="S714" s="617">
        <f t="shared" si="119"/>
        <v>0</v>
      </c>
    </row>
    <row r="715" spans="1:19" ht="22.5">
      <c r="A715" s="100">
        <f>'[2]Namuna No. 8'!A719</f>
        <v>0</v>
      </c>
      <c r="B715" s="618"/>
      <c r="C715" s="613"/>
      <c r="D715" s="618"/>
      <c r="E715" s="618"/>
      <c r="F715" s="619">
        <f t="shared" si="111"/>
        <v>0</v>
      </c>
      <c r="G715" s="615">
        <f t="shared" si="115"/>
        <v>0</v>
      </c>
      <c r="H715" s="618"/>
      <c r="I715" s="104">
        <f t="shared" si="112"/>
        <v>0</v>
      </c>
      <c r="J715" s="615">
        <f t="shared" si="116"/>
        <v>0</v>
      </c>
      <c r="K715" s="618"/>
      <c r="L715" s="104">
        <f t="shared" si="113"/>
        <v>0</v>
      </c>
      <c r="M715" s="615">
        <f t="shared" si="117"/>
        <v>0</v>
      </c>
      <c r="N715" s="618"/>
      <c r="O715" s="104">
        <f t="shared" si="114"/>
        <v>0</v>
      </c>
      <c r="P715" s="615">
        <f t="shared" si="118"/>
        <v>0</v>
      </c>
      <c r="Q715" s="616">
        <f t="shared" si="110"/>
        <v>0</v>
      </c>
      <c r="R715" s="616">
        <f t="shared" si="110"/>
        <v>0</v>
      </c>
      <c r="S715" s="617">
        <f t="shared" si="119"/>
        <v>0</v>
      </c>
    </row>
    <row r="716" spans="1:19" ht="22.5">
      <c r="A716" s="100">
        <f>'[2]Namuna No. 8'!A720</f>
        <v>0</v>
      </c>
      <c r="B716" s="618"/>
      <c r="C716" s="613"/>
      <c r="D716" s="618"/>
      <c r="E716" s="618"/>
      <c r="F716" s="619">
        <f t="shared" si="111"/>
        <v>0</v>
      </c>
      <c r="G716" s="615">
        <f t="shared" si="115"/>
        <v>0</v>
      </c>
      <c r="H716" s="618"/>
      <c r="I716" s="104">
        <f t="shared" si="112"/>
        <v>0</v>
      </c>
      <c r="J716" s="615">
        <f t="shared" si="116"/>
        <v>0</v>
      </c>
      <c r="K716" s="618"/>
      <c r="L716" s="104">
        <f t="shared" si="113"/>
        <v>0</v>
      </c>
      <c r="M716" s="615">
        <f t="shared" si="117"/>
        <v>0</v>
      </c>
      <c r="N716" s="618"/>
      <c r="O716" s="104">
        <f t="shared" si="114"/>
        <v>0</v>
      </c>
      <c r="P716" s="615">
        <f t="shared" si="118"/>
        <v>0</v>
      </c>
      <c r="Q716" s="616">
        <f t="shared" si="110"/>
        <v>0</v>
      </c>
      <c r="R716" s="616">
        <f t="shared" si="110"/>
        <v>0</v>
      </c>
      <c r="S716" s="617">
        <f t="shared" si="119"/>
        <v>0</v>
      </c>
    </row>
    <row r="717" spans="1:19" ht="22.5">
      <c r="A717" s="100">
        <f>'[2]Namuna No. 8'!A721</f>
        <v>0</v>
      </c>
      <c r="B717" s="618"/>
      <c r="C717" s="613"/>
      <c r="D717" s="618"/>
      <c r="E717" s="618"/>
      <c r="F717" s="619">
        <f t="shared" si="111"/>
        <v>0</v>
      </c>
      <c r="G717" s="615">
        <f t="shared" si="115"/>
        <v>0</v>
      </c>
      <c r="H717" s="618"/>
      <c r="I717" s="104">
        <f t="shared" si="112"/>
        <v>0</v>
      </c>
      <c r="J717" s="615">
        <f t="shared" si="116"/>
        <v>0</v>
      </c>
      <c r="K717" s="618"/>
      <c r="L717" s="104">
        <f t="shared" si="113"/>
        <v>0</v>
      </c>
      <c r="M717" s="615">
        <f t="shared" si="117"/>
        <v>0</v>
      </c>
      <c r="N717" s="618"/>
      <c r="O717" s="104">
        <f t="shared" si="114"/>
        <v>0</v>
      </c>
      <c r="P717" s="615">
        <f t="shared" si="118"/>
        <v>0</v>
      </c>
      <c r="Q717" s="616">
        <f t="shared" si="110"/>
        <v>0</v>
      </c>
      <c r="R717" s="616">
        <f t="shared" si="110"/>
        <v>0</v>
      </c>
      <c r="S717" s="617">
        <f t="shared" si="119"/>
        <v>0</v>
      </c>
    </row>
    <row r="718" spans="1:19" ht="22.5">
      <c r="A718" s="612">
        <f>'[2]Namuna No. 8'!A722</f>
        <v>0</v>
      </c>
      <c r="B718" s="618"/>
      <c r="C718" s="613"/>
      <c r="D718" s="618"/>
      <c r="E718" s="618"/>
      <c r="F718" s="619">
        <f t="shared" si="111"/>
        <v>0</v>
      </c>
      <c r="G718" s="615">
        <f t="shared" si="115"/>
        <v>0</v>
      </c>
      <c r="H718" s="618"/>
      <c r="I718" s="104">
        <f t="shared" si="112"/>
        <v>0</v>
      </c>
      <c r="J718" s="615">
        <f t="shared" si="116"/>
        <v>0</v>
      </c>
      <c r="K718" s="618"/>
      <c r="L718" s="104">
        <f t="shared" si="113"/>
        <v>0</v>
      </c>
      <c r="M718" s="615">
        <f t="shared" si="117"/>
        <v>0</v>
      </c>
      <c r="N718" s="618"/>
      <c r="O718" s="104">
        <f t="shared" si="114"/>
        <v>0</v>
      </c>
      <c r="P718" s="615">
        <f t="shared" si="118"/>
        <v>0</v>
      </c>
      <c r="Q718" s="616">
        <f t="shared" si="110"/>
        <v>0</v>
      </c>
      <c r="R718" s="616">
        <f t="shared" si="110"/>
        <v>0</v>
      </c>
      <c r="S718" s="617">
        <f t="shared" si="119"/>
        <v>0</v>
      </c>
    </row>
    <row r="719" spans="1:19" ht="22.5">
      <c r="A719" s="100">
        <f>'[2]Namuna No. 8'!A723</f>
        <v>0</v>
      </c>
      <c r="B719" s="618"/>
      <c r="C719" s="613"/>
      <c r="D719" s="618"/>
      <c r="E719" s="618"/>
      <c r="F719" s="619">
        <f t="shared" si="111"/>
        <v>0</v>
      </c>
      <c r="G719" s="615">
        <f t="shared" si="115"/>
        <v>0</v>
      </c>
      <c r="H719" s="618"/>
      <c r="I719" s="104">
        <f t="shared" si="112"/>
        <v>0</v>
      </c>
      <c r="J719" s="615">
        <f t="shared" si="116"/>
        <v>0</v>
      </c>
      <c r="K719" s="618"/>
      <c r="L719" s="104">
        <f t="shared" si="113"/>
        <v>0</v>
      </c>
      <c r="M719" s="615">
        <f t="shared" si="117"/>
        <v>0</v>
      </c>
      <c r="N719" s="618"/>
      <c r="O719" s="104">
        <f t="shared" si="114"/>
        <v>0</v>
      </c>
      <c r="P719" s="615">
        <f t="shared" si="118"/>
        <v>0</v>
      </c>
      <c r="Q719" s="616">
        <f t="shared" si="110"/>
        <v>0</v>
      </c>
      <c r="R719" s="616">
        <f t="shared" si="110"/>
        <v>0</v>
      </c>
      <c r="S719" s="617">
        <f t="shared" si="119"/>
        <v>0</v>
      </c>
    </row>
    <row r="720" spans="1:19" ht="22.5">
      <c r="A720" s="100">
        <f>'[2]Namuna No. 8'!A724</f>
        <v>0</v>
      </c>
      <c r="B720" s="618"/>
      <c r="C720" s="613"/>
      <c r="D720" s="618"/>
      <c r="E720" s="618"/>
      <c r="F720" s="619">
        <f t="shared" si="111"/>
        <v>0</v>
      </c>
      <c r="G720" s="615">
        <f t="shared" si="115"/>
        <v>0</v>
      </c>
      <c r="H720" s="618"/>
      <c r="I720" s="104">
        <f t="shared" si="112"/>
        <v>0</v>
      </c>
      <c r="J720" s="615">
        <f t="shared" si="116"/>
        <v>0</v>
      </c>
      <c r="K720" s="618"/>
      <c r="L720" s="104">
        <f t="shared" si="113"/>
        <v>0</v>
      </c>
      <c r="M720" s="615">
        <f t="shared" si="117"/>
        <v>0</v>
      </c>
      <c r="N720" s="618"/>
      <c r="O720" s="104">
        <f t="shared" si="114"/>
        <v>0</v>
      </c>
      <c r="P720" s="615">
        <f t="shared" si="118"/>
        <v>0</v>
      </c>
      <c r="Q720" s="616">
        <f t="shared" si="110"/>
        <v>0</v>
      </c>
      <c r="R720" s="616">
        <f t="shared" si="110"/>
        <v>0</v>
      </c>
      <c r="S720" s="617">
        <f t="shared" si="119"/>
        <v>0</v>
      </c>
    </row>
    <row r="721" spans="1:19" ht="22.5">
      <c r="A721" s="100">
        <f>'[2]Namuna No. 8'!A725</f>
        <v>0</v>
      </c>
      <c r="B721" s="618"/>
      <c r="C721" s="613"/>
      <c r="D721" s="618"/>
      <c r="E721" s="618"/>
      <c r="F721" s="619">
        <f t="shared" si="111"/>
        <v>0</v>
      </c>
      <c r="G721" s="615">
        <f t="shared" si="115"/>
        <v>0</v>
      </c>
      <c r="H721" s="618"/>
      <c r="I721" s="104">
        <f t="shared" si="112"/>
        <v>0</v>
      </c>
      <c r="J721" s="615">
        <f t="shared" si="116"/>
        <v>0</v>
      </c>
      <c r="K721" s="618"/>
      <c r="L721" s="104">
        <f t="shared" si="113"/>
        <v>0</v>
      </c>
      <c r="M721" s="615">
        <f t="shared" si="117"/>
        <v>0</v>
      </c>
      <c r="N721" s="618"/>
      <c r="O721" s="104">
        <f t="shared" si="114"/>
        <v>0</v>
      </c>
      <c r="P721" s="615">
        <f t="shared" si="118"/>
        <v>0</v>
      </c>
      <c r="Q721" s="616">
        <f t="shared" si="110"/>
        <v>0</v>
      </c>
      <c r="R721" s="616">
        <f t="shared" si="110"/>
        <v>0</v>
      </c>
      <c r="S721" s="617">
        <f t="shared" si="119"/>
        <v>0</v>
      </c>
    </row>
    <row r="722" spans="1:19" ht="22.5">
      <c r="A722" s="612">
        <f>'[2]Namuna No. 8'!A726</f>
        <v>0</v>
      </c>
      <c r="B722" s="618"/>
      <c r="C722" s="613"/>
      <c r="D722" s="618"/>
      <c r="E722" s="618"/>
      <c r="F722" s="619">
        <f t="shared" si="111"/>
        <v>0</v>
      </c>
      <c r="G722" s="615">
        <f t="shared" si="115"/>
        <v>0</v>
      </c>
      <c r="H722" s="618"/>
      <c r="I722" s="104">
        <f t="shared" si="112"/>
        <v>0</v>
      </c>
      <c r="J722" s="615">
        <f t="shared" si="116"/>
        <v>0</v>
      </c>
      <c r="K722" s="618"/>
      <c r="L722" s="104">
        <f t="shared" si="113"/>
        <v>0</v>
      </c>
      <c r="M722" s="615">
        <f t="shared" si="117"/>
        <v>0</v>
      </c>
      <c r="N722" s="618"/>
      <c r="O722" s="104">
        <f t="shared" si="114"/>
        <v>0</v>
      </c>
      <c r="P722" s="615">
        <f t="shared" si="118"/>
        <v>0</v>
      </c>
      <c r="Q722" s="616">
        <f t="shared" si="110"/>
        <v>0</v>
      </c>
      <c r="R722" s="616">
        <f t="shared" si="110"/>
        <v>0</v>
      </c>
      <c r="S722" s="617">
        <f t="shared" si="119"/>
        <v>0</v>
      </c>
    </row>
    <row r="723" spans="1:19" ht="22.5">
      <c r="A723" s="100">
        <f>'[2]Namuna No. 8'!A727</f>
        <v>0</v>
      </c>
      <c r="B723" s="618"/>
      <c r="C723" s="613"/>
      <c r="D723" s="618"/>
      <c r="E723" s="618"/>
      <c r="F723" s="619">
        <f t="shared" si="111"/>
        <v>0</v>
      </c>
      <c r="G723" s="615">
        <f t="shared" si="115"/>
        <v>0</v>
      </c>
      <c r="H723" s="618"/>
      <c r="I723" s="104">
        <f t="shared" si="112"/>
        <v>0</v>
      </c>
      <c r="J723" s="615">
        <f t="shared" si="116"/>
        <v>0</v>
      </c>
      <c r="K723" s="618"/>
      <c r="L723" s="104">
        <f t="shared" si="113"/>
        <v>0</v>
      </c>
      <c r="M723" s="615">
        <f t="shared" si="117"/>
        <v>0</v>
      </c>
      <c r="N723" s="618"/>
      <c r="O723" s="104">
        <f t="shared" si="114"/>
        <v>0</v>
      </c>
      <c r="P723" s="615">
        <f t="shared" si="118"/>
        <v>0</v>
      </c>
      <c r="Q723" s="616">
        <f t="shared" si="110"/>
        <v>0</v>
      </c>
      <c r="R723" s="616">
        <f t="shared" si="110"/>
        <v>0</v>
      </c>
      <c r="S723" s="617">
        <f t="shared" si="119"/>
        <v>0</v>
      </c>
    </row>
    <row r="724" spans="1:19" ht="22.5">
      <c r="A724" s="100">
        <f>'[2]Namuna No. 8'!A728</f>
        <v>0</v>
      </c>
      <c r="B724" s="618"/>
      <c r="C724" s="613"/>
      <c r="D724" s="618"/>
      <c r="E724" s="618"/>
      <c r="F724" s="619">
        <f t="shared" si="111"/>
        <v>0</v>
      </c>
      <c r="G724" s="615">
        <f t="shared" si="115"/>
        <v>0</v>
      </c>
      <c r="H724" s="618"/>
      <c r="I724" s="104">
        <f t="shared" si="112"/>
        <v>0</v>
      </c>
      <c r="J724" s="615">
        <f t="shared" si="116"/>
        <v>0</v>
      </c>
      <c r="K724" s="618"/>
      <c r="L724" s="104">
        <f t="shared" si="113"/>
        <v>0</v>
      </c>
      <c r="M724" s="615">
        <f t="shared" si="117"/>
        <v>0</v>
      </c>
      <c r="N724" s="618"/>
      <c r="O724" s="104">
        <f t="shared" si="114"/>
        <v>0</v>
      </c>
      <c r="P724" s="615">
        <f t="shared" si="118"/>
        <v>0</v>
      </c>
      <c r="Q724" s="616">
        <f t="shared" si="110"/>
        <v>0</v>
      </c>
      <c r="R724" s="616">
        <f t="shared" si="110"/>
        <v>0</v>
      </c>
      <c r="S724" s="617">
        <f t="shared" si="119"/>
        <v>0</v>
      </c>
    </row>
    <row r="725" spans="1:19" ht="22.5">
      <c r="A725" s="100">
        <f>'[2]Namuna No. 8'!A729</f>
        <v>0</v>
      </c>
      <c r="B725" s="618"/>
      <c r="C725" s="613"/>
      <c r="D725" s="618"/>
      <c r="E725" s="618"/>
      <c r="F725" s="619">
        <f t="shared" si="111"/>
        <v>0</v>
      </c>
      <c r="G725" s="615">
        <f t="shared" si="115"/>
        <v>0</v>
      </c>
      <c r="H725" s="618"/>
      <c r="I725" s="104">
        <f t="shared" si="112"/>
        <v>0</v>
      </c>
      <c r="J725" s="615">
        <f t="shared" si="116"/>
        <v>0</v>
      </c>
      <c r="K725" s="618"/>
      <c r="L725" s="104">
        <f t="shared" si="113"/>
        <v>0</v>
      </c>
      <c r="M725" s="615">
        <f t="shared" si="117"/>
        <v>0</v>
      </c>
      <c r="N725" s="618"/>
      <c r="O725" s="104">
        <f t="shared" si="114"/>
        <v>0</v>
      </c>
      <c r="P725" s="615">
        <f t="shared" si="118"/>
        <v>0</v>
      </c>
      <c r="Q725" s="616">
        <f t="shared" si="110"/>
        <v>0</v>
      </c>
      <c r="R725" s="616">
        <f t="shared" si="110"/>
        <v>0</v>
      </c>
      <c r="S725" s="617">
        <f t="shared" si="119"/>
        <v>0</v>
      </c>
    </row>
    <row r="726" spans="1:19" ht="22.5">
      <c r="A726" s="612">
        <f>'[2]Namuna No. 8'!A730</f>
        <v>0</v>
      </c>
      <c r="B726" s="618"/>
      <c r="C726" s="613"/>
      <c r="D726" s="618"/>
      <c r="E726" s="618"/>
      <c r="F726" s="619">
        <f t="shared" si="111"/>
        <v>0</v>
      </c>
      <c r="G726" s="615">
        <f t="shared" si="115"/>
        <v>0</v>
      </c>
      <c r="H726" s="618"/>
      <c r="I726" s="104">
        <f t="shared" si="112"/>
        <v>0</v>
      </c>
      <c r="J726" s="615">
        <f t="shared" si="116"/>
        <v>0</v>
      </c>
      <c r="K726" s="618"/>
      <c r="L726" s="104">
        <f t="shared" si="113"/>
        <v>0</v>
      </c>
      <c r="M726" s="615">
        <f t="shared" si="117"/>
        <v>0</v>
      </c>
      <c r="N726" s="618"/>
      <c r="O726" s="104">
        <f t="shared" si="114"/>
        <v>0</v>
      </c>
      <c r="P726" s="615">
        <f t="shared" si="118"/>
        <v>0</v>
      </c>
      <c r="Q726" s="616">
        <f t="shared" si="110"/>
        <v>0</v>
      </c>
      <c r="R726" s="616">
        <f t="shared" si="110"/>
        <v>0</v>
      </c>
      <c r="S726" s="617">
        <f t="shared" si="119"/>
        <v>0</v>
      </c>
    </row>
    <row r="727" spans="1:19" ht="22.5">
      <c r="A727" s="100">
        <f>'[2]Namuna No. 8'!A731</f>
        <v>0</v>
      </c>
      <c r="B727" s="618"/>
      <c r="C727" s="613"/>
      <c r="D727" s="618"/>
      <c r="E727" s="618"/>
      <c r="F727" s="619">
        <f t="shared" si="111"/>
        <v>0</v>
      </c>
      <c r="G727" s="615">
        <f t="shared" si="115"/>
        <v>0</v>
      </c>
      <c r="H727" s="618"/>
      <c r="I727" s="104">
        <f t="shared" si="112"/>
        <v>0</v>
      </c>
      <c r="J727" s="615">
        <f t="shared" si="116"/>
        <v>0</v>
      </c>
      <c r="K727" s="618"/>
      <c r="L727" s="104">
        <f t="shared" si="113"/>
        <v>0</v>
      </c>
      <c r="M727" s="615">
        <f t="shared" si="117"/>
        <v>0</v>
      </c>
      <c r="N727" s="618"/>
      <c r="O727" s="104">
        <f t="shared" si="114"/>
        <v>0</v>
      </c>
      <c r="P727" s="615">
        <f t="shared" si="118"/>
        <v>0</v>
      </c>
      <c r="Q727" s="616">
        <f t="shared" ref="Q727:R790" si="120">E727+H727+K727+N727</f>
        <v>0</v>
      </c>
      <c r="R727" s="616">
        <f t="shared" si="120"/>
        <v>0</v>
      </c>
      <c r="S727" s="617">
        <f t="shared" si="119"/>
        <v>0</v>
      </c>
    </row>
    <row r="728" spans="1:19" ht="22.5">
      <c r="A728" s="100">
        <f>'[2]Namuna No. 8'!A732</f>
        <v>0</v>
      </c>
      <c r="B728" s="618"/>
      <c r="C728" s="613"/>
      <c r="D728" s="618"/>
      <c r="E728" s="618"/>
      <c r="F728" s="619">
        <f t="shared" si="111"/>
        <v>0</v>
      </c>
      <c r="G728" s="615">
        <f t="shared" si="115"/>
        <v>0</v>
      </c>
      <c r="H728" s="618"/>
      <c r="I728" s="104">
        <f t="shared" si="112"/>
        <v>0</v>
      </c>
      <c r="J728" s="615">
        <f t="shared" si="116"/>
        <v>0</v>
      </c>
      <c r="K728" s="618"/>
      <c r="L728" s="104">
        <f t="shared" si="113"/>
        <v>0</v>
      </c>
      <c r="M728" s="615">
        <f t="shared" si="117"/>
        <v>0</v>
      </c>
      <c r="N728" s="618"/>
      <c r="O728" s="104">
        <f t="shared" si="114"/>
        <v>0</v>
      </c>
      <c r="P728" s="615">
        <f t="shared" si="118"/>
        <v>0</v>
      </c>
      <c r="Q728" s="616">
        <f t="shared" si="120"/>
        <v>0</v>
      </c>
      <c r="R728" s="616">
        <f t="shared" si="120"/>
        <v>0</v>
      </c>
      <c r="S728" s="617">
        <f t="shared" si="119"/>
        <v>0</v>
      </c>
    </row>
    <row r="729" spans="1:19" ht="22.5">
      <c r="A729" s="100">
        <f>'[2]Namuna No. 8'!A733</f>
        <v>0</v>
      </c>
      <c r="B729" s="618"/>
      <c r="C729" s="613"/>
      <c r="D729" s="618"/>
      <c r="E729" s="618"/>
      <c r="F729" s="619">
        <f t="shared" si="111"/>
        <v>0</v>
      </c>
      <c r="G729" s="615">
        <f t="shared" si="115"/>
        <v>0</v>
      </c>
      <c r="H729" s="618"/>
      <c r="I729" s="104">
        <f t="shared" si="112"/>
        <v>0</v>
      </c>
      <c r="J729" s="615">
        <f t="shared" si="116"/>
        <v>0</v>
      </c>
      <c r="K729" s="618"/>
      <c r="L729" s="104">
        <f t="shared" si="113"/>
        <v>0</v>
      </c>
      <c r="M729" s="615">
        <f t="shared" si="117"/>
        <v>0</v>
      </c>
      <c r="N729" s="618"/>
      <c r="O729" s="104">
        <f t="shared" si="114"/>
        <v>0</v>
      </c>
      <c r="P729" s="615">
        <f t="shared" si="118"/>
        <v>0</v>
      </c>
      <c r="Q729" s="616">
        <f t="shared" si="120"/>
        <v>0</v>
      </c>
      <c r="R729" s="616">
        <f t="shared" si="120"/>
        <v>0</v>
      </c>
      <c r="S729" s="617">
        <f t="shared" si="119"/>
        <v>0</v>
      </c>
    </row>
    <row r="730" spans="1:19" ht="22.5">
      <c r="A730" s="612">
        <f>'[2]Namuna No. 8'!A734</f>
        <v>0</v>
      </c>
      <c r="B730" s="618"/>
      <c r="C730" s="613"/>
      <c r="D730" s="618"/>
      <c r="E730" s="618"/>
      <c r="F730" s="619">
        <f t="shared" si="111"/>
        <v>0</v>
      </c>
      <c r="G730" s="615">
        <f t="shared" si="115"/>
        <v>0</v>
      </c>
      <c r="H730" s="618"/>
      <c r="I730" s="104">
        <f t="shared" si="112"/>
        <v>0</v>
      </c>
      <c r="J730" s="615">
        <f t="shared" si="116"/>
        <v>0</v>
      </c>
      <c r="K730" s="618"/>
      <c r="L730" s="104">
        <f t="shared" si="113"/>
        <v>0</v>
      </c>
      <c r="M730" s="615">
        <f t="shared" si="117"/>
        <v>0</v>
      </c>
      <c r="N730" s="618"/>
      <c r="O730" s="104">
        <f t="shared" si="114"/>
        <v>0</v>
      </c>
      <c r="P730" s="615">
        <f t="shared" si="118"/>
        <v>0</v>
      </c>
      <c r="Q730" s="616">
        <f t="shared" si="120"/>
        <v>0</v>
      </c>
      <c r="R730" s="616">
        <f t="shared" si="120"/>
        <v>0</v>
      </c>
      <c r="S730" s="617">
        <f t="shared" si="119"/>
        <v>0</v>
      </c>
    </row>
    <row r="731" spans="1:19" ht="22.5">
      <c r="A731" s="100">
        <f>'[2]Namuna No. 8'!A735</f>
        <v>0</v>
      </c>
      <c r="B731" s="618"/>
      <c r="C731" s="613"/>
      <c r="D731" s="618"/>
      <c r="E731" s="618"/>
      <c r="F731" s="619">
        <f t="shared" si="111"/>
        <v>0</v>
      </c>
      <c r="G731" s="615">
        <f t="shared" si="115"/>
        <v>0</v>
      </c>
      <c r="H731" s="618"/>
      <c r="I731" s="104">
        <f t="shared" si="112"/>
        <v>0</v>
      </c>
      <c r="J731" s="615">
        <f t="shared" si="116"/>
        <v>0</v>
      </c>
      <c r="K731" s="618"/>
      <c r="L731" s="104">
        <f t="shared" si="113"/>
        <v>0</v>
      </c>
      <c r="M731" s="615">
        <f t="shared" si="117"/>
        <v>0</v>
      </c>
      <c r="N731" s="618"/>
      <c r="O731" s="104">
        <f t="shared" si="114"/>
        <v>0</v>
      </c>
      <c r="P731" s="615">
        <f t="shared" si="118"/>
        <v>0</v>
      </c>
      <c r="Q731" s="616">
        <f t="shared" si="120"/>
        <v>0</v>
      </c>
      <c r="R731" s="616">
        <f t="shared" si="120"/>
        <v>0</v>
      </c>
      <c r="S731" s="617">
        <f t="shared" si="119"/>
        <v>0</v>
      </c>
    </row>
    <row r="732" spans="1:19" ht="22.5">
      <c r="A732" s="100">
        <f>'[2]Namuna No. 8'!A736</f>
        <v>0</v>
      </c>
      <c r="B732" s="618"/>
      <c r="C732" s="613"/>
      <c r="D732" s="618"/>
      <c r="E732" s="618"/>
      <c r="F732" s="619">
        <f t="shared" si="111"/>
        <v>0</v>
      </c>
      <c r="G732" s="615">
        <f t="shared" si="115"/>
        <v>0</v>
      </c>
      <c r="H732" s="618"/>
      <c r="I732" s="104">
        <f t="shared" si="112"/>
        <v>0</v>
      </c>
      <c r="J732" s="615">
        <f t="shared" si="116"/>
        <v>0</v>
      </c>
      <c r="K732" s="618"/>
      <c r="L732" s="104">
        <f t="shared" si="113"/>
        <v>0</v>
      </c>
      <c r="M732" s="615">
        <f t="shared" si="117"/>
        <v>0</v>
      </c>
      <c r="N732" s="618"/>
      <c r="O732" s="104">
        <f t="shared" si="114"/>
        <v>0</v>
      </c>
      <c r="P732" s="615">
        <f t="shared" si="118"/>
        <v>0</v>
      </c>
      <c r="Q732" s="616">
        <f t="shared" si="120"/>
        <v>0</v>
      </c>
      <c r="R732" s="616">
        <f t="shared" si="120"/>
        <v>0</v>
      </c>
      <c r="S732" s="617">
        <f t="shared" si="119"/>
        <v>0</v>
      </c>
    </row>
    <row r="733" spans="1:19" ht="22.5">
      <c r="A733" s="100">
        <f>'[2]Namuna No. 8'!A737</f>
        <v>0</v>
      </c>
      <c r="B733" s="618"/>
      <c r="C733" s="613"/>
      <c r="D733" s="618"/>
      <c r="E733" s="618"/>
      <c r="F733" s="619">
        <f t="shared" si="111"/>
        <v>0</v>
      </c>
      <c r="G733" s="615">
        <f t="shared" si="115"/>
        <v>0</v>
      </c>
      <c r="H733" s="618"/>
      <c r="I733" s="104">
        <f t="shared" si="112"/>
        <v>0</v>
      </c>
      <c r="J733" s="615">
        <f t="shared" si="116"/>
        <v>0</v>
      </c>
      <c r="K733" s="618"/>
      <c r="L733" s="104">
        <f t="shared" si="113"/>
        <v>0</v>
      </c>
      <c r="M733" s="615">
        <f t="shared" si="117"/>
        <v>0</v>
      </c>
      <c r="N733" s="618"/>
      <c r="O733" s="104">
        <f t="shared" si="114"/>
        <v>0</v>
      </c>
      <c r="P733" s="615">
        <f t="shared" si="118"/>
        <v>0</v>
      </c>
      <c r="Q733" s="616">
        <f t="shared" si="120"/>
        <v>0</v>
      </c>
      <c r="R733" s="616">
        <f t="shared" si="120"/>
        <v>0</v>
      </c>
      <c r="S733" s="617">
        <f t="shared" si="119"/>
        <v>0</v>
      </c>
    </row>
    <row r="734" spans="1:19" ht="22.5">
      <c r="A734" s="612">
        <f>'[2]Namuna No. 8'!A738</f>
        <v>0</v>
      </c>
      <c r="B734" s="618"/>
      <c r="C734" s="613"/>
      <c r="D734" s="618"/>
      <c r="E734" s="618"/>
      <c r="F734" s="619">
        <f t="shared" si="111"/>
        <v>0</v>
      </c>
      <c r="G734" s="615">
        <f t="shared" si="115"/>
        <v>0</v>
      </c>
      <c r="H734" s="618"/>
      <c r="I734" s="104">
        <f t="shared" si="112"/>
        <v>0</v>
      </c>
      <c r="J734" s="615">
        <f t="shared" si="116"/>
        <v>0</v>
      </c>
      <c r="K734" s="618"/>
      <c r="L734" s="104">
        <f t="shared" si="113"/>
        <v>0</v>
      </c>
      <c r="M734" s="615">
        <f t="shared" si="117"/>
        <v>0</v>
      </c>
      <c r="N734" s="618"/>
      <c r="O734" s="104">
        <f t="shared" si="114"/>
        <v>0</v>
      </c>
      <c r="P734" s="615">
        <f t="shared" si="118"/>
        <v>0</v>
      </c>
      <c r="Q734" s="616">
        <f t="shared" si="120"/>
        <v>0</v>
      </c>
      <c r="R734" s="616">
        <f t="shared" si="120"/>
        <v>0</v>
      </c>
      <c r="S734" s="617">
        <f t="shared" si="119"/>
        <v>0</v>
      </c>
    </row>
    <row r="735" spans="1:19" ht="22.5">
      <c r="A735" s="100">
        <f>'[2]Namuna No. 8'!A739</f>
        <v>0</v>
      </c>
      <c r="B735" s="618"/>
      <c r="C735" s="613"/>
      <c r="D735" s="618"/>
      <c r="E735" s="618"/>
      <c r="F735" s="619">
        <f t="shared" si="111"/>
        <v>0</v>
      </c>
      <c r="G735" s="615">
        <f t="shared" si="115"/>
        <v>0</v>
      </c>
      <c r="H735" s="618"/>
      <c r="I735" s="104">
        <f t="shared" si="112"/>
        <v>0</v>
      </c>
      <c r="J735" s="615">
        <f t="shared" si="116"/>
        <v>0</v>
      </c>
      <c r="K735" s="618"/>
      <c r="L735" s="104">
        <f t="shared" si="113"/>
        <v>0</v>
      </c>
      <c r="M735" s="615">
        <f t="shared" si="117"/>
        <v>0</v>
      </c>
      <c r="N735" s="618"/>
      <c r="O735" s="104">
        <f t="shared" si="114"/>
        <v>0</v>
      </c>
      <c r="P735" s="615">
        <f t="shared" si="118"/>
        <v>0</v>
      </c>
      <c r="Q735" s="616">
        <f t="shared" si="120"/>
        <v>0</v>
      </c>
      <c r="R735" s="616">
        <f t="shared" si="120"/>
        <v>0</v>
      </c>
      <c r="S735" s="617">
        <f t="shared" si="119"/>
        <v>0</v>
      </c>
    </row>
    <row r="736" spans="1:19" ht="22.5">
      <c r="A736" s="100">
        <f>'[2]Namuna No. 8'!A740</f>
        <v>0</v>
      </c>
      <c r="B736" s="618"/>
      <c r="C736" s="613"/>
      <c r="D736" s="618"/>
      <c r="E736" s="618"/>
      <c r="F736" s="619">
        <f t="shared" si="111"/>
        <v>0</v>
      </c>
      <c r="G736" s="615">
        <f t="shared" si="115"/>
        <v>0</v>
      </c>
      <c r="H736" s="618"/>
      <c r="I736" s="104">
        <f t="shared" si="112"/>
        <v>0</v>
      </c>
      <c r="J736" s="615">
        <f t="shared" si="116"/>
        <v>0</v>
      </c>
      <c r="K736" s="618"/>
      <c r="L736" s="104">
        <f t="shared" si="113"/>
        <v>0</v>
      </c>
      <c r="M736" s="615">
        <f t="shared" si="117"/>
        <v>0</v>
      </c>
      <c r="N736" s="618"/>
      <c r="O736" s="104">
        <f t="shared" si="114"/>
        <v>0</v>
      </c>
      <c r="P736" s="615">
        <f t="shared" si="118"/>
        <v>0</v>
      </c>
      <c r="Q736" s="616">
        <f t="shared" si="120"/>
        <v>0</v>
      </c>
      <c r="R736" s="616">
        <f t="shared" si="120"/>
        <v>0</v>
      </c>
      <c r="S736" s="617">
        <f t="shared" si="119"/>
        <v>0</v>
      </c>
    </row>
    <row r="737" spans="1:19" ht="22.5">
      <c r="A737" s="100">
        <f>'[2]Namuna No. 8'!A741</f>
        <v>0</v>
      </c>
      <c r="B737" s="618"/>
      <c r="C737" s="613"/>
      <c r="D737" s="618"/>
      <c r="E737" s="618"/>
      <c r="F737" s="619">
        <f t="shared" si="111"/>
        <v>0</v>
      </c>
      <c r="G737" s="615">
        <f t="shared" si="115"/>
        <v>0</v>
      </c>
      <c r="H737" s="618"/>
      <c r="I737" s="104">
        <f t="shared" si="112"/>
        <v>0</v>
      </c>
      <c r="J737" s="615">
        <f t="shared" si="116"/>
        <v>0</v>
      </c>
      <c r="K737" s="618"/>
      <c r="L737" s="104">
        <f t="shared" si="113"/>
        <v>0</v>
      </c>
      <c r="M737" s="615">
        <f t="shared" si="117"/>
        <v>0</v>
      </c>
      <c r="N737" s="618"/>
      <c r="O737" s="104">
        <f t="shared" si="114"/>
        <v>0</v>
      </c>
      <c r="P737" s="615">
        <f t="shared" si="118"/>
        <v>0</v>
      </c>
      <c r="Q737" s="616">
        <f t="shared" si="120"/>
        <v>0</v>
      </c>
      <c r="R737" s="616">
        <f t="shared" si="120"/>
        <v>0</v>
      </c>
      <c r="S737" s="617">
        <f t="shared" si="119"/>
        <v>0</v>
      </c>
    </row>
    <row r="738" spans="1:19" ht="22.5">
      <c r="A738" s="612">
        <f>'[2]Namuna No. 8'!A742</f>
        <v>0</v>
      </c>
      <c r="B738" s="618"/>
      <c r="C738" s="613"/>
      <c r="D738" s="618"/>
      <c r="E738" s="618"/>
      <c r="F738" s="619">
        <f t="shared" si="111"/>
        <v>0</v>
      </c>
      <c r="G738" s="615">
        <f t="shared" si="115"/>
        <v>0</v>
      </c>
      <c r="H738" s="618"/>
      <c r="I738" s="104">
        <f t="shared" si="112"/>
        <v>0</v>
      </c>
      <c r="J738" s="615">
        <f t="shared" si="116"/>
        <v>0</v>
      </c>
      <c r="K738" s="618"/>
      <c r="L738" s="104">
        <f t="shared" si="113"/>
        <v>0</v>
      </c>
      <c r="M738" s="615">
        <f t="shared" si="117"/>
        <v>0</v>
      </c>
      <c r="N738" s="618"/>
      <c r="O738" s="104">
        <f t="shared" si="114"/>
        <v>0</v>
      </c>
      <c r="P738" s="615">
        <f t="shared" si="118"/>
        <v>0</v>
      </c>
      <c r="Q738" s="616">
        <f t="shared" si="120"/>
        <v>0</v>
      </c>
      <c r="R738" s="616">
        <f t="shared" si="120"/>
        <v>0</v>
      </c>
      <c r="S738" s="617">
        <f t="shared" si="119"/>
        <v>0</v>
      </c>
    </row>
    <row r="739" spans="1:19" ht="22.5">
      <c r="A739" s="100">
        <f>'[2]Namuna No. 8'!A743</f>
        <v>0</v>
      </c>
      <c r="B739" s="618"/>
      <c r="C739" s="613"/>
      <c r="D739" s="618"/>
      <c r="E739" s="618"/>
      <c r="F739" s="619">
        <f t="shared" si="111"/>
        <v>0</v>
      </c>
      <c r="G739" s="615">
        <f t="shared" si="115"/>
        <v>0</v>
      </c>
      <c r="H739" s="618"/>
      <c r="I739" s="104">
        <f t="shared" si="112"/>
        <v>0</v>
      </c>
      <c r="J739" s="615">
        <f t="shared" si="116"/>
        <v>0</v>
      </c>
      <c r="K739" s="618"/>
      <c r="L739" s="104">
        <f t="shared" si="113"/>
        <v>0</v>
      </c>
      <c r="M739" s="615">
        <f t="shared" si="117"/>
        <v>0</v>
      </c>
      <c r="N739" s="618"/>
      <c r="O739" s="104">
        <f t="shared" si="114"/>
        <v>0</v>
      </c>
      <c r="P739" s="615">
        <f t="shared" si="118"/>
        <v>0</v>
      </c>
      <c r="Q739" s="616">
        <f t="shared" si="120"/>
        <v>0</v>
      </c>
      <c r="R739" s="616">
        <f t="shared" si="120"/>
        <v>0</v>
      </c>
      <c r="S739" s="617">
        <f t="shared" si="119"/>
        <v>0</v>
      </c>
    </row>
    <row r="740" spans="1:19" ht="22.5">
      <c r="A740" s="100">
        <f>'[2]Namuna No. 8'!A744</f>
        <v>0</v>
      </c>
      <c r="B740" s="618"/>
      <c r="C740" s="613"/>
      <c r="D740" s="618"/>
      <c r="E740" s="618"/>
      <c r="F740" s="619">
        <f t="shared" si="111"/>
        <v>0</v>
      </c>
      <c r="G740" s="615">
        <f t="shared" si="115"/>
        <v>0</v>
      </c>
      <c r="H740" s="618"/>
      <c r="I740" s="104">
        <f t="shared" si="112"/>
        <v>0</v>
      </c>
      <c r="J740" s="615">
        <f t="shared" si="116"/>
        <v>0</v>
      </c>
      <c r="K740" s="618"/>
      <c r="L740" s="104">
        <f t="shared" si="113"/>
        <v>0</v>
      </c>
      <c r="M740" s="615">
        <f t="shared" si="117"/>
        <v>0</v>
      </c>
      <c r="N740" s="618"/>
      <c r="O740" s="104">
        <f t="shared" si="114"/>
        <v>0</v>
      </c>
      <c r="P740" s="615">
        <f t="shared" si="118"/>
        <v>0</v>
      </c>
      <c r="Q740" s="616">
        <f t="shared" si="120"/>
        <v>0</v>
      </c>
      <c r="R740" s="616">
        <f t="shared" si="120"/>
        <v>0</v>
      </c>
      <c r="S740" s="617">
        <f t="shared" si="119"/>
        <v>0</v>
      </c>
    </row>
    <row r="741" spans="1:19" ht="22.5">
      <c r="A741" s="100">
        <f>'[2]Namuna No. 8'!A745</f>
        <v>0</v>
      </c>
      <c r="B741" s="618"/>
      <c r="C741" s="613"/>
      <c r="D741" s="618"/>
      <c r="E741" s="618"/>
      <c r="F741" s="619">
        <f t="shared" si="111"/>
        <v>0</v>
      </c>
      <c r="G741" s="615">
        <f t="shared" si="115"/>
        <v>0</v>
      </c>
      <c r="H741" s="618"/>
      <c r="I741" s="104">
        <f t="shared" si="112"/>
        <v>0</v>
      </c>
      <c r="J741" s="615">
        <f t="shared" si="116"/>
        <v>0</v>
      </c>
      <c r="K741" s="618"/>
      <c r="L741" s="104">
        <f t="shared" si="113"/>
        <v>0</v>
      </c>
      <c r="M741" s="615">
        <f t="shared" si="117"/>
        <v>0</v>
      </c>
      <c r="N741" s="618"/>
      <c r="O741" s="104">
        <f t="shared" si="114"/>
        <v>0</v>
      </c>
      <c r="P741" s="615">
        <f t="shared" si="118"/>
        <v>0</v>
      </c>
      <c r="Q741" s="616">
        <f t="shared" si="120"/>
        <v>0</v>
      </c>
      <c r="R741" s="616">
        <f t="shared" si="120"/>
        <v>0</v>
      </c>
      <c r="S741" s="617">
        <f t="shared" si="119"/>
        <v>0</v>
      </c>
    </row>
    <row r="742" spans="1:19" ht="22.5">
      <c r="A742" s="612">
        <f>'[2]Namuna No. 8'!A746</f>
        <v>0</v>
      </c>
      <c r="B742" s="618"/>
      <c r="C742" s="613"/>
      <c r="D742" s="618"/>
      <c r="E742" s="618"/>
      <c r="F742" s="619">
        <f t="shared" si="111"/>
        <v>0</v>
      </c>
      <c r="G742" s="615">
        <f t="shared" si="115"/>
        <v>0</v>
      </c>
      <c r="H742" s="618"/>
      <c r="I742" s="104">
        <f t="shared" si="112"/>
        <v>0</v>
      </c>
      <c r="J742" s="615">
        <f t="shared" si="116"/>
        <v>0</v>
      </c>
      <c r="K742" s="618"/>
      <c r="L742" s="104">
        <f t="shared" si="113"/>
        <v>0</v>
      </c>
      <c r="M742" s="615">
        <f t="shared" si="117"/>
        <v>0</v>
      </c>
      <c r="N742" s="618"/>
      <c r="O742" s="104">
        <f t="shared" si="114"/>
        <v>0</v>
      </c>
      <c r="P742" s="615">
        <f t="shared" si="118"/>
        <v>0</v>
      </c>
      <c r="Q742" s="616">
        <f t="shared" si="120"/>
        <v>0</v>
      </c>
      <c r="R742" s="616">
        <f t="shared" si="120"/>
        <v>0</v>
      </c>
      <c r="S742" s="617">
        <f t="shared" si="119"/>
        <v>0</v>
      </c>
    </row>
    <row r="743" spans="1:19" ht="22.5">
      <c r="A743" s="100">
        <f>'[2]Namuna No. 8'!A747</f>
        <v>0</v>
      </c>
      <c r="B743" s="618"/>
      <c r="C743" s="613"/>
      <c r="D743" s="618"/>
      <c r="E743" s="618"/>
      <c r="F743" s="619">
        <f t="shared" si="111"/>
        <v>0</v>
      </c>
      <c r="G743" s="615">
        <f t="shared" si="115"/>
        <v>0</v>
      </c>
      <c r="H743" s="618"/>
      <c r="I743" s="104">
        <f t="shared" si="112"/>
        <v>0</v>
      </c>
      <c r="J743" s="615">
        <f t="shared" si="116"/>
        <v>0</v>
      </c>
      <c r="K743" s="618"/>
      <c r="L743" s="104">
        <f t="shared" si="113"/>
        <v>0</v>
      </c>
      <c r="M743" s="615">
        <f t="shared" si="117"/>
        <v>0</v>
      </c>
      <c r="N743" s="618"/>
      <c r="O743" s="104">
        <f t="shared" si="114"/>
        <v>0</v>
      </c>
      <c r="P743" s="615">
        <f t="shared" si="118"/>
        <v>0</v>
      </c>
      <c r="Q743" s="616">
        <f t="shared" si="120"/>
        <v>0</v>
      </c>
      <c r="R743" s="616">
        <f t="shared" si="120"/>
        <v>0</v>
      </c>
      <c r="S743" s="617">
        <f t="shared" si="119"/>
        <v>0</v>
      </c>
    </row>
    <row r="744" spans="1:19" ht="22.5">
      <c r="A744" s="100">
        <f>'[2]Namuna No. 8'!A748</f>
        <v>0</v>
      </c>
      <c r="B744" s="618"/>
      <c r="C744" s="613"/>
      <c r="D744" s="618"/>
      <c r="E744" s="618"/>
      <c r="F744" s="619">
        <f t="shared" si="111"/>
        <v>0</v>
      </c>
      <c r="G744" s="615">
        <f t="shared" si="115"/>
        <v>0</v>
      </c>
      <c r="H744" s="618"/>
      <c r="I744" s="104">
        <f t="shared" si="112"/>
        <v>0</v>
      </c>
      <c r="J744" s="615">
        <f t="shared" si="116"/>
        <v>0</v>
      </c>
      <c r="K744" s="618"/>
      <c r="L744" s="104">
        <f t="shared" si="113"/>
        <v>0</v>
      </c>
      <c r="M744" s="615">
        <f t="shared" si="117"/>
        <v>0</v>
      </c>
      <c r="N744" s="618"/>
      <c r="O744" s="104">
        <f t="shared" si="114"/>
        <v>0</v>
      </c>
      <c r="P744" s="615">
        <f t="shared" si="118"/>
        <v>0</v>
      </c>
      <c r="Q744" s="616">
        <f t="shared" si="120"/>
        <v>0</v>
      </c>
      <c r="R744" s="616">
        <f t="shared" si="120"/>
        <v>0</v>
      </c>
      <c r="S744" s="617">
        <f t="shared" si="119"/>
        <v>0</v>
      </c>
    </row>
    <row r="745" spans="1:19" ht="22.5">
      <c r="A745" s="100">
        <f>'[2]Namuna No. 8'!A749</f>
        <v>0</v>
      </c>
      <c r="B745" s="618"/>
      <c r="C745" s="613"/>
      <c r="D745" s="618"/>
      <c r="E745" s="618"/>
      <c r="F745" s="619">
        <f t="shared" si="111"/>
        <v>0</v>
      </c>
      <c r="G745" s="615">
        <f t="shared" si="115"/>
        <v>0</v>
      </c>
      <c r="H745" s="618"/>
      <c r="I745" s="104">
        <f t="shared" si="112"/>
        <v>0</v>
      </c>
      <c r="J745" s="615">
        <f t="shared" si="116"/>
        <v>0</v>
      </c>
      <c r="K745" s="618"/>
      <c r="L745" s="104">
        <f t="shared" si="113"/>
        <v>0</v>
      </c>
      <c r="M745" s="615">
        <f t="shared" si="117"/>
        <v>0</v>
      </c>
      <c r="N745" s="618"/>
      <c r="O745" s="104">
        <f t="shared" si="114"/>
        <v>0</v>
      </c>
      <c r="P745" s="615">
        <f t="shared" si="118"/>
        <v>0</v>
      </c>
      <c r="Q745" s="616">
        <f t="shared" si="120"/>
        <v>0</v>
      </c>
      <c r="R745" s="616">
        <f t="shared" si="120"/>
        <v>0</v>
      </c>
      <c r="S745" s="617">
        <f t="shared" si="119"/>
        <v>0</v>
      </c>
    </row>
    <row r="746" spans="1:19" ht="22.5">
      <c r="A746" s="612">
        <f>'[2]Namuna No. 8'!A750</f>
        <v>0</v>
      </c>
      <c r="B746" s="618"/>
      <c r="C746" s="613"/>
      <c r="D746" s="618"/>
      <c r="E746" s="618"/>
      <c r="F746" s="619">
        <f t="shared" si="111"/>
        <v>0</v>
      </c>
      <c r="G746" s="615">
        <f t="shared" si="115"/>
        <v>0</v>
      </c>
      <c r="H746" s="618"/>
      <c r="I746" s="104">
        <f t="shared" si="112"/>
        <v>0</v>
      </c>
      <c r="J746" s="615">
        <f t="shared" si="116"/>
        <v>0</v>
      </c>
      <c r="K746" s="618"/>
      <c r="L746" s="104">
        <f t="shared" si="113"/>
        <v>0</v>
      </c>
      <c r="M746" s="615">
        <f t="shared" si="117"/>
        <v>0</v>
      </c>
      <c r="N746" s="618"/>
      <c r="O746" s="104">
        <f t="shared" si="114"/>
        <v>0</v>
      </c>
      <c r="P746" s="615">
        <f t="shared" si="118"/>
        <v>0</v>
      </c>
      <c r="Q746" s="616">
        <f t="shared" si="120"/>
        <v>0</v>
      </c>
      <c r="R746" s="616">
        <f t="shared" si="120"/>
        <v>0</v>
      </c>
      <c r="S746" s="617">
        <f t="shared" si="119"/>
        <v>0</v>
      </c>
    </row>
    <row r="747" spans="1:19" ht="22.5">
      <c r="A747" s="100">
        <f>'[2]Namuna No. 8'!A751</f>
        <v>0</v>
      </c>
      <c r="B747" s="618"/>
      <c r="C747" s="613"/>
      <c r="D747" s="618"/>
      <c r="E747" s="618"/>
      <c r="F747" s="619">
        <f t="shared" si="111"/>
        <v>0</v>
      </c>
      <c r="G747" s="615">
        <f t="shared" si="115"/>
        <v>0</v>
      </c>
      <c r="H747" s="618"/>
      <c r="I747" s="104">
        <f t="shared" si="112"/>
        <v>0</v>
      </c>
      <c r="J747" s="615">
        <f t="shared" si="116"/>
        <v>0</v>
      </c>
      <c r="K747" s="618"/>
      <c r="L747" s="104">
        <f t="shared" si="113"/>
        <v>0</v>
      </c>
      <c r="M747" s="615">
        <f t="shared" si="117"/>
        <v>0</v>
      </c>
      <c r="N747" s="618"/>
      <c r="O747" s="104">
        <f t="shared" si="114"/>
        <v>0</v>
      </c>
      <c r="P747" s="615">
        <f t="shared" si="118"/>
        <v>0</v>
      </c>
      <c r="Q747" s="616">
        <f t="shared" si="120"/>
        <v>0</v>
      </c>
      <c r="R747" s="616">
        <f t="shared" si="120"/>
        <v>0</v>
      </c>
      <c r="S747" s="617">
        <f t="shared" si="119"/>
        <v>0</v>
      </c>
    </row>
    <row r="748" spans="1:19" ht="22.5">
      <c r="A748" s="100">
        <f>'[2]Namuna No. 8'!A752</f>
        <v>0</v>
      </c>
      <c r="B748" s="618"/>
      <c r="C748" s="613"/>
      <c r="D748" s="618"/>
      <c r="E748" s="618"/>
      <c r="F748" s="619">
        <f t="shared" si="111"/>
        <v>0</v>
      </c>
      <c r="G748" s="615">
        <f t="shared" si="115"/>
        <v>0</v>
      </c>
      <c r="H748" s="618"/>
      <c r="I748" s="104">
        <f t="shared" si="112"/>
        <v>0</v>
      </c>
      <c r="J748" s="615">
        <f t="shared" si="116"/>
        <v>0</v>
      </c>
      <c r="K748" s="618"/>
      <c r="L748" s="104">
        <f t="shared" si="113"/>
        <v>0</v>
      </c>
      <c r="M748" s="615">
        <f t="shared" si="117"/>
        <v>0</v>
      </c>
      <c r="N748" s="618"/>
      <c r="O748" s="104">
        <f t="shared" si="114"/>
        <v>0</v>
      </c>
      <c r="P748" s="615">
        <f t="shared" si="118"/>
        <v>0</v>
      </c>
      <c r="Q748" s="616">
        <f t="shared" si="120"/>
        <v>0</v>
      </c>
      <c r="R748" s="616">
        <f t="shared" si="120"/>
        <v>0</v>
      </c>
      <c r="S748" s="617">
        <f t="shared" si="119"/>
        <v>0</v>
      </c>
    </row>
    <row r="749" spans="1:19" ht="22.5">
      <c r="A749" s="100">
        <f>'[2]Namuna No. 8'!A753</f>
        <v>0</v>
      </c>
      <c r="B749" s="618"/>
      <c r="C749" s="613"/>
      <c r="D749" s="618"/>
      <c r="E749" s="618"/>
      <c r="F749" s="619">
        <f t="shared" si="111"/>
        <v>0</v>
      </c>
      <c r="G749" s="615">
        <f t="shared" si="115"/>
        <v>0</v>
      </c>
      <c r="H749" s="618"/>
      <c r="I749" s="104">
        <f t="shared" si="112"/>
        <v>0</v>
      </c>
      <c r="J749" s="615">
        <f t="shared" si="116"/>
        <v>0</v>
      </c>
      <c r="K749" s="618"/>
      <c r="L749" s="104">
        <f t="shared" si="113"/>
        <v>0</v>
      </c>
      <c r="M749" s="615">
        <f t="shared" si="117"/>
        <v>0</v>
      </c>
      <c r="N749" s="618"/>
      <c r="O749" s="104">
        <f t="shared" si="114"/>
        <v>0</v>
      </c>
      <c r="P749" s="615">
        <f t="shared" si="118"/>
        <v>0</v>
      </c>
      <c r="Q749" s="616">
        <f t="shared" si="120"/>
        <v>0</v>
      </c>
      <c r="R749" s="616">
        <f t="shared" si="120"/>
        <v>0</v>
      </c>
      <c r="S749" s="617">
        <f t="shared" si="119"/>
        <v>0</v>
      </c>
    </row>
    <row r="750" spans="1:19" ht="22.5">
      <c r="A750" s="612">
        <f>'[2]Namuna No. 8'!A754</f>
        <v>0</v>
      </c>
      <c r="B750" s="618"/>
      <c r="C750" s="613"/>
      <c r="D750" s="618"/>
      <c r="E750" s="618"/>
      <c r="F750" s="619">
        <f t="shared" si="111"/>
        <v>0</v>
      </c>
      <c r="G750" s="615">
        <f t="shared" si="115"/>
        <v>0</v>
      </c>
      <c r="H750" s="618"/>
      <c r="I750" s="104">
        <f t="shared" si="112"/>
        <v>0</v>
      </c>
      <c r="J750" s="615">
        <f t="shared" si="116"/>
        <v>0</v>
      </c>
      <c r="K750" s="618"/>
      <c r="L750" s="104">
        <f t="shared" si="113"/>
        <v>0</v>
      </c>
      <c r="M750" s="615">
        <f t="shared" si="117"/>
        <v>0</v>
      </c>
      <c r="N750" s="618"/>
      <c r="O750" s="104">
        <f t="shared" si="114"/>
        <v>0</v>
      </c>
      <c r="P750" s="615">
        <f t="shared" si="118"/>
        <v>0</v>
      </c>
      <c r="Q750" s="616">
        <f t="shared" si="120"/>
        <v>0</v>
      </c>
      <c r="R750" s="616">
        <f t="shared" si="120"/>
        <v>0</v>
      </c>
      <c r="S750" s="617">
        <f t="shared" si="119"/>
        <v>0</v>
      </c>
    </row>
    <row r="751" spans="1:19" ht="22.5">
      <c r="A751" s="100">
        <f>'[2]Namuna No. 8'!A755</f>
        <v>0</v>
      </c>
      <c r="B751" s="618"/>
      <c r="C751" s="613"/>
      <c r="D751" s="618"/>
      <c r="E751" s="618"/>
      <c r="F751" s="619">
        <f t="shared" si="111"/>
        <v>0</v>
      </c>
      <c r="G751" s="615">
        <f t="shared" si="115"/>
        <v>0</v>
      </c>
      <c r="H751" s="618"/>
      <c r="I751" s="104">
        <f t="shared" si="112"/>
        <v>0</v>
      </c>
      <c r="J751" s="615">
        <f t="shared" si="116"/>
        <v>0</v>
      </c>
      <c r="K751" s="618"/>
      <c r="L751" s="104">
        <f t="shared" si="113"/>
        <v>0</v>
      </c>
      <c r="M751" s="615">
        <f t="shared" si="117"/>
        <v>0</v>
      </c>
      <c r="N751" s="618"/>
      <c r="O751" s="104">
        <f t="shared" si="114"/>
        <v>0</v>
      </c>
      <c r="P751" s="615">
        <f t="shared" si="118"/>
        <v>0</v>
      </c>
      <c r="Q751" s="616">
        <f t="shared" si="120"/>
        <v>0</v>
      </c>
      <c r="R751" s="616">
        <f t="shared" si="120"/>
        <v>0</v>
      </c>
      <c r="S751" s="617">
        <f t="shared" si="119"/>
        <v>0</v>
      </c>
    </row>
    <row r="752" spans="1:19" ht="22.5">
      <c r="A752" s="100">
        <f>'[2]Namuna No. 8'!A756</f>
        <v>0</v>
      </c>
      <c r="B752" s="618"/>
      <c r="C752" s="613"/>
      <c r="D752" s="618"/>
      <c r="E752" s="618"/>
      <c r="F752" s="619">
        <f t="shared" si="111"/>
        <v>0</v>
      </c>
      <c r="G752" s="615">
        <f t="shared" si="115"/>
        <v>0</v>
      </c>
      <c r="H752" s="618"/>
      <c r="I752" s="104">
        <f t="shared" si="112"/>
        <v>0</v>
      </c>
      <c r="J752" s="615">
        <f t="shared" si="116"/>
        <v>0</v>
      </c>
      <c r="K752" s="618"/>
      <c r="L752" s="104">
        <f t="shared" si="113"/>
        <v>0</v>
      </c>
      <c r="M752" s="615">
        <f t="shared" si="117"/>
        <v>0</v>
      </c>
      <c r="N752" s="618"/>
      <c r="O752" s="104">
        <f t="shared" si="114"/>
        <v>0</v>
      </c>
      <c r="P752" s="615">
        <f t="shared" si="118"/>
        <v>0</v>
      </c>
      <c r="Q752" s="616">
        <f t="shared" si="120"/>
        <v>0</v>
      </c>
      <c r="R752" s="616">
        <f t="shared" si="120"/>
        <v>0</v>
      </c>
      <c r="S752" s="617">
        <f t="shared" si="119"/>
        <v>0</v>
      </c>
    </row>
    <row r="753" spans="1:19" ht="22.5">
      <c r="A753" s="100">
        <f>'[2]Namuna No. 8'!A757</f>
        <v>0</v>
      </c>
      <c r="B753" s="618"/>
      <c r="C753" s="613"/>
      <c r="D753" s="618"/>
      <c r="E753" s="618"/>
      <c r="F753" s="619">
        <f t="shared" si="111"/>
        <v>0</v>
      </c>
      <c r="G753" s="615">
        <f t="shared" si="115"/>
        <v>0</v>
      </c>
      <c r="H753" s="618"/>
      <c r="I753" s="104">
        <f t="shared" si="112"/>
        <v>0</v>
      </c>
      <c r="J753" s="615">
        <f t="shared" si="116"/>
        <v>0</v>
      </c>
      <c r="K753" s="618"/>
      <c r="L753" s="104">
        <f t="shared" si="113"/>
        <v>0</v>
      </c>
      <c r="M753" s="615">
        <f t="shared" si="117"/>
        <v>0</v>
      </c>
      <c r="N753" s="618"/>
      <c r="O753" s="104">
        <f t="shared" si="114"/>
        <v>0</v>
      </c>
      <c r="P753" s="615">
        <f t="shared" si="118"/>
        <v>0</v>
      </c>
      <c r="Q753" s="616">
        <f t="shared" si="120"/>
        <v>0</v>
      </c>
      <c r="R753" s="616">
        <f t="shared" si="120"/>
        <v>0</v>
      </c>
      <c r="S753" s="617">
        <f t="shared" si="119"/>
        <v>0</v>
      </c>
    </row>
    <row r="754" spans="1:19" ht="22.5">
      <c r="A754" s="612">
        <f>'[2]Namuna No. 8'!A758</f>
        <v>0</v>
      </c>
      <c r="B754" s="618"/>
      <c r="C754" s="613"/>
      <c r="D754" s="618"/>
      <c r="E754" s="618"/>
      <c r="F754" s="619">
        <f t="shared" si="111"/>
        <v>0</v>
      </c>
      <c r="G754" s="615">
        <f t="shared" si="115"/>
        <v>0</v>
      </c>
      <c r="H754" s="618"/>
      <c r="I754" s="104">
        <f t="shared" si="112"/>
        <v>0</v>
      </c>
      <c r="J754" s="615">
        <f t="shared" si="116"/>
        <v>0</v>
      </c>
      <c r="K754" s="618"/>
      <c r="L754" s="104">
        <f t="shared" si="113"/>
        <v>0</v>
      </c>
      <c r="M754" s="615">
        <f t="shared" si="117"/>
        <v>0</v>
      </c>
      <c r="N754" s="618"/>
      <c r="O754" s="104">
        <f t="shared" si="114"/>
        <v>0</v>
      </c>
      <c r="P754" s="615">
        <f t="shared" si="118"/>
        <v>0</v>
      </c>
      <c r="Q754" s="616">
        <f t="shared" si="120"/>
        <v>0</v>
      </c>
      <c r="R754" s="616">
        <f t="shared" si="120"/>
        <v>0</v>
      </c>
      <c r="S754" s="617">
        <f t="shared" si="119"/>
        <v>0</v>
      </c>
    </row>
    <row r="755" spans="1:19" ht="22.5">
      <c r="A755" s="100">
        <f>'[2]Namuna No. 8'!A759</f>
        <v>0</v>
      </c>
      <c r="B755" s="618"/>
      <c r="C755" s="613"/>
      <c r="D755" s="618"/>
      <c r="E755" s="618"/>
      <c r="F755" s="619">
        <f t="shared" si="111"/>
        <v>0</v>
      </c>
      <c r="G755" s="615">
        <f t="shared" si="115"/>
        <v>0</v>
      </c>
      <c r="H755" s="618"/>
      <c r="I755" s="104">
        <f t="shared" si="112"/>
        <v>0</v>
      </c>
      <c r="J755" s="615">
        <f t="shared" si="116"/>
        <v>0</v>
      </c>
      <c r="K755" s="618"/>
      <c r="L755" s="104">
        <f t="shared" si="113"/>
        <v>0</v>
      </c>
      <c r="M755" s="615">
        <f t="shared" si="117"/>
        <v>0</v>
      </c>
      <c r="N755" s="618"/>
      <c r="O755" s="104">
        <f t="shared" si="114"/>
        <v>0</v>
      </c>
      <c r="P755" s="615">
        <f t="shared" si="118"/>
        <v>0</v>
      </c>
      <c r="Q755" s="616">
        <f t="shared" si="120"/>
        <v>0</v>
      </c>
      <c r="R755" s="616">
        <f t="shared" si="120"/>
        <v>0</v>
      </c>
      <c r="S755" s="617">
        <f t="shared" si="119"/>
        <v>0</v>
      </c>
    </row>
    <row r="756" spans="1:19" ht="22.5">
      <c r="A756" s="100">
        <f>'[2]Namuna No. 8'!A760</f>
        <v>0</v>
      </c>
      <c r="B756" s="618"/>
      <c r="C756" s="613"/>
      <c r="D756" s="618"/>
      <c r="E756" s="618"/>
      <c r="F756" s="619">
        <f t="shared" si="111"/>
        <v>0</v>
      </c>
      <c r="G756" s="615">
        <f t="shared" si="115"/>
        <v>0</v>
      </c>
      <c r="H756" s="618"/>
      <c r="I756" s="104">
        <f t="shared" si="112"/>
        <v>0</v>
      </c>
      <c r="J756" s="615">
        <f t="shared" si="116"/>
        <v>0</v>
      </c>
      <c r="K756" s="618"/>
      <c r="L756" s="104">
        <f t="shared" si="113"/>
        <v>0</v>
      </c>
      <c r="M756" s="615">
        <f t="shared" si="117"/>
        <v>0</v>
      </c>
      <c r="N756" s="618"/>
      <c r="O756" s="104">
        <f t="shared" si="114"/>
        <v>0</v>
      </c>
      <c r="P756" s="615">
        <f t="shared" si="118"/>
        <v>0</v>
      </c>
      <c r="Q756" s="616">
        <f t="shared" si="120"/>
        <v>0</v>
      </c>
      <c r="R756" s="616">
        <f t="shared" si="120"/>
        <v>0</v>
      </c>
      <c r="S756" s="617">
        <f t="shared" si="119"/>
        <v>0</v>
      </c>
    </row>
    <row r="757" spans="1:19" ht="22.5">
      <c r="A757" s="100">
        <f>'[2]Namuna No. 8'!A761</f>
        <v>0</v>
      </c>
      <c r="B757" s="618"/>
      <c r="C757" s="613"/>
      <c r="D757" s="618"/>
      <c r="E757" s="618"/>
      <c r="F757" s="619">
        <f t="shared" si="111"/>
        <v>0</v>
      </c>
      <c r="G757" s="615">
        <f t="shared" si="115"/>
        <v>0</v>
      </c>
      <c r="H757" s="618"/>
      <c r="I757" s="104">
        <f t="shared" si="112"/>
        <v>0</v>
      </c>
      <c r="J757" s="615">
        <f t="shared" si="116"/>
        <v>0</v>
      </c>
      <c r="K757" s="618"/>
      <c r="L757" s="104">
        <f t="shared" si="113"/>
        <v>0</v>
      </c>
      <c r="M757" s="615">
        <f t="shared" si="117"/>
        <v>0</v>
      </c>
      <c r="N757" s="618"/>
      <c r="O757" s="104">
        <f t="shared" si="114"/>
        <v>0</v>
      </c>
      <c r="P757" s="615">
        <f t="shared" si="118"/>
        <v>0</v>
      </c>
      <c r="Q757" s="616">
        <f t="shared" si="120"/>
        <v>0</v>
      </c>
      <c r="R757" s="616">
        <f t="shared" si="120"/>
        <v>0</v>
      </c>
      <c r="S757" s="617">
        <f t="shared" si="119"/>
        <v>0</v>
      </c>
    </row>
    <row r="758" spans="1:19" ht="22.5">
      <c r="A758" s="612">
        <f>'[2]Namuna No. 8'!A762</f>
        <v>0</v>
      </c>
      <c r="B758" s="618"/>
      <c r="C758" s="613"/>
      <c r="D758" s="618"/>
      <c r="E758" s="618"/>
      <c r="F758" s="619">
        <f t="shared" si="111"/>
        <v>0</v>
      </c>
      <c r="G758" s="615">
        <f t="shared" si="115"/>
        <v>0</v>
      </c>
      <c r="H758" s="618"/>
      <c r="I758" s="104">
        <f t="shared" si="112"/>
        <v>0</v>
      </c>
      <c r="J758" s="615">
        <f t="shared" si="116"/>
        <v>0</v>
      </c>
      <c r="K758" s="618"/>
      <c r="L758" s="104">
        <f t="shared" si="113"/>
        <v>0</v>
      </c>
      <c r="M758" s="615">
        <f t="shared" si="117"/>
        <v>0</v>
      </c>
      <c r="N758" s="618"/>
      <c r="O758" s="104">
        <f t="shared" si="114"/>
        <v>0</v>
      </c>
      <c r="P758" s="615">
        <f t="shared" si="118"/>
        <v>0</v>
      </c>
      <c r="Q758" s="616">
        <f t="shared" si="120"/>
        <v>0</v>
      </c>
      <c r="R758" s="616">
        <f t="shared" si="120"/>
        <v>0</v>
      </c>
      <c r="S758" s="617">
        <f t="shared" si="119"/>
        <v>0</v>
      </c>
    </row>
    <row r="759" spans="1:19" ht="22.5">
      <c r="A759" s="100">
        <f>'[2]Namuna No. 8'!A763</f>
        <v>0</v>
      </c>
      <c r="B759" s="618"/>
      <c r="C759" s="613"/>
      <c r="D759" s="618"/>
      <c r="E759" s="618"/>
      <c r="F759" s="619">
        <f t="shared" si="111"/>
        <v>0</v>
      </c>
      <c r="G759" s="615">
        <f t="shared" si="115"/>
        <v>0</v>
      </c>
      <c r="H759" s="618"/>
      <c r="I759" s="104">
        <f t="shared" si="112"/>
        <v>0</v>
      </c>
      <c r="J759" s="615">
        <f t="shared" si="116"/>
        <v>0</v>
      </c>
      <c r="K759" s="618"/>
      <c r="L759" s="104">
        <f t="shared" si="113"/>
        <v>0</v>
      </c>
      <c r="M759" s="615">
        <f t="shared" si="117"/>
        <v>0</v>
      </c>
      <c r="N759" s="618"/>
      <c r="O759" s="104">
        <f t="shared" si="114"/>
        <v>0</v>
      </c>
      <c r="P759" s="615">
        <f t="shared" si="118"/>
        <v>0</v>
      </c>
      <c r="Q759" s="616">
        <f t="shared" si="120"/>
        <v>0</v>
      </c>
      <c r="R759" s="616">
        <f t="shared" si="120"/>
        <v>0</v>
      </c>
      <c r="S759" s="617">
        <f t="shared" si="119"/>
        <v>0</v>
      </c>
    </row>
    <row r="760" spans="1:19" ht="22.5">
      <c r="A760" s="100">
        <f>'[2]Namuna No. 8'!A764</f>
        <v>0</v>
      </c>
      <c r="B760" s="618"/>
      <c r="C760" s="613"/>
      <c r="D760" s="618"/>
      <c r="E760" s="618"/>
      <c r="F760" s="619">
        <f t="shared" si="111"/>
        <v>0</v>
      </c>
      <c r="G760" s="615">
        <f t="shared" si="115"/>
        <v>0</v>
      </c>
      <c r="H760" s="618"/>
      <c r="I760" s="104">
        <f t="shared" si="112"/>
        <v>0</v>
      </c>
      <c r="J760" s="615">
        <f t="shared" si="116"/>
        <v>0</v>
      </c>
      <c r="K760" s="618"/>
      <c r="L760" s="104">
        <f t="shared" si="113"/>
        <v>0</v>
      </c>
      <c r="M760" s="615">
        <f t="shared" si="117"/>
        <v>0</v>
      </c>
      <c r="N760" s="618"/>
      <c r="O760" s="104">
        <f t="shared" si="114"/>
        <v>0</v>
      </c>
      <c r="P760" s="615">
        <f t="shared" si="118"/>
        <v>0</v>
      </c>
      <c r="Q760" s="616">
        <f t="shared" si="120"/>
        <v>0</v>
      </c>
      <c r="R760" s="616">
        <f t="shared" si="120"/>
        <v>0</v>
      </c>
      <c r="S760" s="617">
        <f t="shared" si="119"/>
        <v>0</v>
      </c>
    </row>
    <row r="761" spans="1:19" ht="22.5">
      <c r="A761" s="100">
        <f>'[2]Namuna No. 8'!A765</f>
        <v>0</v>
      </c>
      <c r="B761" s="618"/>
      <c r="C761" s="613"/>
      <c r="D761" s="618"/>
      <c r="E761" s="618"/>
      <c r="F761" s="619">
        <f t="shared" si="111"/>
        <v>0</v>
      </c>
      <c r="G761" s="615">
        <f t="shared" si="115"/>
        <v>0</v>
      </c>
      <c r="H761" s="618"/>
      <c r="I761" s="104">
        <f t="shared" si="112"/>
        <v>0</v>
      </c>
      <c r="J761" s="615">
        <f t="shared" si="116"/>
        <v>0</v>
      </c>
      <c r="K761" s="618"/>
      <c r="L761" s="104">
        <f t="shared" si="113"/>
        <v>0</v>
      </c>
      <c r="M761" s="615">
        <f t="shared" si="117"/>
        <v>0</v>
      </c>
      <c r="N761" s="618"/>
      <c r="O761" s="104">
        <f t="shared" si="114"/>
        <v>0</v>
      </c>
      <c r="P761" s="615">
        <f t="shared" si="118"/>
        <v>0</v>
      </c>
      <c r="Q761" s="616">
        <f t="shared" si="120"/>
        <v>0</v>
      </c>
      <c r="R761" s="616">
        <f t="shared" si="120"/>
        <v>0</v>
      </c>
      <c r="S761" s="617">
        <f t="shared" si="119"/>
        <v>0</v>
      </c>
    </row>
    <row r="762" spans="1:19" ht="22.5">
      <c r="A762" s="612">
        <f>'[2]Namuna No. 8'!A766</f>
        <v>0</v>
      </c>
      <c r="B762" s="618"/>
      <c r="C762" s="613"/>
      <c r="D762" s="618"/>
      <c r="E762" s="618"/>
      <c r="F762" s="619">
        <f t="shared" si="111"/>
        <v>0</v>
      </c>
      <c r="G762" s="615">
        <f t="shared" si="115"/>
        <v>0</v>
      </c>
      <c r="H762" s="618"/>
      <c r="I762" s="104">
        <f t="shared" si="112"/>
        <v>0</v>
      </c>
      <c r="J762" s="615">
        <f t="shared" si="116"/>
        <v>0</v>
      </c>
      <c r="K762" s="618"/>
      <c r="L762" s="104">
        <f t="shared" si="113"/>
        <v>0</v>
      </c>
      <c r="M762" s="615">
        <f t="shared" si="117"/>
        <v>0</v>
      </c>
      <c r="N762" s="618"/>
      <c r="O762" s="104">
        <f t="shared" si="114"/>
        <v>0</v>
      </c>
      <c r="P762" s="615">
        <f t="shared" si="118"/>
        <v>0</v>
      </c>
      <c r="Q762" s="616">
        <f t="shared" si="120"/>
        <v>0</v>
      </c>
      <c r="R762" s="616">
        <f t="shared" si="120"/>
        <v>0</v>
      </c>
      <c r="S762" s="617">
        <f t="shared" si="119"/>
        <v>0</v>
      </c>
    </row>
    <row r="763" spans="1:19" ht="22.5">
      <c r="A763" s="100">
        <f>'[2]Namuna No. 8'!A767</f>
        <v>0</v>
      </c>
      <c r="B763" s="618"/>
      <c r="C763" s="613"/>
      <c r="D763" s="618"/>
      <c r="E763" s="618"/>
      <c r="F763" s="619">
        <f t="shared" si="111"/>
        <v>0</v>
      </c>
      <c r="G763" s="615">
        <f t="shared" si="115"/>
        <v>0</v>
      </c>
      <c r="H763" s="618"/>
      <c r="I763" s="104">
        <f t="shared" si="112"/>
        <v>0</v>
      </c>
      <c r="J763" s="615">
        <f t="shared" si="116"/>
        <v>0</v>
      </c>
      <c r="K763" s="618"/>
      <c r="L763" s="104">
        <f t="shared" si="113"/>
        <v>0</v>
      </c>
      <c r="M763" s="615">
        <f t="shared" si="117"/>
        <v>0</v>
      </c>
      <c r="N763" s="618"/>
      <c r="O763" s="104">
        <f t="shared" si="114"/>
        <v>0</v>
      </c>
      <c r="P763" s="615">
        <f t="shared" si="118"/>
        <v>0</v>
      </c>
      <c r="Q763" s="616">
        <f t="shared" si="120"/>
        <v>0</v>
      </c>
      <c r="R763" s="616">
        <f t="shared" si="120"/>
        <v>0</v>
      </c>
      <c r="S763" s="617">
        <f t="shared" si="119"/>
        <v>0</v>
      </c>
    </row>
    <row r="764" spans="1:19" ht="22.5">
      <c r="A764" s="100">
        <f>'[2]Namuna No. 8'!A768</f>
        <v>0</v>
      </c>
      <c r="B764" s="618"/>
      <c r="C764" s="613"/>
      <c r="D764" s="618"/>
      <c r="E764" s="618"/>
      <c r="F764" s="619">
        <f t="shared" si="111"/>
        <v>0</v>
      </c>
      <c r="G764" s="615">
        <f t="shared" si="115"/>
        <v>0</v>
      </c>
      <c r="H764" s="618"/>
      <c r="I764" s="104">
        <f t="shared" si="112"/>
        <v>0</v>
      </c>
      <c r="J764" s="615">
        <f t="shared" si="116"/>
        <v>0</v>
      </c>
      <c r="K764" s="618"/>
      <c r="L764" s="104">
        <f t="shared" si="113"/>
        <v>0</v>
      </c>
      <c r="M764" s="615">
        <f t="shared" si="117"/>
        <v>0</v>
      </c>
      <c r="N764" s="618"/>
      <c r="O764" s="104">
        <f t="shared" si="114"/>
        <v>0</v>
      </c>
      <c r="P764" s="615">
        <f t="shared" si="118"/>
        <v>0</v>
      </c>
      <c r="Q764" s="616">
        <f t="shared" si="120"/>
        <v>0</v>
      </c>
      <c r="R764" s="616">
        <f t="shared" si="120"/>
        <v>0</v>
      </c>
      <c r="S764" s="617">
        <f t="shared" si="119"/>
        <v>0</v>
      </c>
    </row>
    <row r="765" spans="1:19" ht="22.5">
      <c r="A765" s="100">
        <f>'[2]Namuna No. 8'!A769</f>
        <v>0</v>
      </c>
      <c r="B765" s="618"/>
      <c r="C765" s="613"/>
      <c r="D765" s="618"/>
      <c r="E765" s="618"/>
      <c r="F765" s="619">
        <f t="shared" si="111"/>
        <v>0</v>
      </c>
      <c r="G765" s="615">
        <f t="shared" si="115"/>
        <v>0</v>
      </c>
      <c r="H765" s="618"/>
      <c r="I765" s="104">
        <f t="shared" si="112"/>
        <v>0</v>
      </c>
      <c r="J765" s="615">
        <f t="shared" si="116"/>
        <v>0</v>
      </c>
      <c r="K765" s="618"/>
      <c r="L765" s="104">
        <f t="shared" si="113"/>
        <v>0</v>
      </c>
      <c r="M765" s="615">
        <f t="shared" si="117"/>
        <v>0</v>
      </c>
      <c r="N765" s="618"/>
      <c r="O765" s="104">
        <f t="shared" si="114"/>
        <v>0</v>
      </c>
      <c r="P765" s="615">
        <f t="shared" si="118"/>
        <v>0</v>
      </c>
      <c r="Q765" s="616">
        <f t="shared" si="120"/>
        <v>0</v>
      </c>
      <c r="R765" s="616">
        <f t="shared" si="120"/>
        <v>0</v>
      </c>
      <c r="S765" s="617">
        <f t="shared" si="119"/>
        <v>0</v>
      </c>
    </row>
    <row r="766" spans="1:19" ht="22.5">
      <c r="A766" s="612">
        <f>'[2]Namuna No. 8'!A770</f>
        <v>0</v>
      </c>
      <c r="B766" s="618"/>
      <c r="C766" s="613"/>
      <c r="D766" s="618"/>
      <c r="E766" s="618"/>
      <c r="F766" s="619">
        <f t="shared" si="111"/>
        <v>0</v>
      </c>
      <c r="G766" s="615">
        <f t="shared" si="115"/>
        <v>0</v>
      </c>
      <c r="H766" s="618"/>
      <c r="I766" s="104">
        <f t="shared" si="112"/>
        <v>0</v>
      </c>
      <c r="J766" s="615">
        <f t="shared" si="116"/>
        <v>0</v>
      </c>
      <c r="K766" s="618"/>
      <c r="L766" s="104">
        <f t="shared" si="113"/>
        <v>0</v>
      </c>
      <c r="M766" s="615">
        <f t="shared" si="117"/>
        <v>0</v>
      </c>
      <c r="N766" s="618"/>
      <c r="O766" s="104">
        <f t="shared" si="114"/>
        <v>0</v>
      </c>
      <c r="P766" s="615">
        <f t="shared" si="118"/>
        <v>0</v>
      </c>
      <c r="Q766" s="616">
        <f t="shared" si="120"/>
        <v>0</v>
      </c>
      <c r="R766" s="616">
        <f t="shared" si="120"/>
        <v>0</v>
      </c>
      <c r="S766" s="617">
        <f t="shared" si="119"/>
        <v>0</v>
      </c>
    </row>
    <row r="767" spans="1:19" ht="22.5">
      <c r="A767" s="100">
        <f>'[2]Namuna No. 8'!A771</f>
        <v>0</v>
      </c>
      <c r="B767" s="618"/>
      <c r="C767" s="613"/>
      <c r="D767" s="618"/>
      <c r="E767" s="618"/>
      <c r="F767" s="619">
        <f t="shared" si="111"/>
        <v>0</v>
      </c>
      <c r="G767" s="615">
        <f t="shared" si="115"/>
        <v>0</v>
      </c>
      <c r="H767" s="618"/>
      <c r="I767" s="104">
        <f t="shared" si="112"/>
        <v>0</v>
      </c>
      <c r="J767" s="615">
        <f t="shared" si="116"/>
        <v>0</v>
      </c>
      <c r="K767" s="618"/>
      <c r="L767" s="104">
        <f t="shared" si="113"/>
        <v>0</v>
      </c>
      <c r="M767" s="615">
        <f t="shared" si="117"/>
        <v>0</v>
      </c>
      <c r="N767" s="618"/>
      <c r="O767" s="104">
        <f t="shared" si="114"/>
        <v>0</v>
      </c>
      <c r="P767" s="615">
        <f t="shared" si="118"/>
        <v>0</v>
      </c>
      <c r="Q767" s="616">
        <f t="shared" si="120"/>
        <v>0</v>
      </c>
      <c r="R767" s="616">
        <f t="shared" si="120"/>
        <v>0</v>
      </c>
      <c r="S767" s="617">
        <f t="shared" si="119"/>
        <v>0</v>
      </c>
    </row>
    <row r="768" spans="1:19" ht="22.5">
      <c r="A768" s="100">
        <f>'[2]Namuna No. 8'!A772</f>
        <v>0</v>
      </c>
      <c r="B768" s="618"/>
      <c r="C768" s="613"/>
      <c r="D768" s="618"/>
      <c r="E768" s="618"/>
      <c r="F768" s="619">
        <f t="shared" si="111"/>
        <v>0</v>
      </c>
      <c r="G768" s="615">
        <f t="shared" si="115"/>
        <v>0</v>
      </c>
      <c r="H768" s="618"/>
      <c r="I768" s="104">
        <f t="shared" si="112"/>
        <v>0</v>
      </c>
      <c r="J768" s="615">
        <f t="shared" si="116"/>
        <v>0</v>
      </c>
      <c r="K768" s="618"/>
      <c r="L768" s="104">
        <f t="shared" si="113"/>
        <v>0</v>
      </c>
      <c r="M768" s="615">
        <f t="shared" si="117"/>
        <v>0</v>
      </c>
      <c r="N768" s="618"/>
      <c r="O768" s="104">
        <f t="shared" si="114"/>
        <v>0</v>
      </c>
      <c r="P768" s="615">
        <f t="shared" si="118"/>
        <v>0</v>
      </c>
      <c r="Q768" s="616">
        <f t="shared" si="120"/>
        <v>0</v>
      </c>
      <c r="R768" s="616">
        <f t="shared" si="120"/>
        <v>0</v>
      </c>
      <c r="S768" s="617">
        <f t="shared" si="119"/>
        <v>0</v>
      </c>
    </row>
    <row r="769" spans="1:19" ht="22.5">
      <c r="A769" s="100">
        <f>'[2]Namuna No. 8'!A773</f>
        <v>0</v>
      </c>
      <c r="B769" s="618"/>
      <c r="C769" s="613"/>
      <c r="D769" s="618"/>
      <c r="E769" s="618"/>
      <c r="F769" s="619">
        <f t="shared" si="111"/>
        <v>0</v>
      </c>
      <c r="G769" s="615">
        <f t="shared" si="115"/>
        <v>0</v>
      </c>
      <c r="H769" s="618"/>
      <c r="I769" s="104">
        <f t="shared" si="112"/>
        <v>0</v>
      </c>
      <c r="J769" s="615">
        <f t="shared" si="116"/>
        <v>0</v>
      </c>
      <c r="K769" s="618"/>
      <c r="L769" s="104">
        <f t="shared" si="113"/>
        <v>0</v>
      </c>
      <c r="M769" s="615">
        <f t="shared" si="117"/>
        <v>0</v>
      </c>
      <c r="N769" s="618"/>
      <c r="O769" s="104">
        <f t="shared" si="114"/>
        <v>0</v>
      </c>
      <c r="P769" s="615">
        <f t="shared" si="118"/>
        <v>0</v>
      </c>
      <c r="Q769" s="616">
        <f t="shared" si="120"/>
        <v>0</v>
      </c>
      <c r="R769" s="616">
        <f t="shared" si="120"/>
        <v>0</v>
      </c>
      <c r="S769" s="617">
        <f t="shared" si="119"/>
        <v>0</v>
      </c>
    </row>
    <row r="770" spans="1:19" ht="22.5">
      <c r="A770" s="612">
        <f>'[2]Namuna No. 8'!A774</f>
        <v>0</v>
      </c>
      <c r="B770" s="618"/>
      <c r="C770" s="613"/>
      <c r="D770" s="618"/>
      <c r="E770" s="618"/>
      <c r="F770" s="619">
        <f t="shared" si="111"/>
        <v>0</v>
      </c>
      <c r="G770" s="615">
        <f t="shared" si="115"/>
        <v>0</v>
      </c>
      <c r="H770" s="618"/>
      <c r="I770" s="104">
        <f t="shared" si="112"/>
        <v>0</v>
      </c>
      <c r="J770" s="615">
        <f t="shared" si="116"/>
        <v>0</v>
      </c>
      <c r="K770" s="618"/>
      <c r="L770" s="104">
        <f t="shared" si="113"/>
        <v>0</v>
      </c>
      <c r="M770" s="615">
        <f t="shared" si="117"/>
        <v>0</v>
      </c>
      <c r="N770" s="618"/>
      <c r="O770" s="104">
        <f t="shared" si="114"/>
        <v>0</v>
      </c>
      <c r="P770" s="615">
        <f t="shared" si="118"/>
        <v>0</v>
      </c>
      <c r="Q770" s="616">
        <f t="shared" si="120"/>
        <v>0</v>
      </c>
      <c r="R770" s="616">
        <f t="shared" si="120"/>
        <v>0</v>
      </c>
      <c r="S770" s="617">
        <f t="shared" si="119"/>
        <v>0</v>
      </c>
    </row>
    <row r="771" spans="1:19" ht="22.5">
      <c r="A771" s="100">
        <f>'[2]Namuna No. 8'!A775</f>
        <v>0</v>
      </c>
      <c r="B771" s="618"/>
      <c r="C771" s="613"/>
      <c r="D771" s="618"/>
      <c r="E771" s="618"/>
      <c r="F771" s="619">
        <f t="shared" si="111"/>
        <v>0</v>
      </c>
      <c r="G771" s="615">
        <f t="shared" si="115"/>
        <v>0</v>
      </c>
      <c r="H771" s="618"/>
      <c r="I771" s="104">
        <f t="shared" si="112"/>
        <v>0</v>
      </c>
      <c r="J771" s="615">
        <f t="shared" si="116"/>
        <v>0</v>
      </c>
      <c r="K771" s="618"/>
      <c r="L771" s="104">
        <f t="shared" si="113"/>
        <v>0</v>
      </c>
      <c r="M771" s="615">
        <f t="shared" si="117"/>
        <v>0</v>
      </c>
      <c r="N771" s="618"/>
      <c r="O771" s="104">
        <f t="shared" si="114"/>
        <v>0</v>
      </c>
      <c r="P771" s="615">
        <f t="shared" si="118"/>
        <v>0</v>
      </c>
      <c r="Q771" s="616">
        <f t="shared" si="120"/>
        <v>0</v>
      </c>
      <c r="R771" s="616">
        <f t="shared" si="120"/>
        <v>0</v>
      </c>
      <c r="S771" s="617">
        <f t="shared" si="119"/>
        <v>0</v>
      </c>
    </row>
    <row r="772" spans="1:19" ht="22.5">
      <c r="A772" s="100">
        <f>'[2]Namuna No. 8'!A776</f>
        <v>0</v>
      </c>
      <c r="B772" s="618"/>
      <c r="C772" s="613"/>
      <c r="D772" s="618"/>
      <c r="E772" s="618"/>
      <c r="F772" s="619">
        <f t="shared" si="111"/>
        <v>0</v>
      </c>
      <c r="G772" s="615">
        <f t="shared" si="115"/>
        <v>0</v>
      </c>
      <c r="H772" s="618"/>
      <c r="I772" s="104">
        <f t="shared" si="112"/>
        <v>0</v>
      </c>
      <c r="J772" s="615">
        <f t="shared" si="116"/>
        <v>0</v>
      </c>
      <c r="K772" s="618"/>
      <c r="L772" s="104">
        <f t="shared" si="113"/>
        <v>0</v>
      </c>
      <c r="M772" s="615">
        <f t="shared" si="117"/>
        <v>0</v>
      </c>
      <c r="N772" s="618"/>
      <c r="O772" s="104">
        <f t="shared" si="114"/>
        <v>0</v>
      </c>
      <c r="P772" s="615">
        <f t="shared" si="118"/>
        <v>0</v>
      </c>
      <c r="Q772" s="616">
        <f t="shared" si="120"/>
        <v>0</v>
      </c>
      <c r="R772" s="616">
        <f t="shared" si="120"/>
        <v>0</v>
      </c>
      <c r="S772" s="617">
        <f t="shared" si="119"/>
        <v>0</v>
      </c>
    </row>
    <row r="773" spans="1:19" ht="22.5">
      <c r="A773" s="100">
        <f>'[2]Namuna No. 8'!A777</f>
        <v>0</v>
      </c>
      <c r="B773" s="618"/>
      <c r="C773" s="613"/>
      <c r="D773" s="618"/>
      <c r="E773" s="618"/>
      <c r="F773" s="619">
        <f t="shared" si="111"/>
        <v>0</v>
      </c>
      <c r="G773" s="615">
        <f t="shared" si="115"/>
        <v>0</v>
      </c>
      <c r="H773" s="618"/>
      <c r="I773" s="104">
        <f t="shared" si="112"/>
        <v>0</v>
      </c>
      <c r="J773" s="615">
        <f t="shared" si="116"/>
        <v>0</v>
      </c>
      <c r="K773" s="618"/>
      <c r="L773" s="104">
        <f t="shared" si="113"/>
        <v>0</v>
      </c>
      <c r="M773" s="615">
        <f t="shared" si="117"/>
        <v>0</v>
      </c>
      <c r="N773" s="618"/>
      <c r="O773" s="104">
        <f t="shared" si="114"/>
        <v>0</v>
      </c>
      <c r="P773" s="615">
        <f t="shared" si="118"/>
        <v>0</v>
      </c>
      <c r="Q773" s="616">
        <f t="shared" si="120"/>
        <v>0</v>
      </c>
      <c r="R773" s="616">
        <f t="shared" si="120"/>
        <v>0</v>
      </c>
      <c r="S773" s="617">
        <f t="shared" si="119"/>
        <v>0</v>
      </c>
    </row>
    <row r="774" spans="1:19" ht="22.5">
      <c r="A774" s="612">
        <f>'[2]Namuna No. 8'!A778</f>
        <v>0</v>
      </c>
      <c r="B774" s="618"/>
      <c r="C774" s="613"/>
      <c r="D774" s="618"/>
      <c r="E774" s="618"/>
      <c r="F774" s="619">
        <f t="shared" ref="F774:F837" si="121">SUMIF(Name,C774,GPA)</f>
        <v>0</v>
      </c>
      <c r="G774" s="615">
        <f t="shared" si="115"/>
        <v>0</v>
      </c>
      <c r="H774" s="618"/>
      <c r="I774" s="104">
        <f t="shared" ref="I774:I837" si="122">SUMIF(Name,C774,SNT)</f>
        <v>0</v>
      </c>
      <c r="J774" s="615">
        <f t="shared" si="116"/>
        <v>0</v>
      </c>
      <c r="K774" s="618"/>
      <c r="L774" s="104">
        <f t="shared" ref="L774:L837" si="123">SUMIF(Name,C774,SNT)</f>
        <v>0</v>
      </c>
      <c r="M774" s="615">
        <f t="shared" si="117"/>
        <v>0</v>
      </c>
      <c r="N774" s="618"/>
      <c r="O774" s="104">
        <f t="shared" ref="O774:O837" si="124">SUMIF(Name,C774,WST)</f>
        <v>0</v>
      </c>
      <c r="P774" s="615">
        <f t="shared" si="118"/>
        <v>0</v>
      </c>
      <c r="Q774" s="616">
        <f t="shared" si="120"/>
        <v>0</v>
      </c>
      <c r="R774" s="616">
        <f t="shared" si="120"/>
        <v>0</v>
      </c>
      <c r="S774" s="617">
        <f t="shared" si="119"/>
        <v>0</v>
      </c>
    </row>
    <row r="775" spans="1:19" ht="22.5">
      <c r="A775" s="100">
        <f>'[2]Namuna No. 8'!A779</f>
        <v>0</v>
      </c>
      <c r="B775" s="618"/>
      <c r="C775" s="613"/>
      <c r="D775" s="618"/>
      <c r="E775" s="618"/>
      <c r="F775" s="619">
        <f t="shared" si="121"/>
        <v>0</v>
      </c>
      <c r="G775" s="615">
        <f t="shared" ref="G775:G838" si="125">SUM(E775:F775)</f>
        <v>0</v>
      </c>
      <c r="H775" s="618"/>
      <c r="I775" s="104">
        <f t="shared" si="122"/>
        <v>0</v>
      </c>
      <c r="J775" s="615">
        <f t="shared" ref="J775:J838" si="126">SUM(H775:I775)</f>
        <v>0</v>
      </c>
      <c r="K775" s="618"/>
      <c r="L775" s="104">
        <f t="shared" si="123"/>
        <v>0</v>
      </c>
      <c r="M775" s="615">
        <f t="shared" ref="M775:M838" si="127">SUM(K775:L775)</f>
        <v>0</v>
      </c>
      <c r="N775" s="618"/>
      <c r="O775" s="104">
        <f t="shared" si="124"/>
        <v>0</v>
      </c>
      <c r="P775" s="615">
        <f t="shared" ref="P775:P838" si="128">SUM(N775:O775)</f>
        <v>0</v>
      </c>
      <c r="Q775" s="616">
        <f t="shared" si="120"/>
        <v>0</v>
      </c>
      <c r="R775" s="616">
        <f t="shared" si="120"/>
        <v>0</v>
      </c>
      <c r="S775" s="617">
        <f t="shared" ref="S775:S838" si="129">SUM(Q775:R775)</f>
        <v>0</v>
      </c>
    </row>
    <row r="776" spans="1:19" ht="22.5">
      <c r="A776" s="100">
        <f>'[2]Namuna No. 8'!A780</f>
        <v>0</v>
      </c>
      <c r="B776" s="618"/>
      <c r="C776" s="613"/>
      <c r="D776" s="618"/>
      <c r="E776" s="618"/>
      <c r="F776" s="619">
        <f t="shared" si="121"/>
        <v>0</v>
      </c>
      <c r="G776" s="615">
        <f t="shared" si="125"/>
        <v>0</v>
      </c>
      <c r="H776" s="618"/>
      <c r="I776" s="104">
        <f t="shared" si="122"/>
        <v>0</v>
      </c>
      <c r="J776" s="615">
        <f t="shared" si="126"/>
        <v>0</v>
      </c>
      <c r="K776" s="618"/>
      <c r="L776" s="104">
        <f t="shared" si="123"/>
        <v>0</v>
      </c>
      <c r="M776" s="615">
        <f t="shared" si="127"/>
        <v>0</v>
      </c>
      <c r="N776" s="618"/>
      <c r="O776" s="104">
        <f t="shared" si="124"/>
        <v>0</v>
      </c>
      <c r="P776" s="615">
        <f t="shared" si="128"/>
        <v>0</v>
      </c>
      <c r="Q776" s="616">
        <f t="shared" si="120"/>
        <v>0</v>
      </c>
      <c r="R776" s="616">
        <f t="shared" si="120"/>
        <v>0</v>
      </c>
      <c r="S776" s="617">
        <f t="shared" si="129"/>
        <v>0</v>
      </c>
    </row>
    <row r="777" spans="1:19" ht="22.5">
      <c r="A777" s="100">
        <f>'[2]Namuna No. 8'!A781</f>
        <v>0</v>
      </c>
      <c r="B777" s="618"/>
      <c r="C777" s="613"/>
      <c r="D777" s="618"/>
      <c r="E777" s="618"/>
      <c r="F777" s="619">
        <f t="shared" si="121"/>
        <v>0</v>
      </c>
      <c r="G777" s="615">
        <f t="shared" si="125"/>
        <v>0</v>
      </c>
      <c r="H777" s="618"/>
      <c r="I777" s="104">
        <f t="shared" si="122"/>
        <v>0</v>
      </c>
      <c r="J777" s="615">
        <f t="shared" si="126"/>
        <v>0</v>
      </c>
      <c r="K777" s="618"/>
      <c r="L777" s="104">
        <f t="shared" si="123"/>
        <v>0</v>
      </c>
      <c r="M777" s="615">
        <f t="shared" si="127"/>
        <v>0</v>
      </c>
      <c r="N777" s="618"/>
      <c r="O777" s="104">
        <f t="shared" si="124"/>
        <v>0</v>
      </c>
      <c r="P777" s="615">
        <f t="shared" si="128"/>
        <v>0</v>
      </c>
      <c r="Q777" s="616">
        <f t="shared" si="120"/>
        <v>0</v>
      </c>
      <c r="R777" s="616">
        <f t="shared" si="120"/>
        <v>0</v>
      </c>
      <c r="S777" s="617">
        <f t="shared" si="129"/>
        <v>0</v>
      </c>
    </row>
    <row r="778" spans="1:19" ht="22.5">
      <c r="A778" s="612">
        <f>'[2]Namuna No. 8'!A782</f>
        <v>0</v>
      </c>
      <c r="B778" s="618"/>
      <c r="C778" s="613"/>
      <c r="D778" s="618"/>
      <c r="E778" s="618"/>
      <c r="F778" s="619">
        <f t="shared" si="121"/>
        <v>0</v>
      </c>
      <c r="G778" s="615">
        <f t="shared" si="125"/>
        <v>0</v>
      </c>
      <c r="H778" s="618"/>
      <c r="I778" s="104">
        <f t="shared" si="122"/>
        <v>0</v>
      </c>
      <c r="J778" s="615">
        <f t="shared" si="126"/>
        <v>0</v>
      </c>
      <c r="K778" s="618"/>
      <c r="L778" s="104">
        <f t="shared" si="123"/>
        <v>0</v>
      </c>
      <c r="M778" s="615">
        <f t="shared" si="127"/>
        <v>0</v>
      </c>
      <c r="N778" s="618"/>
      <c r="O778" s="104">
        <f t="shared" si="124"/>
        <v>0</v>
      </c>
      <c r="P778" s="615">
        <f t="shared" si="128"/>
        <v>0</v>
      </c>
      <c r="Q778" s="616">
        <f t="shared" si="120"/>
        <v>0</v>
      </c>
      <c r="R778" s="616">
        <f t="shared" si="120"/>
        <v>0</v>
      </c>
      <c r="S778" s="617">
        <f t="shared" si="129"/>
        <v>0</v>
      </c>
    </row>
    <row r="779" spans="1:19" ht="22.5">
      <c r="A779" s="100">
        <f>'[2]Namuna No. 8'!A783</f>
        <v>0</v>
      </c>
      <c r="B779" s="618"/>
      <c r="C779" s="613"/>
      <c r="D779" s="618"/>
      <c r="E779" s="618"/>
      <c r="F779" s="619">
        <f t="shared" si="121"/>
        <v>0</v>
      </c>
      <c r="G779" s="615">
        <f t="shared" si="125"/>
        <v>0</v>
      </c>
      <c r="H779" s="618"/>
      <c r="I779" s="104">
        <f t="shared" si="122"/>
        <v>0</v>
      </c>
      <c r="J779" s="615">
        <f t="shared" si="126"/>
        <v>0</v>
      </c>
      <c r="K779" s="618"/>
      <c r="L779" s="104">
        <f t="shared" si="123"/>
        <v>0</v>
      </c>
      <c r="M779" s="615">
        <f t="shared" si="127"/>
        <v>0</v>
      </c>
      <c r="N779" s="618"/>
      <c r="O779" s="104">
        <f t="shared" si="124"/>
        <v>0</v>
      </c>
      <c r="P779" s="615">
        <f t="shared" si="128"/>
        <v>0</v>
      </c>
      <c r="Q779" s="616">
        <f t="shared" si="120"/>
        <v>0</v>
      </c>
      <c r="R779" s="616">
        <f t="shared" si="120"/>
        <v>0</v>
      </c>
      <c r="S779" s="617">
        <f t="shared" si="129"/>
        <v>0</v>
      </c>
    </row>
    <row r="780" spans="1:19" ht="22.5">
      <c r="A780" s="100">
        <f>'[2]Namuna No. 8'!A784</f>
        <v>0</v>
      </c>
      <c r="B780" s="618"/>
      <c r="C780" s="613"/>
      <c r="D780" s="618"/>
      <c r="E780" s="618"/>
      <c r="F780" s="619">
        <f t="shared" si="121"/>
        <v>0</v>
      </c>
      <c r="G780" s="615">
        <f t="shared" si="125"/>
        <v>0</v>
      </c>
      <c r="H780" s="618"/>
      <c r="I780" s="104">
        <f t="shared" si="122"/>
        <v>0</v>
      </c>
      <c r="J780" s="615">
        <f t="shared" si="126"/>
        <v>0</v>
      </c>
      <c r="K780" s="618"/>
      <c r="L780" s="104">
        <f t="shared" si="123"/>
        <v>0</v>
      </c>
      <c r="M780" s="615">
        <f t="shared" si="127"/>
        <v>0</v>
      </c>
      <c r="N780" s="618"/>
      <c r="O780" s="104">
        <f t="shared" si="124"/>
        <v>0</v>
      </c>
      <c r="P780" s="615">
        <f t="shared" si="128"/>
        <v>0</v>
      </c>
      <c r="Q780" s="616">
        <f t="shared" si="120"/>
        <v>0</v>
      </c>
      <c r="R780" s="616">
        <f t="shared" si="120"/>
        <v>0</v>
      </c>
      <c r="S780" s="617">
        <f t="shared" si="129"/>
        <v>0</v>
      </c>
    </row>
    <row r="781" spans="1:19" ht="22.5">
      <c r="A781" s="100">
        <f>'[2]Namuna No. 8'!A785</f>
        <v>0</v>
      </c>
      <c r="B781" s="618"/>
      <c r="C781" s="613"/>
      <c r="D781" s="618"/>
      <c r="E781" s="618"/>
      <c r="F781" s="619">
        <f t="shared" si="121"/>
        <v>0</v>
      </c>
      <c r="G781" s="615">
        <f t="shared" si="125"/>
        <v>0</v>
      </c>
      <c r="H781" s="618"/>
      <c r="I781" s="104">
        <f t="shared" si="122"/>
        <v>0</v>
      </c>
      <c r="J781" s="615">
        <f t="shared" si="126"/>
        <v>0</v>
      </c>
      <c r="K781" s="618"/>
      <c r="L781" s="104">
        <f t="shared" si="123"/>
        <v>0</v>
      </c>
      <c r="M781" s="615">
        <f t="shared" si="127"/>
        <v>0</v>
      </c>
      <c r="N781" s="618"/>
      <c r="O781" s="104">
        <f t="shared" si="124"/>
        <v>0</v>
      </c>
      <c r="P781" s="615">
        <f t="shared" si="128"/>
        <v>0</v>
      </c>
      <c r="Q781" s="616">
        <f t="shared" si="120"/>
        <v>0</v>
      </c>
      <c r="R781" s="616">
        <f t="shared" si="120"/>
        <v>0</v>
      </c>
      <c r="S781" s="617">
        <f t="shared" si="129"/>
        <v>0</v>
      </c>
    </row>
    <row r="782" spans="1:19" ht="22.5">
      <c r="A782" s="612">
        <f>'[2]Namuna No. 8'!A786</f>
        <v>0</v>
      </c>
      <c r="B782" s="618"/>
      <c r="C782" s="613"/>
      <c r="D782" s="618"/>
      <c r="E782" s="618"/>
      <c r="F782" s="619">
        <f t="shared" si="121"/>
        <v>0</v>
      </c>
      <c r="G782" s="615">
        <f t="shared" si="125"/>
        <v>0</v>
      </c>
      <c r="H782" s="618"/>
      <c r="I782" s="104">
        <f t="shared" si="122"/>
        <v>0</v>
      </c>
      <c r="J782" s="615">
        <f t="shared" si="126"/>
        <v>0</v>
      </c>
      <c r="K782" s="618"/>
      <c r="L782" s="104">
        <f t="shared" si="123"/>
        <v>0</v>
      </c>
      <c r="M782" s="615">
        <f t="shared" si="127"/>
        <v>0</v>
      </c>
      <c r="N782" s="618"/>
      <c r="O782" s="104">
        <f t="shared" si="124"/>
        <v>0</v>
      </c>
      <c r="P782" s="615">
        <f t="shared" si="128"/>
        <v>0</v>
      </c>
      <c r="Q782" s="616">
        <f t="shared" si="120"/>
        <v>0</v>
      </c>
      <c r="R782" s="616">
        <f t="shared" si="120"/>
        <v>0</v>
      </c>
      <c r="S782" s="617">
        <f t="shared" si="129"/>
        <v>0</v>
      </c>
    </row>
    <row r="783" spans="1:19" ht="22.5">
      <c r="A783" s="100">
        <f>'[2]Namuna No. 8'!A787</f>
        <v>0</v>
      </c>
      <c r="B783" s="618"/>
      <c r="C783" s="613"/>
      <c r="D783" s="618"/>
      <c r="E783" s="618"/>
      <c r="F783" s="619">
        <f t="shared" si="121"/>
        <v>0</v>
      </c>
      <c r="G783" s="615">
        <f t="shared" si="125"/>
        <v>0</v>
      </c>
      <c r="H783" s="618"/>
      <c r="I783" s="104">
        <f t="shared" si="122"/>
        <v>0</v>
      </c>
      <c r="J783" s="615">
        <f t="shared" si="126"/>
        <v>0</v>
      </c>
      <c r="K783" s="618"/>
      <c r="L783" s="104">
        <f t="shared" si="123"/>
        <v>0</v>
      </c>
      <c r="M783" s="615">
        <f t="shared" si="127"/>
        <v>0</v>
      </c>
      <c r="N783" s="618"/>
      <c r="O783" s="104">
        <f t="shared" si="124"/>
        <v>0</v>
      </c>
      <c r="P783" s="615">
        <f t="shared" si="128"/>
        <v>0</v>
      </c>
      <c r="Q783" s="616">
        <f t="shared" si="120"/>
        <v>0</v>
      </c>
      <c r="R783" s="616">
        <f t="shared" si="120"/>
        <v>0</v>
      </c>
      <c r="S783" s="617">
        <f t="shared" si="129"/>
        <v>0</v>
      </c>
    </row>
    <row r="784" spans="1:19" ht="22.5">
      <c r="A784" s="100">
        <f>'[2]Namuna No. 8'!A788</f>
        <v>0</v>
      </c>
      <c r="B784" s="618"/>
      <c r="C784" s="613"/>
      <c r="D784" s="618"/>
      <c r="E784" s="618"/>
      <c r="F784" s="619">
        <f t="shared" si="121"/>
        <v>0</v>
      </c>
      <c r="G784" s="615">
        <f t="shared" si="125"/>
        <v>0</v>
      </c>
      <c r="H784" s="618"/>
      <c r="I784" s="104">
        <f t="shared" si="122"/>
        <v>0</v>
      </c>
      <c r="J784" s="615">
        <f t="shared" si="126"/>
        <v>0</v>
      </c>
      <c r="K784" s="618"/>
      <c r="L784" s="104">
        <f t="shared" si="123"/>
        <v>0</v>
      </c>
      <c r="M784" s="615">
        <f t="shared" si="127"/>
        <v>0</v>
      </c>
      <c r="N784" s="618"/>
      <c r="O784" s="104">
        <f t="shared" si="124"/>
        <v>0</v>
      </c>
      <c r="P784" s="615">
        <f t="shared" si="128"/>
        <v>0</v>
      </c>
      <c r="Q784" s="616">
        <f t="shared" si="120"/>
        <v>0</v>
      </c>
      <c r="R784" s="616">
        <f t="shared" si="120"/>
        <v>0</v>
      </c>
      <c r="S784" s="617">
        <f t="shared" si="129"/>
        <v>0</v>
      </c>
    </row>
    <row r="785" spans="1:19" ht="22.5">
      <c r="A785" s="100">
        <f>'[2]Namuna No. 8'!A789</f>
        <v>0</v>
      </c>
      <c r="B785" s="618"/>
      <c r="C785" s="613"/>
      <c r="D785" s="618"/>
      <c r="E785" s="618"/>
      <c r="F785" s="619">
        <f t="shared" si="121"/>
        <v>0</v>
      </c>
      <c r="G785" s="615">
        <f t="shared" si="125"/>
        <v>0</v>
      </c>
      <c r="H785" s="618"/>
      <c r="I785" s="104">
        <f t="shared" si="122"/>
        <v>0</v>
      </c>
      <c r="J785" s="615">
        <f t="shared" si="126"/>
        <v>0</v>
      </c>
      <c r="K785" s="618"/>
      <c r="L785" s="104">
        <f t="shared" si="123"/>
        <v>0</v>
      </c>
      <c r="M785" s="615">
        <f t="shared" si="127"/>
        <v>0</v>
      </c>
      <c r="N785" s="618"/>
      <c r="O785" s="104">
        <f t="shared" si="124"/>
        <v>0</v>
      </c>
      <c r="P785" s="615">
        <f t="shared" si="128"/>
        <v>0</v>
      </c>
      <c r="Q785" s="616">
        <f t="shared" si="120"/>
        <v>0</v>
      </c>
      <c r="R785" s="616">
        <f t="shared" si="120"/>
        <v>0</v>
      </c>
      <c r="S785" s="617">
        <f t="shared" si="129"/>
        <v>0</v>
      </c>
    </row>
    <row r="786" spans="1:19" ht="22.5">
      <c r="A786" s="612">
        <f>'[2]Namuna No. 8'!A790</f>
        <v>0</v>
      </c>
      <c r="B786" s="618"/>
      <c r="C786" s="613"/>
      <c r="D786" s="618"/>
      <c r="E786" s="618"/>
      <c r="F786" s="619">
        <f t="shared" si="121"/>
        <v>0</v>
      </c>
      <c r="G786" s="615">
        <f t="shared" si="125"/>
        <v>0</v>
      </c>
      <c r="H786" s="618"/>
      <c r="I786" s="104">
        <f t="shared" si="122"/>
        <v>0</v>
      </c>
      <c r="J786" s="615">
        <f t="shared" si="126"/>
        <v>0</v>
      </c>
      <c r="K786" s="618"/>
      <c r="L786" s="104">
        <f t="shared" si="123"/>
        <v>0</v>
      </c>
      <c r="M786" s="615">
        <f t="shared" si="127"/>
        <v>0</v>
      </c>
      <c r="N786" s="618"/>
      <c r="O786" s="104">
        <f t="shared" si="124"/>
        <v>0</v>
      </c>
      <c r="P786" s="615">
        <f t="shared" si="128"/>
        <v>0</v>
      </c>
      <c r="Q786" s="616">
        <f t="shared" si="120"/>
        <v>0</v>
      </c>
      <c r="R786" s="616">
        <f t="shared" si="120"/>
        <v>0</v>
      </c>
      <c r="S786" s="617">
        <f t="shared" si="129"/>
        <v>0</v>
      </c>
    </row>
    <row r="787" spans="1:19" ht="22.5">
      <c r="A787" s="100">
        <f>'[2]Namuna No. 8'!A791</f>
        <v>0</v>
      </c>
      <c r="B787" s="618"/>
      <c r="C787" s="613"/>
      <c r="D787" s="618"/>
      <c r="E787" s="618"/>
      <c r="F787" s="619">
        <f t="shared" si="121"/>
        <v>0</v>
      </c>
      <c r="G787" s="615">
        <f t="shared" si="125"/>
        <v>0</v>
      </c>
      <c r="H787" s="618"/>
      <c r="I787" s="104">
        <f t="shared" si="122"/>
        <v>0</v>
      </c>
      <c r="J787" s="615">
        <f t="shared" si="126"/>
        <v>0</v>
      </c>
      <c r="K787" s="618"/>
      <c r="L787" s="104">
        <f t="shared" si="123"/>
        <v>0</v>
      </c>
      <c r="M787" s="615">
        <f t="shared" si="127"/>
        <v>0</v>
      </c>
      <c r="N787" s="618"/>
      <c r="O787" s="104">
        <f t="shared" si="124"/>
        <v>0</v>
      </c>
      <c r="P787" s="615">
        <f t="shared" si="128"/>
        <v>0</v>
      </c>
      <c r="Q787" s="616">
        <f t="shared" si="120"/>
        <v>0</v>
      </c>
      <c r="R787" s="616">
        <f t="shared" si="120"/>
        <v>0</v>
      </c>
      <c r="S787" s="617">
        <f t="shared" si="129"/>
        <v>0</v>
      </c>
    </row>
    <row r="788" spans="1:19" ht="22.5">
      <c r="A788" s="100">
        <f>'[2]Namuna No. 8'!A792</f>
        <v>0</v>
      </c>
      <c r="B788" s="618"/>
      <c r="C788" s="613"/>
      <c r="D788" s="618"/>
      <c r="E788" s="618"/>
      <c r="F788" s="619">
        <f t="shared" si="121"/>
        <v>0</v>
      </c>
      <c r="G788" s="615">
        <f t="shared" si="125"/>
        <v>0</v>
      </c>
      <c r="H788" s="618"/>
      <c r="I788" s="104">
        <f t="shared" si="122"/>
        <v>0</v>
      </c>
      <c r="J788" s="615">
        <f t="shared" si="126"/>
        <v>0</v>
      </c>
      <c r="K788" s="618"/>
      <c r="L788" s="104">
        <f t="shared" si="123"/>
        <v>0</v>
      </c>
      <c r="M788" s="615">
        <f t="shared" si="127"/>
        <v>0</v>
      </c>
      <c r="N788" s="618"/>
      <c r="O788" s="104">
        <f t="shared" si="124"/>
        <v>0</v>
      </c>
      <c r="P788" s="615">
        <f t="shared" si="128"/>
        <v>0</v>
      </c>
      <c r="Q788" s="616">
        <f t="shared" si="120"/>
        <v>0</v>
      </c>
      <c r="R788" s="616">
        <f t="shared" si="120"/>
        <v>0</v>
      </c>
      <c r="S788" s="617">
        <f t="shared" si="129"/>
        <v>0</v>
      </c>
    </row>
    <row r="789" spans="1:19" ht="22.5">
      <c r="A789" s="100">
        <f>'[2]Namuna No. 8'!A793</f>
        <v>0</v>
      </c>
      <c r="B789" s="618"/>
      <c r="C789" s="613"/>
      <c r="D789" s="618"/>
      <c r="E789" s="618"/>
      <c r="F789" s="619">
        <f t="shared" si="121"/>
        <v>0</v>
      </c>
      <c r="G789" s="615">
        <f t="shared" si="125"/>
        <v>0</v>
      </c>
      <c r="H789" s="618"/>
      <c r="I789" s="104">
        <f t="shared" si="122"/>
        <v>0</v>
      </c>
      <c r="J789" s="615">
        <f t="shared" si="126"/>
        <v>0</v>
      </c>
      <c r="K789" s="618"/>
      <c r="L789" s="104">
        <f t="shared" si="123"/>
        <v>0</v>
      </c>
      <c r="M789" s="615">
        <f t="shared" si="127"/>
        <v>0</v>
      </c>
      <c r="N789" s="618"/>
      <c r="O789" s="104">
        <f t="shared" si="124"/>
        <v>0</v>
      </c>
      <c r="P789" s="615">
        <f t="shared" si="128"/>
        <v>0</v>
      </c>
      <c r="Q789" s="616">
        <f t="shared" si="120"/>
        <v>0</v>
      </c>
      <c r="R789" s="616">
        <f t="shared" si="120"/>
        <v>0</v>
      </c>
      <c r="S789" s="617">
        <f t="shared" si="129"/>
        <v>0</v>
      </c>
    </row>
    <row r="790" spans="1:19" ht="22.5">
      <c r="A790" s="612">
        <f>'[2]Namuna No. 8'!A794</f>
        <v>0</v>
      </c>
      <c r="B790" s="618"/>
      <c r="C790" s="613"/>
      <c r="D790" s="618"/>
      <c r="E790" s="618"/>
      <c r="F790" s="619">
        <f t="shared" si="121"/>
        <v>0</v>
      </c>
      <c r="G790" s="615">
        <f t="shared" si="125"/>
        <v>0</v>
      </c>
      <c r="H790" s="618"/>
      <c r="I790" s="104">
        <f t="shared" si="122"/>
        <v>0</v>
      </c>
      <c r="J790" s="615">
        <f t="shared" si="126"/>
        <v>0</v>
      </c>
      <c r="K790" s="618"/>
      <c r="L790" s="104">
        <f t="shared" si="123"/>
        <v>0</v>
      </c>
      <c r="M790" s="615">
        <f t="shared" si="127"/>
        <v>0</v>
      </c>
      <c r="N790" s="618"/>
      <c r="O790" s="104">
        <f t="shared" si="124"/>
        <v>0</v>
      </c>
      <c r="P790" s="615">
        <f t="shared" si="128"/>
        <v>0</v>
      </c>
      <c r="Q790" s="616">
        <f t="shared" si="120"/>
        <v>0</v>
      </c>
      <c r="R790" s="616">
        <f t="shared" si="120"/>
        <v>0</v>
      </c>
      <c r="S790" s="617">
        <f t="shared" si="129"/>
        <v>0</v>
      </c>
    </row>
    <row r="791" spans="1:19" ht="22.5">
      <c r="A791" s="100">
        <f>'[2]Namuna No. 8'!A795</f>
        <v>0</v>
      </c>
      <c r="B791" s="618"/>
      <c r="C791" s="613"/>
      <c r="D791" s="618"/>
      <c r="E791" s="618"/>
      <c r="F791" s="619">
        <f t="shared" si="121"/>
        <v>0</v>
      </c>
      <c r="G791" s="615">
        <f t="shared" si="125"/>
        <v>0</v>
      </c>
      <c r="H791" s="618"/>
      <c r="I791" s="104">
        <f t="shared" si="122"/>
        <v>0</v>
      </c>
      <c r="J791" s="615">
        <f t="shared" si="126"/>
        <v>0</v>
      </c>
      <c r="K791" s="618"/>
      <c r="L791" s="104">
        <f t="shared" si="123"/>
        <v>0</v>
      </c>
      <c r="M791" s="615">
        <f t="shared" si="127"/>
        <v>0</v>
      </c>
      <c r="N791" s="618"/>
      <c r="O791" s="104">
        <f t="shared" si="124"/>
        <v>0</v>
      </c>
      <c r="P791" s="615">
        <f t="shared" si="128"/>
        <v>0</v>
      </c>
      <c r="Q791" s="616">
        <f t="shared" ref="Q791:R854" si="130">E791+H791+K791+N791</f>
        <v>0</v>
      </c>
      <c r="R791" s="616">
        <f t="shared" si="130"/>
        <v>0</v>
      </c>
      <c r="S791" s="617">
        <f t="shared" si="129"/>
        <v>0</v>
      </c>
    </row>
    <row r="792" spans="1:19" ht="22.5">
      <c r="A792" s="100">
        <f>'[2]Namuna No. 8'!A796</f>
        <v>0</v>
      </c>
      <c r="B792" s="618"/>
      <c r="C792" s="613"/>
      <c r="D792" s="618"/>
      <c r="E792" s="618"/>
      <c r="F792" s="619">
        <f t="shared" si="121"/>
        <v>0</v>
      </c>
      <c r="G792" s="615">
        <f t="shared" si="125"/>
        <v>0</v>
      </c>
      <c r="H792" s="618"/>
      <c r="I792" s="104">
        <f t="shared" si="122"/>
        <v>0</v>
      </c>
      <c r="J792" s="615">
        <f t="shared" si="126"/>
        <v>0</v>
      </c>
      <c r="K792" s="618"/>
      <c r="L792" s="104">
        <f t="shared" si="123"/>
        <v>0</v>
      </c>
      <c r="M792" s="615">
        <f t="shared" si="127"/>
        <v>0</v>
      </c>
      <c r="N792" s="618"/>
      <c r="O792" s="104">
        <f t="shared" si="124"/>
        <v>0</v>
      </c>
      <c r="P792" s="615">
        <f t="shared" si="128"/>
        <v>0</v>
      </c>
      <c r="Q792" s="616">
        <f t="shared" si="130"/>
        <v>0</v>
      </c>
      <c r="R792" s="616">
        <f t="shared" si="130"/>
        <v>0</v>
      </c>
      <c r="S792" s="617">
        <f t="shared" si="129"/>
        <v>0</v>
      </c>
    </row>
    <row r="793" spans="1:19" ht="22.5">
      <c r="A793" s="100">
        <f>'[2]Namuna No. 8'!A797</f>
        <v>0</v>
      </c>
      <c r="B793" s="618"/>
      <c r="C793" s="613"/>
      <c r="D793" s="618"/>
      <c r="E793" s="618"/>
      <c r="F793" s="619">
        <f t="shared" si="121"/>
        <v>0</v>
      </c>
      <c r="G793" s="615">
        <f t="shared" si="125"/>
        <v>0</v>
      </c>
      <c r="H793" s="618"/>
      <c r="I793" s="104">
        <f t="shared" si="122"/>
        <v>0</v>
      </c>
      <c r="J793" s="615">
        <f t="shared" si="126"/>
        <v>0</v>
      </c>
      <c r="K793" s="618"/>
      <c r="L793" s="104">
        <f t="shared" si="123"/>
        <v>0</v>
      </c>
      <c r="M793" s="615">
        <f t="shared" si="127"/>
        <v>0</v>
      </c>
      <c r="N793" s="618"/>
      <c r="O793" s="104">
        <f t="shared" si="124"/>
        <v>0</v>
      </c>
      <c r="P793" s="615">
        <f t="shared" si="128"/>
        <v>0</v>
      </c>
      <c r="Q793" s="616">
        <f t="shared" si="130"/>
        <v>0</v>
      </c>
      <c r="R793" s="616">
        <f t="shared" si="130"/>
        <v>0</v>
      </c>
      <c r="S793" s="617">
        <f t="shared" si="129"/>
        <v>0</v>
      </c>
    </row>
    <row r="794" spans="1:19" ht="22.5">
      <c r="A794" s="612">
        <f>'[2]Namuna No. 8'!A798</f>
        <v>0</v>
      </c>
      <c r="B794" s="618"/>
      <c r="C794" s="613"/>
      <c r="D794" s="618"/>
      <c r="E794" s="618"/>
      <c r="F794" s="619">
        <f t="shared" si="121"/>
        <v>0</v>
      </c>
      <c r="G794" s="615">
        <f t="shared" si="125"/>
        <v>0</v>
      </c>
      <c r="H794" s="618"/>
      <c r="I794" s="104">
        <f t="shared" si="122"/>
        <v>0</v>
      </c>
      <c r="J794" s="615">
        <f t="shared" si="126"/>
        <v>0</v>
      </c>
      <c r="K794" s="618"/>
      <c r="L794" s="104">
        <f t="shared" si="123"/>
        <v>0</v>
      </c>
      <c r="M794" s="615">
        <f t="shared" si="127"/>
        <v>0</v>
      </c>
      <c r="N794" s="618"/>
      <c r="O794" s="104">
        <f t="shared" si="124"/>
        <v>0</v>
      </c>
      <c r="P794" s="615">
        <f t="shared" si="128"/>
        <v>0</v>
      </c>
      <c r="Q794" s="616">
        <f t="shared" si="130"/>
        <v>0</v>
      </c>
      <c r="R794" s="616">
        <f t="shared" si="130"/>
        <v>0</v>
      </c>
      <c r="S794" s="617">
        <f t="shared" si="129"/>
        <v>0</v>
      </c>
    </row>
    <row r="795" spans="1:19" ht="22.5">
      <c r="A795" s="100">
        <f>'[2]Namuna No. 8'!A799</f>
        <v>0</v>
      </c>
      <c r="B795" s="618"/>
      <c r="C795" s="613"/>
      <c r="D795" s="618"/>
      <c r="E795" s="618"/>
      <c r="F795" s="619">
        <f t="shared" si="121"/>
        <v>0</v>
      </c>
      <c r="G795" s="615">
        <f t="shared" si="125"/>
        <v>0</v>
      </c>
      <c r="H795" s="618"/>
      <c r="I795" s="104">
        <f t="shared" si="122"/>
        <v>0</v>
      </c>
      <c r="J795" s="615">
        <f t="shared" si="126"/>
        <v>0</v>
      </c>
      <c r="K795" s="618"/>
      <c r="L795" s="104">
        <f t="shared" si="123"/>
        <v>0</v>
      </c>
      <c r="M795" s="615">
        <f t="shared" si="127"/>
        <v>0</v>
      </c>
      <c r="N795" s="618"/>
      <c r="O795" s="104">
        <f t="shared" si="124"/>
        <v>0</v>
      </c>
      <c r="P795" s="615">
        <f t="shared" si="128"/>
        <v>0</v>
      </c>
      <c r="Q795" s="616">
        <f t="shared" si="130"/>
        <v>0</v>
      </c>
      <c r="R795" s="616">
        <f t="shared" si="130"/>
        <v>0</v>
      </c>
      <c r="S795" s="617">
        <f t="shared" si="129"/>
        <v>0</v>
      </c>
    </row>
    <row r="796" spans="1:19" ht="22.5">
      <c r="A796" s="100">
        <f>'[2]Namuna No. 8'!A800</f>
        <v>0</v>
      </c>
      <c r="B796" s="618"/>
      <c r="C796" s="613"/>
      <c r="D796" s="618"/>
      <c r="E796" s="618"/>
      <c r="F796" s="619">
        <f t="shared" si="121"/>
        <v>0</v>
      </c>
      <c r="G796" s="615">
        <f t="shared" si="125"/>
        <v>0</v>
      </c>
      <c r="H796" s="618"/>
      <c r="I796" s="104">
        <f t="shared" si="122"/>
        <v>0</v>
      </c>
      <c r="J796" s="615">
        <f t="shared" si="126"/>
        <v>0</v>
      </c>
      <c r="K796" s="618"/>
      <c r="L796" s="104">
        <f t="shared" si="123"/>
        <v>0</v>
      </c>
      <c r="M796" s="615">
        <f t="shared" si="127"/>
        <v>0</v>
      </c>
      <c r="N796" s="618"/>
      <c r="O796" s="104">
        <f t="shared" si="124"/>
        <v>0</v>
      </c>
      <c r="P796" s="615">
        <f t="shared" si="128"/>
        <v>0</v>
      </c>
      <c r="Q796" s="616">
        <f t="shared" si="130"/>
        <v>0</v>
      </c>
      <c r="R796" s="616">
        <f t="shared" si="130"/>
        <v>0</v>
      </c>
      <c r="S796" s="617">
        <f t="shared" si="129"/>
        <v>0</v>
      </c>
    </row>
    <row r="797" spans="1:19" ht="22.5">
      <c r="A797" s="100">
        <f>'[2]Namuna No. 8'!A801</f>
        <v>0</v>
      </c>
      <c r="B797" s="618"/>
      <c r="C797" s="613"/>
      <c r="D797" s="618"/>
      <c r="E797" s="618"/>
      <c r="F797" s="619">
        <f t="shared" si="121"/>
        <v>0</v>
      </c>
      <c r="G797" s="615">
        <f t="shared" si="125"/>
        <v>0</v>
      </c>
      <c r="H797" s="618"/>
      <c r="I797" s="104">
        <f t="shared" si="122"/>
        <v>0</v>
      </c>
      <c r="J797" s="615">
        <f t="shared" si="126"/>
        <v>0</v>
      </c>
      <c r="K797" s="618"/>
      <c r="L797" s="104">
        <f t="shared" si="123"/>
        <v>0</v>
      </c>
      <c r="M797" s="615">
        <f t="shared" si="127"/>
        <v>0</v>
      </c>
      <c r="N797" s="618"/>
      <c r="O797" s="104">
        <f t="shared" si="124"/>
        <v>0</v>
      </c>
      <c r="P797" s="615">
        <f t="shared" si="128"/>
        <v>0</v>
      </c>
      <c r="Q797" s="616">
        <f t="shared" si="130"/>
        <v>0</v>
      </c>
      <c r="R797" s="616">
        <f t="shared" si="130"/>
        <v>0</v>
      </c>
      <c r="S797" s="617">
        <f t="shared" si="129"/>
        <v>0</v>
      </c>
    </row>
    <row r="798" spans="1:19" ht="22.5">
      <c r="A798" s="612">
        <f>'[2]Namuna No. 8'!A802</f>
        <v>0</v>
      </c>
      <c r="B798" s="618"/>
      <c r="C798" s="613"/>
      <c r="D798" s="618"/>
      <c r="E798" s="618"/>
      <c r="F798" s="619">
        <f t="shared" si="121"/>
        <v>0</v>
      </c>
      <c r="G798" s="615">
        <f t="shared" si="125"/>
        <v>0</v>
      </c>
      <c r="H798" s="618"/>
      <c r="I798" s="104">
        <f t="shared" si="122"/>
        <v>0</v>
      </c>
      <c r="J798" s="615">
        <f t="shared" si="126"/>
        <v>0</v>
      </c>
      <c r="K798" s="618"/>
      <c r="L798" s="104">
        <f t="shared" si="123"/>
        <v>0</v>
      </c>
      <c r="M798" s="615">
        <f t="shared" si="127"/>
        <v>0</v>
      </c>
      <c r="N798" s="618"/>
      <c r="O798" s="104">
        <f t="shared" si="124"/>
        <v>0</v>
      </c>
      <c r="P798" s="615">
        <f t="shared" si="128"/>
        <v>0</v>
      </c>
      <c r="Q798" s="616">
        <f t="shared" si="130"/>
        <v>0</v>
      </c>
      <c r="R798" s="616">
        <f t="shared" si="130"/>
        <v>0</v>
      </c>
      <c r="S798" s="617">
        <f t="shared" si="129"/>
        <v>0</v>
      </c>
    </row>
    <row r="799" spans="1:19" ht="22.5">
      <c r="A799" s="100">
        <f>'[2]Namuna No. 8'!A803</f>
        <v>0</v>
      </c>
      <c r="B799" s="618"/>
      <c r="C799" s="613"/>
      <c r="D799" s="618"/>
      <c r="E799" s="618"/>
      <c r="F799" s="619">
        <f t="shared" si="121"/>
        <v>0</v>
      </c>
      <c r="G799" s="615">
        <f t="shared" si="125"/>
        <v>0</v>
      </c>
      <c r="H799" s="618"/>
      <c r="I799" s="104">
        <f t="shared" si="122"/>
        <v>0</v>
      </c>
      <c r="J799" s="615">
        <f t="shared" si="126"/>
        <v>0</v>
      </c>
      <c r="K799" s="618"/>
      <c r="L799" s="104">
        <f t="shared" si="123"/>
        <v>0</v>
      </c>
      <c r="M799" s="615">
        <f t="shared" si="127"/>
        <v>0</v>
      </c>
      <c r="N799" s="618"/>
      <c r="O799" s="104">
        <f t="shared" si="124"/>
        <v>0</v>
      </c>
      <c r="P799" s="615">
        <f t="shared" si="128"/>
        <v>0</v>
      </c>
      <c r="Q799" s="616">
        <f t="shared" si="130"/>
        <v>0</v>
      </c>
      <c r="R799" s="616">
        <f t="shared" si="130"/>
        <v>0</v>
      </c>
      <c r="S799" s="617">
        <f t="shared" si="129"/>
        <v>0</v>
      </c>
    </row>
    <row r="800" spans="1:19" ht="22.5">
      <c r="A800" s="100">
        <f>'[2]Namuna No. 8'!A804</f>
        <v>0</v>
      </c>
      <c r="B800" s="618"/>
      <c r="C800" s="613"/>
      <c r="D800" s="618"/>
      <c r="E800" s="618"/>
      <c r="F800" s="619">
        <f t="shared" si="121"/>
        <v>0</v>
      </c>
      <c r="G800" s="615">
        <f t="shared" si="125"/>
        <v>0</v>
      </c>
      <c r="H800" s="618"/>
      <c r="I800" s="104">
        <f t="shared" si="122"/>
        <v>0</v>
      </c>
      <c r="J800" s="615">
        <f t="shared" si="126"/>
        <v>0</v>
      </c>
      <c r="K800" s="618"/>
      <c r="L800" s="104">
        <f t="shared" si="123"/>
        <v>0</v>
      </c>
      <c r="M800" s="615">
        <f t="shared" si="127"/>
        <v>0</v>
      </c>
      <c r="N800" s="618"/>
      <c r="O800" s="104">
        <f t="shared" si="124"/>
        <v>0</v>
      </c>
      <c r="P800" s="615">
        <f t="shared" si="128"/>
        <v>0</v>
      </c>
      <c r="Q800" s="616">
        <f t="shared" si="130"/>
        <v>0</v>
      </c>
      <c r="R800" s="616">
        <f t="shared" si="130"/>
        <v>0</v>
      </c>
      <c r="S800" s="617">
        <f t="shared" si="129"/>
        <v>0</v>
      </c>
    </row>
    <row r="801" spans="1:19" ht="22.5">
      <c r="A801" s="100">
        <f>'[2]Namuna No. 8'!A805</f>
        <v>0</v>
      </c>
      <c r="B801" s="618"/>
      <c r="C801" s="613"/>
      <c r="D801" s="618"/>
      <c r="E801" s="618"/>
      <c r="F801" s="619">
        <f t="shared" si="121"/>
        <v>0</v>
      </c>
      <c r="G801" s="615">
        <f t="shared" si="125"/>
        <v>0</v>
      </c>
      <c r="H801" s="618"/>
      <c r="I801" s="104">
        <f t="shared" si="122"/>
        <v>0</v>
      </c>
      <c r="J801" s="615">
        <f t="shared" si="126"/>
        <v>0</v>
      </c>
      <c r="K801" s="618"/>
      <c r="L801" s="104">
        <f t="shared" si="123"/>
        <v>0</v>
      </c>
      <c r="M801" s="615">
        <f t="shared" si="127"/>
        <v>0</v>
      </c>
      <c r="N801" s="618"/>
      <c r="O801" s="104">
        <f t="shared" si="124"/>
        <v>0</v>
      </c>
      <c r="P801" s="615">
        <f t="shared" si="128"/>
        <v>0</v>
      </c>
      <c r="Q801" s="616">
        <f t="shared" si="130"/>
        <v>0</v>
      </c>
      <c r="R801" s="616">
        <f t="shared" si="130"/>
        <v>0</v>
      </c>
      <c r="S801" s="617">
        <f t="shared" si="129"/>
        <v>0</v>
      </c>
    </row>
    <row r="802" spans="1:19" ht="22.5">
      <c r="A802" s="612">
        <f>'[2]Namuna No. 8'!A806</f>
        <v>0</v>
      </c>
      <c r="B802" s="618"/>
      <c r="C802" s="613"/>
      <c r="D802" s="618"/>
      <c r="E802" s="618"/>
      <c r="F802" s="619">
        <f t="shared" si="121"/>
        <v>0</v>
      </c>
      <c r="G802" s="615">
        <f t="shared" si="125"/>
        <v>0</v>
      </c>
      <c r="H802" s="618"/>
      <c r="I802" s="104">
        <f t="shared" si="122"/>
        <v>0</v>
      </c>
      <c r="J802" s="615">
        <f t="shared" si="126"/>
        <v>0</v>
      </c>
      <c r="K802" s="618"/>
      <c r="L802" s="104">
        <f t="shared" si="123"/>
        <v>0</v>
      </c>
      <c r="M802" s="615">
        <f t="shared" si="127"/>
        <v>0</v>
      </c>
      <c r="N802" s="618"/>
      <c r="O802" s="104">
        <f t="shared" si="124"/>
        <v>0</v>
      </c>
      <c r="P802" s="615">
        <f t="shared" si="128"/>
        <v>0</v>
      </c>
      <c r="Q802" s="616">
        <f t="shared" si="130"/>
        <v>0</v>
      </c>
      <c r="R802" s="616">
        <f t="shared" si="130"/>
        <v>0</v>
      </c>
      <c r="S802" s="617">
        <f t="shared" si="129"/>
        <v>0</v>
      </c>
    </row>
    <row r="803" spans="1:19" ht="22.5">
      <c r="A803" s="100">
        <f>'[2]Namuna No. 8'!A807</f>
        <v>0</v>
      </c>
      <c r="B803" s="618"/>
      <c r="C803" s="613"/>
      <c r="D803" s="618"/>
      <c r="E803" s="618"/>
      <c r="F803" s="619">
        <f t="shared" si="121"/>
        <v>0</v>
      </c>
      <c r="G803" s="615">
        <f t="shared" si="125"/>
        <v>0</v>
      </c>
      <c r="H803" s="618"/>
      <c r="I803" s="104">
        <f t="shared" si="122"/>
        <v>0</v>
      </c>
      <c r="J803" s="615">
        <f t="shared" si="126"/>
        <v>0</v>
      </c>
      <c r="K803" s="618"/>
      <c r="L803" s="104">
        <f t="shared" si="123"/>
        <v>0</v>
      </c>
      <c r="M803" s="615">
        <f t="shared" si="127"/>
        <v>0</v>
      </c>
      <c r="N803" s="618"/>
      <c r="O803" s="104">
        <f t="shared" si="124"/>
        <v>0</v>
      </c>
      <c r="P803" s="615">
        <f t="shared" si="128"/>
        <v>0</v>
      </c>
      <c r="Q803" s="616">
        <f t="shared" si="130"/>
        <v>0</v>
      </c>
      <c r="R803" s="616">
        <f t="shared" si="130"/>
        <v>0</v>
      </c>
      <c r="S803" s="617">
        <f t="shared" si="129"/>
        <v>0</v>
      </c>
    </row>
    <row r="804" spans="1:19" ht="22.5">
      <c r="A804" s="100">
        <f>'[2]Namuna No. 8'!A808</f>
        <v>0</v>
      </c>
      <c r="B804" s="618"/>
      <c r="C804" s="613"/>
      <c r="D804" s="618"/>
      <c r="E804" s="618"/>
      <c r="F804" s="619">
        <f t="shared" si="121"/>
        <v>0</v>
      </c>
      <c r="G804" s="615">
        <f t="shared" si="125"/>
        <v>0</v>
      </c>
      <c r="H804" s="618"/>
      <c r="I804" s="104">
        <f t="shared" si="122"/>
        <v>0</v>
      </c>
      <c r="J804" s="615">
        <f t="shared" si="126"/>
        <v>0</v>
      </c>
      <c r="K804" s="618"/>
      <c r="L804" s="104">
        <f t="shared" si="123"/>
        <v>0</v>
      </c>
      <c r="M804" s="615">
        <f t="shared" si="127"/>
        <v>0</v>
      </c>
      <c r="N804" s="618"/>
      <c r="O804" s="104">
        <f t="shared" si="124"/>
        <v>0</v>
      </c>
      <c r="P804" s="615">
        <f t="shared" si="128"/>
        <v>0</v>
      </c>
      <c r="Q804" s="616">
        <f t="shared" si="130"/>
        <v>0</v>
      </c>
      <c r="R804" s="616">
        <f t="shared" si="130"/>
        <v>0</v>
      </c>
      <c r="S804" s="617">
        <f t="shared" si="129"/>
        <v>0</v>
      </c>
    </row>
    <row r="805" spans="1:19" ht="22.5">
      <c r="A805" s="100">
        <f>'[2]Namuna No. 8'!A809</f>
        <v>0</v>
      </c>
      <c r="B805" s="618"/>
      <c r="C805" s="613"/>
      <c r="D805" s="618"/>
      <c r="E805" s="618"/>
      <c r="F805" s="619">
        <f t="shared" si="121"/>
        <v>0</v>
      </c>
      <c r="G805" s="615">
        <f t="shared" si="125"/>
        <v>0</v>
      </c>
      <c r="H805" s="618"/>
      <c r="I805" s="104">
        <f t="shared" si="122"/>
        <v>0</v>
      </c>
      <c r="J805" s="615">
        <f t="shared" si="126"/>
        <v>0</v>
      </c>
      <c r="K805" s="618"/>
      <c r="L805" s="104">
        <f t="shared" si="123"/>
        <v>0</v>
      </c>
      <c r="M805" s="615">
        <f t="shared" si="127"/>
        <v>0</v>
      </c>
      <c r="N805" s="618"/>
      <c r="O805" s="104">
        <f t="shared" si="124"/>
        <v>0</v>
      </c>
      <c r="P805" s="615">
        <f t="shared" si="128"/>
        <v>0</v>
      </c>
      <c r="Q805" s="616">
        <f t="shared" si="130"/>
        <v>0</v>
      </c>
      <c r="R805" s="616">
        <f t="shared" si="130"/>
        <v>0</v>
      </c>
      <c r="S805" s="617">
        <f t="shared" si="129"/>
        <v>0</v>
      </c>
    </row>
    <row r="806" spans="1:19" ht="22.5">
      <c r="A806" s="612">
        <f>'[2]Namuna No. 8'!A810</f>
        <v>0</v>
      </c>
      <c r="B806" s="618"/>
      <c r="C806" s="613"/>
      <c r="D806" s="618"/>
      <c r="E806" s="618"/>
      <c r="F806" s="619">
        <f t="shared" si="121"/>
        <v>0</v>
      </c>
      <c r="G806" s="615">
        <f t="shared" si="125"/>
        <v>0</v>
      </c>
      <c r="H806" s="618"/>
      <c r="I806" s="104">
        <f t="shared" si="122"/>
        <v>0</v>
      </c>
      <c r="J806" s="615">
        <f t="shared" si="126"/>
        <v>0</v>
      </c>
      <c r="K806" s="618"/>
      <c r="L806" s="104">
        <f t="shared" si="123"/>
        <v>0</v>
      </c>
      <c r="M806" s="615">
        <f t="shared" si="127"/>
        <v>0</v>
      </c>
      <c r="N806" s="618"/>
      <c r="O806" s="104">
        <f t="shared" si="124"/>
        <v>0</v>
      </c>
      <c r="P806" s="615">
        <f t="shared" si="128"/>
        <v>0</v>
      </c>
      <c r="Q806" s="616">
        <f t="shared" si="130"/>
        <v>0</v>
      </c>
      <c r="R806" s="616">
        <f t="shared" si="130"/>
        <v>0</v>
      </c>
      <c r="S806" s="617">
        <f t="shared" si="129"/>
        <v>0</v>
      </c>
    </row>
    <row r="807" spans="1:19" ht="22.5">
      <c r="A807" s="100">
        <f>'[2]Namuna No. 8'!A811</f>
        <v>0</v>
      </c>
      <c r="B807" s="618"/>
      <c r="C807" s="613"/>
      <c r="D807" s="618"/>
      <c r="E807" s="618"/>
      <c r="F807" s="619">
        <f t="shared" si="121"/>
        <v>0</v>
      </c>
      <c r="G807" s="615">
        <f t="shared" si="125"/>
        <v>0</v>
      </c>
      <c r="H807" s="618"/>
      <c r="I807" s="104">
        <f t="shared" si="122"/>
        <v>0</v>
      </c>
      <c r="J807" s="615">
        <f t="shared" si="126"/>
        <v>0</v>
      </c>
      <c r="K807" s="618"/>
      <c r="L807" s="104">
        <f t="shared" si="123"/>
        <v>0</v>
      </c>
      <c r="M807" s="615">
        <f t="shared" si="127"/>
        <v>0</v>
      </c>
      <c r="N807" s="618"/>
      <c r="O807" s="104">
        <f t="shared" si="124"/>
        <v>0</v>
      </c>
      <c r="P807" s="615">
        <f t="shared" si="128"/>
        <v>0</v>
      </c>
      <c r="Q807" s="616">
        <f t="shared" si="130"/>
        <v>0</v>
      </c>
      <c r="R807" s="616">
        <f t="shared" si="130"/>
        <v>0</v>
      </c>
      <c r="S807" s="617">
        <f t="shared" si="129"/>
        <v>0</v>
      </c>
    </row>
    <row r="808" spans="1:19" ht="22.5">
      <c r="A808" s="100">
        <f>'[2]Namuna No. 8'!A812</f>
        <v>0</v>
      </c>
      <c r="B808" s="618"/>
      <c r="C808" s="613"/>
      <c r="D808" s="618"/>
      <c r="E808" s="618"/>
      <c r="F808" s="619">
        <f t="shared" si="121"/>
        <v>0</v>
      </c>
      <c r="G808" s="615">
        <f t="shared" si="125"/>
        <v>0</v>
      </c>
      <c r="H808" s="618"/>
      <c r="I808" s="104">
        <f t="shared" si="122"/>
        <v>0</v>
      </c>
      <c r="J808" s="615">
        <f t="shared" si="126"/>
        <v>0</v>
      </c>
      <c r="K808" s="618"/>
      <c r="L808" s="104">
        <f t="shared" si="123"/>
        <v>0</v>
      </c>
      <c r="M808" s="615">
        <f t="shared" si="127"/>
        <v>0</v>
      </c>
      <c r="N808" s="618"/>
      <c r="O808" s="104">
        <f t="shared" si="124"/>
        <v>0</v>
      </c>
      <c r="P808" s="615">
        <f t="shared" si="128"/>
        <v>0</v>
      </c>
      <c r="Q808" s="616">
        <f t="shared" si="130"/>
        <v>0</v>
      </c>
      <c r="R808" s="616">
        <f t="shared" si="130"/>
        <v>0</v>
      </c>
      <c r="S808" s="617">
        <f t="shared" si="129"/>
        <v>0</v>
      </c>
    </row>
    <row r="809" spans="1:19" ht="22.5">
      <c r="A809" s="100">
        <f>'[2]Namuna No. 8'!A813</f>
        <v>0</v>
      </c>
      <c r="B809" s="618"/>
      <c r="C809" s="613"/>
      <c r="D809" s="618"/>
      <c r="E809" s="618"/>
      <c r="F809" s="619">
        <f t="shared" si="121"/>
        <v>0</v>
      </c>
      <c r="G809" s="615">
        <f t="shared" si="125"/>
        <v>0</v>
      </c>
      <c r="H809" s="618"/>
      <c r="I809" s="104">
        <f t="shared" si="122"/>
        <v>0</v>
      </c>
      <c r="J809" s="615">
        <f t="shared" si="126"/>
        <v>0</v>
      </c>
      <c r="K809" s="618"/>
      <c r="L809" s="104">
        <f t="shared" si="123"/>
        <v>0</v>
      </c>
      <c r="M809" s="615">
        <f t="shared" si="127"/>
        <v>0</v>
      </c>
      <c r="N809" s="618"/>
      <c r="O809" s="104">
        <f t="shared" si="124"/>
        <v>0</v>
      </c>
      <c r="P809" s="615">
        <f t="shared" si="128"/>
        <v>0</v>
      </c>
      <c r="Q809" s="616">
        <f t="shared" si="130"/>
        <v>0</v>
      </c>
      <c r="R809" s="616">
        <f t="shared" si="130"/>
        <v>0</v>
      </c>
      <c r="S809" s="617">
        <f t="shared" si="129"/>
        <v>0</v>
      </c>
    </row>
    <row r="810" spans="1:19" ht="22.5">
      <c r="A810" s="612">
        <f>'[2]Namuna No. 8'!A814</f>
        <v>0</v>
      </c>
      <c r="B810" s="618"/>
      <c r="C810" s="613"/>
      <c r="D810" s="618"/>
      <c r="E810" s="618"/>
      <c r="F810" s="619">
        <f t="shared" si="121"/>
        <v>0</v>
      </c>
      <c r="G810" s="615">
        <f t="shared" si="125"/>
        <v>0</v>
      </c>
      <c r="H810" s="618"/>
      <c r="I810" s="104">
        <f t="shared" si="122"/>
        <v>0</v>
      </c>
      <c r="J810" s="615">
        <f t="shared" si="126"/>
        <v>0</v>
      </c>
      <c r="K810" s="618"/>
      <c r="L810" s="104">
        <f t="shared" si="123"/>
        <v>0</v>
      </c>
      <c r="M810" s="615">
        <f t="shared" si="127"/>
        <v>0</v>
      </c>
      <c r="N810" s="618"/>
      <c r="O810" s="104">
        <f t="shared" si="124"/>
        <v>0</v>
      </c>
      <c r="P810" s="615">
        <f t="shared" si="128"/>
        <v>0</v>
      </c>
      <c r="Q810" s="616">
        <f t="shared" si="130"/>
        <v>0</v>
      </c>
      <c r="R810" s="616">
        <f t="shared" si="130"/>
        <v>0</v>
      </c>
      <c r="S810" s="617">
        <f t="shared" si="129"/>
        <v>0</v>
      </c>
    </row>
    <row r="811" spans="1:19" ht="22.5">
      <c r="A811" s="100">
        <f>'[2]Namuna No. 8'!A815</f>
        <v>0</v>
      </c>
      <c r="B811" s="618"/>
      <c r="C811" s="613"/>
      <c r="D811" s="618"/>
      <c r="E811" s="618"/>
      <c r="F811" s="619">
        <f t="shared" si="121"/>
        <v>0</v>
      </c>
      <c r="G811" s="615">
        <f t="shared" si="125"/>
        <v>0</v>
      </c>
      <c r="H811" s="618"/>
      <c r="I811" s="104">
        <f t="shared" si="122"/>
        <v>0</v>
      </c>
      <c r="J811" s="615">
        <f t="shared" si="126"/>
        <v>0</v>
      </c>
      <c r="K811" s="618"/>
      <c r="L811" s="104">
        <f t="shared" si="123"/>
        <v>0</v>
      </c>
      <c r="M811" s="615">
        <f t="shared" si="127"/>
        <v>0</v>
      </c>
      <c r="N811" s="618"/>
      <c r="O811" s="104">
        <f t="shared" si="124"/>
        <v>0</v>
      </c>
      <c r="P811" s="615">
        <f t="shared" si="128"/>
        <v>0</v>
      </c>
      <c r="Q811" s="616">
        <f t="shared" si="130"/>
        <v>0</v>
      </c>
      <c r="R811" s="616">
        <f t="shared" si="130"/>
        <v>0</v>
      </c>
      <c r="S811" s="617">
        <f t="shared" si="129"/>
        <v>0</v>
      </c>
    </row>
    <row r="812" spans="1:19" ht="22.5">
      <c r="A812" s="100">
        <f>'[2]Namuna No. 8'!A816</f>
        <v>0</v>
      </c>
      <c r="B812" s="618"/>
      <c r="C812" s="613"/>
      <c r="D812" s="618"/>
      <c r="E812" s="618"/>
      <c r="F812" s="619">
        <f t="shared" si="121"/>
        <v>0</v>
      </c>
      <c r="G812" s="615">
        <f t="shared" si="125"/>
        <v>0</v>
      </c>
      <c r="H812" s="618"/>
      <c r="I812" s="104">
        <f t="shared" si="122"/>
        <v>0</v>
      </c>
      <c r="J812" s="615">
        <f t="shared" si="126"/>
        <v>0</v>
      </c>
      <c r="K812" s="618"/>
      <c r="L812" s="104">
        <f t="shared" si="123"/>
        <v>0</v>
      </c>
      <c r="M812" s="615">
        <f t="shared" si="127"/>
        <v>0</v>
      </c>
      <c r="N812" s="618"/>
      <c r="O812" s="104">
        <f t="shared" si="124"/>
        <v>0</v>
      </c>
      <c r="P812" s="615">
        <f t="shared" si="128"/>
        <v>0</v>
      </c>
      <c r="Q812" s="616">
        <f t="shared" si="130"/>
        <v>0</v>
      </c>
      <c r="R812" s="616">
        <f t="shared" si="130"/>
        <v>0</v>
      </c>
      <c r="S812" s="617">
        <f t="shared" si="129"/>
        <v>0</v>
      </c>
    </row>
    <row r="813" spans="1:19" ht="22.5">
      <c r="A813" s="100">
        <f>'[2]Namuna No. 8'!A817</f>
        <v>0</v>
      </c>
      <c r="B813" s="618"/>
      <c r="C813" s="613"/>
      <c r="D813" s="618"/>
      <c r="E813" s="618"/>
      <c r="F813" s="619">
        <f t="shared" si="121"/>
        <v>0</v>
      </c>
      <c r="G813" s="615">
        <f t="shared" si="125"/>
        <v>0</v>
      </c>
      <c r="H813" s="618"/>
      <c r="I813" s="104">
        <f t="shared" si="122"/>
        <v>0</v>
      </c>
      <c r="J813" s="615">
        <f t="shared" si="126"/>
        <v>0</v>
      </c>
      <c r="K813" s="618"/>
      <c r="L813" s="104">
        <f t="shared" si="123"/>
        <v>0</v>
      </c>
      <c r="M813" s="615">
        <f t="shared" si="127"/>
        <v>0</v>
      </c>
      <c r="N813" s="618"/>
      <c r="O813" s="104">
        <f t="shared" si="124"/>
        <v>0</v>
      </c>
      <c r="P813" s="615">
        <f t="shared" si="128"/>
        <v>0</v>
      </c>
      <c r="Q813" s="616">
        <f t="shared" si="130"/>
        <v>0</v>
      </c>
      <c r="R813" s="616">
        <f t="shared" si="130"/>
        <v>0</v>
      </c>
      <c r="S813" s="617">
        <f t="shared" si="129"/>
        <v>0</v>
      </c>
    </row>
    <row r="814" spans="1:19" ht="22.5">
      <c r="A814" s="612">
        <f>'[2]Namuna No. 8'!A818</f>
        <v>0</v>
      </c>
      <c r="B814" s="618"/>
      <c r="C814" s="613"/>
      <c r="D814" s="618"/>
      <c r="E814" s="618"/>
      <c r="F814" s="619">
        <f t="shared" si="121"/>
        <v>0</v>
      </c>
      <c r="G814" s="615">
        <f t="shared" si="125"/>
        <v>0</v>
      </c>
      <c r="H814" s="618"/>
      <c r="I814" s="104">
        <f t="shared" si="122"/>
        <v>0</v>
      </c>
      <c r="J814" s="615">
        <f t="shared" si="126"/>
        <v>0</v>
      </c>
      <c r="K814" s="618"/>
      <c r="L814" s="104">
        <f t="shared" si="123"/>
        <v>0</v>
      </c>
      <c r="M814" s="615">
        <f t="shared" si="127"/>
        <v>0</v>
      </c>
      <c r="N814" s="618"/>
      <c r="O814" s="104">
        <f t="shared" si="124"/>
        <v>0</v>
      </c>
      <c r="P814" s="615">
        <f t="shared" si="128"/>
        <v>0</v>
      </c>
      <c r="Q814" s="616">
        <f t="shared" si="130"/>
        <v>0</v>
      </c>
      <c r="R814" s="616">
        <f t="shared" si="130"/>
        <v>0</v>
      </c>
      <c r="S814" s="617">
        <f t="shared" si="129"/>
        <v>0</v>
      </c>
    </row>
    <row r="815" spans="1:19" ht="22.5">
      <c r="A815" s="100">
        <f>'[2]Namuna No. 8'!A819</f>
        <v>0</v>
      </c>
      <c r="B815" s="618"/>
      <c r="C815" s="613"/>
      <c r="D815" s="618"/>
      <c r="E815" s="618"/>
      <c r="F815" s="619">
        <f t="shared" si="121"/>
        <v>0</v>
      </c>
      <c r="G815" s="615">
        <f t="shared" si="125"/>
        <v>0</v>
      </c>
      <c r="H815" s="618"/>
      <c r="I815" s="104">
        <f t="shared" si="122"/>
        <v>0</v>
      </c>
      <c r="J815" s="615">
        <f t="shared" si="126"/>
        <v>0</v>
      </c>
      <c r="K815" s="618"/>
      <c r="L815" s="104">
        <f t="shared" si="123"/>
        <v>0</v>
      </c>
      <c r="M815" s="615">
        <f t="shared" si="127"/>
        <v>0</v>
      </c>
      <c r="N815" s="618"/>
      <c r="O815" s="104">
        <f t="shared" si="124"/>
        <v>0</v>
      </c>
      <c r="P815" s="615">
        <f t="shared" si="128"/>
        <v>0</v>
      </c>
      <c r="Q815" s="616">
        <f t="shared" si="130"/>
        <v>0</v>
      </c>
      <c r="R815" s="616">
        <f t="shared" si="130"/>
        <v>0</v>
      </c>
      <c r="S815" s="617">
        <f t="shared" si="129"/>
        <v>0</v>
      </c>
    </row>
    <row r="816" spans="1:19" ht="22.5">
      <c r="A816" s="100">
        <f>'[2]Namuna No. 8'!A820</f>
        <v>0</v>
      </c>
      <c r="B816" s="618"/>
      <c r="C816" s="613"/>
      <c r="D816" s="618"/>
      <c r="E816" s="618"/>
      <c r="F816" s="619">
        <f t="shared" si="121"/>
        <v>0</v>
      </c>
      <c r="G816" s="615">
        <f t="shared" si="125"/>
        <v>0</v>
      </c>
      <c r="H816" s="618"/>
      <c r="I816" s="104">
        <f t="shared" si="122"/>
        <v>0</v>
      </c>
      <c r="J816" s="615">
        <f t="shared" si="126"/>
        <v>0</v>
      </c>
      <c r="K816" s="618"/>
      <c r="L816" s="104">
        <f t="shared" si="123"/>
        <v>0</v>
      </c>
      <c r="M816" s="615">
        <f t="shared" si="127"/>
        <v>0</v>
      </c>
      <c r="N816" s="618"/>
      <c r="O816" s="104">
        <f t="shared" si="124"/>
        <v>0</v>
      </c>
      <c r="P816" s="615">
        <f t="shared" si="128"/>
        <v>0</v>
      </c>
      <c r="Q816" s="616">
        <f t="shared" si="130"/>
        <v>0</v>
      </c>
      <c r="R816" s="616">
        <f t="shared" si="130"/>
        <v>0</v>
      </c>
      <c r="S816" s="617">
        <f t="shared" si="129"/>
        <v>0</v>
      </c>
    </row>
    <row r="817" spans="1:19" ht="22.5">
      <c r="A817" s="100">
        <f>'[2]Namuna No. 8'!A821</f>
        <v>0</v>
      </c>
      <c r="B817" s="618"/>
      <c r="C817" s="613"/>
      <c r="D817" s="618"/>
      <c r="E817" s="618"/>
      <c r="F817" s="619">
        <f t="shared" si="121"/>
        <v>0</v>
      </c>
      <c r="G817" s="615">
        <f t="shared" si="125"/>
        <v>0</v>
      </c>
      <c r="H817" s="618"/>
      <c r="I817" s="104">
        <f t="shared" si="122"/>
        <v>0</v>
      </c>
      <c r="J817" s="615">
        <f t="shared" si="126"/>
        <v>0</v>
      </c>
      <c r="K817" s="618"/>
      <c r="L817" s="104">
        <f t="shared" si="123"/>
        <v>0</v>
      </c>
      <c r="M817" s="615">
        <f t="shared" si="127"/>
        <v>0</v>
      </c>
      <c r="N817" s="618"/>
      <c r="O817" s="104">
        <f t="shared" si="124"/>
        <v>0</v>
      </c>
      <c r="P817" s="615">
        <f t="shared" si="128"/>
        <v>0</v>
      </c>
      <c r="Q817" s="616">
        <f t="shared" si="130"/>
        <v>0</v>
      </c>
      <c r="R817" s="616">
        <f t="shared" si="130"/>
        <v>0</v>
      </c>
      <c r="S817" s="617">
        <f t="shared" si="129"/>
        <v>0</v>
      </c>
    </row>
    <row r="818" spans="1:19" ht="22.5">
      <c r="A818" s="612">
        <f>'[2]Namuna No. 8'!A822</f>
        <v>0</v>
      </c>
      <c r="B818" s="618"/>
      <c r="C818" s="613"/>
      <c r="D818" s="618"/>
      <c r="E818" s="618"/>
      <c r="F818" s="619">
        <f t="shared" si="121"/>
        <v>0</v>
      </c>
      <c r="G818" s="615">
        <f t="shared" si="125"/>
        <v>0</v>
      </c>
      <c r="H818" s="618"/>
      <c r="I818" s="104">
        <f t="shared" si="122"/>
        <v>0</v>
      </c>
      <c r="J818" s="615">
        <f t="shared" si="126"/>
        <v>0</v>
      </c>
      <c r="K818" s="618"/>
      <c r="L818" s="104">
        <f t="shared" si="123"/>
        <v>0</v>
      </c>
      <c r="M818" s="615">
        <f t="shared" si="127"/>
        <v>0</v>
      </c>
      <c r="N818" s="618"/>
      <c r="O818" s="104">
        <f t="shared" si="124"/>
        <v>0</v>
      </c>
      <c r="P818" s="615">
        <f t="shared" si="128"/>
        <v>0</v>
      </c>
      <c r="Q818" s="616">
        <f t="shared" si="130"/>
        <v>0</v>
      </c>
      <c r="R818" s="616">
        <f t="shared" si="130"/>
        <v>0</v>
      </c>
      <c r="S818" s="617">
        <f t="shared" si="129"/>
        <v>0</v>
      </c>
    </row>
    <row r="819" spans="1:19" ht="22.5">
      <c r="A819" s="100">
        <f>'[2]Namuna No. 8'!A823</f>
        <v>0</v>
      </c>
      <c r="B819" s="618"/>
      <c r="C819" s="613"/>
      <c r="D819" s="618"/>
      <c r="E819" s="618"/>
      <c r="F819" s="619">
        <f t="shared" si="121"/>
        <v>0</v>
      </c>
      <c r="G819" s="615">
        <f t="shared" si="125"/>
        <v>0</v>
      </c>
      <c r="H819" s="618"/>
      <c r="I819" s="104">
        <f t="shared" si="122"/>
        <v>0</v>
      </c>
      <c r="J819" s="615">
        <f t="shared" si="126"/>
        <v>0</v>
      </c>
      <c r="K819" s="618"/>
      <c r="L819" s="104">
        <f t="shared" si="123"/>
        <v>0</v>
      </c>
      <c r="M819" s="615">
        <f t="shared" si="127"/>
        <v>0</v>
      </c>
      <c r="N819" s="618"/>
      <c r="O819" s="104">
        <f t="shared" si="124"/>
        <v>0</v>
      </c>
      <c r="P819" s="615">
        <f t="shared" si="128"/>
        <v>0</v>
      </c>
      <c r="Q819" s="616">
        <f t="shared" si="130"/>
        <v>0</v>
      </c>
      <c r="R819" s="616">
        <f t="shared" si="130"/>
        <v>0</v>
      </c>
      <c r="S819" s="617">
        <f t="shared" si="129"/>
        <v>0</v>
      </c>
    </row>
    <row r="820" spans="1:19" ht="22.5">
      <c r="A820" s="100">
        <f>'[2]Namuna No. 8'!A824</f>
        <v>0</v>
      </c>
      <c r="B820" s="618"/>
      <c r="C820" s="613"/>
      <c r="D820" s="618"/>
      <c r="E820" s="618"/>
      <c r="F820" s="619">
        <f t="shared" si="121"/>
        <v>0</v>
      </c>
      <c r="G820" s="615">
        <f t="shared" si="125"/>
        <v>0</v>
      </c>
      <c r="H820" s="618"/>
      <c r="I820" s="104">
        <f t="shared" si="122"/>
        <v>0</v>
      </c>
      <c r="J820" s="615">
        <f t="shared" si="126"/>
        <v>0</v>
      </c>
      <c r="K820" s="618"/>
      <c r="L820" s="104">
        <f t="shared" si="123"/>
        <v>0</v>
      </c>
      <c r="M820" s="615">
        <f t="shared" si="127"/>
        <v>0</v>
      </c>
      <c r="N820" s="618"/>
      <c r="O820" s="104">
        <f t="shared" si="124"/>
        <v>0</v>
      </c>
      <c r="P820" s="615">
        <f t="shared" si="128"/>
        <v>0</v>
      </c>
      <c r="Q820" s="616">
        <f t="shared" si="130"/>
        <v>0</v>
      </c>
      <c r="R820" s="616">
        <f t="shared" si="130"/>
        <v>0</v>
      </c>
      <c r="S820" s="617">
        <f t="shared" si="129"/>
        <v>0</v>
      </c>
    </row>
    <row r="821" spans="1:19" ht="22.5">
      <c r="A821" s="100">
        <f>'[2]Namuna No. 8'!A825</f>
        <v>0</v>
      </c>
      <c r="B821" s="618"/>
      <c r="C821" s="613"/>
      <c r="D821" s="618"/>
      <c r="E821" s="618"/>
      <c r="F821" s="619">
        <f t="shared" si="121"/>
        <v>0</v>
      </c>
      <c r="G821" s="615">
        <f t="shared" si="125"/>
        <v>0</v>
      </c>
      <c r="H821" s="618"/>
      <c r="I821" s="104">
        <f t="shared" si="122"/>
        <v>0</v>
      </c>
      <c r="J821" s="615">
        <f t="shared" si="126"/>
        <v>0</v>
      </c>
      <c r="K821" s="618"/>
      <c r="L821" s="104">
        <f t="shared" si="123"/>
        <v>0</v>
      </c>
      <c r="M821" s="615">
        <f t="shared" si="127"/>
        <v>0</v>
      </c>
      <c r="N821" s="618"/>
      <c r="O821" s="104">
        <f t="shared" si="124"/>
        <v>0</v>
      </c>
      <c r="P821" s="615">
        <f t="shared" si="128"/>
        <v>0</v>
      </c>
      <c r="Q821" s="616">
        <f t="shared" si="130"/>
        <v>0</v>
      </c>
      <c r="R821" s="616">
        <f t="shared" si="130"/>
        <v>0</v>
      </c>
      <c r="S821" s="617">
        <f t="shared" si="129"/>
        <v>0</v>
      </c>
    </row>
    <row r="822" spans="1:19" ht="22.5">
      <c r="A822" s="612">
        <f>'[2]Namuna No. 8'!A826</f>
        <v>0</v>
      </c>
      <c r="B822" s="618"/>
      <c r="C822" s="613"/>
      <c r="D822" s="618"/>
      <c r="E822" s="618"/>
      <c r="F822" s="619">
        <f t="shared" si="121"/>
        <v>0</v>
      </c>
      <c r="G822" s="615">
        <f t="shared" si="125"/>
        <v>0</v>
      </c>
      <c r="H822" s="618"/>
      <c r="I822" s="104">
        <f t="shared" si="122"/>
        <v>0</v>
      </c>
      <c r="J822" s="615">
        <f t="shared" si="126"/>
        <v>0</v>
      </c>
      <c r="K822" s="618"/>
      <c r="L822" s="104">
        <f t="shared" si="123"/>
        <v>0</v>
      </c>
      <c r="M822" s="615">
        <f t="shared" si="127"/>
        <v>0</v>
      </c>
      <c r="N822" s="618"/>
      <c r="O822" s="104">
        <f t="shared" si="124"/>
        <v>0</v>
      </c>
      <c r="P822" s="615">
        <f t="shared" si="128"/>
        <v>0</v>
      </c>
      <c r="Q822" s="616">
        <f t="shared" si="130"/>
        <v>0</v>
      </c>
      <c r="R822" s="616">
        <f t="shared" si="130"/>
        <v>0</v>
      </c>
      <c r="S822" s="617">
        <f t="shared" si="129"/>
        <v>0</v>
      </c>
    </row>
    <row r="823" spans="1:19" ht="22.5">
      <c r="A823" s="100">
        <f>'[2]Namuna No. 8'!A827</f>
        <v>0</v>
      </c>
      <c r="B823" s="618"/>
      <c r="C823" s="613"/>
      <c r="D823" s="618"/>
      <c r="E823" s="618"/>
      <c r="F823" s="619">
        <f t="shared" si="121"/>
        <v>0</v>
      </c>
      <c r="G823" s="615">
        <f t="shared" si="125"/>
        <v>0</v>
      </c>
      <c r="H823" s="618"/>
      <c r="I823" s="104">
        <f t="shared" si="122"/>
        <v>0</v>
      </c>
      <c r="J823" s="615">
        <f t="shared" si="126"/>
        <v>0</v>
      </c>
      <c r="K823" s="618"/>
      <c r="L823" s="104">
        <f t="shared" si="123"/>
        <v>0</v>
      </c>
      <c r="M823" s="615">
        <f t="shared" si="127"/>
        <v>0</v>
      </c>
      <c r="N823" s="618"/>
      <c r="O823" s="104">
        <f t="shared" si="124"/>
        <v>0</v>
      </c>
      <c r="P823" s="615">
        <f t="shared" si="128"/>
        <v>0</v>
      </c>
      <c r="Q823" s="616">
        <f t="shared" si="130"/>
        <v>0</v>
      </c>
      <c r="R823" s="616">
        <f t="shared" si="130"/>
        <v>0</v>
      </c>
      <c r="S823" s="617">
        <f t="shared" si="129"/>
        <v>0</v>
      </c>
    </row>
    <row r="824" spans="1:19" ht="22.5">
      <c r="A824" s="100">
        <f>'[2]Namuna No. 8'!A828</f>
        <v>0</v>
      </c>
      <c r="B824" s="618"/>
      <c r="C824" s="613"/>
      <c r="D824" s="618"/>
      <c r="E824" s="618"/>
      <c r="F824" s="619">
        <f t="shared" si="121"/>
        <v>0</v>
      </c>
      <c r="G824" s="615">
        <f t="shared" si="125"/>
        <v>0</v>
      </c>
      <c r="H824" s="618"/>
      <c r="I824" s="104">
        <f t="shared" si="122"/>
        <v>0</v>
      </c>
      <c r="J824" s="615">
        <f t="shared" si="126"/>
        <v>0</v>
      </c>
      <c r="K824" s="618"/>
      <c r="L824" s="104">
        <f t="shared" si="123"/>
        <v>0</v>
      </c>
      <c r="M824" s="615">
        <f t="shared" si="127"/>
        <v>0</v>
      </c>
      <c r="N824" s="618"/>
      <c r="O824" s="104">
        <f t="shared" si="124"/>
        <v>0</v>
      </c>
      <c r="P824" s="615">
        <f t="shared" si="128"/>
        <v>0</v>
      </c>
      <c r="Q824" s="616">
        <f t="shared" si="130"/>
        <v>0</v>
      </c>
      <c r="R824" s="616">
        <f t="shared" si="130"/>
        <v>0</v>
      </c>
      <c r="S824" s="617">
        <f t="shared" si="129"/>
        <v>0</v>
      </c>
    </row>
    <row r="825" spans="1:19" ht="22.5">
      <c r="A825" s="100">
        <f>'[2]Namuna No. 8'!A829</f>
        <v>0</v>
      </c>
      <c r="B825" s="618"/>
      <c r="C825" s="613"/>
      <c r="D825" s="618"/>
      <c r="E825" s="618"/>
      <c r="F825" s="619">
        <f t="shared" si="121"/>
        <v>0</v>
      </c>
      <c r="G825" s="615">
        <f t="shared" si="125"/>
        <v>0</v>
      </c>
      <c r="H825" s="618"/>
      <c r="I825" s="104">
        <f t="shared" si="122"/>
        <v>0</v>
      </c>
      <c r="J825" s="615">
        <f t="shared" si="126"/>
        <v>0</v>
      </c>
      <c r="K825" s="618"/>
      <c r="L825" s="104">
        <f t="shared" si="123"/>
        <v>0</v>
      </c>
      <c r="M825" s="615">
        <f t="shared" si="127"/>
        <v>0</v>
      </c>
      <c r="N825" s="618"/>
      <c r="O825" s="104">
        <f t="shared" si="124"/>
        <v>0</v>
      </c>
      <c r="P825" s="615">
        <f t="shared" si="128"/>
        <v>0</v>
      </c>
      <c r="Q825" s="616">
        <f t="shared" si="130"/>
        <v>0</v>
      </c>
      <c r="R825" s="616">
        <f t="shared" si="130"/>
        <v>0</v>
      </c>
      <c r="S825" s="617">
        <f t="shared" si="129"/>
        <v>0</v>
      </c>
    </row>
    <row r="826" spans="1:19" ht="22.5">
      <c r="A826" s="612">
        <f>'[2]Namuna No. 8'!A830</f>
        <v>0</v>
      </c>
      <c r="B826" s="618"/>
      <c r="C826" s="613"/>
      <c r="D826" s="618"/>
      <c r="E826" s="618"/>
      <c r="F826" s="619">
        <f t="shared" si="121"/>
        <v>0</v>
      </c>
      <c r="G826" s="615">
        <f t="shared" si="125"/>
        <v>0</v>
      </c>
      <c r="H826" s="618"/>
      <c r="I826" s="104">
        <f t="shared" si="122"/>
        <v>0</v>
      </c>
      <c r="J826" s="615">
        <f t="shared" si="126"/>
        <v>0</v>
      </c>
      <c r="K826" s="618"/>
      <c r="L826" s="104">
        <f t="shared" si="123"/>
        <v>0</v>
      </c>
      <c r="M826" s="615">
        <f t="shared" si="127"/>
        <v>0</v>
      </c>
      <c r="N826" s="618"/>
      <c r="O826" s="104">
        <f t="shared" si="124"/>
        <v>0</v>
      </c>
      <c r="P826" s="615">
        <f t="shared" si="128"/>
        <v>0</v>
      </c>
      <c r="Q826" s="616">
        <f t="shared" si="130"/>
        <v>0</v>
      </c>
      <c r="R826" s="616">
        <f t="shared" si="130"/>
        <v>0</v>
      </c>
      <c r="S826" s="617">
        <f t="shared" si="129"/>
        <v>0</v>
      </c>
    </row>
    <row r="827" spans="1:19" ht="22.5">
      <c r="A827" s="100">
        <f>'[2]Namuna No. 8'!A831</f>
        <v>0</v>
      </c>
      <c r="B827" s="618"/>
      <c r="C827" s="613"/>
      <c r="D827" s="618"/>
      <c r="E827" s="618"/>
      <c r="F827" s="619">
        <f t="shared" si="121"/>
        <v>0</v>
      </c>
      <c r="G827" s="615">
        <f t="shared" si="125"/>
        <v>0</v>
      </c>
      <c r="H827" s="618"/>
      <c r="I827" s="104">
        <f t="shared" si="122"/>
        <v>0</v>
      </c>
      <c r="J827" s="615">
        <f t="shared" si="126"/>
        <v>0</v>
      </c>
      <c r="K827" s="618"/>
      <c r="L827" s="104">
        <f t="shared" si="123"/>
        <v>0</v>
      </c>
      <c r="M827" s="615">
        <f t="shared" si="127"/>
        <v>0</v>
      </c>
      <c r="N827" s="618"/>
      <c r="O827" s="104">
        <f t="shared" si="124"/>
        <v>0</v>
      </c>
      <c r="P827" s="615">
        <f t="shared" si="128"/>
        <v>0</v>
      </c>
      <c r="Q827" s="616">
        <f t="shared" si="130"/>
        <v>0</v>
      </c>
      <c r="R827" s="616">
        <f t="shared" si="130"/>
        <v>0</v>
      </c>
      <c r="S827" s="617">
        <f t="shared" si="129"/>
        <v>0</v>
      </c>
    </row>
    <row r="828" spans="1:19" ht="22.5">
      <c r="A828" s="100">
        <f>'[2]Namuna No. 8'!A832</f>
        <v>0</v>
      </c>
      <c r="B828" s="618"/>
      <c r="C828" s="613"/>
      <c r="D828" s="618"/>
      <c r="E828" s="618"/>
      <c r="F828" s="619">
        <f t="shared" si="121"/>
        <v>0</v>
      </c>
      <c r="G828" s="615">
        <f t="shared" si="125"/>
        <v>0</v>
      </c>
      <c r="H828" s="618"/>
      <c r="I828" s="104">
        <f t="shared" si="122"/>
        <v>0</v>
      </c>
      <c r="J828" s="615">
        <f t="shared" si="126"/>
        <v>0</v>
      </c>
      <c r="K828" s="618"/>
      <c r="L828" s="104">
        <f t="shared" si="123"/>
        <v>0</v>
      </c>
      <c r="M828" s="615">
        <f t="shared" si="127"/>
        <v>0</v>
      </c>
      <c r="N828" s="618"/>
      <c r="O828" s="104">
        <f t="shared" si="124"/>
        <v>0</v>
      </c>
      <c r="P828" s="615">
        <f t="shared" si="128"/>
        <v>0</v>
      </c>
      <c r="Q828" s="616">
        <f t="shared" si="130"/>
        <v>0</v>
      </c>
      <c r="R828" s="616">
        <f t="shared" si="130"/>
        <v>0</v>
      </c>
      <c r="S828" s="617">
        <f t="shared" si="129"/>
        <v>0</v>
      </c>
    </row>
    <row r="829" spans="1:19" ht="22.5">
      <c r="A829" s="100">
        <f>'[2]Namuna No. 8'!A833</f>
        <v>0</v>
      </c>
      <c r="B829" s="618"/>
      <c r="C829" s="613"/>
      <c r="D829" s="618"/>
      <c r="E829" s="618"/>
      <c r="F829" s="619">
        <f t="shared" si="121"/>
        <v>0</v>
      </c>
      <c r="G829" s="615">
        <f t="shared" si="125"/>
        <v>0</v>
      </c>
      <c r="H829" s="618"/>
      <c r="I829" s="104">
        <f t="shared" si="122"/>
        <v>0</v>
      </c>
      <c r="J829" s="615">
        <f t="shared" si="126"/>
        <v>0</v>
      </c>
      <c r="K829" s="618"/>
      <c r="L829" s="104">
        <f t="shared" si="123"/>
        <v>0</v>
      </c>
      <c r="M829" s="615">
        <f t="shared" si="127"/>
        <v>0</v>
      </c>
      <c r="N829" s="618"/>
      <c r="O829" s="104">
        <f t="shared" si="124"/>
        <v>0</v>
      </c>
      <c r="P829" s="615">
        <f t="shared" si="128"/>
        <v>0</v>
      </c>
      <c r="Q829" s="616">
        <f t="shared" si="130"/>
        <v>0</v>
      </c>
      <c r="R829" s="616">
        <f t="shared" si="130"/>
        <v>0</v>
      </c>
      <c r="S829" s="617">
        <f t="shared" si="129"/>
        <v>0</v>
      </c>
    </row>
    <row r="830" spans="1:19" ht="22.5">
      <c r="A830" s="612">
        <f>'[2]Namuna No. 8'!A834</f>
        <v>0</v>
      </c>
      <c r="B830" s="618"/>
      <c r="C830" s="613"/>
      <c r="D830" s="618"/>
      <c r="E830" s="618"/>
      <c r="F830" s="619">
        <f t="shared" si="121"/>
        <v>0</v>
      </c>
      <c r="G830" s="615">
        <f t="shared" si="125"/>
        <v>0</v>
      </c>
      <c r="H830" s="618"/>
      <c r="I830" s="104">
        <f t="shared" si="122"/>
        <v>0</v>
      </c>
      <c r="J830" s="615">
        <f t="shared" si="126"/>
        <v>0</v>
      </c>
      <c r="K830" s="618"/>
      <c r="L830" s="104">
        <f t="shared" si="123"/>
        <v>0</v>
      </c>
      <c r="M830" s="615">
        <f t="shared" si="127"/>
        <v>0</v>
      </c>
      <c r="N830" s="618"/>
      <c r="O830" s="104">
        <f t="shared" si="124"/>
        <v>0</v>
      </c>
      <c r="P830" s="615">
        <f t="shared" si="128"/>
        <v>0</v>
      </c>
      <c r="Q830" s="616">
        <f t="shared" si="130"/>
        <v>0</v>
      </c>
      <c r="R830" s="616">
        <f t="shared" si="130"/>
        <v>0</v>
      </c>
      <c r="S830" s="617">
        <f t="shared" si="129"/>
        <v>0</v>
      </c>
    </row>
    <row r="831" spans="1:19" ht="22.5">
      <c r="A831" s="100">
        <f>'[2]Namuna No. 8'!A835</f>
        <v>0</v>
      </c>
      <c r="B831" s="618"/>
      <c r="C831" s="613"/>
      <c r="D831" s="618"/>
      <c r="E831" s="618"/>
      <c r="F831" s="619">
        <f t="shared" si="121"/>
        <v>0</v>
      </c>
      <c r="G831" s="615">
        <f t="shared" si="125"/>
        <v>0</v>
      </c>
      <c r="H831" s="618"/>
      <c r="I831" s="104">
        <f t="shared" si="122"/>
        <v>0</v>
      </c>
      <c r="J831" s="615">
        <f t="shared" si="126"/>
        <v>0</v>
      </c>
      <c r="K831" s="618"/>
      <c r="L831" s="104">
        <f t="shared" si="123"/>
        <v>0</v>
      </c>
      <c r="M831" s="615">
        <f t="shared" si="127"/>
        <v>0</v>
      </c>
      <c r="N831" s="618"/>
      <c r="O831" s="104">
        <f t="shared" si="124"/>
        <v>0</v>
      </c>
      <c r="P831" s="615">
        <f t="shared" si="128"/>
        <v>0</v>
      </c>
      <c r="Q831" s="616">
        <f t="shared" si="130"/>
        <v>0</v>
      </c>
      <c r="R831" s="616">
        <f t="shared" si="130"/>
        <v>0</v>
      </c>
      <c r="S831" s="617">
        <f t="shared" si="129"/>
        <v>0</v>
      </c>
    </row>
    <row r="832" spans="1:19" ht="22.5">
      <c r="A832" s="100">
        <f>'[2]Namuna No. 8'!A836</f>
        <v>0</v>
      </c>
      <c r="B832" s="618"/>
      <c r="C832" s="613"/>
      <c r="D832" s="618"/>
      <c r="E832" s="618"/>
      <c r="F832" s="619">
        <f t="shared" si="121"/>
        <v>0</v>
      </c>
      <c r="G832" s="615">
        <f t="shared" si="125"/>
        <v>0</v>
      </c>
      <c r="H832" s="618"/>
      <c r="I832" s="104">
        <f t="shared" si="122"/>
        <v>0</v>
      </c>
      <c r="J832" s="615">
        <f t="shared" si="126"/>
        <v>0</v>
      </c>
      <c r="K832" s="618"/>
      <c r="L832" s="104">
        <f t="shared" si="123"/>
        <v>0</v>
      </c>
      <c r="M832" s="615">
        <f t="shared" si="127"/>
        <v>0</v>
      </c>
      <c r="N832" s="618"/>
      <c r="O832" s="104">
        <f t="shared" si="124"/>
        <v>0</v>
      </c>
      <c r="P832" s="615">
        <f t="shared" si="128"/>
        <v>0</v>
      </c>
      <c r="Q832" s="616">
        <f t="shared" si="130"/>
        <v>0</v>
      </c>
      <c r="R832" s="616">
        <f t="shared" si="130"/>
        <v>0</v>
      </c>
      <c r="S832" s="617">
        <f t="shared" si="129"/>
        <v>0</v>
      </c>
    </row>
    <row r="833" spans="1:19" ht="22.5">
      <c r="A833" s="100">
        <f>'[2]Namuna No. 8'!A837</f>
        <v>0</v>
      </c>
      <c r="B833" s="618"/>
      <c r="C833" s="613"/>
      <c r="D833" s="618"/>
      <c r="E833" s="618"/>
      <c r="F833" s="619">
        <f t="shared" si="121"/>
        <v>0</v>
      </c>
      <c r="G833" s="615">
        <f t="shared" si="125"/>
        <v>0</v>
      </c>
      <c r="H833" s="618"/>
      <c r="I833" s="104">
        <f t="shared" si="122"/>
        <v>0</v>
      </c>
      <c r="J833" s="615">
        <f t="shared" si="126"/>
        <v>0</v>
      </c>
      <c r="K833" s="618"/>
      <c r="L833" s="104">
        <f t="shared" si="123"/>
        <v>0</v>
      </c>
      <c r="M833" s="615">
        <f t="shared" si="127"/>
        <v>0</v>
      </c>
      <c r="N833" s="618"/>
      <c r="O833" s="104">
        <f t="shared" si="124"/>
        <v>0</v>
      </c>
      <c r="P833" s="615">
        <f t="shared" si="128"/>
        <v>0</v>
      </c>
      <c r="Q833" s="616">
        <f t="shared" si="130"/>
        <v>0</v>
      </c>
      <c r="R833" s="616">
        <f t="shared" si="130"/>
        <v>0</v>
      </c>
      <c r="S833" s="617">
        <f t="shared" si="129"/>
        <v>0</v>
      </c>
    </row>
    <row r="834" spans="1:19" ht="22.5">
      <c r="A834" s="612">
        <f>'[2]Namuna No. 8'!A838</f>
        <v>0</v>
      </c>
      <c r="B834" s="618"/>
      <c r="C834" s="613"/>
      <c r="D834" s="618"/>
      <c r="E834" s="618"/>
      <c r="F834" s="619">
        <f t="shared" si="121"/>
        <v>0</v>
      </c>
      <c r="G834" s="615">
        <f t="shared" si="125"/>
        <v>0</v>
      </c>
      <c r="H834" s="618"/>
      <c r="I834" s="104">
        <f t="shared" si="122"/>
        <v>0</v>
      </c>
      <c r="J834" s="615">
        <f t="shared" si="126"/>
        <v>0</v>
      </c>
      <c r="K834" s="618"/>
      <c r="L834" s="104">
        <f t="shared" si="123"/>
        <v>0</v>
      </c>
      <c r="M834" s="615">
        <f t="shared" si="127"/>
        <v>0</v>
      </c>
      <c r="N834" s="618"/>
      <c r="O834" s="104">
        <f t="shared" si="124"/>
        <v>0</v>
      </c>
      <c r="P834" s="615">
        <f t="shared" si="128"/>
        <v>0</v>
      </c>
      <c r="Q834" s="616">
        <f t="shared" si="130"/>
        <v>0</v>
      </c>
      <c r="R834" s="616">
        <f t="shared" si="130"/>
        <v>0</v>
      </c>
      <c r="S834" s="617">
        <f t="shared" si="129"/>
        <v>0</v>
      </c>
    </row>
    <row r="835" spans="1:19" ht="22.5">
      <c r="A835" s="100">
        <f>'[2]Namuna No. 8'!A839</f>
        <v>0</v>
      </c>
      <c r="B835" s="618"/>
      <c r="C835" s="613"/>
      <c r="D835" s="618"/>
      <c r="E835" s="618"/>
      <c r="F835" s="619">
        <f t="shared" si="121"/>
        <v>0</v>
      </c>
      <c r="G835" s="615">
        <f t="shared" si="125"/>
        <v>0</v>
      </c>
      <c r="H835" s="618"/>
      <c r="I835" s="104">
        <f t="shared" si="122"/>
        <v>0</v>
      </c>
      <c r="J835" s="615">
        <f t="shared" si="126"/>
        <v>0</v>
      </c>
      <c r="K835" s="618"/>
      <c r="L835" s="104">
        <f t="shared" si="123"/>
        <v>0</v>
      </c>
      <c r="M835" s="615">
        <f t="shared" si="127"/>
        <v>0</v>
      </c>
      <c r="N835" s="618"/>
      <c r="O835" s="104">
        <f t="shared" si="124"/>
        <v>0</v>
      </c>
      <c r="P835" s="615">
        <f t="shared" si="128"/>
        <v>0</v>
      </c>
      <c r="Q835" s="616">
        <f t="shared" si="130"/>
        <v>0</v>
      </c>
      <c r="R835" s="616">
        <f t="shared" si="130"/>
        <v>0</v>
      </c>
      <c r="S835" s="617">
        <f t="shared" si="129"/>
        <v>0</v>
      </c>
    </row>
    <row r="836" spans="1:19" ht="22.5">
      <c r="A836" s="100">
        <f>'[2]Namuna No. 8'!A840</f>
        <v>0</v>
      </c>
      <c r="B836" s="618"/>
      <c r="C836" s="613"/>
      <c r="D836" s="618"/>
      <c r="E836" s="618"/>
      <c r="F836" s="619">
        <f t="shared" si="121"/>
        <v>0</v>
      </c>
      <c r="G836" s="615">
        <f t="shared" si="125"/>
        <v>0</v>
      </c>
      <c r="H836" s="618"/>
      <c r="I836" s="104">
        <f t="shared" si="122"/>
        <v>0</v>
      </c>
      <c r="J836" s="615">
        <f t="shared" si="126"/>
        <v>0</v>
      </c>
      <c r="K836" s="618"/>
      <c r="L836" s="104">
        <f t="shared" si="123"/>
        <v>0</v>
      </c>
      <c r="M836" s="615">
        <f t="shared" si="127"/>
        <v>0</v>
      </c>
      <c r="N836" s="618"/>
      <c r="O836" s="104">
        <f t="shared" si="124"/>
        <v>0</v>
      </c>
      <c r="P836" s="615">
        <f t="shared" si="128"/>
        <v>0</v>
      </c>
      <c r="Q836" s="616">
        <f t="shared" si="130"/>
        <v>0</v>
      </c>
      <c r="R836" s="616">
        <f t="shared" si="130"/>
        <v>0</v>
      </c>
      <c r="S836" s="617">
        <f t="shared" si="129"/>
        <v>0</v>
      </c>
    </row>
    <row r="837" spans="1:19" ht="22.5">
      <c r="A837" s="100">
        <f>'[2]Namuna No. 8'!A841</f>
        <v>0</v>
      </c>
      <c r="B837" s="618"/>
      <c r="C837" s="613"/>
      <c r="D837" s="618"/>
      <c r="E837" s="618"/>
      <c r="F837" s="619">
        <f t="shared" si="121"/>
        <v>0</v>
      </c>
      <c r="G837" s="615">
        <f t="shared" si="125"/>
        <v>0</v>
      </c>
      <c r="H837" s="618"/>
      <c r="I837" s="104">
        <f t="shared" si="122"/>
        <v>0</v>
      </c>
      <c r="J837" s="615">
        <f t="shared" si="126"/>
        <v>0</v>
      </c>
      <c r="K837" s="618"/>
      <c r="L837" s="104">
        <f t="shared" si="123"/>
        <v>0</v>
      </c>
      <c r="M837" s="615">
        <f t="shared" si="127"/>
        <v>0</v>
      </c>
      <c r="N837" s="618"/>
      <c r="O837" s="104">
        <f t="shared" si="124"/>
        <v>0</v>
      </c>
      <c r="P837" s="615">
        <f t="shared" si="128"/>
        <v>0</v>
      </c>
      <c r="Q837" s="616">
        <f t="shared" si="130"/>
        <v>0</v>
      </c>
      <c r="R837" s="616">
        <f t="shared" si="130"/>
        <v>0</v>
      </c>
      <c r="S837" s="617">
        <f t="shared" si="129"/>
        <v>0</v>
      </c>
    </row>
    <row r="838" spans="1:19" ht="22.5">
      <c r="A838" s="612">
        <f>'[2]Namuna No. 8'!A842</f>
        <v>0</v>
      </c>
      <c r="B838" s="618"/>
      <c r="C838" s="613"/>
      <c r="D838" s="618"/>
      <c r="E838" s="618"/>
      <c r="F838" s="619">
        <f t="shared" ref="F838:F901" si="131">SUMIF(Name,C838,GPA)</f>
        <v>0</v>
      </c>
      <c r="G838" s="615">
        <f t="shared" si="125"/>
        <v>0</v>
      </c>
      <c r="H838" s="618"/>
      <c r="I838" s="104">
        <f t="shared" ref="I838:I901" si="132">SUMIF(Name,C838,SNT)</f>
        <v>0</v>
      </c>
      <c r="J838" s="615">
        <f t="shared" si="126"/>
        <v>0</v>
      </c>
      <c r="K838" s="618"/>
      <c r="L838" s="104">
        <f t="shared" ref="L838:L901" si="133">SUMIF(Name,C838,SNT)</f>
        <v>0</v>
      </c>
      <c r="M838" s="615">
        <f t="shared" si="127"/>
        <v>0</v>
      </c>
      <c r="N838" s="618"/>
      <c r="O838" s="104">
        <f t="shared" ref="O838:O901" si="134">SUMIF(Name,C838,WST)</f>
        <v>0</v>
      </c>
      <c r="P838" s="615">
        <f t="shared" si="128"/>
        <v>0</v>
      </c>
      <c r="Q838" s="616">
        <f t="shared" si="130"/>
        <v>0</v>
      </c>
      <c r="R838" s="616">
        <f t="shared" si="130"/>
        <v>0</v>
      </c>
      <c r="S838" s="617">
        <f t="shared" si="129"/>
        <v>0</v>
      </c>
    </row>
    <row r="839" spans="1:19" ht="22.5">
      <c r="A839" s="100">
        <f>'[2]Namuna No. 8'!A843</f>
        <v>0</v>
      </c>
      <c r="B839" s="618"/>
      <c r="C839" s="613"/>
      <c r="D839" s="618"/>
      <c r="E839" s="618"/>
      <c r="F839" s="619">
        <f t="shared" si="131"/>
        <v>0</v>
      </c>
      <c r="G839" s="615">
        <f t="shared" ref="G839:G902" si="135">SUM(E839:F839)</f>
        <v>0</v>
      </c>
      <c r="H839" s="618"/>
      <c r="I839" s="104">
        <f t="shared" si="132"/>
        <v>0</v>
      </c>
      <c r="J839" s="615">
        <f t="shared" ref="J839:J902" si="136">SUM(H839:I839)</f>
        <v>0</v>
      </c>
      <c r="K839" s="618"/>
      <c r="L839" s="104">
        <f t="shared" si="133"/>
        <v>0</v>
      </c>
      <c r="M839" s="615">
        <f t="shared" ref="M839:M902" si="137">SUM(K839:L839)</f>
        <v>0</v>
      </c>
      <c r="N839" s="618"/>
      <c r="O839" s="104">
        <f t="shared" si="134"/>
        <v>0</v>
      </c>
      <c r="P839" s="615">
        <f t="shared" ref="P839:P902" si="138">SUM(N839:O839)</f>
        <v>0</v>
      </c>
      <c r="Q839" s="616">
        <f t="shared" si="130"/>
        <v>0</v>
      </c>
      <c r="R839" s="616">
        <f t="shared" si="130"/>
        <v>0</v>
      </c>
      <c r="S839" s="617">
        <f t="shared" ref="S839:S902" si="139">SUM(Q839:R839)</f>
        <v>0</v>
      </c>
    </row>
    <row r="840" spans="1:19" ht="22.5">
      <c r="A840" s="100">
        <f>'[2]Namuna No. 8'!A844</f>
        <v>0</v>
      </c>
      <c r="B840" s="618"/>
      <c r="C840" s="613"/>
      <c r="D840" s="618"/>
      <c r="E840" s="618"/>
      <c r="F840" s="619">
        <f t="shared" si="131"/>
        <v>0</v>
      </c>
      <c r="G840" s="615">
        <f t="shared" si="135"/>
        <v>0</v>
      </c>
      <c r="H840" s="618"/>
      <c r="I840" s="104">
        <f t="shared" si="132"/>
        <v>0</v>
      </c>
      <c r="J840" s="615">
        <f t="shared" si="136"/>
        <v>0</v>
      </c>
      <c r="K840" s="618"/>
      <c r="L840" s="104">
        <f t="shared" si="133"/>
        <v>0</v>
      </c>
      <c r="M840" s="615">
        <f t="shared" si="137"/>
        <v>0</v>
      </c>
      <c r="N840" s="618"/>
      <c r="O840" s="104">
        <f t="shared" si="134"/>
        <v>0</v>
      </c>
      <c r="P840" s="615">
        <f t="shared" si="138"/>
        <v>0</v>
      </c>
      <c r="Q840" s="616">
        <f t="shared" si="130"/>
        <v>0</v>
      </c>
      <c r="R840" s="616">
        <f t="shared" si="130"/>
        <v>0</v>
      </c>
      <c r="S840" s="617">
        <f t="shared" si="139"/>
        <v>0</v>
      </c>
    </row>
    <row r="841" spans="1:19" ht="22.5">
      <c r="A841" s="100">
        <f>'[2]Namuna No. 8'!A845</f>
        <v>0</v>
      </c>
      <c r="B841" s="618"/>
      <c r="C841" s="613"/>
      <c r="D841" s="618"/>
      <c r="E841" s="618"/>
      <c r="F841" s="619">
        <f t="shared" si="131"/>
        <v>0</v>
      </c>
      <c r="G841" s="615">
        <f t="shared" si="135"/>
        <v>0</v>
      </c>
      <c r="H841" s="618"/>
      <c r="I841" s="104">
        <f t="shared" si="132"/>
        <v>0</v>
      </c>
      <c r="J841" s="615">
        <f t="shared" si="136"/>
        <v>0</v>
      </c>
      <c r="K841" s="618"/>
      <c r="L841" s="104">
        <f t="shared" si="133"/>
        <v>0</v>
      </c>
      <c r="M841" s="615">
        <f t="shared" si="137"/>
        <v>0</v>
      </c>
      <c r="N841" s="618"/>
      <c r="O841" s="104">
        <f t="shared" si="134"/>
        <v>0</v>
      </c>
      <c r="P841" s="615">
        <f t="shared" si="138"/>
        <v>0</v>
      </c>
      <c r="Q841" s="616">
        <f t="shared" si="130"/>
        <v>0</v>
      </c>
      <c r="R841" s="616">
        <f t="shared" si="130"/>
        <v>0</v>
      </c>
      <c r="S841" s="617">
        <f t="shared" si="139"/>
        <v>0</v>
      </c>
    </row>
    <row r="842" spans="1:19" ht="22.5">
      <c r="A842" s="612">
        <f>'[2]Namuna No. 8'!A846</f>
        <v>0</v>
      </c>
      <c r="B842" s="618"/>
      <c r="C842" s="613"/>
      <c r="D842" s="618"/>
      <c r="E842" s="618"/>
      <c r="F842" s="619">
        <f t="shared" si="131"/>
        <v>0</v>
      </c>
      <c r="G842" s="615">
        <f t="shared" si="135"/>
        <v>0</v>
      </c>
      <c r="H842" s="618"/>
      <c r="I842" s="104">
        <f t="shared" si="132"/>
        <v>0</v>
      </c>
      <c r="J842" s="615">
        <f t="shared" si="136"/>
        <v>0</v>
      </c>
      <c r="K842" s="618"/>
      <c r="L842" s="104">
        <f t="shared" si="133"/>
        <v>0</v>
      </c>
      <c r="M842" s="615">
        <f t="shared" si="137"/>
        <v>0</v>
      </c>
      <c r="N842" s="618"/>
      <c r="O842" s="104">
        <f t="shared" si="134"/>
        <v>0</v>
      </c>
      <c r="P842" s="615">
        <f t="shared" si="138"/>
        <v>0</v>
      </c>
      <c r="Q842" s="616">
        <f t="shared" si="130"/>
        <v>0</v>
      </c>
      <c r="R842" s="616">
        <f t="shared" si="130"/>
        <v>0</v>
      </c>
      <c r="S842" s="617">
        <f t="shared" si="139"/>
        <v>0</v>
      </c>
    </row>
    <row r="843" spans="1:19" ht="22.5">
      <c r="A843" s="100">
        <f>'[2]Namuna No. 8'!A847</f>
        <v>0</v>
      </c>
      <c r="B843" s="618"/>
      <c r="C843" s="613"/>
      <c r="D843" s="618"/>
      <c r="E843" s="618"/>
      <c r="F843" s="619">
        <f t="shared" si="131"/>
        <v>0</v>
      </c>
      <c r="G843" s="615">
        <f t="shared" si="135"/>
        <v>0</v>
      </c>
      <c r="H843" s="618"/>
      <c r="I843" s="104">
        <f t="shared" si="132"/>
        <v>0</v>
      </c>
      <c r="J843" s="615">
        <f t="shared" si="136"/>
        <v>0</v>
      </c>
      <c r="K843" s="618"/>
      <c r="L843" s="104">
        <f t="shared" si="133"/>
        <v>0</v>
      </c>
      <c r="M843" s="615">
        <f t="shared" si="137"/>
        <v>0</v>
      </c>
      <c r="N843" s="618"/>
      <c r="O843" s="104">
        <f t="shared" si="134"/>
        <v>0</v>
      </c>
      <c r="P843" s="615">
        <f t="shared" si="138"/>
        <v>0</v>
      </c>
      <c r="Q843" s="616">
        <f t="shared" si="130"/>
        <v>0</v>
      </c>
      <c r="R843" s="616">
        <f t="shared" si="130"/>
        <v>0</v>
      </c>
      <c r="S843" s="617">
        <f t="shared" si="139"/>
        <v>0</v>
      </c>
    </row>
    <row r="844" spans="1:19" ht="22.5">
      <c r="A844" s="100">
        <f>'[2]Namuna No. 8'!A848</f>
        <v>0</v>
      </c>
      <c r="B844" s="618"/>
      <c r="C844" s="613"/>
      <c r="D844" s="618"/>
      <c r="E844" s="618"/>
      <c r="F844" s="619">
        <f t="shared" si="131"/>
        <v>0</v>
      </c>
      <c r="G844" s="615">
        <f t="shared" si="135"/>
        <v>0</v>
      </c>
      <c r="H844" s="618"/>
      <c r="I844" s="104">
        <f t="shared" si="132"/>
        <v>0</v>
      </c>
      <c r="J844" s="615">
        <f t="shared" si="136"/>
        <v>0</v>
      </c>
      <c r="K844" s="618"/>
      <c r="L844" s="104">
        <f t="shared" si="133"/>
        <v>0</v>
      </c>
      <c r="M844" s="615">
        <f t="shared" si="137"/>
        <v>0</v>
      </c>
      <c r="N844" s="618"/>
      <c r="O844" s="104">
        <f t="shared" si="134"/>
        <v>0</v>
      </c>
      <c r="P844" s="615">
        <f t="shared" si="138"/>
        <v>0</v>
      </c>
      <c r="Q844" s="616">
        <f t="shared" si="130"/>
        <v>0</v>
      </c>
      <c r="R844" s="616">
        <f t="shared" si="130"/>
        <v>0</v>
      </c>
      <c r="S844" s="617">
        <f t="shared" si="139"/>
        <v>0</v>
      </c>
    </row>
    <row r="845" spans="1:19" ht="22.5">
      <c r="A845" s="100">
        <f>'[2]Namuna No. 8'!A849</f>
        <v>0</v>
      </c>
      <c r="B845" s="618"/>
      <c r="C845" s="613"/>
      <c r="D845" s="618"/>
      <c r="E845" s="618"/>
      <c r="F845" s="619">
        <f t="shared" si="131"/>
        <v>0</v>
      </c>
      <c r="G845" s="615">
        <f t="shared" si="135"/>
        <v>0</v>
      </c>
      <c r="H845" s="618"/>
      <c r="I845" s="104">
        <f t="shared" si="132"/>
        <v>0</v>
      </c>
      <c r="J845" s="615">
        <f t="shared" si="136"/>
        <v>0</v>
      </c>
      <c r="K845" s="618"/>
      <c r="L845" s="104">
        <f t="shared" si="133"/>
        <v>0</v>
      </c>
      <c r="M845" s="615">
        <f t="shared" si="137"/>
        <v>0</v>
      </c>
      <c r="N845" s="618"/>
      <c r="O845" s="104">
        <f t="shared" si="134"/>
        <v>0</v>
      </c>
      <c r="P845" s="615">
        <f t="shared" si="138"/>
        <v>0</v>
      </c>
      <c r="Q845" s="616">
        <f t="shared" si="130"/>
        <v>0</v>
      </c>
      <c r="R845" s="616">
        <f t="shared" si="130"/>
        <v>0</v>
      </c>
      <c r="S845" s="617">
        <f t="shared" si="139"/>
        <v>0</v>
      </c>
    </row>
    <row r="846" spans="1:19" ht="22.5">
      <c r="A846" s="612">
        <f>'[2]Namuna No. 8'!A850</f>
        <v>0</v>
      </c>
      <c r="B846" s="618"/>
      <c r="C846" s="613"/>
      <c r="D846" s="618"/>
      <c r="E846" s="618"/>
      <c r="F846" s="619">
        <f t="shared" si="131"/>
        <v>0</v>
      </c>
      <c r="G846" s="615">
        <f t="shared" si="135"/>
        <v>0</v>
      </c>
      <c r="H846" s="618"/>
      <c r="I846" s="104">
        <f t="shared" si="132"/>
        <v>0</v>
      </c>
      <c r="J846" s="615">
        <f t="shared" si="136"/>
        <v>0</v>
      </c>
      <c r="K846" s="618"/>
      <c r="L846" s="104">
        <f t="shared" si="133"/>
        <v>0</v>
      </c>
      <c r="M846" s="615">
        <f t="shared" si="137"/>
        <v>0</v>
      </c>
      <c r="N846" s="618"/>
      <c r="O846" s="104">
        <f t="shared" si="134"/>
        <v>0</v>
      </c>
      <c r="P846" s="615">
        <f t="shared" si="138"/>
        <v>0</v>
      </c>
      <c r="Q846" s="616">
        <f t="shared" si="130"/>
        <v>0</v>
      </c>
      <c r="R846" s="616">
        <f t="shared" si="130"/>
        <v>0</v>
      </c>
      <c r="S846" s="617">
        <f t="shared" si="139"/>
        <v>0</v>
      </c>
    </row>
    <row r="847" spans="1:19" ht="22.5">
      <c r="A847" s="100">
        <f>'[2]Namuna No. 8'!A851</f>
        <v>0</v>
      </c>
      <c r="B847" s="618"/>
      <c r="C847" s="613"/>
      <c r="D847" s="618"/>
      <c r="E847" s="618"/>
      <c r="F847" s="619">
        <f t="shared" si="131"/>
        <v>0</v>
      </c>
      <c r="G847" s="615">
        <f t="shared" si="135"/>
        <v>0</v>
      </c>
      <c r="H847" s="618"/>
      <c r="I847" s="104">
        <f t="shared" si="132"/>
        <v>0</v>
      </c>
      <c r="J847" s="615">
        <f t="shared" si="136"/>
        <v>0</v>
      </c>
      <c r="K847" s="618"/>
      <c r="L847" s="104">
        <f t="shared" si="133"/>
        <v>0</v>
      </c>
      <c r="M847" s="615">
        <f t="shared" si="137"/>
        <v>0</v>
      </c>
      <c r="N847" s="618"/>
      <c r="O847" s="104">
        <f t="shared" si="134"/>
        <v>0</v>
      </c>
      <c r="P847" s="615">
        <f t="shared" si="138"/>
        <v>0</v>
      </c>
      <c r="Q847" s="616">
        <f t="shared" si="130"/>
        <v>0</v>
      </c>
      <c r="R847" s="616">
        <f t="shared" si="130"/>
        <v>0</v>
      </c>
      <c r="S847" s="617">
        <f t="shared" si="139"/>
        <v>0</v>
      </c>
    </row>
    <row r="848" spans="1:19" ht="22.5">
      <c r="A848" s="100">
        <f>'[2]Namuna No. 8'!A852</f>
        <v>0</v>
      </c>
      <c r="B848" s="618"/>
      <c r="C848" s="613"/>
      <c r="D848" s="618"/>
      <c r="E848" s="618"/>
      <c r="F848" s="619">
        <f t="shared" si="131"/>
        <v>0</v>
      </c>
      <c r="G848" s="615">
        <f t="shared" si="135"/>
        <v>0</v>
      </c>
      <c r="H848" s="618"/>
      <c r="I848" s="104">
        <f t="shared" si="132"/>
        <v>0</v>
      </c>
      <c r="J848" s="615">
        <f t="shared" si="136"/>
        <v>0</v>
      </c>
      <c r="K848" s="618"/>
      <c r="L848" s="104">
        <f t="shared" si="133"/>
        <v>0</v>
      </c>
      <c r="M848" s="615">
        <f t="shared" si="137"/>
        <v>0</v>
      </c>
      <c r="N848" s="618"/>
      <c r="O848" s="104">
        <f t="shared" si="134"/>
        <v>0</v>
      </c>
      <c r="P848" s="615">
        <f t="shared" si="138"/>
        <v>0</v>
      </c>
      <c r="Q848" s="616">
        <f t="shared" si="130"/>
        <v>0</v>
      </c>
      <c r="R848" s="616">
        <f t="shared" si="130"/>
        <v>0</v>
      </c>
      <c r="S848" s="617">
        <f t="shared" si="139"/>
        <v>0</v>
      </c>
    </row>
    <row r="849" spans="1:19" ht="22.5">
      <c r="A849" s="100">
        <f>'[2]Namuna No. 8'!A853</f>
        <v>0</v>
      </c>
      <c r="B849" s="618"/>
      <c r="C849" s="613"/>
      <c r="D849" s="618"/>
      <c r="E849" s="618"/>
      <c r="F849" s="619">
        <f t="shared" si="131"/>
        <v>0</v>
      </c>
      <c r="G849" s="615">
        <f t="shared" si="135"/>
        <v>0</v>
      </c>
      <c r="H849" s="618"/>
      <c r="I849" s="104">
        <f t="shared" si="132"/>
        <v>0</v>
      </c>
      <c r="J849" s="615">
        <f t="shared" si="136"/>
        <v>0</v>
      </c>
      <c r="K849" s="618"/>
      <c r="L849" s="104">
        <f t="shared" si="133"/>
        <v>0</v>
      </c>
      <c r="M849" s="615">
        <f t="shared" si="137"/>
        <v>0</v>
      </c>
      <c r="N849" s="618"/>
      <c r="O849" s="104">
        <f t="shared" si="134"/>
        <v>0</v>
      </c>
      <c r="P849" s="615">
        <f t="shared" si="138"/>
        <v>0</v>
      </c>
      <c r="Q849" s="616">
        <f t="shared" si="130"/>
        <v>0</v>
      </c>
      <c r="R849" s="616">
        <f t="shared" si="130"/>
        <v>0</v>
      </c>
      <c r="S849" s="617">
        <f t="shared" si="139"/>
        <v>0</v>
      </c>
    </row>
    <row r="850" spans="1:19" ht="22.5">
      <c r="A850" s="612">
        <f>'[2]Namuna No. 8'!A854</f>
        <v>0</v>
      </c>
      <c r="B850" s="618"/>
      <c r="C850" s="613"/>
      <c r="D850" s="618"/>
      <c r="E850" s="618"/>
      <c r="F850" s="619">
        <f t="shared" si="131"/>
        <v>0</v>
      </c>
      <c r="G850" s="615">
        <f t="shared" si="135"/>
        <v>0</v>
      </c>
      <c r="H850" s="618"/>
      <c r="I850" s="104">
        <f t="shared" si="132"/>
        <v>0</v>
      </c>
      <c r="J850" s="615">
        <f t="shared" si="136"/>
        <v>0</v>
      </c>
      <c r="K850" s="618"/>
      <c r="L850" s="104">
        <f t="shared" si="133"/>
        <v>0</v>
      </c>
      <c r="M850" s="615">
        <f t="shared" si="137"/>
        <v>0</v>
      </c>
      <c r="N850" s="618"/>
      <c r="O850" s="104">
        <f t="shared" si="134"/>
        <v>0</v>
      </c>
      <c r="P850" s="615">
        <f t="shared" si="138"/>
        <v>0</v>
      </c>
      <c r="Q850" s="616">
        <f t="shared" si="130"/>
        <v>0</v>
      </c>
      <c r="R850" s="616">
        <f t="shared" si="130"/>
        <v>0</v>
      </c>
      <c r="S850" s="617">
        <f t="shared" si="139"/>
        <v>0</v>
      </c>
    </row>
    <row r="851" spans="1:19" ht="22.5">
      <c r="A851" s="100">
        <f>'[2]Namuna No. 8'!A855</f>
        <v>0</v>
      </c>
      <c r="B851" s="618"/>
      <c r="C851" s="613"/>
      <c r="D851" s="618"/>
      <c r="E851" s="618"/>
      <c r="F851" s="619">
        <f t="shared" si="131"/>
        <v>0</v>
      </c>
      <c r="G851" s="615">
        <f t="shared" si="135"/>
        <v>0</v>
      </c>
      <c r="H851" s="618"/>
      <c r="I851" s="104">
        <f t="shared" si="132"/>
        <v>0</v>
      </c>
      <c r="J851" s="615">
        <f t="shared" si="136"/>
        <v>0</v>
      </c>
      <c r="K851" s="618"/>
      <c r="L851" s="104">
        <f t="shared" si="133"/>
        <v>0</v>
      </c>
      <c r="M851" s="615">
        <f t="shared" si="137"/>
        <v>0</v>
      </c>
      <c r="N851" s="618"/>
      <c r="O851" s="104">
        <f t="shared" si="134"/>
        <v>0</v>
      </c>
      <c r="P851" s="615">
        <f t="shared" si="138"/>
        <v>0</v>
      </c>
      <c r="Q851" s="616">
        <f t="shared" si="130"/>
        <v>0</v>
      </c>
      <c r="R851" s="616">
        <f t="shared" si="130"/>
        <v>0</v>
      </c>
      <c r="S851" s="617">
        <f t="shared" si="139"/>
        <v>0</v>
      </c>
    </row>
    <row r="852" spans="1:19" ht="22.5">
      <c r="A852" s="100">
        <f>'[2]Namuna No. 8'!A856</f>
        <v>0</v>
      </c>
      <c r="B852" s="618"/>
      <c r="C852" s="613"/>
      <c r="D852" s="618"/>
      <c r="E852" s="618"/>
      <c r="F852" s="619">
        <f t="shared" si="131"/>
        <v>0</v>
      </c>
      <c r="G852" s="615">
        <f t="shared" si="135"/>
        <v>0</v>
      </c>
      <c r="H852" s="618"/>
      <c r="I852" s="104">
        <f t="shared" si="132"/>
        <v>0</v>
      </c>
      <c r="J852" s="615">
        <f t="shared" si="136"/>
        <v>0</v>
      </c>
      <c r="K852" s="618"/>
      <c r="L852" s="104">
        <f t="shared" si="133"/>
        <v>0</v>
      </c>
      <c r="M852" s="615">
        <f t="shared" si="137"/>
        <v>0</v>
      </c>
      <c r="N852" s="618"/>
      <c r="O852" s="104">
        <f t="shared" si="134"/>
        <v>0</v>
      </c>
      <c r="P852" s="615">
        <f t="shared" si="138"/>
        <v>0</v>
      </c>
      <c r="Q852" s="616">
        <f t="shared" si="130"/>
        <v>0</v>
      </c>
      <c r="R852" s="616">
        <f t="shared" si="130"/>
        <v>0</v>
      </c>
      <c r="S852" s="617">
        <f t="shared" si="139"/>
        <v>0</v>
      </c>
    </row>
    <row r="853" spans="1:19" ht="22.5">
      <c r="A853" s="100">
        <f>'[2]Namuna No. 8'!A857</f>
        <v>0</v>
      </c>
      <c r="B853" s="618"/>
      <c r="C853" s="613"/>
      <c r="D853" s="618"/>
      <c r="E853" s="618"/>
      <c r="F853" s="619">
        <f t="shared" si="131"/>
        <v>0</v>
      </c>
      <c r="G853" s="615">
        <f t="shared" si="135"/>
        <v>0</v>
      </c>
      <c r="H853" s="618"/>
      <c r="I853" s="104">
        <f t="shared" si="132"/>
        <v>0</v>
      </c>
      <c r="J853" s="615">
        <f t="shared" si="136"/>
        <v>0</v>
      </c>
      <c r="K853" s="618"/>
      <c r="L853" s="104">
        <f t="shared" si="133"/>
        <v>0</v>
      </c>
      <c r="M853" s="615">
        <f t="shared" si="137"/>
        <v>0</v>
      </c>
      <c r="N853" s="618"/>
      <c r="O853" s="104">
        <f t="shared" si="134"/>
        <v>0</v>
      </c>
      <c r="P853" s="615">
        <f t="shared" si="138"/>
        <v>0</v>
      </c>
      <c r="Q853" s="616">
        <f t="shared" si="130"/>
        <v>0</v>
      </c>
      <c r="R853" s="616">
        <f t="shared" si="130"/>
        <v>0</v>
      </c>
      <c r="S853" s="617">
        <f t="shared" si="139"/>
        <v>0</v>
      </c>
    </row>
    <row r="854" spans="1:19" ht="22.5">
      <c r="A854" s="612">
        <f>'[2]Namuna No. 8'!A858</f>
        <v>0</v>
      </c>
      <c r="B854" s="618"/>
      <c r="C854" s="613"/>
      <c r="D854" s="618"/>
      <c r="E854" s="618"/>
      <c r="F854" s="619">
        <f t="shared" si="131"/>
        <v>0</v>
      </c>
      <c r="G854" s="615">
        <f t="shared" si="135"/>
        <v>0</v>
      </c>
      <c r="H854" s="618"/>
      <c r="I854" s="104">
        <f t="shared" si="132"/>
        <v>0</v>
      </c>
      <c r="J854" s="615">
        <f t="shared" si="136"/>
        <v>0</v>
      </c>
      <c r="K854" s="618"/>
      <c r="L854" s="104">
        <f t="shared" si="133"/>
        <v>0</v>
      </c>
      <c r="M854" s="615">
        <f t="shared" si="137"/>
        <v>0</v>
      </c>
      <c r="N854" s="618"/>
      <c r="O854" s="104">
        <f t="shared" si="134"/>
        <v>0</v>
      </c>
      <c r="P854" s="615">
        <f t="shared" si="138"/>
        <v>0</v>
      </c>
      <c r="Q854" s="616">
        <f t="shared" si="130"/>
        <v>0</v>
      </c>
      <c r="R854" s="616">
        <f t="shared" si="130"/>
        <v>0</v>
      </c>
      <c r="S854" s="617">
        <f t="shared" si="139"/>
        <v>0</v>
      </c>
    </row>
    <row r="855" spans="1:19" ht="22.5">
      <c r="A855" s="100">
        <f>'[2]Namuna No. 8'!A859</f>
        <v>0</v>
      </c>
      <c r="B855" s="618"/>
      <c r="C855" s="613"/>
      <c r="D855" s="618"/>
      <c r="E855" s="618"/>
      <c r="F855" s="619">
        <f t="shared" si="131"/>
        <v>0</v>
      </c>
      <c r="G855" s="615">
        <f t="shared" si="135"/>
        <v>0</v>
      </c>
      <c r="H855" s="618"/>
      <c r="I855" s="104">
        <f t="shared" si="132"/>
        <v>0</v>
      </c>
      <c r="J855" s="615">
        <f t="shared" si="136"/>
        <v>0</v>
      </c>
      <c r="K855" s="618"/>
      <c r="L855" s="104">
        <f t="shared" si="133"/>
        <v>0</v>
      </c>
      <c r="M855" s="615">
        <f t="shared" si="137"/>
        <v>0</v>
      </c>
      <c r="N855" s="618"/>
      <c r="O855" s="104">
        <f t="shared" si="134"/>
        <v>0</v>
      </c>
      <c r="P855" s="615">
        <f t="shared" si="138"/>
        <v>0</v>
      </c>
      <c r="Q855" s="616">
        <f t="shared" ref="Q855:R918" si="140">E855+H855+K855+N855</f>
        <v>0</v>
      </c>
      <c r="R855" s="616">
        <f t="shared" si="140"/>
        <v>0</v>
      </c>
      <c r="S855" s="617">
        <f t="shared" si="139"/>
        <v>0</v>
      </c>
    </row>
    <row r="856" spans="1:19" ht="22.5">
      <c r="A856" s="100">
        <f>'[2]Namuna No. 8'!A860</f>
        <v>0</v>
      </c>
      <c r="B856" s="618"/>
      <c r="C856" s="613"/>
      <c r="D856" s="618"/>
      <c r="E856" s="618"/>
      <c r="F856" s="619">
        <f t="shared" si="131"/>
        <v>0</v>
      </c>
      <c r="G856" s="615">
        <f t="shared" si="135"/>
        <v>0</v>
      </c>
      <c r="H856" s="618"/>
      <c r="I856" s="104">
        <f t="shared" si="132"/>
        <v>0</v>
      </c>
      <c r="J856" s="615">
        <f t="shared" si="136"/>
        <v>0</v>
      </c>
      <c r="K856" s="618"/>
      <c r="L856" s="104">
        <f t="shared" si="133"/>
        <v>0</v>
      </c>
      <c r="M856" s="615">
        <f t="shared" si="137"/>
        <v>0</v>
      </c>
      <c r="N856" s="618"/>
      <c r="O856" s="104">
        <f t="shared" si="134"/>
        <v>0</v>
      </c>
      <c r="P856" s="615">
        <f t="shared" si="138"/>
        <v>0</v>
      </c>
      <c r="Q856" s="616">
        <f t="shared" si="140"/>
        <v>0</v>
      </c>
      <c r="R856" s="616">
        <f t="shared" si="140"/>
        <v>0</v>
      </c>
      <c r="S856" s="617">
        <f t="shared" si="139"/>
        <v>0</v>
      </c>
    </row>
    <row r="857" spans="1:19" ht="22.5">
      <c r="A857" s="100">
        <f>'[2]Namuna No. 8'!A861</f>
        <v>0</v>
      </c>
      <c r="B857" s="618"/>
      <c r="C857" s="613"/>
      <c r="D857" s="618"/>
      <c r="E857" s="618"/>
      <c r="F857" s="619">
        <f t="shared" si="131"/>
        <v>0</v>
      </c>
      <c r="G857" s="615">
        <f t="shared" si="135"/>
        <v>0</v>
      </c>
      <c r="H857" s="618"/>
      <c r="I857" s="104">
        <f t="shared" si="132"/>
        <v>0</v>
      </c>
      <c r="J857" s="615">
        <f t="shared" si="136"/>
        <v>0</v>
      </c>
      <c r="K857" s="618"/>
      <c r="L857" s="104">
        <f t="shared" si="133"/>
        <v>0</v>
      </c>
      <c r="M857" s="615">
        <f t="shared" si="137"/>
        <v>0</v>
      </c>
      <c r="N857" s="618"/>
      <c r="O857" s="104">
        <f t="shared" si="134"/>
        <v>0</v>
      </c>
      <c r="P857" s="615">
        <f t="shared" si="138"/>
        <v>0</v>
      </c>
      <c r="Q857" s="616">
        <f t="shared" si="140"/>
        <v>0</v>
      </c>
      <c r="R857" s="616">
        <f t="shared" si="140"/>
        <v>0</v>
      </c>
      <c r="S857" s="617">
        <f t="shared" si="139"/>
        <v>0</v>
      </c>
    </row>
    <row r="858" spans="1:19" ht="22.5">
      <c r="A858" s="612">
        <f>'[2]Namuna No. 8'!A862</f>
        <v>0</v>
      </c>
      <c r="B858" s="618"/>
      <c r="C858" s="613"/>
      <c r="D858" s="618"/>
      <c r="E858" s="618"/>
      <c r="F858" s="619">
        <f t="shared" si="131"/>
        <v>0</v>
      </c>
      <c r="G858" s="615">
        <f t="shared" si="135"/>
        <v>0</v>
      </c>
      <c r="H858" s="618"/>
      <c r="I858" s="104">
        <f t="shared" si="132"/>
        <v>0</v>
      </c>
      <c r="J858" s="615">
        <f t="shared" si="136"/>
        <v>0</v>
      </c>
      <c r="K858" s="618"/>
      <c r="L858" s="104">
        <f t="shared" si="133"/>
        <v>0</v>
      </c>
      <c r="M858" s="615">
        <f t="shared" si="137"/>
        <v>0</v>
      </c>
      <c r="N858" s="618"/>
      <c r="O858" s="104">
        <f t="shared" si="134"/>
        <v>0</v>
      </c>
      <c r="P858" s="615">
        <f t="shared" si="138"/>
        <v>0</v>
      </c>
      <c r="Q858" s="616">
        <f t="shared" si="140"/>
        <v>0</v>
      </c>
      <c r="R858" s="616">
        <f t="shared" si="140"/>
        <v>0</v>
      </c>
      <c r="S858" s="617">
        <f t="shared" si="139"/>
        <v>0</v>
      </c>
    </row>
    <row r="859" spans="1:19" ht="22.5">
      <c r="A859" s="100">
        <f>'[2]Namuna No. 8'!A863</f>
        <v>0</v>
      </c>
      <c r="B859" s="618"/>
      <c r="C859" s="613"/>
      <c r="D859" s="618"/>
      <c r="E859" s="618"/>
      <c r="F859" s="619">
        <f t="shared" si="131"/>
        <v>0</v>
      </c>
      <c r="G859" s="615">
        <f t="shared" si="135"/>
        <v>0</v>
      </c>
      <c r="H859" s="618"/>
      <c r="I859" s="104">
        <f t="shared" si="132"/>
        <v>0</v>
      </c>
      <c r="J859" s="615">
        <f t="shared" si="136"/>
        <v>0</v>
      </c>
      <c r="K859" s="618"/>
      <c r="L859" s="104">
        <f t="shared" si="133"/>
        <v>0</v>
      </c>
      <c r="M859" s="615">
        <f t="shared" si="137"/>
        <v>0</v>
      </c>
      <c r="N859" s="618"/>
      <c r="O859" s="104">
        <f t="shared" si="134"/>
        <v>0</v>
      </c>
      <c r="P859" s="615">
        <f t="shared" si="138"/>
        <v>0</v>
      </c>
      <c r="Q859" s="616">
        <f t="shared" si="140"/>
        <v>0</v>
      </c>
      <c r="R859" s="616">
        <f t="shared" si="140"/>
        <v>0</v>
      </c>
      <c r="S859" s="617">
        <f t="shared" si="139"/>
        <v>0</v>
      </c>
    </row>
    <row r="860" spans="1:19" ht="22.5">
      <c r="A860" s="100">
        <f>'[2]Namuna No. 8'!A864</f>
        <v>0</v>
      </c>
      <c r="B860" s="618"/>
      <c r="C860" s="613"/>
      <c r="D860" s="618"/>
      <c r="E860" s="618"/>
      <c r="F860" s="619">
        <f t="shared" si="131"/>
        <v>0</v>
      </c>
      <c r="G860" s="615">
        <f t="shared" si="135"/>
        <v>0</v>
      </c>
      <c r="H860" s="618"/>
      <c r="I860" s="104">
        <f t="shared" si="132"/>
        <v>0</v>
      </c>
      <c r="J860" s="615">
        <f t="shared" si="136"/>
        <v>0</v>
      </c>
      <c r="K860" s="618"/>
      <c r="L860" s="104">
        <f t="shared" si="133"/>
        <v>0</v>
      </c>
      <c r="M860" s="615">
        <f t="shared" si="137"/>
        <v>0</v>
      </c>
      <c r="N860" s="618"/>
      <c r="O860" s="104">
        <f t="shared" si="134"/>
        <v>0</v>
      </c>
      <c r="P860" s="615">
        <f t="shared" si="138"/>
        <v>0</v>
      </c>
      <c r="Q860" s="616">
        <f t="shared" si="140"/>
        <v>0</v>
      </c>
      <c r="R860" s="616">
        <f t="shared" si="140"/>
        <v>0</v>
      </c>
      <c r="S860" s="617">
        <f t="shared" si="139"/>
        <v>0</v>
      </c>
    </row>
    <row r="861" spans="1:19" ht="22.5">
      <c r="A861" s="100">
        <f>'[2]Namuna No. 8'!A865</f>
        <v>0</v>
      </c>
      <c r="B861" s="618"/>
      <c r="C861" s="613"/>
      <c r="D861" s="618"/>
      <c r="E861" s="618"/>
      <c r="F861" s="619">
        <f t="shared" si="131"/>
        <v>0</v>
      </c>
      <c r="G861" s="615">
        <f t="shared" si="135"/>
        <v>0</v>
      </c>
      <c r="H861" s="618"/>
      <c r="I861" s="104">
        <f t="shared" si="132"/>
        <v>0</v>
      </c>
      <c r="J861" s="615">
        <f t="shared" si="136"/>
        <v>0</v>
      </c>
      <c r="K861" s="618"/>
      <c r="L861" s="104">
        <f t="shared" si="133"/>
        <v>0</v>
      </c>
      <c r="M861" s="615">
        <f t="shared" si="137"/>
        <v>0</v>
      </c>
      <c r="N861" s="618"/>
      <c r="O861" s="104">
        <f t="shared" si="134"/>
        <v>0</v>
      </c>
      <c r="P861" s="615">
        <f t="shared" si="138"/>
        <v>0</v>
      </c>
      <c r="Q861" s="616">
        <f t="shared" si="140"/>
        <v>0</v>
      </c>
      <c r="R861" s="616">
        <f t="shared" si="140"/>
        <v>0</v>
      </c>
      <c r="S861" s="617">
        <f t="shared" si="139"/>
        <v>0</v>
      </c>
    </row>
    <row r="862" spans="1:19" ht="22.5">
      <c r="A862" s="612">
        <f>'[2]Namuna No. 8'!A866</f>
        <v>0</v>
      </c>
      <c r="B862" s="618"/>
      <c r="C862" s="613"/>
      <c r="D862" s="618"/>
      <c r="E862" s="618"/>
      <c r="F862" s="619">
        <f t="shared" si="131"/>
        <v>0</v>
      </c>
      <c r="G862" s="615">
        <f t="shared" si="135"/>
        <v>0</v>
      </c>
      <c r="H862" s="618"/>
      <c r="I862" s="104">
        <f t="shared" si="132"/>
        <v>0</v>
      </c>
      <c r="J862" s="615">
        <f t="shared" si="136"/>
        <v>0</v>
      </c>
      <c r="K862" s="618"/>
      <c r="L862" s="104">
        <f t="shared" si="133"/>
        <v>0</v>
      </c>
      <c r="M862" s="615">
        <f t="shared" si="137"/>
        <v>0</v>
      </c>
      <c r="N862" s="618"/>
      <c r="O862" s="104">
        <f t="shared" si="134"/>
        <v>0</v>
      </c>
      <c r="P862" s="615">
        <f t="shared" si="138"/>
        <v>0</v>
      </c>
      <c r="Q862" s="616">
        <f t="shared" si="140"/>
        <v>0</v>
      </c>
      <c r="R862" s="616">
        <f t="shared" si="140"/>
        <v>0</v>
      </c>
      <c r="S862" s="617">
        <f t="shared" si="139"/>
        <v>0</v>
      </c>
    </row>
    <row r="863" spans="1:19" ht="22.5">
      <c r="A863" s="100">
        <f>'[2]Namuna No. 8'!A867</f>
        <v>0</v>
      </c>
      <c r="B863" s="618"/>
      <c r="C863" s="613"/>
      <c r="D863" s="618"/>
      <c r="E863" s="618"/>
      <c r="F863" s="619">
        <f t="shared" si="131"/>
        <v>0</v>
      </c>
      <c r="G863" s="615">
        <f t="shared" si="135"/>
        <v>0</v>
      </c>
      <c r="H863" s="618"/>
      <c r="I863" s="104">
        <f t="shared" si="132"/>
        <v>0</v>
      </c>
      <c r="J863" s="615">
        <f t="shared" si="136"/>
        <v>0</v>
      </c>
      <c r="K863" s="618"/>
      <c r="L863" s="104">
        <f t="shared" si="133"/>
        <v>0</v>
      </c>
      <c r="M863" s="615">
        <f t="shared" si="137"/>
        <v>0</v>
      </c>
      <c r="N863" s="618"/>
      <c r="O863" s="104">
        <f t="shared" si="134"/>
        <v>0</v>
      </c>
      <c r="P863" s="615">
        <f t="shared" si="138"/>
        <v>0</v>
      </c>
      <c r="Q863" s="616">
        <f t="shared" si="140"/>
        <v>0</v>
      </c>
      <c r="R863" s="616">
        <f t="shared" si="140"/>
        <v>0</v>
      </c>
      <c r="S863" s="617">
        <f t="shared" si="139"/>
        <v>0</v>
      </c>
    </row>
    <row r="864" spans="1:19" ht="22.5">
      <c r="A864" s="100">
        <f>'[2]Namuna No. 8'!A868</f>
        <v>0</v>
      </c>
      <c r="B864" s="618"/>
      <c r="C864" s="613"/>
      <c r="D864" s="618"/>
      <c r="E864" s="618"/>
      <c r="F864" s="619">
        <f t="shared" si="131"/>
        <v>0</v>
      </c>
      <c r="G864" s="615">
        <f t="shared" si="135"/>
        <v>0</v>
      </c>
      <c r="H864" s="618"/>
      <c r="I864" s="104">
        <f t="shared" si="132"/>
        <v>0</v>
      </c>
      <c r="J864" s="615">
        <f t="shared" si="136"/>
        <v>0</v>
      </c>
      <c r="K864" s="618"/>
      <c r="L864" s="104">
        <f t="shared" si="133"/>
        <v>0</v>
      </c>
      <c r="M864" s="615">
        <f t="shared" si="137"/>
        <v>0</v>
      </c>
      <c r="N864" s="618"/>
      <c r="O864" s="104">
        <f t="shared" si="134"/>
        <v>0</v>
      </c>
      <c r="P864" s="615">
        <f t="shared" si="138"/>
        <v>0</v>
      </c>
      <c r="Q864" s="616">
        <f t="shared" si="140"/>
        <v>0</v>
      </c>
      <c r="R864" s="616">
        <f t="shared" si="140"/>
        <v>0</v>
      </c>
      <c r="S864" s="617">
        <f t="shared" si="139"/>
        <v>0</v>
      </c>
    </row>
    <row r="865" spans="1:19" ht="22.5">
      <c r="A865" s="100">
        <f>'[2]Namuna No. 8'!A869</f>
        <v>0</v>
      </c>
      <c r="B865" s="618"/>
      <c r="C865" s="613"/>
      <c r="D865" s="618"/>
      <c r="E865" s="618"/>
      <c r="F865" s="619">
        <f t="shared" si="131"/>
        <v>0</v>
      </c>
      <c r="G865" s="615">
        <f t="shared" si="135"/>
        <v>0</v>
      </c>
      <c r="H865" s="618"/>
      <c r="I865" s="104">
        <f t="shared" si="132"/>
        <v>0</v>
      </c>
      <c r="J865" s="615">
        <f t="shared" si="136"/>
        <v>0</v>
      </c>
      <c r="K865" s="618"/>
      <c r="L865" s="104">
        <f t="shared" si="133"/>
        <v>0</v>
      </c>
      <c r="M865" s="615">
        <f t="shared" si="137"/>
        <v>0</v>
      </c>
      <c r="N865" s="618"/>
      <c r="O865" s="104">
        <f t="shared" si="134"/>
        <v>0</v>
      </c>
      <c r="P865" s="615">
        <f t="shared" si="138"/>
        <v>0</v>
      </c>
      <c r="Q865" s="616">
        <f t="shared" si="140"/>
        <v>0</v>
      </c>
      <c r="R865" s="616">
        <f t="shared" si="140"/>
        <v>0</v>
      </c>
      <c r="S865" s="617">
        <f t="shared" si="139"/>
        <v>0</v>
      </c>
    </row>
    <row r="866" spans="1:19" ht="22.5">
      <c r="A866" s="612">
        <f>'[2]Namuna No. 8'!A870</f>
        <v>0</v>
      </c>
      <c r="B866" s="618"/>
      <c r="C866" s="613"/>
      <c r="D866" s="618"/>
      <c r="E866" s="618"/>
      <c r="F866" s="619">
        <f t="shared" si="131"/>
        <v>0</v>
      </c>
      <c r="G866" s="615">
        <f t="shared" si="135"/>
        <v>0</v>
      </c>
      <c r="H866" s="618"/>
      <c r="I866" s="104">
        <f t="shared" si="132"/>
        <v>0</v>
      </c>
      <c r="J866" s="615">
        <f t="shared" si="136"/>
        <v>0</v>
      </c>
      <c r="K866" s="618"/>
      <c r="L866" s="104">
        <f t="shared" si="133"/>
        <v>0</v>
      </c>
      <c r="M866" s="615">
        <f t="shared" si="137"/>
        <v>0</v>
      </c>
      <c r="N866" s="618"/>
      <c r="O866" s="104">
        <f t="shared" si="134"/>
        <v>0</v>
      </c>
      <c r="P866" s="615">
        <f t="shared" si="138"/>
        <v>0</v>
      </c>
      <c r="Q866" s="616">
        <f t="shared" si="140"/>
        <v>0</v>
      </c>
      <c r="R866" s="616">
        <f t="shared" si="140"/>
        <v>0</v>
      </c>
      <c r="S866" s="617">
        <f t="shared" si="139"/>
        <v>0</v>
      </c>
    </row>
    <row r="867" spans="1:19" ht="22.5">
      <c r="A867" s="100">
        <f>'[2]Namuna No. 8'!A871</f>
        <v>0</v>
      </c>
      <c r="B867" s="618"/>
      <c r="C867" s="613"/>
      <c r="D867" s="618"/>
      <c r="E867" s="618"/>
      <c r="F867" s="619">
        <f t="shared" si="131"/>
        <v>0</v>
      </c>
      <c r="G867" s="615">
        <f t="shared" si="135"/>
        <v>0</v>
      </c>
      <c r="H867" s="618"/>
      <c r="I867" s="104">
        <f t="shared" si="132"/>
        <v>0</v>
      </c>
      <c r="J867" s="615">
        <f t="shared" si="136"/>
        <v>0</v>
      </c>
      <c r="K867" s="618"/>
      <c r="L867" s="104">
        <f t="shared" si="133"/>
        <v>0</v>
      </c>
      <c r="M867" s="615">
        <f t="shared" si="137"/>
        <v>0</v>
      </c>
      <c r="N867" s="618"/>
      <c r="O867" s="104">
        <f t="shared" si="134"/>
        <v>0</v>
      </c>
      <c r="P867" s="615">
        <f t="shared" si="138"/>
        <v>0</v>
      </c>
      <c r="Q867" s="616">
        <f t="shared" si="140"/>
        <v>0</v>
      </c>
      <c r="R867" s="616">
        <f t="shared" si="140"/>
        <v>0</v>
      </c>
      <c r="S867" s="617">
        <f t="shared" si="139"/>
        <v>0</v>
      </c>
    </row>
    <row r="868" spans="1:19" ht="22.5">
      <c r="A868" s="100">
        <f>'[2]Namuna No. 8'!A872</f>
        <v>0</v>
      </c>
      <c r="B868" s="618"/>
      <c r="C868" s="613"/>
      <c r="D868" s="618"/>
      <c r="E868" s="618"/>
      <c r="F868" s="619">
        <f t="shared" si="131"/>
        <v>0</v>
      </c>
      <c r="G868" s="615">
        <f t="shared" si="135"/>
        <v>0</v>
      </c>
      <c r="H868" s="618"/>
      <c r="I868" s="104">
        <f t="shared" si="132"/>
        <v>0</v>
      </c>
      <c r="J868" s="615">
        <f t="shared" si="136"/>
        <v>0</v>
      </c>
      <c r="K868" s="618"/>
      <c r="L868" s="104">
        <f t="shared" si="133"/>
        <v>0</v>
      </c>
      <c r="M868" s="615">
        <f t="shared" si="137"/>
        <v>0</v>
      </c>
      <c r="N868" s="618"/>
      <c r="O868" s="104">
        <f t="shared" si="134"/>
        <v>0</v>
      </c>
      <c r="P868" s="615">
        <f t="shared" si="138"/>
        <v>0</v>
      </c>
      <c r="Q868" s="616">
        <f t="shared" si="140"/>
        <v>0</v>
      </c>
      <c r="R868" s="616">
        <f t="shared" si="140"/>
        <v>0</v>
      </c>
      <c r="S868" s="617">
        <f t="shared" si="139"/>
        <v>0</v>
      </c>
    </row>
    <row r="869" spans="1:19" ht="22.5">
      <c r="A869" s="100">
        <f>'[2]Namuna No. 8'!A873</f>
        <v>0</v>
      </c>
      <c r="B869" s="618"/>
      <c r="C869" s="613"/>
      <c r="D869" s="618"/>
      <c r="E869" s="618"/>
      <c r="F869" s="619">
        <f t="shared" si="131"/>
        <v>0</v>
      </c>
      <c r="G869" s="615">
        <f t="shared" si="135"/>
        <v>0</v>
      </c>
      <c r="H869" s="618"/>
      <c r="I869" s="104">
        <f t="shared" si="132"/>
        <v>0</v>
      </c>
      <c r="J869" s="615">
        <f t="shared" si="136"/>
        <v>0</v>
      </c>
      <c r="K869" s="618"/>
      <c r="L869" s="104">
        <f t="shared" si="133"/>
        <v>0</v>
      </c>
      <c r="M869" s="615">
        <f t="shared" si="137"/>
        <v>0</v>
      </c>
      <c r="N869" s="618"/>
      <c r="O869" s="104">
        <f t="shared" si="134"/>
        <v>0</v>
      </c>
      <c r="P869" s="615">
        <f t="shared" si="138"/>
        <v>0</v>
      </c>
      <c r="Q869" s="616">
        <f t="shared" si="140"/>
        <v>0</v>
      </c>
      <c r="R869" s="616">
        <f t="shared" si="140"/>
        <v>0</v>
      </c>
      <c r="S869" s="617">
        <f t="shared" si="139"/>
        <v>0</v>
      </c>
    </row>
    <row r="870" spans="1:19" ht="22.5">
      <c r="A870" s="612">
        <f>'[2]Namuna No. 8'!A874</f>
        <v>0</v>
      </c>
      <c r="B870" s="618"/>
      <c r="C870" s="613"/>
      <c r="D870" s="618"/>
      <c r="E870" s="618"/>
      <c r="F870" s="619">
        <f t="shared" si="131"/>
        <v>0</v>
      </c>
      <c r="G870" s="615">
        <f t="shared" si="135"/>
        <v>0</v>
      </c>
      <c r="H870" s="618"/>
      <c r="I870" s="104">
        <f t="shared" si="132"/>
        <v>0</v>
      </c>
      <c r="J870" s="615">
        <f t="shared" si="136"/>
        <v>0</v>
      </c>
      <c r="K870" s="618"/>
      <c r="L870" s="104">
        <f t="shared" si="133"/>
        <v>0</v>
      </c>
      <c r="M870" s="615">
        <f t="shared" si="137"/>
        <v>0</v>
      </c>
      <c r="N870" s="618"/>
      <c r="O870" s="104">
        <f t="shared" si="134"/>
        <v>0</v>
      </c>
      <c r="P870" s="615">
        <f t="shared" si="138"/>
        <v>0</v>
      </c>
      <c r="Q870" s="616">
        <f t="shared" si="140"/>
        <v>0</v>
      </c>
      <c r="R870" s="616">
        <f t="shared" si="140"/>
        <v>0</v>
      </c>
      <c r="S870" s="617">
        <f t="shared" si="139"/>
        <v>0</v>
      </c>
    </row>
    <row r="871" spans="1:19" ht="22.5">
      <c r="A871" s="100">
        <f>'[2]Namuna No. 8'!A875</f>
        <v>0</v>
      </c>
      <c r="B871" s="618"/>
      <c r="C871" s="613"/>
      <c r="D871" s="618"/>
      <c r="E871" s="618"/>
      <c r="F871" s="619">
        <f t="shared" si="131"/>
        <v>0</v>
      </c>
      <c r="G871" s="615">
        <f t="shared" si="135"/>
        <v>0</v>
      </c>
      <c r="H871" s="618"/>
      <c r="I871" s="104">
        <f t="shared" si="132"/>
        <v>0</v>
      </c>
      <c r="J871" s="615">
        <f t="shared" si="136"/>
        <v>0</v>
      </c>
      <c r="K871" s="618"/>
      <c r="L871" s="104">
        <f t="shared" si="133"/>
        <v>0</v>
      </c>
      <c r="M871" s="615">
        <f t="shared" si="137"/>
        <v>0</v>
      </c>
      <c r="N871" s="618"/>
      <c r="O871" s="104">
        <f t="shared" si="134"/>
        <v>0</v>
      </c>
      <c r="P871" s="615">
        <f t="shared" si="138"/>
        <v>0</v>
      </c>
      <c r="Q871" s="616">
        <f t="shared" si="140"/>
        <v>0</v>
      </c>
      <c r="R871" s="616">
        <f t="shared" si="140"/>
        <v>0</v>
      </c>
      <c r="S871" s="617">
        <f t="shared" si="139"/>
        <v>0</v>
      </c>
    </row>
    <row r="872" spans="1:19" ht="22.5">
      <c r="A872" s="100">
        <f>'[2]Namuna No. 8'!A876</f>
        <v>0</v>
      </c>
      <c r="B872" s="618"/>
      <c r="C872" s="613"/>
      <c r="D872" s="618"/>
      <c r="E872" s="618"/>
      <c r="F872" s="619">
        <f t="shared" si="131"/>
        <v>0</v>
      </c>
      <c r="G872" s="615">
        <f t="shared" si="135"/>
        <v>0</v>
      </c>
      <c r="H872" s="618"/>
      <c r="I872" s="104">
        <f t="shared" si="132"/>
        <v>0</v>
      </c>
      <c r="J872" s="615">
        <f t="shared" si="136"/>
        <v>0</v>
      </c>
      <c r="K872" s="618"/>
      <c r="L872" s="104">
        <f t="shared" si="133"/>
        <v>0</v>
      </c>
      <c r="M872" s="615">
        <f t="shared" si="137"/>
        <v>0</v>
      </c>
      <c r="N872" s="618"/>
      <c r="O872" s="104">
        <f t="shared" si="134"/>
        <v>0</v>
      </c>
      <c r="P872" s="615">
        <f t="shared" si="138"/>
        <v>0</v>
      </c>
      <c r="Q872" s="616">
        <f t="shared" si="140"/>
        <v>0</v>
      </c>
      <c r="R872" s="616">
        <f t="shared" si="140"/>
        <v>0</v>
      </c>
      <c r="S872" s="617">
        <f t="shared" si="139"/>
        <v>0</v>
      </c>
    </row>
    <row r="873" spans="1:19" ht="22.5">
      <c r="A873" s="100">
        <f>'[2]Namuna No. 8'!A877</f>
        <v>0</v>
      </c>
      <c r="B873" s="618"/>
      <c r="C873" s="613"/>
      <c r="D873" s="618"/>
      <c r="E873" s="618"/>
      <c r="F873" s="619">
        <f t="shared" si="131"/>
        <v>0</v>
      </c>
      <c r="G873" s="615">
        <f t="shared" si="135"/>
        <v>0</v>
      </c>
      <c r="H873" s="618"/>
      <c r="I873" s="104">
        <f t="shared" si="132"/>
        <v>0</v>
      </c>
      <c r="J873" s="615">
        <f t="shared" si="136"/>
        <v>0</v>
      </c>
      <c r="K873" s="618"/>
      <c r="L873" s="104">
        <f t="shared" si="133"/>
        <v>0</v>
      </c>
      <c r="M873" s="615">
        <f t="shared" si="137"/>
        <v>0</v>
      </c>
      <c r="N873" s="618"/>
      <c r="O873" s="104">
        <f t="shared" si="134"/>
        <v>0</v>
      </c>
      <c r="P873" s="615">
        <f t="shared" si="138"/>
        <v>0</v>
      </c>
      <c r="Q873" s="616">
        <f t="shared" si="140"/>
        <v>0</v>
      </c>
      <c r="R873" s="616">
        <f t="shared" si="140"/>
        <v>0</v>
      </c>
      <c r="S873" s="617">
        <f t="shared" si="139"/>
        <v>0</v>
      </c>
    </row>
    <row r="874" spans="1:19" ht="22.5">
      <c r="A874" s="612">
        <f>'[2]Namuna No. 8'!A878</f>
        <v>0</v>
      </c>
      <c r="B874" s="618"/>
      <c r="C874" s="613"/>
      <c r="D874" s="618"/>
      <c r="E874" s="618"/>
      <c r="F874" s="619">
        <f t="shared" si="131"/>
        <v>0</v>
      </c>
      <c r="G874" s="615">
        <f t="shared" si="135"/>
        <v>0</v>
      </c>
      <c r="H874" s="618"/>
      <c r="I874" s="104">
        <f t="shared" si="132"/>
        <v>0</v>
      </c>
      <c r="J874" s="615">
        <f t="shared" si="136"/>
        <v>0</v>
      </c>
      <c r="K874" s="618"/>
      <c r="L874" s="104">
        <f t="shared" si="133"/>
        <v>0</v>
      </c>
      <c r="M874" s="615">
        <f t="shared" si="137"/>
        <v>0</v>
      </c>
      <c r="N874" s="618"/>
      <c r="O874" s="104">
        <f t="shared" si="134"/>
        <v>0</v>
      </c>
      <c r="P874" s="615">
        <f t="shared" si="138"/>
        <v>0</v>
      </c>
      <c r="Q874" s="616">
        <f t="shared" si="140"/>
        <v>0</v>
      </c>
      <c r="R874" s="616">
        <f t="shared" si="140"/>
        <v>0</v>
      </c>
      <c r="S874" s="617">
        <f t="shared" si="139"/>
        <v>0</v>
      </c>
    </row>
    <row r="875" spans="1:19" ht="22.5">
      <c r="A875" s="100">
        <f>'[2]Namuna No. 8'!A879</f>
        <v>0</v>
      </c>
      <c r="B875" s="618"/>
      <c r="C875" s="613"/>
      <c r="D875" s="618"/>
      <c r="E875" s="618"/>
      <c r="F875" s="619">
        <f t="shared" si="131"/>
        <v>0</v>
      </c>
      <c r="G875" s="615">
        <f t="shared" si="135"/>
        <v>0</v>
      </c>
      <c r="H875" s="618"/>
      <c r="I875" s="104">
        <f t="shared" si="132"/>
        <v>0</v>
      </c>
      <c r="J875" s="615">
        <f t="shared" si="136"/>
        <v>0</v>
      </c>
      <c r="K875" s="618"/>
      <c r="L875" s="104">
        <f t="shared" si="133"/>
        <v>0</v>
      </c>
      <c r="M875" s="615">
        <f t="shared" si="137"/>
        <v>0</v>
      </c>
      <c r="N875" s="618"/>
      <c r="O875" s="104">
        <f t="shared" si="134"/>
        <v>0</v>
      </c>
      <c r="P875" s="615">
        <f t="shared" si="138"/>
        <v>0</v>
      </c>
      <c r="Q875" s="616">
        <f t="shared" si="140"/>
        <v>0</v>
      </c>
      <c r="R875" s="616">
        <f t="shared" si="140"/>
        <v>0</v>
      </c>
      <c r="S875" s="617">
        <f t="shared" si="139"/>
        <v>0</v>
      </c>
    </row>
    <row r="876" spans="1:19" ht="22.5">
      <c r="A876" s="100">
        <f>'[2]Namuna No. 8'!A880</f>
        <v>0</v>
      </c>
      <c r="B876" s="618"/>
      <c r="C876" s="613"/>
      <c r="D876" s="618"/>
      <c r="E876" s="618"/>
      <c r="F876" s="619">
        <f t="shared" si="131"/>
        <v>0</v>
      </c>
      <c r="G876" s="615">
        <f t="shared" si="135"/>
        <v>0</v>
      </c>
      <c r="H876" s="618"/>
      <c r="I876" s="104">
        <f t="shared" si="132"/>
        <v>0</v>
      </c>
      <c r="J876" s="615">
        <f t="shared" si="136"/>
        <v>0</v>
      </c>
      <c r="K876" s="618"/>
      <c r="L876" s="104">
        <f t="shared" si="133"/>
        <v>0</v>
      </c>
      <c r="M876" s="615">
        <f t="shared" si="137"/>
        <v>0</v>
      </c>
      <c r="N876" s="618"/>
      <c r="O876" s="104">
        <f t="shared" si="134"/>
        <v>0</v>
      </c>
      <c r="P876" s="615">
        <f t="shared" si="138"/>
        <v>0</v>
      </c>
      <c r="Q876" s="616">
        <f t="shared" si="140"/>
        <v>0</v>
      </c>
      <c r="R876" s="616">
        <f t="shared" si="140"/>
        <v>0</v>
      </c>
      <c r="S876" s="617">
        <f t="shared" si="139"/>
        <v>0</v>
      </c>
    </row>
    <row r="877" spans="1:19" ht="22.5">
      <c r="A877" s="100">
        <f>'[2]Namuna No. 8'!A881</f>
        <v>0</v>
      </c>
      <c r="B877" s="618"/>
      <c r="C877" s="613"/>
      <c r="D877" s="618"/>
      <c r="E877" s="618"/>
      <c r="F877" s="619">
        <f t="shared" si="131"/>
        <v>0</v>
      </c>
      <c r="G877" s="615">
        <f t="shared" si="135"/>
        <v>0</v>
      </c>
      <c r="H877" s="618"/>
      <c r="I877" s="104">
        <f t="shared" si="132"/>
        <v>0</v>
      </c>
      <c r="J877" s="615">
        <f t="shared" si="136"/>
        <v>0</v>
      </c>
      <c r="K877" s="618"/>
      <c r="L877" s="104">
        <f t="shared" si="133"/>
        <v>0</v>
      </c>
      <c r="M877" s="615">
        <f t="shared" si="137"/>
        <v>0</v>
      </c>
      <c r="N877" s="618"/>
      <c r="O877" s="104">
        <f t="shared" si="134"/>
        <v>0</v>
      </c>
      <c r="P877" s="615">
        <f t="shared" si="138"/>
        <v>0</v>
      </c>
      <c r="Q877" s="616">
        <f t="shared" si="140"/>
        <v>0</v>
      </c>
      <c r="R877" s="616">
        <f t="shared" si="140"/>
        <v>0</v>
      </c>
      <c r="S877" s="617">
        <f t="shared" si="139"/>
        <v>0</v>
      </c>
    </row>
    <row r="878" spans="1:19" ht="22.5">
      <c r="A878" s="612">
        <f>'[2]Namuna No. 8'!A882</f>
        <v>0</v>
      </c>
      <c r="B878" s="618"/>
      <c r="C878" s="613"/>
      <c r="D878" s="618"/>
      <c r="E878" s="618"/>
      <c r="F878" s="619">
        <f t="shared" si="131"/>
        <v>0</v>
      </c>
      <c r="G878" s="615">
        <f t="shared" si="135"/>
        <v>0</v>
      </c>
      <c r="H878" s="618"/>
      <c r="I878" s="104">
        <f t="shared" si="132"/>
        <v>0</v>
      </c>
      <c r="J878" s="615">
        <f t="shared" si="136"/>
        <v>0</v>
      </c>
      <c r="K878" s="618"/>
      <c r="L878" s="104">
        <f t="shared" si="133"/>
        <v>0</v>
      </c>
      <c r="M878" s="615">
        <f t="shared" si="137"/>
        <v>0</v>
      </c>
      <c r="N878" s="618"/>
      <c r="O878" s="104">
        <f t="shared" si="134"/>
        <v>0</v>
      </c>
      <c r="P878" s="615">
        <f t="shared" si="138"/>
        <v>0</v>
      </c>
      <c r="Q878" s="616">
        <f t="shared" si="140"/>
        <v>0</v>
      </c>
      <c r="R878" s="616">
        <f t="shared" si="140"/>
        <v>0</v>
      </c>
      <c r="S878" s="617">
        <f t="shared" si="139"/>
        <v>0</v>
      </c>
    </row>
    <row r="879" spans="1:19" ht="22.5">
      <c r="A879" s="100">
        <f>'[2]Namuna No. 8'!A883</f>
        <v>0</v>
      </c>
      <c r="B879" s="618"/>
      <c r="C879" s="613"/>
      <c r="D879" s="618"/>
      <c r="E879" s="618"/>
      <c r="F879" s="619">
        <f t="shared" si="131"/>
        <v>0</v>
      </c>
      <c r="G879" s="615">
        <f t="shared" si="135"/>
        <v>0</v>
      </c>
      <c r="H879" s="618"/>
      <c r="I879" s="104">
        <f t="shared" si="132"/>
        <v>0</v>
      </c>
      <c r="J879" s="615">
        <f t="shared" si="136"/>
        <v>0</v>
      </c>
      <c r="K879" s="618"/>
      <c r="L879" s="104">
        <f t="shared" si="133"/>
        <v>0</v>
      </c>
      <c r="M879" s="615">
        <f t="shared" si="137"/>
        <v>0</v>
      </c>
      <c r="N879" s="618"/>
      <c r="O879" s="104">
        <f t="shared" si="134"/>
        <v>0</v>
      </c>
      <c r="P879" s="615">
        <f t="shared" si="138"/>
        <v>0</v>
      </c>
      <c r="Q879" s="616">
        <f t="shared" si="140"/>
        <v>0</v>
      </c>
      <c r="R879" s="616">
        <f t="shared" si="140"/>
        <v>0</v>
      </c>
      <c r="S879" s="617">
        <f t="shared" si="139"/>
        <v>0</v>
      </c>
    </row>
    <row r="880" spans="1:19" ht="22.5">
      <c r="A880" s="100">
        <f>'[2]Namuna No. 8'!A884</f>
        <v>0</v>
      </c>
      <c r="B880" s="618"/>
      <c r="C880" s="613"/>
      <c r="D880" s="618"/>
      <c r="E880" s="618"/>
      <c r="F880" s="619">
        <f t="shared" si="131"/>
        <v>0</v>
      </c>
      <c r="G880" s="615">
        <f t="shared" si="135"/>
        <v>0</v>
      </c>
      <c r="H880" s="618"/>
      <c r="I880" s="104">
        <f t="shared" si="132"/>
        <v>0</v>
      </c>
      <c r="J880" s="615">
        <f t="shared" si="136"/>
        <v>0</v>
      </c>
      <c r="K880" s="618"/>
      <c r="L880" s="104">
        <f t="shared" si="133"/>
        <v>0</v>
      </c>
      <c r="M880" s="615">
        <f t="shared" si="137"/>
        <v>0</v>
      </c>
      <c r="N880" s="618"/>
      <c r="O880" s="104">
        <f t="shared" si="134"/>
        <v>0</v>
      </c>
      <c r="P880" s="615">
        <f t="shared" si="138"/>
        <v>0</v>
      </c>
      <c r="Q880" s="616">
        <f t="shared" si="140"/>
        <v>0</v>
      </c>
      <c r="R880" s="616">
        <f t="shared" si="140"/>
        <v>0</v>
      </c>
      <c r="S880" s="617">
        <f t="shared" si="139"/>
        <v>0</v>
      </c>
    </row>
    <row r="881" spans="1:19" ht="22.5">
      <c r="A881" s="100">
        <f>'[2]Namuna No. 8'!A885</f>
        <v>0</v>
      </c>
      <c r="B881" s="618"/>
      <c r="C881" s="613"/>
      <c r="D881" s="618"/>
      <c r="E881" s="618"/>
      <c r="F881" s="619">
        <f t="shared" si="131"/>
        <v>0</v>
      </c>
      <c r="G881" s="615">
        <f t="shared" si="135"/>
        <v>0</v>
      </c>
      <c r="H881" s="618"/>
      <c r="I881" s="104">
        <f t="shared" si="132"/>
        <v>0</v>
      </c>
      <c r="J881" s="615">
        <f t="shared" si="136"/>
        <v>0</v>
      </c>
      <c r="K881" s="618"/>
      <c r="L881" s="104">
        <f t="shared" si="133"/>
        <v>0</v>
      </c>
      <c r="M881" s="615">
        <f t="shared" si="137"/>
        <v>0</v>
      </c>
      <c r="N881" s="618"/>
      <c r="O881" s="104">
        <f t="shared" si="134"/>
        <v>0</v>
      </c>
      <c r="P881" s="615">
        <f t="shared" si="138"/>
        <v>0</v>
      </c>
      <c r="Q881" s="616">
        <f t="shared" si="140"/>
        <v>0</v>
      </c>
      <c r="R881" s="616">
        <f t="shared" si="140"/>
        <v>0</v>
      </c>
      <c r="S881" s="617">
        <f t="shared" si="139"/>
        <v>0</v>
      </c>
    </row>
    <row r="882" spans="1:19" ht="22.5">
      <c r="A882" s="612">
        <f>'[2]Namuna No. 8'!A886</f>
        <v>0</v>
      </c>
      <c r="B882" s="618"/>
      <c r="C882" s="613"/>
      <c r="D882" s="618"/>
      <c r="E882" s="618"/>
      <c r="F882" s="619">
        <f t="shared" si="131"/>
        <v>0</v>
      </c>
      <c r="G882" s="615">
        <f t="shared" si="135"/>
        <v>0</v>
      </c>
      <c r="H882" s="618"/>
      <c r="I882" s="104">
        <f t="shared" si="132"/>
        <v>0</v>
      </c>
      <c r="J882" s="615">
        <f t="shared" si="136"/>
        <v>0</v>
      </c>
      <c r="K882" s="618"/>
      <c r="L882" s="104">
        <f t="shared" si="133"/>
        <v>0</v>
      </c>
      <c r="M882" s="615">
        <f t="shared" si="137"/>
        <v>0</v>
      </c>
      <c r="N882" s="618"/>
      <c r="O882" s="104">
        <f t="shared" si="134"/>
        <v>0</v>
      </c>
      <c r="P882" s="615">
        <f t="shared" si="138"/>
        <v>0</v>
      </c>
      <c r="Q882" s="616">
        <f t="shared" si="140"/>
        <v>0</v>
      </c>
      <c r="R882" s="616">
        <f t="shared" si="140"/>
        <v>0</v>
      </c>
      <c r="S882" s="617">
        <f t="shared" si="139"/>
        <v>0</v>
      </c>
    </row>
    <row r="883" spans="1:19" ht="22.5">
      <c r="A883" s="100">
        <f>'[2]Namuna No. 8'!A887</f>
        <v>0</v>
      </c>
      <c r="B883" s="618"/>
      <c r="C883" s="613"/>
      <c r="D883" s="618"/>
      <c r="E883" s="618"/>
      <c r="F883" s="619">
        <f t="shared" si="131"/>
        <v>0</v>
      </c>
      <c r="G883" s="615">
        <f t="shared" si="135"/>
        <v>0</v>
      </c>
      <c r="H883" s="618"/>
      <c r="I883" s="104">
        <f t="shared" si="132"/>
        <v>0</v>
      </c>
      <c r="J883" s="615">
        <f t="shared" si="136"/>
        <v>0</v>
      </c>
      <c r="K883" s="618"/>
      <c r="L883" s="104">
        <f t="shared" si="133"/>
        <v>0</v>
      </c>
      <c r="M883" s="615">
        <f t="shared" si="137"/>
        <v>0</v>
      </c>
      <c r="N883" s="618"/>
      <c r="O883" s="104">
        <f t="shared" si="134"/>
        <v>0</v>
      </c>
      <c r="P883" s="615">
        <f t="shared" si="138"/>
        <v>0</v>
      </c>
      <c r="Q883" s="616">
        <f t="shared" si="140"/>
        <v>0</v>
      </c>
      <c r="R883" s="616">
        <f t="shared" si="140"/>
        <v>0</v>
      </c>
      <c r="S883" s="617">
        <f t="shared" si="139"/>
        <v>0</v>
      </c>
    </row>
    <row r="884" spans="1:19" ht="22.5">
      <c r="A884" s="100">
        <f>'[2]Namuna No. 8'!A888</f>
        <v>0</v>
      </c>
      <c r="B884" s="618"/>
      <c r="C884" s="613"/>
      <c r="D884" s="618"/>
      <c r="E884" s="618"/>
      <c r="F884" s="619">
        <f t="shared" si="131"/>
        <v>0</v>
      </c>
      <c r="G884" s="615">
        <f t="shared" si="135"/>
        <v>0</v>
      </c>
      <c r="H884" s="618"/>
      <c r="I884" s="104">
        <f t="shared" si="132"/>
        <v>0</v>
      </c>
      <c r="J884" s="615">
        <f t="shared" si="136"/>
        <v>0</v>
      </c>
      <c r="K884" s="618"/>
      <c r="L884" s="104">
        <f t="shared" si="133"/>
        <v>0</v>
      </c>
      <c r="M884" s="615">
        <f t="shared" si="137"/>
        <v>0</v>
      </c>
      <c r="N884" s="618"/>
      <c r="O884" s="104">
        <f t="shared" si="134"/>
        <v>0</v>
      </c>
      <c r="P884" s="615">
        <f t="shared" si="138"/>
        <v>0</v>
      </c>
      <c r="Q884" s="616">
        <f t="shared" si="140"/>
        <v>0</v>
      </c>
      <c r="R884" s="616">
        <f t="shared" si="140"/>
        <v>0</v>
      </c>
      <c r="S884" s="617">
        <f t="shared" si="139"/>
        <v>0</v>
      </c>
    </row>
    <row r="885" spans="1:19" ht="22.5">
      <c r="A885" s="100">
        <f>'[2]Namuna No. 8'!A889</f>
        <v>0</v>
      </c>
      <c r="B885" s="618"/>
      <c r="C885" s="613"/>
      <c r="D885" s="618"/>
      <c r="E885" s="618"/>
      <c r="F885" s="619">
        <f t="shared" si="131"/>
        <v>0</v>
      </c>
      <c r="G885" s="615">
        <f t="shared" si="135"/>
        <v>0</v>
      </c>
      <c r="H885" s="618"/>
      <c r="I885" s="104">
        <f t="shared" si="132"/>
        <v>0</v>
      </c>
      <c r="J885" s="615">
        <f t="shared" si="136"/>
        <v>0</v>
      </c>
      <c r="K885" s="618"/>
      <c r="L885" s="104">
        <f t="shared" si="133"/>
        <v>0</v>
      </c>
      <c r="M885" s="615">
        <f t="shared" si="137"/>
        <v>0</v>
      </c>
      <c r="N885" s="618"/>
      <c r="O885" s="104">
        <f t="shared" si="134"/>
        <v>0</v>
      </c>
      <c r="P885" s="615">
        <f t="shared" si="138"/>
        <v>0</v>
      </c>
      <c r="Q885" s="616">
        <f t="shared" si="140"/>
        <v>0</v>
      </c>
      <c r="R885" s="616">
        <f t="shared" si="140"/>
        <v>0</v>
      </c>
      <c r="S885" s="617">
        <f t="shared" si="139"/>
        <v>0</v>
      </c>
    </row>
    <row r="886" spans="1:19" ht="22.5">
      <c r="A886" s="612">
        <f>'[2]Namuna No. 8'!A890</f>
        <v>0</v>
      </c>
      <c r="B886" s="618"/>
      <c r="C886" s="613"/>
      <c r="D886" s="618"/>
      <c r="E886" s="618"/>
      <c r="F886" s="619">
        <f t="shared" si="131"/>
        <v>0</v>
      </c>
      <c r="G886" s="615">
        <f t="shared" si="135"/>
        <v>0</v>
      </c>
      <c r="H886" s="618"/>
      <c r="I886" s="104">
        <f t="shared" si="132"/>
        <v>0</v>
      </c>
      <c r="J886" s="615">
        <f t="shared" si="136"/>
        <v>0</v>
      </c>
      <c r="K886" s="618"/>
      <c r="L886" s="104">
        <f t="shared" si="133"/>
        <v>0</v>
      </c>
      <c r="M886" s="615">
        <f t="shared" si="137"/>
        <v>0</v>
      </c>
      <c r="N886" s="618"/>
      <c r="O886" s="104">
        <f t="shared" si="134"/>
        <v>0</v>
      </c>
      <c r="P886" s="615">
        <f t="shared" si="138"/>
        <v>0</v>
      </c>
      <c r="Q886" s="616">
        <f t="shared" si="140"/>
        <v>0</v>
      </c>
      <c r="R886" s="616">
        <f t="shared" si="140"/>
        <v>0</v>
      </c>
      <c r="S886" s="617">
        <f t="shared" si="139"/>
        <v>0</v>
      </c>
    </row>
    <row r="887" spans="1:19" ht="22.5">
      <c r="A887" s="100">
        <f>'[2]Namuna No. 8'!A891</f>
        <v>0</v>
      </c>
      <c r="B887" s="618"/>
      <c r="C887" s="613"/>
      <c r="D887" s="618"/>
      <c r="E887" s="618"/>
      <c r="F887" s="619">
        <f t="shared" si="131"/>
        <v>0</v>
      </c>
      <c r="G887" s="615">
        <f t="shared" si="135"/>
        <v>0</v>
      </c>
      <c r="H887" s="618"/>
      <c r="I887" s="104">
        <f t="shared" si="132"/>
        <v>0</v>
      </c>
      <c r="J887" s="615">
        <f t="shared" si="136"/>
        <v>0</v>
      </c>
      <c r="K887" s="618"/>
      <c r="L887" s="104">
        <f t="shared" si="133"/>
        <v>0</v>
      </c>
      <c r="M887" s="615">
        <f t="shared" si="137"/>
        <v>0</v>
      </c>
      <c r="N887" s="618"/>
      <c r="O887" s="104">
        <f t="shared" si="134"/>
        <v>0</v>
      </c>
      <c r="P887" s="615">
        <f t="shared" si="138"/>
        <v>0</v>
      </c>
      <c r="Q887" s="616">
        <f t="shared" si="140"/>
        <v>0</v>
      </c>
      <c r="R887" s="616">
        <f t="shared" si="140"/>
        <v>0</v>
      </c>
      <c r="S887" s="617">
        <f t="shared" si="139"/>
        <v>0</v>
      </c>
    </row>
    <row r="888" spans="1:19" ht="22.5">
      <c r="A888" s="100">
        <f>'[2]Namuna No. 8'!A892</f>
        <v>0</v>
      </c>
      <c r="B888" s="618"/>
      <c r="C888" s="613"/>
      <c r="D888" s="618"/>
      <c r="E888" s="618"/>
      <c r="F888" s="619">
        <f t="shared" si="131"/>
        <v>0</v>
      </c>
      <c r="G888" s="615">
        <f t="shared" si="135"/>
        <v>0</v>
      </c>
      <c r="H888" s="618"/>
      <c r="I888" s="104">
        <f t="shared" si="132"/>
        <v>0</v>
      </c>
      <c r="J888" s="615">
        <f t="shared" si="136"/>
        <v>0</v>
      </c>
      <c r="K888" s="618"/>
      <c r="L888" s="104">
        <f t="shared" si="133"/>
        <v>0</v>
      </c>
      <c r="M888" s="615">
        <f t="shared" si="137"/>
        <v>0</v>
      </c>
      <c r="N888" s="618"/>
      <c r="O888" s="104">
        <f t="shared" si="134"/>
        <v>0</v>
      </c>
      <c r="P888" s="615">
        <f t="shared" si="138"/>
        <v>0</v>
      </c>
      <c r="Q888" s="616">
        <f t="shared" si="140"/>
        <v>0</v>
      </c>
      <c r="R888" s="616">
        <f t="shared" si="140"/>
        <v>0</v>
      </c>
      <c r="S888" s="617">
        <f t="shared" si="139"/>
        <v>0</v>
      </c>
    </row>
    <row r="889" spans="1:19" ht="22.5">
      <c r="A889" s="100">
        <f>'[2]Namuna No. 8'!A893</f>
        <v>0</v>
      </c>
      <c r="B889" s="618"/>
      <c r="C889" s="613"/>
      <c r="D889" s="618"/>
      <c r="E889" s="618"/>
      <c r="F889" s="619">
        <f t="shared" si="131"/>
        <v>0</v>
      </c>
      <c r="G889" s="615">
        <f t="shared" si="135"/>
        <v>0</v>
      </c>
      <c r="H889" s="618"/>
      <c r="I889" s="104">
        <f t="shared" si="132"/>
        <v>0</v>
      </c>
      <c r="J889" s="615">
        <f t="shared" si="136"/>
        <v>0</v>
      </c>
      <c r="K889" s="618"/>
      <c r="L889" s="104">
        <f t="shared" si="133"/>
        <v>0</v>
      </c>
      <c r="M889" s="615">
        <f t="shared" si="137"/>
        <v>0</v>
      </c>
      <c r="N889" s="618"/>
      <c r="O889" s="104">
        <f t="shared" si="134"/>
        <v>0</v>
      </c>
      <c r="P889" s="615">
        <f t="shared" si="138"/>
        <v>0</v>
      </c>
      <c r="Q889" s="616">
        <f t="shared" si="140"/>
        <v>0</v>
      </c>
      <c r="R889" s="616">
        <f t="shared" si="140"/>
        <v>0</v>
      </c>
      <c r="S889" s="617">
        <f t="shared" si="139"/>
        <v>0</v>
      </c>
    </row>
    <row r="890" spans="1:19" ht="22.5">
      <c r="A890" s="612">
        <f>'[2]Namuna No. 8'!A894</f>
        <v>0</v>
      </c>
      <c r="B890" s="618"/>
      <c r="C890" s="613"/>
      <c r="D890" s="618"/>
      <c r="E890" s="618"/>
      <c r="F890" s="619">
        <f t="shared" si="131"/>
        <v>0</v>
      </c>
      <c r="G890" s="615">
        <f t="shared" si="135"/>
        <v>0</v>
      </c>
      <c r="H890" s="618"/>
      <c r="I890" s="104">
        <f t="shared" si="132"/>
        <v>0</v>
      </c>
      <c r="J890" s="615">
        <f t="shared" si="136"/>
        <v>0</v>
      </c>
      <c r="K890" s="618"/>
      <c r="L890" s="104">
        <f t="shared" si="133"/>
        <v>0</v>
      </c>
      <c r="M890" s="615">
        <f t="shared" si="137"/>
        <v>0</v>
      </c>
      <c r="N890" s="618"/>
      <c r="O890" s="104">
        <f t="shared" si="134"/>
        <v>0</v>
      </c>
      <c r="P890" s="615">
        <f t="shared" si="138"/>
        <v>0</v>
      </c>
      <c r="Q890" s="616">
        <f t="shared" si="140"/>
        <v>0</v>
      </c>
      <c r="R890" s="616">
        <f t="shared" si="140"/>
        <v>0</v>
      </c>
      <c r="S890" s="617">
        <f t="shared" si="139"/>
        <v>0</v>
      </c>
    </row>
    <row r="891" spans="1:19" ht="22.5">
      <c r="A891" s="100">
        <f>'[2]Namuna No. 8'!A895</f>
        <v>0</v>
      </c>
      <c r="B891" s="618"/>
      <c r="C891" s="613"/>
      <c r="D891" s="618"/>
      <c r="E891" s="618"/>
      <c r="F891" s="619">
        <f t="shared" si="131"/>
        <v>0</v>
      </c>
      <c r="G891" s="615">
        <f t="shared" si="135"/>
        <v>0</v>
      </c>
      <c r="H891" s="618"/>
      <c r="I891" s="104">
        <f t="shared" si="132"/>
        <v>0</v>
      </c>
      <c r="J891" s="615">
        <f t="shared" si="136"/>
        <v>0</v>
      </c>
      <c r="K891" s="618"/>
      <c r="L891" s="104">
        <f t="shared" si="133"/>
        <v>0</v>
      </c>
      <c r="M891" s="615">
        <f t="shared" si="137"/>
        <v>0</v>
      </c>
      <c r="N891" s="618"/>
      <c r="O891" s="104">
        <f t="shared" si="134"/>
        <v>0</v>
      </c>
      <c r="P891" s="615">
        <f t="shared" si="138"/>
        <v>0</v>
      </c>
      <c r="Q891" s="616">
        <f t="shared" si="140"/>
        <v>0</v>
      </c>
      <c r="R891" s="616">
        <f t="shared" si="140"/>
        <v>0</v>
      </c>
      <c r="S891" s="617">
        <f t="shared" si="139"/>
        <v>0</v>
      </c>
    </row>
    <row r="892" spans="1:19" ht="22.5">
      <c r="A892" s="100">
        <f>'[2]Namuna No. 8'!A896</f>
        <v>0</v>
      </c>
      <c r="B892" s="618"/>
      <c r="C892" s="613"/>
      <c r="D892" s="618"/>
      <c r="E892" s="618"/>
      <c r="F892" s="619">
        <f t="shared" si="131"/>
        <v>0</v>
      </c>
      <c r="G892" s="615">
        <f t="shared" si="135"/>
        <v>0</v>
      </c>
      <c r="H892" s="618"/>
      <c r="I892" s="104">
        <f t="shared" si="132"/>
        <v>0</v>
      </c>
      <c r="J892" s="615">
        <f t="shared" si="136"/>
        <v>0</v>
      </c>
      <c r="K892" s="618"/>
      <c r="L892" s="104">
        <f t="shared" si="133"/>
        <v>0</v>
      </c>
      <c r="M892" s="615">
        <f t="shared" si="137"/>
        <v>0</v>
      </c>
      <c r="N892" s="618"/>
      <c r="O892" s="104">
        <f t="shared" si="134"/>
        <v>0</v>
      </c>
      <c r="P892" s="615">
        <f t="shared" si="138"/>
        <v>0</v>
      </c>
      <c r="Q892" s="616">
        <f t="shared" si="140"/>
        <v>0</v>
      </c>
      <c r="R892" s="616">
        <f t="shared" si="140"/>
        <v>0</v>
      </c>
      <c r="S892" s="617">
        <f t="shared" si="139"/>
        <v>0</v>
      </c>
    </row>
    <row r="893" spans="1:19" ht="22.5">
      <c r="A893" s="100">
        <f>'[2]Namuna No. 8'!A897</f>
        <v>0</v>
      </c>
      <c r="B893" s="618"/>
      <c r="C893" s="613"/>
      <c r="D893" s="618"/>
      <c r="E893" s="618"/>
      <c r="F893" s="619">
        <f t="shared" si="131"/>
        <v>0</v>
      </c>
      <c r="G893" s="615">
        <f t="shared" si="135"/>
        <v>0</v>
      </c>
      <c r="H893" s="618"/>
      <c r="I893" s="104">
        <f t="shared" si="132"/>
        <v>0</v>
      </c>
      <c r="J893" s="615">
        <f t="shared" si="136"/>
        <v>0</v>
      </c>
      <c r="K893" s="618"/>
      <c r="L893" s="104">
        <f t="shared" si="133"/>
        <v>0</v>
      </c>
      <c r="M893" s="615">
        <f t="shared" si="137"/>
        <v>0</v>
      </c>
      <c r="N893" s="618"/>
      <c r="O893" s="104">
        <f t="shared" si="134"/>
        <v>0</v>
      </c>
      <c r="P893" s="615">
        <f t="shared" si="138"/>
        <v>0</v>
      </c>
      <c r="Q893" s="616">
        <f t="shared" si="140"/>
        <v>0</v>
      </c>
      <c r="R893" s="616">
        <f t="shared" si="140"/>
        <v>0</v>
      </c>
      <c r="S893" s="617">
        <f t="shared" si="139"/>
        <v>0</v>
      </c>
    </row>
    <row r="894" spans="1:19" ht="22.5">
      <c r="A894" s="612">
        <f>'[2]Namuna No. 8'!A898</f>
        <v>0</v>
      </c>
      <c r="B894" s="618"/>
      <c r="C894" s="613"/>
      <c r="D894" s="618"/>
      <c r="E894" s="618"/>
      <c r="F894" s="619">
        <f t="shared" si="131"/>
        <v>0</v>
      </c>
      <c r="G894" s="615">
        <f t="shared" si="135"/>
        <v>0</v>
      </c>
      <c r="H894" s="618"/>
      <c r="I894" s="104">
        <f t="shared" si="132"/>
        <v>0</v>
      </c>
      <c r="J894" s="615">
        <f t="shared" si="136"/>
        <v>0</v>
      </c>
      <c r="K894" s="618"/>
      <c r="L894" s="104">
        <f t="shared" si="133"/>
        <v>0</v>
      </c>
      <c r="M894" s="615">
        <f t="shared" si="137"/>
        <v>0</v>
      </c>
      <c r="N894" s="618"/>
      <c r="O894" s="104">
        <f t="shared" si="134"/>
        <v>0</v>
      </c>
      <c r="P894" s="615">
        <f t="shared" si="138"/>
        <v>0</v>
      </c>
      <c r="Q894" s="616">
        <f t="shared" si="140"/>
        <v>0</v>
      </c>
      <c r="R894" s="616">
        <f t="shared" si="140"/>
        <v>0</v>
      </c>
      <c r="S894" s="617">
        <f t="shared" si="139"/>
        <v>0</v>
      </c>
    </row>
    <row r="895" spans="1:19" ht="22.5">
      <c r="A895" s="100">
        <f>'[2]Namuna No. 8'!A899</f>
        <v>0</v>
      </c>
      <c r="B895" s="618"/>
      <c r="C895" s="613"/>
      <c r="D895" s="618"/>
      <c r="E895" s="618"/>
      <c r="F895" s="619">
        <f t="shared" si="131"/>
        <v>0</v>
      </c>
      <c r="G895" s="615">
        <f t="shared" si="135"/>
        <v>0</v>
      </c>
      <c r="H895" s="618"/>
      <c r="I895" s="104">
        <f t="shared" si="132"/>
        <v>0</v>
      </c>
      <c r="J895" s="615">
        <f t="shared" si="136"/>
        <v>0</v>
      </c>
      <c r="K895" s="618"/>
      <c r="L895" s="104">
        <f t="shared" si="133"/>
        <v>0</v>
      </c>
      <c r="M895" s="615">
        <f t="shared" si="137"/>
        <v>0</v>
      </c>
      <c r="N895" s="618"/>
      <c r="O895" s="104">
        <f t="shared" si="134"/>
        <v>0</v>
      </c>
      <c r="P895" s="615">
        <f t="shared" si="138"/>
        <v>0</v>
      </c>
      <c r="Q895" s="616">
        <f t="shared" si="140"/>
        <v>0</v>
      </c>
      <c r="R895" s="616">
        <f t="shared" si="140"/>
        <v>0</v>
      </c>
      <c r="S895" s="617">
        <f t="shared" si="139"/>
        <v>0</v>
      </c>
    </row>
    <row r="896" spans="1:19" ht="22.5">
      <c r="A896" s="100">
        <f>'[2]Namuna No. 8'!A900</f>
        <v>0</v>
      </c>
      <c r="B896" s="618"/>
      <c r="C896" s="613"/>
      <c r="D896" s="618"/>
      <c r="E896" s="618"/>
      <c r="F896" s="619">
        <f t="shared" si="131"/>
        <v>0</v>
      </c>
      <c r="G896" s="615">
        <f t="shared" si="135"/>
        <v>0</v>
      </c>
      <c r="H896" s="618"/>
      <c r="I896" s="104">
        <f t="shared" si="132"/>
        <v>0</v>
      </c>
      <c r="J896" s="615">
        <f t="shared" si="136"/>
        <v>0</v>
      </c>
      <c r="K896" s="618"/>
      <c r="L896" s="104">
        <f t="shared" si="133"/>
        <v>0</v>
      </c>
      <c r="M896" s="615">
        <f t="shared" si="137"/>
        <v>0</v>
      </c>
      <c r="N896" s="618"/>
      <c r="O896" s="104">
        <f t="shared" si="134"/>
        <v>0</v>
      </c>
      <c r="P896" s="615">
        <f t="shared" si="138"/>
        <v>0</v>
      </c>
      <c r="Q896" s="616">
        <f t="shared" si="140"/>
        <v>0</v>
      </c>
      <c r="R896" s="616">
        <f t="shared" si="140"/>
        <v>0</v>
      </c>
      <c r="S896" s="617">
        <f t="shared" si="139"/>
        <v>0</v>
      </c>
    </row>
    <row r="897" spans="1:19" ht="22.5">
      <c r="A897" s="100">
        <f>'[2]Namuna No. 8'!A901</f>
        <v>0</v>
      </c>
      <c r="B897" s="618"/>
      <c r="C897" s="613"/>
      <c r="D897" s="618"/>
      <c r="E897" s="618"/>
      <c r="F897" s="619">
        <f t="shared" si="131"/>
        <v>0</v>
      </c>
      <c r="G897" s="615">
        <f t="shared" si="135"/>
        <v>0</v>
      </c>
      <c r="H897" s="618"/>
      <c r="I897" s="104">
        <f t="shared" si="132"/>
        <v>0</v>
      </c>
      <c r="J897" s="615">
        <f t="shared" si="136"/>
        <v>0</v>
      </c>
      <c r="K897" s="618"/>
      <c r="L897" s="104">
        <f t="shared" si="133"/>
        <v>0</v>
      </c>
      <c r="M897" s="615">
        <f t="shared" si="137"/>
        <v>0</v>
      </c>
      <c r="N897" s="618"/>
      <c r="O897" s="104">
        <f t="shared" si="134"/>
        <v>0</v>
      </c>
      <c r="P897" s="615">
        <f t="shared" si="138"/>
        <v>0</v>
      </c>
      <c r="Q897" s="616">
        <f t="shared" si="140"/>
        <v>0</v>
      </c>
      <c r="R897" s="616">
        <f t="shared" si="140"/>
        <v>0</v>
      </c>
      <c r="S897" s="617">
        <f t="shared" si="139"/>
        <v>0</v>
      </c>
    </row>
    <row r="898" spans="1:19" ht="22.5">
      <c r="A898" s="612">
        <f>'[2]Namuna No. 8'!A902</f>
        <v>0</v>
      </c>
      <c r="B898" s="618"/>
      <c r="C898" s="613"/>
      <c r="D898" s="618"/>
      <c r="E898" s="618"/>
      <c r="F898" s="619">
        <f t="shared" si="131"/>
        <v>0</v>
      </c>
      <c r="G898" s="615">
        <f t="shared" si="135"/>
        <v>0</v>
      </c>
      <c r="H898" s="618"/>
      <c r="I898" s="104">
        <f t="shared" si="132"/>
        <v>0</v>
      </c>
      <c r="J898" s="615">
        <f t="shared" si="136"/>
        <v>0</v>
      </c>
      <c r="K898" s="618"/>
      <c r="L898" s="104">
        <f t="shared" si="133"/>
        <v>0</v>
      </c>
      <c r="M898" s="615">
        <f t="shared" si="137"/>
        <v>0</v>
      </c>
      <c r="N898" s="618"/>
      <c r="O898" s="104">
        <f t="shared" si="134"/>
        <v>0</v>
      </c>
      <c r="P898" s="615">
        <f t="shared" si="138"/>
        <v>0</v>
      </c>
      <c r="Q898" s="616">
        <f t="shared" si="140"/>
        <v>0</v>
      </c>
      <c r="R898" s="616">
        <f t="shared" si="140"/>
        <v>0</v>
      </c>
      <c r="S898" s="617">
        <f t="shared" si="139"/>
        <v>0</v>
      </c>
    </row>
    <row r="899" spans="1:19" ht="22.5">
      <c r="A899" s="100">
        <f>'[2]Namuna No. 8'!A903</f>
        <v>0</v>
      </c>
      <c r="B899" s="618"/>
      <c r="C899" s="613"/>
      <c r="D899" s="618"/>
      <c r="E899" s="618"/>
      <c r="F899" s="619">
        <f t="shared" si="131"/>
        <v>0</v>
      </c>
      <c r="G899" s="615">
        <f t="shared" si="135"/>
        <v>0</v>
      </c>
      <c r="H899" s="618"/>
      <c r="I899" s="104">
        <f t="shared" si="132"/>
        <v>0</v>
      </c>
      <c r="J899" s="615">
        <f t="shared" si="136"/>
        <v>0</v>
      </c>
      <c r="K899" s="618"/>
      <c r="L899" s="104">
        <f t="shared" si="133"/>
        <v>0</v>
      </c>
      <c r="M899" s="615">
        <f t="shared" si="137"/>
        <v>0</v>
      </c>
      <c r="N899" s="618"/>
      <c r="O899" s="104">
        <f t="shared" si="134"/>
        <v>0</v>
      </c>
      <c r="P899" s="615">
        <f t="shared" si="138"/>
        <v>0</v>
      </c>
      <c r="Q899" s="616">
        <f t="shared" si="140"/>
        <v>0</v>
      </c>
      <c r="R899" s="616">
        <f t="shared" si="140"/>
        <v>0</v>
      </c>
      <c r="S899" s="617">
        <f t="shared" si="139"/>
        <v>0</v>
      </c>
    </row>
    <row r="900" spans="1:19" ht="22.5">
      <c r="A900" s="100">
        <f>'[2]Namuna No. 8'!A904</f>
        <v>0</v>
      </c>
      <c r="B900" s="618"/>
      <c r="C900" s="613"/>
      <c r="D900" s="618"/>
      <c r="E900" s="618"/>
      <c r="F900" s="619">
        <f t="shared" si="131"/>
        <v>0</v>
      </c>
      <c r="G900" s="615">
        <f t="shared" si="135"/>
        <v>0</v>
      </c>
      <c r="H900" s="618"/>
      <c r="I900" s="104">
        <f t="shared" si="132"/>
        <v>0</v>
      </c>
      <c r="J900" s="615">
        <f t="shared" si="136"/>
        <v>0</v>
      </c>
      <c r="K900" s="618"/>
      <c r="L900" s="104">
        <f t="shared" si="133"/>
        <v>0</v>
      </c>
      <c r="M900" s="615">
        <f t="shared" si="137"/>
        <v>0</v>
      </c>
      <c r="N900" s="618"/>
      <c r="O900" s="104">
        <f t="shared" si="134"/>
        <v>0</v>
      </c>
      <c r="P900" s="615">
        <f t="shared" si="138"/>
        <v>0</v>
      </c>
      <c r="Q900" s="616">
        <f t="shared" si="140"/>
        <v>0</v>
      </c>
      <c r="R900" s="616">
        <f t="shared" si="140"/>
        <v>0</v>
      </c>
      <c r="S900" s="617">
        <f t="shared" si="139"/>
        <v>0</v>
      </c>
    </row>
    <row r="901" spans="1:19" ht="22.5">
      <c r="A901" s="100">
        <f>'[2]Namuna No. 8'!A905</f>
        <v>0</v>
      </c>
      <c r="B901" s="618"/>
      <c r="C901" s="613"/>
      <c r="D901" s="618"/>
      <c r="E901" s="618"/>
      <c r="F901" s="619">
        <f t="shared" si="131"/>
        <v>0</v>
      </c>
      <c r="G901" s="615">
        <f t="shared" si="135"/>
        <v>0</v>
      </c>
      <c r="H901" s="618"/>
      <c r="I901" s="104">
        <f t="shared" si="132"/>
        <v>0</v>
      </c>
      <c r="J901" s="615">
        <f t="shared" si="136"/>
        <v>0</v>
      </c>
      <c r="K901" s="618"/>
      <c r="L901" s="104">
        <f t="shared" si="133"/>
        <v>0</v>
      </c>
      <c r="M901" s="615">
        <f t="shared" si="137"/>
        <v>0</v>
      </c>
      <c r="N901" s="618"/>
      <c r="O901" s="104">
        <f t="shared" si="134"/>
        <v>0</v>
      </c>
      <c r="P901" s="615">
        <f t="shared" si="138"/>
        <v>0</v>
      </c>
      <c r="Q901" s="616">
        <f t="shared" si="140"/>
        <v>0</v>
      </c>
      <c r="R901" s="616">
        <f t="shared" si="140"/>
        <v>0</v>
      </c>
      <c r="S901" s="617">
        <f t="shared" si="139"/>
        <v>0</v>
      </c>
    </row>
    <row r="902" spans="1:19" ht="22.5">
      <c r="A902" s="612">
        <f>'[2]Namuna No. 8'!A906</f>
        <v>0</v>
      </c>
      <c r="B902" s="618"/>
      <c r="C902" s="613"/>
      <c r="D902" s="618"/>
      <c r="E902" s="618"/>
      <c r="F902" s="619">
        <f t="shared" ref="F902:F965" si="141">SUMIF(Name,C902,GPA)</f>
        <v>0</v>
      </c>
      <c r="G902" s="615">
        <f t="shared" si="135"/>
        <v>0</v>
      </c>
      <c r="H902" s="618"/>
      <c r="I902" s="104">
        <f t="shared" ref="I902:I965" si="142">SUMIF(Name,C902,SNT)</f>
        <v>0</v>
      </c>
      <c r="J902" s="615">
        <f t="shared" si="136"/>
        <v>0</v>
      </c>
      <c r="K902" s="618"/>
      <c r="L902" s="104">
        <f t="shared" ref="L902:L965" si="143">SUMIF(Name,C902,SNT)</f>
        <v>0</v>
      </c>
      <c r="M902" s="615">
        <f t="shared" si="137"/>
        <v>0</v>
      </c>
      <c r="N902" s="618"/>
      <c r="O902" s="104">
        <f t="shared" ref="O902:O965" si="144">SUMIF(Name,C902,WST)</f>
        <v>0</v>
      </c>
      <c r="P902" s="615">
        <f t="shared" si="138"/>
        <v>0</v>
      </c>
      <c r="Q902" s="616">
        <f t="shared" si="140"/>
        <v>0</v>
      </c>
      <c r="R902" s="616">
        <f t="shared" si="140"/>
        <v>0</v>
      </c>
      <c r="S902" s="617">
        <f t="shared" si="139"/>
        <v>0</v>
      </c>
    </row>
    <row r="903" spans="1:19" ht="22.5">
      <c r="A903" s="100">
        <f>'[2]Namuna No. 8'!A907</f>
        <v>0</v>
      </c>
      <c r="B903" s="618"/>
      <c r="C903" s="613"/>
      <c r="D903" s="618"/>
      <c r="E903" s="618"/>
      <c r="F903" s="619">
        <f t="shared" si="141"/>
        <v>0</v>
      </c>
      <c r="G903" s="615">
        <f t="shared" ref="G903:G966" si="145">SUM(E903:F903)</f>
        <v>0</v>
      </c>
      <c r="H903" s="618"/>
      <c r="I903" s="104">
        <f t="shared" si="142"/>
        <v>0</v>
      </c>
      <c r="J903" s="615">
        <f t="shared" ref="J903:J966" si="146">SUM(H903:I903)</f>
        <v>0</v>
      </c>
      <c r="K903" s="618"/>
      <c r="L903" s="104">
        <f t="shared" si="143"/>
        <v>0</v>
      </c>
      <c r="M903" s="615">
        <f t="shared" ref="M903:M966" si="147">SUM(K903:L903)</f>
        <v>0</v>
      </c>
      <c r="N903" s="618"/>
      <c r="O903" s="104">
        <f t="shared" si="144"/>
        <v>0</v>
      </c>
      <c r="P903" s="615">
        <f t="shared" ref="P903:P966" si="148">SUM(N903:O903)</f>
        <v>0</v>
      </c>
      <c r="Q903" s="616">
        <f t="shared" si="140"/>
        <v>0</v>
      </c>
      <c r="R903" s="616">
        <f t="shared" si="140"/>
        <v>0</v>
      </c>
      <c r="S903" s="617">
        <f t="shared" ref="S903:S966" si="149">SUM(Q903:R903)</f>
        <v>0</v>
      </c>
    </row>
    <row r="904" spans="1:19" ht="22.5">
      <c r="A904" s="100">
        <f>'[2]Namuna No. 8'!A908</f>
        <v>0</v>
      </c>
      <c r="B904" s="618"/>
      <c r="C904" s="613"/>
      <c r="D904" s="618"/>
      <c r="E904" s="618"/>
      <c r="F904" s="619">
        <f t="shared" si="141"/>
        <v>0</v>
      </c>
      <c r="G904" s="615">
        <f t="shared" si="145"/>
        <v>0</v>
      </c>
      <c r="H904" s="618"/>
      <c r="I904" s="104">
        <f t="shared" si="142"/>
        <v>0</v>
      </c>
      <c r="J904" s="615">
        <f t="shared" si="146"/>
        <v>0</v>
      </c>
      <c r="K904" s="618"/>
      <c r="L904" s="104">
        <f t="shared" si="143"/>
        <v>0</v>
      </c>
      <c r="M904" s="615">
        <f t="shared" si="147"/>
        <v>0</v>
      </c>
      <c r="N904" s="618"/>
      <c r="O904" s="104">
        <f t="shared" si="144"/>
        <v>0</v>
      </c>
      <c r="P904" s="615">
        <f t="shared" si="148"/>
        <v>0</v>
      </c>
      <c r="Q904" s="616">
        <f t="shared" si="140"/>
        <v>0</v>
      </c>
      <c r="R904" s="616">
        <f t="shared" si="140"/>
        <v>0</v>
      </c>
      <c r="S904" s="617">
        <f t="shared" si="149"/>
        <v>0</v>
      </c>
    </row>
    <row r="905" spans="1:19" ht="22.5">
      <c r="A905" s="100">
        <f>'[2]Namuna No. 8'!A909</f>
        <v>0</v>
      </c>
      <c r="B905" s="618"/>
      <c r="C905" s="613"/>
      <c r="D905" s="618"/>
      <c r="E905" s="618"/>
      <c r="F905" s="619">
        <f t="shared" si="141"/>
        <v>0</v>
      </c>
      <c r="G905" s="615">
        <f t="shared" si="145"/>
        <v>0</v>
      </c>
      <c r="H905" s="618"/>
      <c r="I905" s="104">
        <f t="shared" si="142"/>
        <v>0</v>
      </c>
      <c r="J905" s="615">
        <f t="shared" si="146"/>
        <v>0</v>
      </c>
      <c r="K905" s="618"/>
      <c r="L905" s="104">
        <f t="shared" si="143"/>
        <v>0</v>
      </c>
      <c r="M905" s="615">
        <f t="shared" si="147"/>
        <v>0</v>
      </c>
      <c r="N905" s="618"/>
      <c r="O905" s="104">
        <f t="shared" si="144"/>
        <v>0</v>
      </c>
      <c r="P905" s="615">
        <f t="shared" si="148"/>
        <v>0</v>
      </c>
      <c r="Q905" s="616">
        <f t="shared" si="140"/>
        <v>0</v>
      </c>
      <c r="R905" s="616">
        <f t="shared" si="140"/>
        <v>0</v>
      </c>
      <c r="S905" s="617">
        <f t="shared" si="149"/>
        <v>0</v>
      </c>
    </row>
    <row r="906" spans="1:19" ht="22.5">
      <c r="A906" s="612">
        <f>'[2]Namuna No. 8'!A910</f>
        <v>0</v>
      </c>
      <c r="B906" s="618"/>
      <c r="C906" s="613"/>
      <c r="D906" s="618"/>
      <c r="E906" s="618"/>
      <c r="F906" s="619">
        <f t="shared" si="141"/>
        <v>0</v>
      </c>
      <c r="G906" s="615">
        <f t="shared" si="145"/>
        <v>0</v>
      </c>
      <c r="H906" s="618"/>
      <c r="I906" s="104">
        <f t="shared" si="142"/>
        <v>0</v>
      </c>
      <c r="J906" s="615">
        <f t="shared" si="146"/>
        <v>0</v>
      </c>
      <c r="K906" s="618"/>
      <c r="L906" s="104">
        <f t="shared" si="143"/>
        <v>0</v>
      </c>
      <c r="M906" s="615">
        <f t="shared" si="147"/>
        <v>0</v>
      </c>
      <c r="N906" s="618"/>
      <c r="O906" s="104">
        <f t="shared" si="144"/>
        <v>0</v>
      </c>
      <c r="P906" s="615">
        <f t="shared" si="148"/>
        <v>0</v>
      </c>
      <c r="Q906" s="616">
        <f t="shared" si="140"/>
        <v>0</v>
      </c>
      <c r="R906" s="616">
        <f t="shared" si="140"/>
        <v>0</v>
      </c>
      <c r="S906" s="617">
        <f t="shared" si="149"/>
        <v>0</v>
      </c>
    </row>
    <row r="907" spans="1:19" ht="22.5">
      <c r="A907" s="100">
        <f>'[2]Namuna No. 8'!A911</f>
        <v>0</v>
      </c>
      <c r="B907" s="618"/>
      <c r="C907" s="613"/>
      <c r="D907" s="618"/>
      <c r="E907" s="618"/>
      <c r="F907" s="619">
        <f t="shared" si="141"/>
        <v>0</v>
      </c>
      <c r="G907" s="615">
        <f t="shared" si="145"/>
        <v>0</v>
      </c>
      <c r="H907" s="618"/>
      <c r="I907" s="104">
        <f t="shared" si="142"/>
        <v>0</v>
      </c>
      <c r="J907" s="615">
        <f t="shared" si="146"/>
        <v>0</v>
      </c>
      <c r="K907" s="618"/>
      <c r="L907" s="104">
        <f t="shared" si="143"/>
        <v>0</v>
      </c>
      <c r="M907" s="615">
        <f t="shared" si="147"/>
        <v>0</v>
      </c>
      <c r="N907" s="618"/>
      <c r="O907" s="104">
        <f t="shared" si="144"/>
        <v>0</v>
      </c>
      <c r="P907" s="615">
        <f t="shared" si="148"/>
        <v>0</v>
      </c>
      <c r="Q907" s="616">
        <f t="shared" si="140"/>
        <v>0</v>
      </c>
      <c r="R907" s="616">
        <f t="shared" si="140"/>
        <v>0</v>
      </c>
      <c r="S907" s="617">
        <f t="shared" si="149"/>
        <v>0</v>
      </c>
    </row>
    <row r="908" spans="1:19" ht="22.5">
      <c r="A908" s="100">
        <f>'[2]Namuna No. 8'!A912</f>
        <v>0</v>
      </c>
      <c r="B908" s="618"/>
      <c r="C908" s="613"/>
      <c r="D908" s="618"/>
      <c r="E908" s="618"/>
      <c r="F908" s="619">
        <f t="shared" si="141"/>
        <v>0</v>
      </c>
      <c r="G908" s="615">
        <f t="shared" si="145"/>
        <v>0</v>
      </c>
      <c r="H908" s="618"/>
      <c r="I908" s="104">
        <f t="shared" si="142"/>
        <v>0</v>
      </c>
      <c r="J908" s="615">
        <f t="shared" si="146"/>
        <v>0</v>
      </c>
      <c r="K908" s="618"/>
      <c r="L908" s="104">
        <f t="shared" si="143"/>
        <v>0</v>
      </c>
      <c r="M908" s="615">
        <f t="shared" si="147"/>
        <v>0</v>
      </c>
      <c r="N908" s="618"/>
      <c r="O908" s="104">
        <f t="shared" si="144"/>
        <v>0</v>
      </c>
      <c r="P908" s="615">
        <f t="shared" si="148"/>
        <v>0</v>
      </c>
      <c r="Q908" s="616">
        <f t="shared" si="140"/>
        <v>0</v>
      </c>
      <c r="R908" s="616">
        <f t="shared" si="140"/>
        <v>0</v>
      </c>
      <c r="S908" s="617">
        <f t="shared" si="149"/>
        <v>0</v>
      </c>
    </row>
    <row r="909" spans="1:19" ht="22.5">
      <c r="A909" s="100">
        <f>'[2]Namuna No. 8'!A913</f>
        <v>0</v>
      </c>
      <c r="B909" s="618"/>
      <c r="C909" s="613"/>
      <c r="D909" s="618"/>
      <c r="E909" s="618"/>
      <c r="F909" s="619">
        <f t="shared" si="141"/>
        <v>0</v>
      </c>
      <c r="G909" s="615">
        <f t="shared" si="145"/>
        <v>0</v>
      </c>
      <c r="H909" s="618"/>
      <c r="I909" s="104">
        <f t="shared" si="142"/>
        <v>0</v>
      </c>
      <c r="J909" s="615">
        <f t="shared" si="146"/>
        <v>0</v>
      </c>
      <c r="K909" s="618"/>
      <c r="L909" s="104">
        <f t="shared" si="143"/>
        <v>0</v>
      </c>
      <c r="M909" s="615">
        <f t="shared" si="147"/>
        <v>0</v>
      </c>
      <c r="N909" s="618"/>
      <c r="O909" s="104">
        <f t="shared" si="144"/>
        <v>0</v>
      </c>
      <c r="P909" s="615">
        <f t="shared" si="148"/>
        <v>0</v>
      </c>
      <c r="Q909" s="616">
        <f t="shared" si="140"/>
        <v>0</v>
      </c>
      <c r="R909" s="616">
        <f t="shared" si="140"/>
        <v>0</v>
      </c>
      <c r="S909" s="617">
        <f t="shared" si="149"/>
        <v>0</v>
      </c>
    </row>
    <row r="910" spans="1:19" ht="22.5">
      <c r="A910" s="612">
        <f>'[2]Namuna No. 8'!A914</f>
        <v>0</v>
      </c>
      <c r="B910" s="618"/>
      <c r="C910" s="613"/>
      <c r="D910" s="618"/>
      <c r="E910" s="618"/>
      <c r="F910" s="619">
        <f t="shared" si="141"/>
        <v>0</v>
      </c>
      <c r="G910" s="615">
        <f t="shared" si="145"/>
        <v>0</v>
      </c>
      <c r="H910" s="618"/>
      <c r="I910" s="104">
        <f t="shared" si="142"/>
        <v>0</v>
      </c>
      <c r="J910" s="615">
        <f t="shared" si="146"/>
        <v>0</v>
      </c>
      <c r="K910" s="618"/>
      <c r="L910" s="104">
        <f t="shared" si="143"/>
        <v>0</v>
      </c>
      <c r="M910" s="615">
        <f t="shared" si="147"/>
        <v>0</v>
      </c>
      <c r="N910" s="618"/>
      <c r="O910" s="104">
        <f t="shared" si="144"/>
        <v>0</v>
      </c>
      <c r="P910" s="615">
        <f t="shared" si="148"/>
        <v>0</v>
      </c>
      <c r="Q910" s="616">
        <f t="shared" si="140"/>
        <v>0</v>
      </c>
      <c r="R910" s="616">
        <f t="shared" si="140"/>
        <v>0</v>
      </c>
      <c r="S910" s="617">
        <f t="shared" si="149"/>
        <v>0</v>
      </c>
    </row>
    <row r="911" spans="1:19" ht="22.5">
      <c r="A911" s="100">
        <f>'[2]Namuna No. 8'!A915</f>
        <v>0</v>
      </c>
      <c r="B911" s="618"/>
      <c r="C911" s="613"/>
      <c r="D911" s="618"/>
      <c r="E911" s="618"/>
      <c r="F911" s="619">
        <f t="shared" si="141"/>
        <v>0</v>
      </c>
      <c r="G911" s="615">
        <f t="shared" si="145"/>
        <v>0</v>
      </c>
      <c r="H911" s="618"/>
      <c r="I911" s="104">
        <f t="shared" si="142"/>
        <v>0</v>
      </c>
      <c r="J911" s="615">
        <f t="shared" si="146"/>
        <v>0</v>
      </c>
      <c r="K911" s="618"/>
      <c r="L911" s="104">
        <f t="shared" si="143"/>
        <v>0</v>
      </c>
      <c r="M911" s="615">
        <f t="shared" si="147"/>
        <v>0</v>
      </c>
      <c r="N911" s="618"/>
      <c r="O911" s="104">
        <f t="shared" si="144"/>
        <v>0</v>
      </c>
      <c r="P911" s="615">
        <f t="shared" si="148"/>
        <v>0</v>
      </c>
      <c r="Q911" s="616">
        <f t="shared" si="140"/>
        <v>0</v>
      </c>
      <c r="R911" s="616">
        <f t="shared" si="140"/>
        <v>0</v>
      </c>
      <c r="S911" s="617">
        <f t="shared" si="149"/>
        <v>0</v>
      </c>
    </row>
    <row r="912" spans="1:19" ht="22.5">
      <c r="A912" s="100">
        <f>'[2]Namuna No. 8'!A916</f>
        <v>0</v>
      </c>
      <c r="B912" s="618"/>
      <c r="C912" s="613"/>
      <c r="D912" s="618"/>
      <c r="E912" s="618"/>
      <c r="F912" s="619">
        <f t="shared" si="141"/>
        <v>0</v>
      </c>
      <c r="G912" s="615">
        <f t="shared" si="145"/>
        <v>0</v>
      </c>
      <c r="H912" s="618"/>
      <c r="I912" s="104">
        <f t="shared" si="142"/>
        <v>0</v>
      </c>
      <c r="J912" s="615">
        <f t="shared" si="146"/>
        <v>0</v>
      </c>
      <c r="K912" s="618"/>
      <c r="L912" s="104">
        <f t="shared" si="143"/>
        <v>0</v>
      </c>
      <c r="M912" s="615">
        <f t="shared" si="147"/>
        <v>0</v>
      </c>
      <c r="N912" s="618"/>
      <c r="O912" s="104">
        <f t="shared" si="144"/>
        <v>0</v>
      </c>
      <c r="P912" s="615">
        <f t="shared" si="148"/>
        <v>0</v>
      </c>
      <c r="Q912" s="616">
        <f t="shared" si="140"/>
        <v>0</v>
      </c>
      <c r="R912" s="616">
        <f t="shared" si="140"/>
        <v>0</v>
      </c>
      <c r="S912" s="617">
        <f t="shared" si="149"/>
        <v>0</v>
      </c>
    </row>
    <row r="913" spans="1:19" ht="22.5">
      <c r="A913" s="100">
        <f>'[2]Namuna No. 8'!A917</f>
        <v>0</v>
      </c>
      <c r="B913" s="618"/>
      <c r="C913" s="613"/>
      <c r="D913" s="618"/>
      <c r="E913" s="618"/>
      <c r="F913" s="619">
        <f t="shared" si="141"/>
        <v>0</v>
      </c>
      <c r="G913" s="615">
        <f t="shared" si="145"/>
        <v>0</v>
      </c>
      <c r="H913" s="618"/>
      <c r="I913" s="104">
        <f t="shared" si="142"/>
        <v>0</v>
      </c>
      <c r="J913" s="615">
        <f t="shared" si="146"/>
        <v>0</v>
      </c>
      <c r="K913" s="618"/>
      <c r="L913" s="104">
        <f t="shared" si="143"/>
        <v>0</v>
      </c>
      <c r="M913" s="615">
        <f t="shared" si="147"/>
        <v>0</v>
      </c>
      <c r="N913" s="618"/>
      <c r="O913" s="104">
        <f t="shared" si="144"/>
        <v>0</v>
      </c>
      <c r="P913" s="615">
        <f t="shared" si="148"/>
        <v>0</v>
      </c>
      <c r="Q913" s="616">
        <f t="shared" si="140"/>
        <v>0</v>
      </c>
      <c r="R913" s="616">
        <f t="shared" si="140"/>
        <v>0</v>
      </c>
      <c r="S913" s="617">
        <f t="shared" si="149"/>
        <v>0</v>
      </c>
    </row>
    <row r="914" spans="1:19" ht="22.5">
      <c r="A914" s="612">
        <f>'[2]Namuna No. 8'!A918</f>
        <v>0</v>
      </c>
      <c r="B914" s="618"/>
      <c r="C914" s="613"/>
      <c r="D914" s="618"/>
      <c r="E914" s="618"/>
      <c r="F914" s="619">
        <f t="shared" si="141"/>
        <v>0</v>
      </c>
      <c r="G914" s="615">
        <f t="shared" si="145"/>
        <v>0</v>
      </c>
      <c r="H914" s="618"/>
      <c r="I914" s="104">
        <f t="shared" si="142"/>
        <v>0</v>
      </c>
      <c r="J914" s="615">
        <f t="shared" si="146"/>
        <v>0</v>
      </c>
      <c r="K914" s="618"/>
      <c r="L914" s="104">
        <f t="shared" si="143"/>
        <v>0</v>
      </c>
      <c r="M914" s="615">
        <f t="shared" si="147"/>
        <v>0</v>
      </c>
      <c r="N914" s="618"/>
      <c r="O914" s="104">
        <f t="shared" si="144"/>
        <v>0</v>
      </c>
      <c r="P914" s="615">
        <f t="shared" si="148"/>
        <v>0</v>
      </c>
      <c r="Q914" s="616">
        <f t="shared" si="140"/>
        <v>0</v>
      </c>
      <c r="R914" s="616">
        <f t="shared" si="140"/>
        <v>0</v>
      </c>
      <c r="S914" s="617">
        <f t="shared" si="149"/>
        <v>0</v>
      </c>
    </row>
    <row r="915" spans="1:19" ht="22.5">
      <c r="A915" s="100">
        <f>'[2]Namuna No. 8'!A919</f>
        <v>0</v>
      </c>
      <c r="B915" s="618"/>
      <c r="C915" s="613"/>
      <c r="D915" s="618"/>
      <c r="E915" s="618"/>
      <c r="F915" s="619">
        <f t="shared" si="141"/>
        <v>0</v>
      </c>
      <c r="G915" s="615">
        <f t="shared" si="145"/>
        <v>0</v>
      </c>
      <c r="H915" s="618"/>
      <c r="I915" s="104">
        <f t="shared" si="142"/>
        <v>0</v>
      </c>
      <c r="J915" s="615">
        <f t="shared" si="146"/>
        <v>0</v>
      </c>
      <c r="K915" s="618"/>
      <c r="L915" s="104">
        <f t="shared" si="143"/>
        <v>0</v>
      </c>
      <c r="M915" s="615">
        <f t="shared" si="147"/>
        <v>0</v>
      </c>
      <c r="N915" s="618"/>
      <c r="O915" s="104">
        <f t="shared" si="144"/>
        <v>0</v>
      </c>
      <c r="P915" s="615">
        <f t="shared" si="148"/>
        <v>0</v>
      </c>
      <c r="Q915" s="616">
        <f t="shared" si="140"/>
        <v>0</v>
      </c>
      <c r="R915" s="616">
        <f t="shared" si="140"/>
        <v>0</v>
      </c>
      <c r="S915" s="617">
        <f t="shared" si="149"/>
        <v>0</v>
      </c>
    </row>
    <row r="916" spans="1:19" ht="22.5">
      <c r="A916" s="100">
        <f>'[2]Namuna No. 8'!A920</f>
        <v>0</v>
      </c>
      <c r="B916" s="618"/>
      <c r="C916" s="613"/>
      <c r="D916" s="618"/>
      <c r="E916" s="618"/>
      <c r="F916" s="619">
        <f t="shared" si="141"/>
        <v>0</v>
      </c>
      <c r="G916" s="615">
        <f t="shared" si="145"/>
        <v>0</v>
      </c>
      <c r="H916" s="618"/>
      <c r="I916" s="104">
        <f t="shared" si="142"/>
        <v>0</v>
      </c>
      <c r="J916" s="615">
        <f t="shared" si="146"/>
        <v>0</v>
      </c>
      <c r="K916" s="618"/>
      <c r="L916" s="104">
        <f t="shared" si="143"/>
        <v>0</v>
      </c>
      <c r="M916" s="615">
        <f t="shared" si="147"/>
        <v>0</v>
      </c>
      <c r="N916" s="618"/>
      <c r="O916" s="104">
        <f t="shared" si="144"/>
        <v>0</v>
      </c>
      <c r="P916" s="615">
        <f t="shared" si="148"/>
        <v>0</v>
      </c>
      <c r="Q916" s="616">
        <f t="shared" si="140"/>
        <v>0</v>
      </c>
      <c r="R916" s="616">
        <f t="shared" si="140"/>
        <v>0</v>
      </c>
      <c r="S916" s="617">
        <f t="shared" si="149"/>
        <v>0</v>
      </c>
    </row>
    <row r="917" spans="1:19" ht="22.5">
      <c r="A917" s="100">
        <f>'[2]Namuna No. 8'!A921</f>
        <v>0</v>
      </c>
      <c r="B917" s="618"/>
      <c r="C917" s="613"/>
      <c r="D917" s="618"/>
      <c r="E917" s="618"/>
      <c r="F917" s="619">
        <f t="shared" si="141"/>
        <v>0</v>
      </c>
      <c r="G917" s="615">
        <f t="shared" si="145"/>
        <v>0</v>
      </c>
      <c r="H917" s="618"/>
      <c r="I917" s="104">
        <f t="shared" si="142"/>
        <v>0</v>
      </c>
      <c r="J917" s="615">
        <f t="shared" si="146"/>
        <v>0</v>
      </c>
      <c r="K917" s="618"/>
      <c r="L917" s="104">
        <f t="shared" si="143"/>
        <v>0</v>
      </c>
      <c r="M917" s="615">
        <f t="shared" si="147"/>
        <v>0</v>
      </c>
      <c r="N917" s="618"/>
      <c r="O917" s="104">
        <f t="shared" si="144"/>
        <v>0</v>
      </c>
      <c r="P917" s="615">
        <f t="shared" si="148"/>
        <v>0</v>
      </c>
      <c r="Q917" s="616">
        <f t="shared" si="140"/>
        <v>0</v>
      </c>
      <c r="R917" s="616">
        <f t="shared" si="140"/>
        <v>0</v>
      </c>
      <c r="S917" s="617">
        <f t="shared" si="149"/>
        <v>0</v>
      </c>
    </row>
    <row r="918" spans="1:19" ht="22.5">
      <c r="A918" s="612">
        <f>'[2]Namuna No. 8'!A922</f>
        <v>0</v>
      </c>
      <c r="B918" s="618"/>
      <c r="C918" s="613"/>
      <c r="D918" s="618"/>
      <c r="E918" s="618"/>
      <c r="F918" s="619">
        <f t="shared" si="141"/>
        <v>0</v>
      </c>
      <c r="G918" s="615">
        <f t="shared" si="145"/>
        <v>0</v>
      </c>
      <c r="H918" s="618"/>
      <c r="I918" s="104">
        <f t="shared" si="142"/>
        <v>0</v>
      </c>
      <c r="J918" s="615">
        <f t="shared" si="146"/>
        <v>0</v>
      </c>
      <c r="K918" s="618"/>
      <c r="L918" s="104">
        <f t="shared" si="143"/>
        <v>0</v>
      </c>
      <c r="M918" s="615">
        <f t="shared" si="147"/>
        <v>0</v>
      </c>
      <c r="N918" s="618"/>
      <c r="O918" s="104">
        <f t="shared" si="144"/>
        <v>0</v>
      </c>
      <c r="P918" s="615">
        <f t="shared" si="148"/>
        <v>0</v>
      </c>
      <c r="Q918" s="616">
        <f t="shared" si="140"/>
        <v>0</v>
      </c>
      <c r="R918" s="616">
        <f t="shared" si="140"/>
        <v>0</v>
      </c>
      <c r="S918" s="617">
        <f t="shared" si="149"/>
        <v>0</v>
      </c>
    </row>
    <row r="919" spans="1:19" ht="22.5">
      <c r="A919" s="100">
        <f>'[2]Namuna No. 8'!A923</f>
        <v>0</v>
      </c>
      <c r="B919" s="618"/>
      <c r="C919" s="613"/>
      <c r="D919" s="618"/>
      <c r="E919" s="618"/>
      <c r="F919" s="619">
        <f t="shared" si="141"/>
        <v>0</v>
      </c>
      <c r="G919" s="615">
        <f t="shared" si="145"/>
        <v>0</v>
      </c>
      <c r="H919" s="618"/>
      <c r="I919" s="104">
        <f t="shared" si="142"/>
        <v>0</v>
      </c>
      <c r="J919" s="615">
        <f t="shared" si="146"/>
        <v>0</v>
      </c>
      <c r="K919" s="618"/>
      <c r="L919" s="104">
        <f t="shared" si="143"/>
        <v>0</v>
      </c>
      <c r="M919" s="615">
        <f t="shared" si="147"/>
        <v>0</v>
      </c>
      <c r="N919" s="618"/>
      <c r="O919" s="104">
        <f t="shared" si="144"/>
        <v>0</v>
      </c>
      <c r="P919" s="615">
        <f t="shared" si="148"/>
        <v>0</v>
      </c>
      <c r="Q919" s="616">
        <f t="shared" ref="Q919:R982" si="150">E919+H919+K919+N919</f>
        <v>0</v>
      </c>
      <c r="R919" s="616">
        <f t="shared" si="150"/>
        <v>0</v>
      </c>
      <c r="S919" s="617">
        <f t="shared" si="149"/>
        <v>0</v>
      </c>
    </row>
    <row r="920" spans="1:19" ht="22.5">
      <c r="A920" s="100">
        <f>'[2]Namuna No. 8'!A924</f>
        <v>0</v>
      </c>
      <c r="B920" s="618"/>
      <c r="C920" s="613"/>
      <c r="D920" s="618"/>
      <c r="E920" s="618"/>
      <c r="F920" s="619">
        <f t="shared" si="141"/>
        <v>0</v>
      </c>
      <c r="G920" s="615">
        <f t="shared" si="145"/>
        <v>0</v>
      </c>
      <c r="H920" s="618"/>
      <c r="I920" s="104">
        <f t="shared" si="142"/>
        <v>0</v>
      </c>
      <c r="J920" s="615">
        <f t="shared" si="146"/>
        <v>0</v>
      </c>
      <c r="K920" s="618"/>
      <c r="L920" s="104">
        <f t="shared" si="143"/>
        <v>0</v>
      </c>
      <c r="M920" s="615">
        <f t="shared" si="147"/>
        <v>0</v>
      </c>
      <c r="N920" s="618"/>
      <c r="O920" s="104">
        <f t="shared" si="144"/>
        <v>0</v>
      </c>
      <c r="P920" s="615">
        <f t="shared" si="148"/>
        <v>0</v>
      </c>
      <c r="Q920" s="616">
        <f t="shared" si="150"/>
        <v>0</v>
      </c>
      <c r="R920" s="616">
        <f t="shared" si="150"/>
        <v>0</v>
      </c>
      <c r="S920" s="617">
        <f t="shared" si="149"/>
        <v>0</v>
      </c>
    </row>
    <row r="921" spans="1:19" ht="22.5">
      <c r="A921" s="100">
        <f>'[2]Namuna No. 8'!A925</f>
        <v>0</v>
      </c>
      <c r="B921" s="618"/>
      <c r="C921" s="613"/>
      <c r="D921" s="618"/>
      <c r="E921" s="618"/>
      <c r="F921" s="619">
        <f t="shared" si="141"/>
        <v>0</v>
      </c>
      <c r="G921" s="615">
        <f t="shared" si="145"/>
        <v>0</v>
      </c>
      <c r="H921" s="618"/>
      <c r="I921" s="104">
        <f t="shared" si="142"/>
        <v>0</v>
      </c>
      <c r="J921" s="615">
        <f t="shared" si="146"/>
        <v>0</v>
      </c>
      <c r="K921" s="618"/>
      <c r="L921" s="104">
        <f t="shared" si="143"/>
        <v>0</v>
      </c>
      <c r="M921" s="615">
        <f t="shared" si="147"/>
        <v>0</v>
      </c>
      <c r="N921" s="618"/>
      <c r="O921" s="104">
        <f t="shared" si="144"/>
        <v>0</v>
      </c>
      <c r="P921" s="615">
        <f t="shared" si="148"/>
        <v>0</v>
      </c>
      <c r="Q921" s="616">
        <f t="shared" si="150"/>
        <v>0</v>
      </c>
      <c r="R921" s="616">
        <f t="shared" si="150"/>
        <v>0</v>
      </c>
      <c r="S921" s="617">
        <f t="shared" si="149"/>
        <v>0</v>
      </c>
    </row>
    <row r="922" spans="1:19" ht="22.5">
      <c r="A922" s="612">
        <f>'[2]Namuna No. 8'!A926</f>
        <v>0</v>
      </c>
      <c r="B922" s="618"/>
      <c r="C922" s="613"/>
      <c r="D922" s="618"/>
      <c r="E922" s="618"/>
      <c r="F922" s="619">
        <f t="shared" si="141"/>
        <v>0</v>
      </c>
      <c r="G922" s="615">
        <f t="shared" si="145"/>
        <v>0</v>
      </c>
      <c r="H922" s="618"/>
      <c r="I922" s="104">
        <f t="shared" si="142"/>
        <v>0</v>
      </c>
      <c r="J922" s="615">
        <f t="shared" si="146"/>
        <v>0</v>
      </c>
      <c r="K922" s="618"/>
      <c r="L922" s="104">
        <f t="shared" si="143"/>
        <v>0</v>
      </c>
      <c r="M922" s="615">
        <f t="shared" si="147"/>
        <v>0</v>
      </c>
      <c r="N922" s="618"/>
      <c r="O922" s="104">
        <f t="shared" si="144"/>
        <v>0</v>
      </c>
      <c r="P922" s="615">
        <f t="shared" si="148"/>
        <v>0</v>
      </c>
      <c r="Q922" s="616">
        <f t="shared" si="150"/>
        <v>0</v>
      </c>
      <c r="R922" s="616">
        <f t="shared" si="150"/>
        <v>0</v>
      </c>
      <c r="S922" s="617">
        <f t="shared" si="149"/>
        <v>0</v>
      </c>
    </row>
    <row r="923" spans="1:19" ht="22.5">
      <c r="A923" s="100">
        <f>'[2]Namuna No. 8'!A927</f>
        <v>0</v>
      </c>
      <c r="B923" s="618"/>
      <c r="C923" s="613"/>
      <c r="D923" s="618"/>
      <c r="E923" s="618"/>
      <c r="F923" s="619">
        <f t="shared" si="141"/>
        <v>0</v>
      </c>
      <c r="G923" s="615">
        <f t="shared" si="145"/>
        <v>0</v>
      </c>
      <c r="H923" s="618"/>
      <c r="I923" s="104">
        <f t="shared" si="142"/>
        <v>0</v>
      </c>
      <c r="J923" s="615">
        <f t="shared" si="146"/>
        <v>0</v>
      </c>
      <c r="K923" s="618"/>
      <c r="L923" s="104">
        <f t="shared" si="143"/>
        <v>0</v>
      </c>
      <c r="M923" s="615">
        <f t="shared" si="147"/>
        <v>0</v>
      </c>
      <c r="N923" s="618"/>
      <c r="O923" s="104">
        <f t="shared" si="144"/>
        <v>0</v>
      </c>
      <c r="P923" s="615">
        <f t="shared" si="148"/>
        <v>0</v>
      </c>
      <c r="Q923" s="616">
        <f t="shared" si="150"/>
        <v>0</v>
      </c>
      <c r="R923" s="616">
        <f t="shared" si="150"/>
        <v>0</v>
      </c>
      <c r="S923" s="617">
        <f t="shared" si="149"/>
        <v>0</v>
      </c>
    </row>
    <row r="924" spans="1:19" ht="22.5">
      <c r="A924" s="100">
        <f>'[2]Namuna No. 8'!A928</f>
        <v>0</v>
      </c>
      <c r="B924" s="618"/>
      <c r="C924" s="613"/>
      <c r="D924" s="618"/>
      <c r="E924" s="618"/>
      <c r="F924" s="619">
        <f t="shared" si="141"/>
        <v>0</v>
      </c>
      <c r="G924" s="615">
        <f t="shared" si="145"/>
        <v>0</v>
      </c>
      <c r="H924" s="618"/>
      <c r="I924" s="104">
        <f t="shared" si="142"/>
        <v>0</v>
      </c>
      <c r="J924" s="615">
        <f t="shared" si="146"/>
        <v>0</v>
      </c>
      <c r="K924" s="618"/>
      <c r="L924" s="104">
        <f t="shared" si="143"/>
        <v>0</v>
      </c>
      <c r="M924" s="615">
        <f t="shared" si="147"/>
        <v>0</v>
      </c>
      <c r="N924" s="618"/>
      <c r="O924" s="104">
        <f t="shared" si="144"/>
        <v>0</v>
      </c>
      <c r="P924" s="615">
        <f t="shared" si="148"/>
        <v>0</v>
      </c>
      <c r="Q924" s="616">
        <f t="shared" si="150"/>
        <v>0</v>
      </c>
      <c r="R924" s="616">
        <f t="shared" si="150"/>
        <v>0</v>
      </c>
      <c r="S924" s="617">
        <f t="shared" si="149"/>
        <v>0</v>
      </c>
    </row>
    <row r="925" spans="1:19" ht="22.5">
      <c r="A925" s="100">
        <f>'[2]Namuna No. 8'!A929</f>
        <v>0</v>
      </c>
      <c r="B925" s="618"/>
      <c r="C925" s="613"/>
      <c r="D925" s="618"/>
      <c r="E925" s="618"/>
      <c r="F925" s="619">
        <f t="shared" si="141"/>
        <v>0</v>
      </c>
      <c r="G925" s="615">
        <f t="shared" si="145"/>
        <v>0</v>
      </c>
      <c r="H925" s="618"/>
      <c r="I925" s="104">
        <f t="shared" si="142"/>
        <v>0</v>
      </c>
      <c r="J925" s="615">
        <f t="shared" si="146"/>
        <v>0</v>
      </c>
      <c r="K925" s="618"/>
      <c r="L925" s="104">
        <f t="shared" si="143"/>
        <v>0</v>
      </c>
      <c r="M925" s="615">
        <f t="shared" si="147"/>
        <v>0</v>
      </c>
      <c r="N925" s="618"/>
      <c r="O925" s="104">
        <f t="shared" si="144"/>
        <v>0</v>
      </c>
      <c r="P925" s="615">
        <f t="shared" si="148"/>
        <v>0</v>
      </c>
      <c r="Q925" s="616">
        <f t="shared" si="150"/>
        <v>0</v>
      </c>
      <c r="R925" s="616">
        <f t="shared" si="150"/>
        <v>0</v>
      </c>
      <c r="S925" s="617">
        <f t="shared" si="149"/>
        <v>0</v>
      </c>
    </row>
    <row r="926" spans="1:19" ht="22.5">
      <c r="A926" s="612">
        <f>'[2]Namuna No. 8'!A930</f>
        <v>0</v>
      </c>
      <c r="B926" s="618"/>
      <c r="C926" s="613"/>
      <c r="D926" s="618"/>
      <c r="E926" s="618"/>
      <c r="F926" s="619">
        <f t="shared" si="141"/>
        <v>0</v>
      </c>
      <c r="G926" s="615">
        <f t="shared" si="145"/>
        <v>0</v>
      </c>
      <c r="H926" s="618"/>
      <c r="I926" s="104">
        <f t="shared" si="142"/>
        <v>0</v>
      </c>
      <c r="J926" s="615">
        <f t="shared" si="146"/>
        <v>0</v>
      </c>
      <c r="K926" s="618"/>
      <c r="L926" s="104">
        <f t="shared" si="143"/>
        <v>0</v>
      </c>
      <c r="M926" s="615">
        <f t="shared" si="147"/>
        <v>0</v>
      </c>
      <c r="N926" s="618"/>
      <c r="O926" s="104">
        <f t="shared" si="144"/>
        <v>0</v>
      </c>
      <c r="P926" s="615">
        <f t="shared" si="148"/>
        <v>0</v>
      </c>
      <c r="Q926" s="616">
        <f t="shared" si="150"/>
        <v>0</v>
      </c>
      <c r="R926" s="616">
        <f t="shared" si="150"/>
        <v>0</v>
      </c>
      <c r="S926" s="617">
        <f t="shared" si="149"/>
        <v>0</v>
      </c>
    </row>
    <row r="927" spans="1:19" ht="22.5">
      <c r="A927" s="100">
        <f>'[2]Namuna No. 8'!A931</f>
        <v>0</v>
      </c>
      <c r="B927" s="618"/>
      <c r="C927" s="613"/>
      <c r="D927" s="618"/>
      <c r="E927" s="618"/>
      <c r="F927" s="619">
        <f t="shared" si="141"/>
        <v>0</v>
      </c>
      <c r="G927" s="615">
        <f t="shared" si="145"/>
        <v>0</v>
      </c>
      <c r="H927" s="618"/>
      <c r="I927" s="104">
        <f t="shared" si="142"/>
        <v>0</v>
      </c>
      <c r="J927" s="615">
        <f t="shared" si="146"/>
        <v>0</v>
      </c>
      <c r="K927" s="618"/>
      <c r="L927" s="104">
        <f t="shared" si="143"/>
        <v>0</v>
      </c>
      <c r="M927" s="615">
        <f t="shared" si="147"/>
        <v>0</v>
      </c>
      <c r="N927" s="618"/>
      <c r="O927" s="104">
        <f t="shared" si="144"/>
        <v>0</v>
      </c>
      <c r="P927" s="615">
        <f t="shared" si="148"/>
        <v>0</v>
      </c>
      <c r="Q927" s="616">
        <f t="shared" si="150"/>
        <v>0</v>
      </c>
      <c r="R927" s="616">
        <f t="shared" si="150"/>
        <v>0</v>
      </c>
      <c r="S927" s="617">
        <f t="shared" si="149"/>
        <v>0</v>
      </c>
    </row>
    <row r="928" spans="1:19" ht="22.5">
      <c r="A928" s="100">
        <f>'[2]Namuna No. 8'!A932</f>
        <v>0</v>
      </c>
      <c r="B928" s="618"/>
      <c r="C928" s="613"/>
      <c r="D928" s="618"/>
      <c r="E928" s="618"/>
      <c r="F928" s="619">
        <f t="shared" si="141"/>
        <v>0</v>
      </c>
      <c r="G928" s="615">
        <f t="shared" si="145"/>
        <v>0</v>
      </c>
      <c r="H928" s="618"/>
      <c r="I928" s="104">
        <f t="shared" si="142"/>
        <v>0</v>
      </c>
      <c r="J928" s="615">
        <f t="shared" si="146"/>
        <v>0</v>
      </c>
      <c r="K928" s="618"/>
      <c r="L928" s="104">
        <f t="shared" si="143"/>
        <v>0</v>
      </c>
      <c r="M928" s="615">
        <f t="shared" si="147"/>
        <v>0</v>
      </c>
      <c r="N928" s="618"/>
      <c r="O928" s="104">
        <f t="shared" si="144"/>
        <v>0</v>
      </c>
      <c r="P928" s="615">
        <f t="shared" si="148"/>
        <v>0</v>
      </c>
      <c r="Q928" s="616">
        <f t="shared" si="150"/>
        <v>0</v>
      </c>
      <c r="R928" s="616">
        <f t="shared" si="150"/>
        <v>0</v>
      </c>
      <c r="S928" s="617">
        <f t="shared" si="149"/>
        <v>0</v>
      </c>
    </row>
    <row r="929" spans="1:19" ht="22.5">
      <c r="A929" s="100">
        <f>'[2]Namuna No. 8'!A933</f>
        <v>0</v>
      </c>
      <c r="B929" s="618"/>
      <c r="C929" s="613"/>
      <c r="D929" s="618"/>
      <c r="E929" s="618"/>
      <c r="F929" s="619">
        <f t="shared" si="141"/>
        <v>0</v>
      </c>
      <c r="G929" s="615">
        <f t="shared" si="145"/>
        <v>0</v>
      </c>
      <c r="H929" s="618"/>
      <c r="I929" s="104">
        <f t="shared" si="142"/>
        <v>0</v>
      </c>
      <c r="J929" s="615">
        <f t="shared" si="146"/>
        <v>0</v>
      </c>
      <c r="K929" s="618"/>
      <c r="L929" s="104">
        <f t="shared" si="143"/>
        <v>0</v>
      </c>
      <c r="M929" s="615">
        <f t="shared" si="147"/>
        <v>0</v>
      </c>
      <c r="N929" s="618"/>
      <c r="O929" s="104">
        <f t="shared" si="144"/>
        <v>0</v>
      </c>
      <c r="P929" s="615">
        <f t="shared" si="148"/>
        <v>0</v>
      </c>
      <c r="Q929" s="616">
        <f t="shared" si="150"/>
        <v>0</v>
      </c>
      <c r="R929" s="616">
        <f t="shared" si="150"/>
        <v>0</v>
      </c>
      <c r="S929" s="617">
        <f t="shared" si="149"/>
        <v>0</v>
      </c>
    </row>
    <row r="930" spans="1:19" ht="22.5">
      <c r="A930" s="612">
        <f>'[2]Namuna No. 8'!A934</f>
        <v>0</v>
      </c>
      <c r="B930" s="618"/>
      <c r="C930" s="613"/>
      <c r="D930" s="618"/>
      <c r="E930" s="618"/>
      <c r="F930" s="619">
        <f t="shared" si="141"/>
        <v>0</v>
      </c>
      <c r="G930" s="615">
        <f t="shared" si="145"/>
        <v>0</v>
      </c>
      <c r="H930" s="618"/>
      <c r="I930" s="104">
        <f t="shared" si="142"/>
        <v>0</v>
      </c>
      <c r="J930" s="615">
        <f t="shared" si="146"/>
        <v>0</v>
      </c>
      <c r="K930" s="618"/>
      <c r="L930" s="104">
        <f t="shared" si="143"/>
        <v>0</v>
      </c>
      <c r="M930" s="615">
        <f t="shared" si="147"/>
        <v>0</v>
      </c>
      <c r="N930" s="618"/>
      <c r="O930" s="104">
        <f t="shared" si="144"/>
        <v>0</v>
      </c>
      <c r="P930" s="615">
        <f t="shared" si="148"/>
        <v>0</v>
      </c>
      <c r="Q930" s="616">
        <f t="shared" si="150"/>
        <v>0</v>
      </c>
      <c r="R930" s="616">
        <f t="shared" si="150"/>
        <v>0</v>
      </c>
      <c r="S930" s="617">
        <f t="shared" si="149"/>
        <v>0</v>
      </c>
    </row>
    <row r="931" spans="1:19" ht="22.5">
      <c r="A931" s="100">
        <f>'[2]Namuna No. 8'!A935</f>
        <v>0</v>
      </c>
      <c r="B931" s="618"/>
      <c r="C931" s="613"/>
      <c r="D931" s="618"/>
      <c r="E931" s="618"/>
      <c r="F931" s="619">
        <f t="shared" si="141"/>
        <v>0</v>
      </c>
      <c r="G931" s="615">
        <f t="shared" si="145"/>
        <v>0</v>
      </c>
      <c r="H931" s="618"/>
      <c r="I931" s="104">
        <f t="shared" si="142"/>
        <v>0</v>
      </c>
      <c r="J931" s="615">
        <f t="shared" si="146"/>
        <v>0</v>
      </c>
      <c r="K931" s="618"/>
      <c r="L931" s="104">
        <f t="shared" si="143"/>
        <v>0</v>
      </c>
      <c r="M931" s="615">
        <f t="shared" si="147"/>
        <v>0</v>
      </c>
      <c r="N931" s="618"/>
      <c r="O931" s="104">
        <f t="shared" si="144"/>
        <v>0</v>
      </c>
      <c r="P931" s="615">
        <f t="shared" si="148"/>
        <v>0</v>
      </c>
      <c r="Q931" s="616">
        <f t="shared" si="150"/>
        <v>0</v>
      </c>
      <c r="R931" s="616">
        <f t="shared" si="150"/>
        <v>0</v>
      </c>
      <c r="S931" s="617">
        <f t="shared" si="149"/>
        <v>0</v>
      </c>
    </row>
    <row r="932" spans="1:19" ht="22.5">
      <c r="A932" s="100">
        <f>'[2]Namuna No. 8'!A936</f>
        <v>0</v>
      </c>
      <c r="B932" s="618"/>
      <c r="C932" s="613"/>
      <c r="D932" s="618"/>
      <c r="E932" s="618"/>
      <c r="F932" s="619">
        <f t="shared" si="141"/>
        <v>0</v>
      </c>
      <c r="G932" s="615">
        <f t="shared" si="145"/>
        <v>0</v>
      </c>
      <c r="H932" s="618"/>
      <c r="I932" s="104">
        <f t="shared" si="142"/>
        <v>0</v>
      </c>
      <c r="J932" s="615">
        <f t="shared" si="146"/>
        <v>0</v>
      </c>
      <c r="K932" s="618"/>
      <c r="L932" s="104">
        <f t="shared" si="143"/>
        <v>0</v>
      </c>
      <c r="M932" s="615">
        <f t="shared" si="147"/>
        <v>0</v>
      </c>
      <c r="N932" s="618"/>
      <c r="O932" s="104">
        <f t="shared" si="144"/>
        <v>0</v>
      </c>
      <c r="P932" s="615">
        <f t="shared" si="148"/>
        <v>0</v>
      </c>
      <c r="Q932" s="616">
        <f t="shared" si="150"/>
        <v>0</v>
      </c>
      <c r="R932" s="616">
        <f t="shared" si="150"/>
        <v>0</v>
      </c>
      <c r="S932" s="617">
        <f t="shared" si="149"/>
        <v>0</v>
      </c>
    </row>
    <row r="933" spans="1:19" ht="22.5">
      <c r="A933" s="100">
        <f>'[2]Namuna No. 8'!A937</f>
        <v>0</v>
      </c>
      <c r="B933" s="618"/>
      <c r="C933" s="613"/>
      <c r="D933" s="618"/>
      <c r="E933" s="618"/>
      <c r="F933" s="619">
        <f t="shared" si="141"/>
        <v>0</v>
      </c>
      <c r="G933" s="615">
        <f t="shared" si="145"/>
        <v>0</v>
      </c>
      <c r="H933" s="618"/>
      <c r="I933" s="104">
        <f t="shared" si="142"/>
        <v>0</v>
      </c>
      <c r="J933" s="615">
        <f t="shared" si="146"/>
        <v>0</v>
      </c>
      <c r="K933" s="618"/>
      <c r="L933" s="104">
        <f t="shared" si="143"/>
        <v>0</v>
      </c>
      <c r="M933" s="615">
        <f t="shared" si="147"/>
        <v>0</v>
      </c>
      <c r="N933" s="618"/>
      <c r="O933" s="104">
        <f t="shared" si="144"/>
        <v>0</v>
      </c>
      <c r="P933" s="615">
        <f t="shared" si="148"/>
        <v>0</v>
      </c>
      <c r="Q933" s="616">
        <f t="shared" si="150"/>
        <v>0</v>
      </c>
      <c r="R933" s="616">
        <f t="shared" si="150"/>
        <v>0</v>
      </c>
      <c r="S933" s="617">
        <f t="shared" si="149"/>
        <v>0</v>
      </c>
    </row>
    <row r="934" spans="1:19" ht="22.5">
      <c r="A934" s="612">
        <f>'[2]Namuna No. 8'!A938</f>
        <v>0</v>
      </c>
      <c r="B934" s="618"/>
      <c r="C934" s="613"/>
      <c r="D934" s="618"/>
      <c r="E934" s="618"/>
      <c r="F934" s="619">
        <f t="shared" si="141"/>
        <v>0</v>
      </c>
      <c r="G934" s="615">
        <f t="shared" si="145"/>
        <v>0</v>
      </c>
      <c r="H934" s="618"/>
      <c r="I934" s="104">
        <f t="shared" si="142"/>
        <v>0</v>
      </c>
      <c r="J934" s="615">
        <f t="shared" si="146"/>
        <v>0</v>
      </c>
      <c r="K934" s="618"/>
      <c r="L934" s="104">
        <f t="shared" si="143"/>
        <v>0</v>
      </c>
      <c r="M934" s="615">
        <f t="shared" si="147"/>
        <v>0</v>
      </c>
      <c r="N934" s="618"/>
      <c r="O934" s="104">
        <f t="shared" si="144"/>
        <v>0</v>
      </c>
      <c r="P934" s="615">
        <f t="shared" si="148"/>
        <v>0</v>
      </c>
      <c r="Q934" s="616">
        <f t="shared" si="150"/>
        <v>0</v>
      </c>
      <c r="R934" s="616">
        <f t="shared" si="150"/>
        <v>0</v>
      </c>
      <c r="S934" s="617">
        <f t="shared" si="149"/>
        <v>0</v>
      </c>
    </row>
    <row r="935" spans="1:19" ht="22.5">
      <c r="A935" s="100">
        <f>'[2]Namuna No. 8'!A939</f>
        <v>0</v>
      </c>
      <c r="B935" s="618"/>
      <c r="C935" s="613"/>
      <c r="D935" s="618"/>
      <c r="E935" s="618"/>
      <c r="F935" s="619">
        <f t="shared" si="141"/>
        <v>0</v>
      </c>
      <c r="G935" s="615">
        <f t="shared" si="145"/>
        <v>0</v>
      </c>
      <c r="H935" s="618"/>
      <c r="I935" s="104">
        <f t="shared" si="142"/>
        <v>0</v>
      </c>
      <c r="J935" s="615">
        <f t="shared" si="146"/>
        <v>0</v>
      </c>
      <c r="K935" s="618"/>
      <c r="L935" s="104">
        <f t="shared" si="143"/>
        <v>0</v>
      </c>
      <c r="M935" s="615">
        <f t="shared" si="147"/>
        <v>0</v>
      </c>
      <c r="N935" s="618"/>
      <c r="O935" s="104">
        <f t="shared" si="144"/>
        <v>0</v>
      </c>
      <c r="P935" s="615">
        <f t="shared" si="148"/>
        <v>0</v>
      </c>
      <c r="Q935" s="616">
        <f t="shared" si="150"/>
        <v>0</v>
      </c>
      <c r="R935" s="616">
        <f t="shared" si="150"/>
        <v>0</v>
      </c>
      <c r="S935" s="617">
        <f t="shared" si="149"/>
        <v>0</v>
      </c>
    </row>
    <row r="936" spans="1:19" ht="22.5">
      <c r="A936" s="100">
        <f>'[2]Namuna No. 8'!A940</f>
        <v>0</v>
      </c>
      <c r="B936" s="618"/>
      <c r="C936" s="613"/>
      <c r="D936" s="618"/>
      <c r="E936" s="618"/>
      <c r="F936" s="619">
        <f t="shared" si="141"/>
        <v>0</v>
      </c>
      <c r="G936" s="615">
        <f t="shared" si="145"/>
        <v>0</v>
      </c>
      <c r="H936" s="618"/>
      <c r="I936" s="104">
        <f t="shared" si="142"/>
        <v>0</v>
      </c>
      <c r="J936" s="615">
        <f t="shared" si="146"/>
        <v>0</v>
      </c>
      <c r="K936" s="618"/>
      <c r="L936" s="104">
        <f t="shared" si="143"/>
        <v>0</v>
      </c>
      <c r="M936" s="615">
        <f t="shared" si="147"/>
        <v>0</v>
      </c>
      <c r="N936" s="618"/>
      <c r="O936" s="104">
        <f t="shared" si="144"/>
        <v>0</v>
      </c>
      <c r="P936" s="615">
        <f t="shared" si="148"/>
        <v>0</v>
      </c>
      <c r="Q936" s="616">
        <f t="shared" si="150"/>
        <v>0</v>
      </c>
      <c r="R936" s="616">
        <f t="shared" si="150"/>
        <v>0</v>
      </c>
      <c r="S936" s="617">
        <f t="shared" si="149"/>
        <v>0</v>
      </c>
    </row>
    <row r="937" spans="1:19" ht="22.5">
      <c r="A937" s="100">
        <f>'[2]Namuna No. 8'!A941</f>
        <v>0</v>
      </c>
      <c r="B937" s="618"/>
      <c r="C937" s="613"/>
      <c r="D937" s="618"/>
      <c r="E937" s="618"/>
      <c r="F937" s="619">
        <f t="shared" si="141"/>
        <v>0</v>
      </c>
      <c r="G937" s="615">
        <f t="shared" si="145"/>
        <v>0</v>
      </c>
      <c r="H937" s="618"/>
      <c r="I937" s="104">
        <f t="shared" si="142"/>
        <v>0</v>
      </c>
      <c r="J937" s="615">
        <f t="shared" si="146"/>
        <v>0</v>
      </c>
      <c r="K937" s="618"/>
      <c r="L937" s="104">
        <f t="shared" si="143"/>
        <v>0</v>
      </c>
      <c r="M937" s="615">
        <f t="shared" si="147"/>
        <v>0</v>
      </c>
      <c r="N937" s="618"/>
      <c r="O937" s="104">
        <f t="shared" si="144"/>
        <v>0</v>
      </c>
      <c r="P937" s="615">
        <f t="shared" si="148"/>
        <v>0</v>
      </c>
      <c r="Q937" s="616">
        <f t="shared" si="150"/>
        <v>0</v>
      </c>
      <c r="R937" s="616">
        <f t="shared" si="150"/>
        <v>0</v>
      </c>
      <c r="S937" s="617">
        <f t="shared" si="149"/>
        <v>0</v>
      </c>
    </row>
    <row r="938" spans="1:19" ht="22.5">
      <c r="A938" s="612">
        <f>'[2]Namuna No. 8'!A942</f>
        <v>0</v>
      </c>
      <c r="B938" s="618"/>
      <c r="C938" s="613"/>
      <c r="D938" s="618"/>
      <c r="E938" s="618"/>
      <c r="F938" s="619">
        <f t="shared" si="141"/>
        <v>0</v>
      </c>
      <c r="G938" s="615">
        <f t="shared" si="145"/>
        <v>0</v>
      </c>
      <c r="H938" s="618"/>
      <c r="I938" s="104">
        <f t="shared" si="142"/>
        <v>0</v>
      </c>
      <c r="J938" s="615">
        <f t="shared" si="146"/>
        <v>0</v>
      </c>
      <c r="K938" s="618"/>
      <c r="L938" s="104">
        <f t="shared" si="143"/>
        <v>0</v>
      </c>
      <c r="M938" s="615">
        <f t="shared" si="147"/>
        <v>0</v>
      </c>
      <c r="N938" s="618"/>
      <c r="O938" s="104">
        <f t="shared" si="144"/>
        <v>0</v>
      </c>
      <c r="P938" s="615">
        <f t="shared" si="148"/>
        <v>0</v>
      </c>
      <c r="Q938" s="616">
        <f t="shared" si="150"/>
        <v>0</v>
      </c>
      <c r="R938" s="616">
        <f t="shared" si="150"/>
        <v>0</v>
      </c>
      <c r="S938" s="617">
        <f t="shared" si="149"/>
        <v>0</v>
      </c>
    </row>
    <row r="939" spans="1:19" ht="22.5">
      <c r="A939" s="100">
        <f>'[2]Namuna No. 8'!A943</f>
        <v>0</v>
      </c>
      <c r="B939" s="618"/>
      <c r="C939" s="613"/>
      <c r="D939" s="618"/>
      <c r="E939" s="618"/>
      <c r="F939" s="619">
        <f t="shared" si="141"/>
        <v>0</v>
      </c>
      <c r="G939" s="615">
        <f t="shared" si="145"/>
        <v>0</v>
      </c>
      <c r="H939" s="618"/>
      <c r="I939" s="104">
        <f t="shared" si="142"/>
        <v>0</v>
      </c>
      <c r="J939" s="615">
        <f t="shared" si="146"/>
        <v>0</v>
      </c>
      <c r="K939" s="618"/>
      <c r="L939" s="104">
        <f t="shared" si="143"/>
        <v>0</v>
      </c>
      <c r="M939" s="615">
        <f t="shared" si="147"/>
        <v>0</v>
      </c>
      <c r="N939" s="618"/>
      <c r="O939" s="104">
        <f t="shared" si="144"/>
        <v>0</v>
      </c>
      <c r="P939" s="615">
        <f t="shared" si="148"/>
        <v>0</v>
      </c>
      <c r="Q939" s="616">
        <f t="shared" si="150"/>
        <v>0</v>
      </c>
      <c r="R939" s="616">
        <f t="shared" si="150"/>
        <v>0</v>
      </c>
      <c r="S939" s="617">
        <f t="shared" si="149"/>
        <v>0</v>
      </c>
    </row>
    <row r="940" spans="1:19" ht="22.5">
      <c r="A940" s="100">
        <f>'[2]Namuna No. 8'!A944</f>
        <v>0</v>
      </c>
      <c r="B940" s="618"/>
      <c r="C940" s="613"/>
      <c r="D940" s="618"/>
      <c r="E940" s="618"/>
      <c r="F940" s="619">
        <f t="shared" si="141"/>
        <v>0</v>
      </c>
      <c r="G940" s="615">
        <f t="shared" si="145"/>
        <v>0</v>
      </c>
      <c r="H940" s="618"/>
      <c r="I940" s="104">
        <f t="shared" si="142"/>
        <v>0</v>
      </c>
      <c r="J940" s="615">
        <f t="shared" si="146"/>
        <v>0</v>
      </c>
      <c r="K940" s="618"/>
      <c r="L940" s="104">
        <f t="shared" si="143"/>
        <v>0</v>
      </c>
      <c r="M940" s="615">
        <f t="shared" si="147"/>
        <v>0</v>
      </c>
      <c r="N940" s="618"/>
      <c r="O940" s="104">
        <f t="shared" si="144"/>
        <v>0</v>
      </c>
      <c r="P940" s="615">
        <f t="shared" si="148"/>
        <v>0</v>
      </c>
      <c r="Q940" s="616">
        <f t="shared" si="150"/>
        <v>0</v>
      </c>
      <c r="R940" s="616">
        <f t="shared" si="150"/>
        <v>0</v>
      </c>
      <c r="S940" s="617">
        <f t="shared" si="149"/>
        <v>0</v>
      </c>
    </row>
    <row r="941" spans="1:19" ht="22.5">
      <c r="A941" s="100">
        <f>'[2]Namuna No. 8'!A945</f>
        <v>0</v>
      </c>
      <c r="B941" s="618"/>
      <c r="C941" s="613"/>
      <c r="D941" s="618"/>
      <c r="E941" s="618"/>
      <c r="F941" s="619">
        <f t="shared" si="141"/>
        <v>0</v>
      </c>
      <c r="G941" s="615">
        <f t="shared" si="145"/>
        <v>0</v>
      </c>
      <c r="H941" s="618"/>
      <c r="I941" s="104">
        <f t="shared" si="142"/>
        <v>0</v>
      </c>
      <c r="J941" s="615">
        <f t="shared" si="146"/>
        <v>0</v>
      </c>
      <c r="K941" s="618"/>
      <c r="L941" s="104">
        <f t="shared" si="143"/>
        <v>0</v>
      </c>
      <c r="M941" s="615">
        <f t="shared" si="147"/>
        <v>0</v>
      </c>
      <c r="N941" s="618"/>
      <c r="O941" s="104">
        <f t="shared" si="144"/>
        <v>0</v>
      </c>
      <c r="P941" s="615">
        <f t="shared" si="148"/>
        <v>0</v>
      </c>
      <c r="Q941" s="616">
        <f t="shared" si="150"/>
        <v>0</v>
      </c>
      <c r="R941" s="616">
        <f t="shared" si="150"/>
        <v>0</v>
      </c>
      <c r="S941" s="617">
        <f t="shared" si="149"/>
        <v>0</v>
      </c>
    </row>
    <row r="942" spans="1:19" ht="22.5">
      <c r="A942" s="612">
        <f>'[2]Namuna No. 8'!A946</f>
        <v>0</v>
      </c>
      <c r="B942" s="618"/>
      <c r="C942" s="613"/>
      <c r="D942" s="618"/>
      <c r="E942" s="618"/>
      <c r="F942" s="619">
        <f t="shared" si="141"/>
        <v>0</v>
      </c>
      <c r="G942" s="615">
        <f t="shared" si="145"/>
        <v>0</v>
      </c>
      <c r="H942" s="618"/>
      <c r="I942" s="104">
        <f t="shared" si="142"/>
        <v>0</v>
      </c>
      <c r="J942" s="615">
        <f t="shared" si="146"/>
        <v>0</v>
      </c>
      <c r="K942" s="618"/>
      <c r="L942" s="104">
        <f t="shared" si="143"/>
        <v>0</v>
      </c>
      <c r="M942" s="615">
        <f t="shared" si="147"/>
        <v>0</v>
      </c>
      <c r="N942" s="618"/>
      <c r="O942" s="104">
        <f t="shared" si="144"/>
        <v>0</v>
      </c>
      <c r="P942" s="615">
        <f t="shared" si="148"/>
        <v>0</v>
      </c>
      <c r="Q942" s="616">
        <f t="shared" si="150"/>
        <v>0</v>
      </c>
      <c r="R942" s="616">
        <f t="shared" si="150"/>
        <v>0</v>
      </c>
      <c r="S942" s="617">
        <f t="shared" si="149"/>
        <v>0</v>
      </c>
    </row>
    <row r="943" spans="1:19" ht="22.5">
      <c r="A943" s="100">
        <f>'[2]Namuna No. 8'!A947</f>
        <v>0</v>
      </c>
      <c r="B943" s="618"/>
      <c r="C943" s="613"/>
      <c r="D943" s="618"/>
      <c r="E943" s="618"/>
      <c r="F943" s="619">
        <f t="shared" si="141"/>
        <v>0</v>
      </c>
      <c r="G943" s="615">
        <f t="shared" si="145"/>
        <v>0</v>
      </c>
      <c r="H943" s="618"/>
      <c r="I943" s="104">
        <f t="shared" si="142"/>
        <v>0</v>
      </c>
      <c r="J943" s="615">
        <f t="shared" si="146"/>
        <v>0</v>
      </c>
      <c r="K943" s="618"/>
      <c r="L943" s="104">
        <f t="shared" si="143"/>
        <v>0</v>
      </c>
      <c r="M943" s="615">
        <f t="shared" si="147"/>
        <v>0</v>
      </c>
      <c r="N943" s="618"/>
      <c r="O943" s="104">
        <f t="shared" si="144"/>
        <v>0</v>
      </c>
      <c r="P943" s="615">
        <f t="shared" si="148"/>
        <v>0</v>
      </c>
      <c r="Q943" s="616">
        <f t="shared" si="150"/>
        <v>0</v>
      </c>
      <c r="R943" s="616">
        <f t="shared" si="150"/>
        <v>0</v>
      </c>
      <c r="S943" s="617">
        <f t="shared" si="149"/>
        <v>0</v>
      </c>
    </row>
    <row r="944" spans="1:19" ht="22.5">
      <c r="A944" s="100">
        <f>'[2]Namuna No. 8'!A948</f>
        <v>0</v>
      </c>
      <c r="B944" s="618"/>
      <c r="C944" s="613"/>
      <c r="D944" s="618"/>
      <c r="E944" s="618"/>
      <c r="F944" s="619">
        <f t="shared" si="141"/>
        <v>0</v>
      </c>
      <c r="G944" s="615">
        <f t="shared" si="145"/>
        <v>0</v>
      </c>
      <c r="H944" s="618"/>
      <c r="I944" s="104">
        <f t="shared" si="142"/>
        <v>0</v>
      </c>
      <c r="J944" s="615">
        <f t="shared" si="146"/>
        <v>0</v>
      </c>
      <c r="K944" s="618"/>
      <c r="L944" s="104">
        <f t="shared" si="143"/>
        <v>0</v>
      </c>
      <c r="M944" s="615">
        <f t="shared" si="147"/>
        <v>0</v>
      </c>
      <c r="N944" s="618"/>
      <c r="O944" s="104">
        <f t="shared" si="144"/>
        <v>0</v>
      </c>
      <c r="P944" s="615">
        <f t="shared" si="148"/>
        <v>0</v>
      </c>
      <c r="Q944" s="616">
        <f t="shared" si="150"/>
        <v>0</v>
      </c>
      <c r="R944" s="616">
        <f t="shared" si="150"/>
        <v>0</v>
      </c>
      <c r="S944" s="617">
        <f t="shared" si="149"/>
        <v>0</v>
      </c>
    </row>
    <row r="945" spans="1:19" ht="22.5">
      <c r="A945" s="100">
        <f>'[2]Namuna No. 8'!A949</f>
        <v>0</v>
      </c>
      <c r="B945" s="618"/>
      <c r="C945" s="613"/>
      <c r="D945" s="618"/>
      <c r="E945" s="618"/>
      <c r="F945" s="619">
        <f t="shared" si="141"/>
        <v>0</v>
      </c>
      <c r="G945" s="615">
        <f t="shared" si="145"/>
        <v>0</v>
      </c>
      <c r="H945" s="618"/>
      <c r="I945" s="104">
        <f t="shared" si="142"/>
        <v>0</v>
      </c>
      <c r="J945" s="615">
        <f t="shared" si="146"/>
        <v>0</v>
      </c>
      <c r="K945" s="618"/>
      <c r="L945" s="104">
        <f t="shared" si="143"/>
        <v>0</v>
      </c>
      <c r="M945" s="615">
        <f t="shared" si="147"/>
        <v>0</v>
      </c>
      <c r="N945" s="618"/>
      <c r="O945" s="104">
        <f t="shared" si="144"/>
        <v>0</v>
      </c>
      <c r="P945" s="615">
        <f t="shared" si="148"/>
        <v>0</v>
      </c>
      <c r="Q945" s="616">
        <f t="shared" si="150"/>
        <v>0</v>
      </c>
      <c r="R945" s="616">
        <f t="shared" si="150"/>
        <v>0</v>
      </c>
      <c r="S945" s="617">
        <f t="shared" si="149"/>
        <v>0</v>
      </c>
    </row>
    <row r="946" spans="1:19" ht="22.5">
      <c r="A946" s="612">
        <f>'[2]Namuna No. 8'!A950</f>
        <v>0</v>
      </c>
      <c r="B946" s="618"/>
      <c r="C946" s="613"/>
      <c r="D946" s="618"/>
      <c r="E946" s="618"/>
      <c r="F946" s="619">
        <f t="shared" si="141"/>
        <v>0</v>
      </c>
      <c r="G946" s="615">
        <f t="shared" si="145"/>
        <v>0</v>
      </c>
      <c r="H946" s="618"/>
      <c r="I946" s="104">
        <f t="shared" si="142"/>
        <v>0</v>
      </c>
      <c r="J946" s="615">
        <f t="shared" si="146"/>
        <v>0</v>
      </c>
      <c r="K946" s="618"/>
      <c r="L946" s="104">
        <f t="shared" si="143"/>
        <v>0</v>
      </c>
      <c r="M946" s="615">
        <f t="shared" si="147"/>
        <v>0</v>
      </c>
      <c r="N946" s="618"/>
      <c r="O946" s="104">
        <f t="shared" si="144"/>
        <v>0</v>
      </c>
      <c r="P946" s="615">
        <f t="shared" si="148"/>
        <v>0</v>
      </c>
      <c r="Q946" s="616">
        <f t="shared" si="150"/>
        <v>0</v>
      </c>
      <c r="R946" s="616">
        <f t="shared" si="150"/>
        <v>0</v>
      </c>
      <c r="S946" s="617">
        <f t="shared" si="149"/>
        <v>0</v>
      </c>
    </row>
    <row r="947" spans="1:19" ht="22.5">
      <c r="A947" s="100">
        <f>'[2]Namuna No. 8'!A951</f>
        <v>0</v>
      </c>
      <c r="B947" s="618"/>
      <c r="C947" s="613"/>
      <c r="D947" s="618"/>
      <c r="E947" s="618"/>
      <c r="F947" s="619">
        <f t="shared" si="141"/>
        <v>0</v>
      </c>
      <c r="G947" s="615">
        <f t="shared" si="145"/>
        <v>0</v>
      </c>
      <c r="H947" s="618"/>
      <c r="I947" s="104">
        <f t="shared" si="142"/>
        <v>0</v>
      </c>
      <c r="J947" s="615">
        <f t="shared" si="146"/>
        <v>0</v>
      </c>
      <c r="K947" s="618"/>
      <c r="L947" s="104">
        <f t="shared" si="143"/>
        <v>0</v>
      </c>
      <c r="M947" s="615">
        <f t="shared" si="147"/>
        <v>0</v>
      </c>
      <c r="N947" s="618"/>
      <c r="O947" s="104">
        <f t="shared" si="144"/>
        <v>0</v>
      </c>
      <c r="P947" s="615">
        <f t="shared" si="148"/>
        <v>0</v>
      </c>
      <c r="Q947" s="616">
        <f t="shared" si="150"/>
        <v>0</v>
      </c>
      <c r="R947" s="616">
        <f t="shared" si="150"/>
        <v>0</v>
      </c>
      <c r="S947" s="617">
        <f t="shared" si="149"/>
        <v>0</v>
      </c>
    </row>
    <row r="948" spans="1:19" ht="22.5">
      <c r="A948" s="100">
        <f>'[2]Namuna No. 8'!A952</f>
        <v>0</v>
      </c>
      <c r="B948" s="618"/>
      <c r="C948" s="613"/>
      <c r="D948" s="618"/>
      <c r="E948" s="618"/>
      <c r="F948" s="619">
        <f t="shared" si="141"/>
        <v>0</v>
      </c>
      <c r="G948" s="615">
        <f t="shared" si="145"/>
        <v>0</v>
      </c>
      <c r="H948" s="618"/>
      <c r="I948" s="104">
        <f t="shared" si="142"/>
        <v>0</v>
      </c>
      <c r="J948" s="615">
        <f t="shared" si="146"/>
        <v>0</v>
      </c>
      <c r="K948" s="618"/>
      <c r="L948" s="104">
        <f t="shared" si="143"/>
        <v>0</v>
      </c>
      <c r="M948" s="615">
        <f t="shared" si="147"/>
        <v>0</v>
      </c>
      <c r="N948" s="618"/>
      <c r="O948" s="104">
        <f t="shared" si="144"/>
        <v>0</v>
      </c>
      <c r="P948" s="615">
        <f t="shared" si="148"/>
        <v>0</v>
      </c>
      <c r="Q948" s="616">
        <f t="shared" si="150"/>
        <v>0</v>
      </c>
      <c r="R948" s="616">
        <f t="shared" si="150"/>
        <v>0</v>
      </c>
      <c r="S948" s="617">
        <f t="shared" si="149"/>
        <v>0</v>
      </c>
    </row>
    <row r="949" spans="1:19" ht="22.5">
      <c r="A949" s="100">
        <f>'[2]Namuna No. 8'!A953</f>
        <v>0</v>
      </c>
      <c r="B949" s="618"/>
      <c r="C949" s="613"/>
      <c r="D949" s="618"/>
      <c r="E949" s="618"/>
      <c r="F949" s="619">
        <f t="shared" si="141"/>
        <v>0</v>
      </c>
      <c r="G949" s="615">
        <f t="shared" si="145"/>
        <v>0</v>
      </c>
      <c r="H949" s="618"/>
      <c r="I949" s="104">
        <f t="shared" si="142"/>
        <v>0</v>
      </c>
      <c r="J949" s="615">
        <f t="shared" si="146"/>
        <v>0</v>
      </c>
      <c r="K949" s="618"/>
      <c r="L949" s="104">
        <f t="shared" si="143"/>
        <v>0</v>
      </c>
      <c r="M949" s="615">
        <f t="shared" si="147"/>
        <v>0</v>
      </c>
      <c r="N949" s="618"/>
      <c r="O949" s="104">
        <f t="shared" si="144"/>
        <v>0</v>
      </c>
      <c r="P949" s="615">
        <f t="shared" si="148"/>
        <v>0</v>
      </c>
      <c r="Q949" s="616">
        <f t="shared" si="150"/>
        <v>0</v>
      </c>
      <c r="R949" s="616">
        <f t="shared" si="150"/>
        <v>0</v>
      </c>
      <c r="S949" s="617">
        <f t="shared" si="149"/>
        <v>0</v>
      </c>
    </row>
    <row r="950" spans="1:19" ht="22.5">
      <c r="A950" s="612">
        <f>'[2]Namuna No. 8'!A954</f>
        <v>0</v>
      </c>
      <c r="B950" s="618"/>
      <c r="C950" s="613"/>
      <c r="D950" s="618"/>
      <c r="E950" s="618"/>
      <c r="F950" s="619">
        <f t="shared" si="141"/>
        <v>0</v>
      </c>
      <c r="G950" s="615">
        <f t="shared" si="145"/>
        <v>0</v>
      </c>
      <c r="H950" s="618"/>
      <c r="I950" s="104">
        <f t="shared" si="142"/>
        <v>0</v>
      </c>
      <c r="J950" s="615">
        <f t="shared" si="146"/>
        <v>0</v>
      </c>
      <c r="K950" s="618"/>
      <c r="L950" s="104">
        <f t="shared" si="143"/>
        <v>0</v>
      </c>
      <c r="M950" s="615">
        <f t="shared" si="147"/>
        <v>0</v>
      </c>
      <c r="N950" s="618"/>
      <c r="O950" s="104">
        <f t="shared" si="144"/>
        <v>0</v>
      </c>
      <c r="P950" s="615">
        <f t="shared" si="148"/>
        <v>0</v>
      </c>
      <c r="Q950" s="616">
        <f t="shared" si="150"/>
        <v>0</v>
      </c>
      <c r="R950" s="616">
        <f t="shared" si="150"/>
        <v>0</v>
      </c>
      <c r="S950" s="617">
        <f t="shared" si="149"/>
        <v>0</v>
      </c>
    </row>
    <row r="951" spans="1:19" ht="22.5">
      <c r="A951" s="100">
        <f>'[2]Namuna No. 8'!A955</f>
        <v>0</v>
      </c>
      <c r="B951" s="618"/>
      <c r="C951" s="613"/>
      <c r="D951" s="618"/>
      <c r="E951" s="618"/>
      <c r="F951" s="619">
        <f t="shared" si="141"/>
        <v>0</v>
      </c>
      <c r="G951" s="615">
        <f t="shared" si="145"/>
        <v>0</v>
      </c>
      <c r="H951" s="618"/>
      <c r="I951" s="104">
        <f t="shared" si="142"/>
        <v>0</v>
      </c>
      <c r="J951" s="615">
        <f t="shared" si="146"/>
        <v>0</v>
      </c>
      <c r="K951" s="618"/>
      <c r="L951" s="104">
        <f t="shared" si="143"/>
        <v>0</v>
      </c>
      <c r="M951" s="615">
        <f t="shared" si="147"/>
        <v>0</v>
      </c>
      <c r="N951" s="618"/>
      <c r="O951" s="104">
        <f t="shared" si="144"/>
        <v>0</v>
      </c>
      <c r="P951" s="615">
        <f t="shared" si="148"/>
        <v>0</v>
      </c>
      <c r="Q951" s="616">
        <f t="shared" si="150"/>
        <v>0</v>
      </c>
      <c r="R951" s="616">
        <f t="shared" si="150"/>
        <v>0</v>
      </c>
      <c r="S951" s="617">
        <f t="shared" si="149"/>
        <v>0</v>
      </c>
    </row>
    <row r="952" spans="1:19" ht="22.5">
      <c r="A952" s="100">
        <f>'[2]Namuna No. 8'!A956</f>
        <v>0</v>
      </c>
      <c r="B952" s="618"/>
      <c r="C952" s="613"/>
      <c r="D952" s="618"/>
      <c r="E952" s="618"/>
      <c r="F952" s="619">
        <f t="shared" si="141"/>
        <v>0</v>
      </c>
      <c r="G952" s="615">
        <f t="shared" si="145"/>
        <v>0</v>
      </c>
      <c r="H952" s="618"/>
      <c r="I952" s="104">
        <f t="shared" si="142"/>
        <v>0</v>
      </c>
      <c r="J952" s="615">
        <f t="shared" si="146"/>
        <v>0</v>
      </c>
      <c r="K952" s="618"/>
      <c r="L952" s="104">
        <f t="shared" si="143"/>
        <v>0</v>
      </c>
      <c r="M952" s="615">
        <f t="shared" si="147"/>
        <v>0</v>
      </c>
      <c r="N952" s="618"/>
      <c r="O952" s="104">
        <f t="shared" si="144"/>
        <v>0</v>
      </c>
      <c r="P952" s="615">
        <f t="shared" si="148"/>
        <v>0</v>
      </c>
      <c r="Q952" s="616">
        <f t="shared" si="150"/>
        <v>0</v>
      </c>
      <c r="R952" s="616">
        <f t="shared" si="150"/>
        <v>0</v>
      </c>
      <c r="S952" s="617">
        <f t="shared" si="149"/>
        <v>0</v>
      </c>
    </row>
    <row r="953" spans="1:19" ht="22.5">
      <c r="A953" s="100">
        <f>'[2]Namuna No. 8'!A957</f>
        <v>0</v>
      </c>
      <c r="B953" s="618"/>
      <c r="C953" s="613"/>
      <c r="D953" s="618"/>
      <c r="E953" s="618"/>
      <c r="F953" s="619">
        <f t="shared" si="141"/>
        <v>0</v>
      </c>
      <c r="G953" s="615">
        <f t="shared" si="145"/>
        <v>0</v>
      </c>
      <c r="H953" s="618"/>
      <c r="I953" s="104">
        <f t="shared" si="142"/>
        <v>0</v>
      </c>
      <c r="J953" s="615">
        <f t="shared" si="146"/>
        <v>0</v>
      </c>
      <c r="K953" s="618"/>
      <c r="L953" s="104">
        <f t="shared" si="143"/>
        <v>0</v>
      </c>
      <c r="M953" s="615">
        <f t="shared" si="147"/>
        <v>0</v>
      </c>
      <c r="N953" s="618"/>
      <c r="O953" s="104">
        <f t="shared" si="144"/>
        <v>0</v>
      </c>
      <c r="P953" s="615">
        <f t="shared" si="148"/>
        <v>0</v>
      </c>
      <c r="Q953" s="616">
        <f t="shared" si="150"/>
        <v>0</v>
      </c>
      <c r="R953" s="616">
        <f t="shared" si="150"/>
        <v>0</v>
      </c>
      <c r="S953" s="617">
        <f t="shared" si="149"/>
        <v>0</v>
      </c>
    </row>
    <row r="954" spans="1:19" ht="22.5">
      <c r="A954" s="612">
        <f>'[2]Namuna No. 8'!A958</f>
        <v>0</v>
      </c>
      <c r="B954" s="618"/>
      <c r="C954" s="613"/>
      <c r="D954" s="618"/>
      <c r="E954" s="618"/>
      <c r="F954" s="619">
        <f t="shared" si="141"/>
        <v>0</v>
      </c>
      <c r="G954" s="615">
        <f t="shared" si="145"/>
        <v>0</v>
      </c>
      <c r="H954" s="618"/>
      <c r="I954" s="104">
        <f t="shared" si="142"/>
        <v>0</v>
      </c>
      <c r="J954" s="615">
        <f t="shared" si="146"/>
        <v>0</v>
      </c>
      <c r="K954" s="618"/>
      <c r="L954" s="104">
        <f t="shared" si="143"/>
        <v>0</v>
      </c>
      <c r="M954" s="615">
        <f t="shared" si="147"/>
        <v>0</v>
      </c>
      <c r="N954" s="618"/>
      <c r="O954" s="104">
        <f t="shared" si="144"/>
        <v>0</v>
      </c>
      <c r="P954" s="615">
        <f t="shared" si="148"/>
        <v>0</v>
      </c>
      <c r="Q954" s="616">
        <f t="shared" si="150"/>
        <v>0</v>
      </c>
      <c r="R954" s="616">
        <f t="shared" si="150"/>
        <v>0</v>
      </c>
      <c r="S954" s="617">
        <f t="shared" si="149"/>
        <v>0</v>
      </c>
    </row>
    <row r="955" spans="1:19" ht="22.5">
      <c r="A955" s="100">
        <f>'[2]Namuna No. 8'!A959</f>
        <v>0</v>
      </c>
      <c r="B955" s="618"/>
      <c r="C955" s="613"/>
      <c r="D955" s="618"/>
      <c r="E955" s="618"/>
      <c r="F955" s="619">
        <f t="shared" si="141"/>
        <v>0</v>
      </c>
      <c r="G955" s="615">
        <f t="shared" si="145"/>
        <v>0</v>
      </c>
      <c r="H955" s="618"/>
      <c r="I955" s="104">
        <f t="shared" si="142"/>
        <v>0</v>
      </c>
      <c r="J955" s="615">
        <f t="shared" si="146"/>
        <v>0</v>
      </c>
      <c r="K955" s="618"/>
      <c r="L955" s="104">
        <f t="shared" si="143"/>
        <v>0</v>
      </c>
      <c r="M955" s="615">
        <f t="shared" si="147"/>
        <v>0</v>
      </c>
      <c r="N955" s="618"/>
      <c r="O955" s="104">
        <f t="shared" si="144"/>
        <v>0</v>
      </c>
      <c r="P955" s="615">
        <f t="shared" si="148"/>
        <v>0</v>
      </c>
      <c r="Q955" s="616">
        <f t="shared" si="150"/>
        <v>0</v>
      </c>
      <c r="R955" s="616">
        <f t="shared" si="150"/>
        <v>0</v>
      </c>
      <c r="S955" s="617">
        <f t="shared" si="149"/>
        <v>0</v>
      </c>
    </row>
    <row r="956" spans="1:19" ht="22.5">
      <c r="A956" s="100">
        <f>'[2]Namuna No. 8'!A960</f>
        <v>0</v>
      </c>
      <c r="B956" s="618"/>
      <c r="C956" s="613"/>
      <c r="D956" s="618"/>
      <c r="E956" s="618"/>
      <c r="F956" s="619">
        <f t="shared" si="141"/>
        <v>0</v>
      </c>
      <c r="G956" s="615">
        <f t="shared" si="145"/>
        <v>0</v>
      </c>
      <c r="H956" s="618"/>
      <c r="I956" s="104">
        <f t="shared" si="142"/>
        <v>0</v>
      </c>
      <c r="J956" s="615">
        <f t="shared" si="146"/>
        <v>0</v>
      </c>
      <c r="K956" s="618"/>
      <c r="L956" s="104">
        <f t="shared" si="143"/>
        <v>0</v>
      </c>
      <c r="M956" s="615">
        <f t="shared" si="147"/>
        <v>0</v>
      </c>
      <c r="N956" s="618"/>
      <c r="O956" s="104">
        <f t="shared" si="144"/>
        <v>0</v>
      </c>
      <c r="P956" s="615">
        <f t="shared" si="148"/>
        <v>0</v>
      </c>
      <c r="Q956" s="616">
        <f t="shared" si="150"/>
        <v>0</v>
      </c>
      <c r="R956" s="616">
        <f t="shared" si="150"/>
        <v>0</v>
      </c>
      <c r="S956" s="617">
        <f t="shared" si="149"/>
        <v>0</v>
      </c>
    </row>
    <row r="957" spans="1:19" ht="22.5">
      <c r="A957" s="100">
        <f>'[2]Namuna No. 8'!A961</f>
        <v>0</v>
      </c>
      <c r="B957" s="618"/>
      <c r="C957" s="613"/>
      <c r="D957" s="618"/>
      <c r="E957" s="618"/>
      <c r="F957" s="619">
        <f t="shared" si="141"/>
        <v>0</v>
      </c>
      <c r="G957" s="615">
        <f t="shared" si="145"/>
        <v>0</v>
      </c>
      <c r="H957" s="618"/>
      <c r="I957" s="104">
        <f t="shared" si="142"/>
        <v>0</v>
      </c>
      <c r="J957" s="615">
        <f t="shared" si="146"/>
        <v>0</v>
      </c>
      <c r="K957" s="618"/>
      <c r="L957" s="104">
        <f t="shared" si="143"/>
        <v>0</v>
      </c>
      <c r="M957" s="615">
        <f t="shared" si="147"/>
        <v>0</v>
      </c>
      <c r="N957" s="618"/>
      <c r="O957" s="104">
        <f t="shared" si="144"/>
        <v>0</v>
      </c>
      <c r="P957" s="615">
        <f t="shared" si="148"/>
        <v>0</v>
      </c>
      <c r="Q957" s="616">
        <f t="shared" si="150"/>
        <v>0</v>
      </c>
      <c r="R957" s="616">
        <f t="shared" si="150"/>
        <v>0</v>
      </c>
      <c r="S957" s="617">
        <f t="shared" si="149"/>
        <v>0</v>
      </c>
    </row>
    <row r="958" spans="1:19" ht="22.5">
      <c r="A958" s="612">
        <f>'[2]Namuna No. 8'!A962</f>
        <v>0</v>
      </c>
      <c r="B958" s="618"/>
      <c r="C958" s="613"/>
      <c r="D958" s="618"/>
      <c r="E958" s="618"/>
      <c r="F958" s="619">
        <f t="shared" si="141"/>
        <v>0</v>
      </c>
      <c r="G958" s="615">
        <f t="shared" si="145"/>
        <v>0</v>
      </c>
      <c r="H958" s="618"/>
      <c r="I958" s="104">
        <f t="shared" si="142"/>
        <v>0</v>
      </c>
      <c r="J958" s="615">
        <f t="shared" si="146"/>
        <v>0</v>
      </c>
      <c r="K958" s="618"/>
      <c r="L958" s="104">
        <f t="shared" si="143"/>
        <v>0</v>
      </c>
      <c r="M958" s="615">
        <f t="shared" si="147"/>
        <v>0</v>
      </c>
      <c r="N958" s="618"/>
      <c r="O958" s="104">
        <f t="shared" si="144"/>
        <v>0</v>
      </c>
      <c r="P958" s="615">
        <f t="shared" si="148"/>
        <v>0</v>
      </c>
      <c r="Q958" s="616">
        <f t="shared" si="150"/>
        <v>0</v>
      </c>
      <c r="R958" s="616">
        <f t="shared" si="150"/>
        <v>0</v>
      </c>
      <c r="S958" s="617">
        <f t="shared" si="149"/>
        <v>0</v>
      </c>
    </row>
    <row r="959" spans="1:19" ht="22.5">
      <c r="A959" s="100">
        <f>'[2]Namuna No. 8'!A963</f>
        <v>0</v>
      </c>
      <c r="B959" s="618"/>
      <c r="C959" s="613"/>
      <c r="D959" s="618"/>
      <c r="E959" s="618"/>
      <c r="F959" s="619">
        <f t="shared" si="141"/>
        <v>0</v>
      </c>
      <c r="G959" s="615">
        <f t="shared" si="145"/>
        <v>0</v>
      </c>
      <c r="H959" s="618"/>
      <c r="I959" s="104">
        <f t="shared" si="142"/>
        <v>0</v>
      </c>
      <c r="J959" s="615">
        <f t="shared" si="146"/>
        <v>0</v>
      </c>
      <c r="K959" s="618"/>
      <c r="L959" s="104">
        <f t="shared" si="143"/>
        <v>0</v>
      </c>
      <c r="M959" s="615">
        <f t="shared" si="147"/>
        <v>0</v>
      </c>
      <c r="N959" s="618"/>
      <c r="O959" s="104">
        <f t="shared" si="144"/>
        <v>0</v>
      </c>
      <c r="P959" s="615">
        <f t="shared" si="148"/>
        <v>0</v>
      </c>
      <c r="Q959" s="616">
        <f t="shared" si="150"/>
        <v>0</v>
      </c>
      <c r="R959" s="616">
        <f t="shared" si="150"/>
        <v>0</v>
      </c>
      <c r="S959" s="617">
        <f t="shared" si="149"/>
        <v>0</v>
      </c>
    </row>
    <row r="960" spans="1:19" ht="22.5">
      <c r="A960" s="100">
        <f>'[2]Namuna No. 8'!A964</f>
        <v>0</v>
      </c>
      <c r="B960" s="618"/>
      <c r="C960" s="613"/>
      <c r="D960" s="618"/>
      <c r="E960" s="618"/>
      <c r="F960" s="619">
        <f t="shared" si="141"/>
        <v>0</v>
      </c>
      <c r="G960" s="615">
        <f t="shared" si="145"/>
        <v>0</v>
      </c>
      <c r="H960" s="618"/>
      <c r="I960" s="104">
        <f t="shared" si="142"/>
        <v>0</v>
      </c>
      <c r="J960" s="615">
        <f t="shared" si="146"/>
        <v>0</v>
      </c>
      <c r="K960" s="618"/>
      <c r="L960" s="104">
        <f t="shared" si="143"/>
        <v>0</v>
      </c>
      <c r="M960" s="615">
        <f t="shared" si="147"/>
        <v>0</v>
      </c>
      <c r="N960" s="618"/>
      <c r="O960" s="104">
        <f t="shared" si="144"/>
        <v>0</v>
      </c>
      <c r="P960" s="615">
        <f t="shared" si="148"/>
        <v>0</v>
      </c>
      <c r="Q960" s="616">
        <f t="shared" si="150"/>
        <v>0</v>
      </c>
      <c r="R960" s="616">
        <f t="shared" si="150"/>
        <v>0</v>
      </c>
      <c r="S960" s="617">
        <f t="shared" si="149"/>
        <v>0</v>
      </c>
    </row>
    <row r="961" spans="1:19" ht="22.5">
      <c r="A961" s="100">
        <f>'[2]Namuna No. 8'!A965</f>
        <v>0</v>
      </c>
      <c r="B961" s="618"/>
      <c r="C961" s="613"/>
      <c r="D961" s="618"/>
      <c r="E961" s="618"/>
      <c r="F961" s="619">
        <f t="shared" si="141"/>
        <v>0</v>
      </c>
      <c r="G961" s="615">
        <f t="shared" si="145"/>
        <v>0</v>
      </c>
      <c r="H961" s="618"/>
      <c r="I961" s="104">
        <f t="shared" si="142"/>
        <v>0</v>
      </c>
      <c r="J961" s="615">
        <f t="shared" si="146"/>
        <v>0</v>
      </c>
      <c r="K961" s="618"/>
      <c r="L961" s="104">
        <f t="shared" si="143"/>
        <v>0</v>
      </c>
      <c r="M961" s="615">
        <f t="shared" si="147"/>
        <v>0</v>
      </c>
      <c r="N961" s="618"/>
      <c r="O961" s="104">
        <f t="shared" si="144"/>
        <v>0</v>
      </c>
      <c r="P961" s="615">
        <f t="shared" si="148"/>
        <v>0</v>
      </c>
      <c r="Q961" s="616">
        <f t="shared" si="150"/>
        <v>0</v>
      </c>
      <c r="R961" s="616">
        <f t="shared" si="150"/>
        <v>0</v>
      </c>
      <c r="S961" s="617">
        <f t="shared" si="149"/>
        <v>0</v>
      </c>
    </row>
    <row r="962" spans="1:19" ht="22.5">
      <c r="A962" s="612">
        <f>'[2]Namuna No. 8'!A966</f>
        <v>0</v>
      </c>
      <c r="B962" s="618"/>
      <c r="C962" s="613"/>
      <c r="D962" s="618"/>
      <c r="E962" s="618"/>
      <c r="F962" s="619">
        <f t="shared" si="141"/>
        <v>0</v>
      </c>
      <c r="G962" s="615">
        <f t="shared" si="145"/>
        <v>0</v>
      </c>
      <c r="H962" s="618"/>
      <c r="I962" s="104">
        <f t="shared" si="142"/>
        <v>0</v>
      </c>
      <c r="J962" s="615">
        <f t="shared" si="146"/>
        <v>0</v>
      </c>
      <c r="K962" s="618"/>
      <c r="L962" s="104">
        <f t="shared" si="143"/>
        <v>0</v>
      </c>
      <c r="M962" s="615">
        <f t="shared" si="147"/>
        <v>0</v>
      </c>
      <c r="N962" s="618"/>
      <c r="O962" s="104">
        <f t="shared" si="144"/>
        <v>0</v>
      </c>
      <c r="P962" s="615">
        <f t="shared" si="148"/>
        <v>0</v>
      </c>
      <c r="Q962" s="616">
        <f t="shared" si="150"/>
        <v>0</v>
      </c>
      <c r="R962" s="616">
        <f t="shared" si="150"/>
        <v>0</v>
      </c>
      <c r="S962" s="617">
        <f t="shared" si="149"/>
        <v>0</v>
      </c>
    </row>
    <row r="963" spans="1:19" ht="22.5">
      <c r="A963" s="100">
        <f>'[2]Namuna No. 8'!A967</f>
        <v>0</v>
      </c>
      <c r="B963" s="618"/>
      <c r="C963" s="613"/>
      <c r="D963" s="618"/>
      <c r="E963" s="618"/>
      <c r="F963" s="619">
        <f t="shared" si="141"/>
        <v>0</v>
      </c>
      <c r="G963" s="615">
        <f t="shared" si="145"/>
        <v>0</v>
      </c>
      <c r="H963" s="618"/>
      <c r="I963" s="104">
        <f t="shared" si="142"/>
        <v>0</v>
      </c>
      <c r="J963" s="615">
        <f t="shared" si="146"/>
        <v>0</v>
      </c>
      <c r="K963" s="618"/>
      <c r="L963" s="104">
        <f t="shared" si="143"/>
        <v>0</v>
      </c>
      <c r="M963" s="615">
        <f t="shared" si="147"/>
        <v>0</v>
      </c>
      <c r="N963" s="618"/>
      <c r="O963" s="104">
        <f t="shared" si="144"/>
        <v>0</v>
      </c>
      <c r="P963" s="615">
        <f t="shared" si="148"/>
        <v>0</v>
      </c>
      <c r="Q963" s="616">
        <f t="shared" si="150"/>
        <v>0</v>
      </c>
      <c r="R963" s="616">
        <f t="shared" si="150"/>
        <v>0</v>
      </c>
      <c r="S963" s="617">
        <f t="shared" si="149"/>
        <v>0</v>
      </c>
    </row>
    <row r="964" spans="1:19" ht="22.5">
      <c r="A964" s="100">
        <f>'[2]Namuna No. 8'!A968</f>
        <v>0</v>
      </c>
      <c r="B964" s="618"/>
      <c r="C964" s="613"/>
      <c r="D964" s="618"/>
      <c r="E964" s="618"/>
      <c r="F964" s="619">
        <f t="shared" si="141"/>
        <v>0</v>
      </c>
      <c r="G964" s="615">
        <f t="shared" si="145"/>
        <v>0</v>
      </c>
      <c r="H964" s="618"/>
      <c r="I964" s="104">
        <f t="shared" si="142"/>
        <v>0</v>
      </c>
      <c r="J964" s="615">
        <f t="shared" si="146"/>
        <v>0</v>
      </c>
      <c r="K964" s="618"/>
      <c r="L964" s="104">
        <f t="shared" si="143"/>
        <v>0</v>
      </c>
      <c r="M964" s="615">
        <f t="shared" si="147"/>
        <v>0</v>
      </c>
      <c r="N964" s="618"/>
      <c r="O964" s="104">
        <f t="shared" si="144"/>
        <v>0</v>
      </c>
      <c r="P964" s="615">
        <f t="shared" si="148"/>
        <v>0</v>
      </c>
      <c r="Q964" s="616">
        <f t="shared" si="150"/>
        <v>0</v>
      </c>
      <c r="R964" s="616">
        <f t="shared" si="150"/>
        <v>0</v>
      </c>
      <c r="S964" s="617">
        <f t="shared" si="149"/>
        <v>0</v>
      </c>
    </row>
    <row r="965" spans="1:19" ht="22.5">
      <c r="A965" s="100">
        <f>'[2]Namuna No. 8'!A969</f>
        <v>0</v>
      </c>
      <c r="B965" s="618"/>
      <c r="C965" s="613"/>
      <c r="D965" s="618"/>
      <c r="E965" s="618"/>
      <c r="F965" s="619">
        <f t="shared" si="141"/>
        <v>0</v>
      </c>
      <c r="G965" s="615">
        <f t="shared" si="145"/>
        <v>0</v>
      </c>
      <c r="H965" s="618"/>
      <c r="I965" s="104">
        <f t="shared" si="142"/>
        <v>0</v>
      </c>
      <c r="J965" s="615">
        <f t="shared" si="146"/>
        <v>0</v>
      </c>
      <c r="K965" s="618"/>
      <c r="L965" s="104">
        <f t="shared" si="143"/>
        <v>0</v>
      </c>
      <c r="M965" s="615">
        <f t="shared" si="147"/>
        <v>0</v>
      </c>
      <c r="N965" s="618"/>
      <c r="O965" s="104">
        <f t="shared" si="144"/>
        <v>0</v>
      </c>
      <c r="P965" s="615">
        <f t="shared" si="148"/>
        <v>0</v>
      </c>
      <c r="Q965" s="616">
        <f t="shared" si="150"/>
        <v>0</v>
      </c>
      <c r="R965" s="616">
        <f t="shared" si="150"/>
        <v>0</v>
      </c>
      <c r="S965" s="617">
        <f t="shared" si="149"/>
        <v>0</v>
      </c>
    </row>
    <row r="966" spans="1:19" ht="22.5">
      <c r="A966" s="612">
        <f>'[2]Namuna No. 8'!A970</f>
        <v>0</v>
      </c>
      <c r="B966" s="618"/>
      <c r="C966" s="613"/>
      <c r="D966" s="618"/>
      <c r="E966" s="618"/>
      <c r="F966" s="619">
        <f t="shared" ref="F966:F1029" si="151">SUMIF(Name,C966,GPA)</f>
        <v>0</v>
      </c>
      <c r="G966" s="615">
        <f t="shared" si="145"/>
        <v>0</v>
      </c>
      <c r="H966" s="618"/>
      <c r="I966" s="104">
        <f t="shared" ref="I966:I1029" si="152">SUMIF(Name,C966,SNT)</f>
        <v>0</v>
      </c>
      <c r="J966" s="615">
        <f t="shared" si="146"/>
        <v>0</v>
      </c>
      <c r="K966" s="618"/>
      <c r="L966" s="104">
        <f t="shared" ref="L966:L1029" si="153">SUMIF(Name,C966,SNT)</f>
        <v>0</v>
      </c>
      <c r="M966" s="615">
        <f t="shared" si="147"/>
        <v>0</v>
      </c>
      <c r="N966" s="618"/>
      <c r="O966" s="104">
        <f t="shared" ref="O966:O1029" si="154">SUMIF(Name,C966,WST)</f>
        <v>0</v>
      </c>
      <c r="P966" s="615">
        <f t="shared" si="148"/>
        <v>0</v>
      </c>
      <c r="Q966" s="616">
        <f t="shared" si="150"/>
        <v>0</v>
      </c>
      <c r="R966" s="616">
        <f t="shared" si="150"/>
        <v>0</v>
      </c>
      <c r="S966" s="617">
        <f t="shared" si="149"/>
        <v>0</v>
      </c>
    </row>
    <row r="967" spans="1:19" ht="22.5">
      <c r="A967" s="100">
        <f>'[2]Namuna No. 8'!A971</f>
        <v>0</v>
      </c>
      <c r="B967" s="618"/>
      <c r="C967" s="613"/>
      <c r="D967" s="618"/>
      <c r="E967" s="618"/>
      <c r="F967" s="619">
        <f t="shared" si="151"/>
        <v>0</v>
      </c>
      <c r="G967" s="615">
        <f t="shared" ref="G967:G1030" si="155">SUM(E967:F967)</f>
        <v>0</v>
      </c>
      <c r="H967" s="618"/>
      <c r="I967" s="104">
        <f t="shared" si="152"/>
        <v>0</v>
      </c>
      <c r="J967" s="615">
        <f t="shared" ref="J967:J1030" si="156">SUM(H967:I967)</f>
        <v>0</v>
      </c>
      <c r="K967" s="618"/>
      <c r="L967" s="104">
        <f t="shared" si="153"/>
        <v>0</v>
      </c>
      <c r="M967" s="615">
        <f t="shared" ref="M967:M1030" si="157">SUM(K967:L967)</f>
        <v>0</v>
      </c>
      <c r="N967" s="618"/>
      <c r="O967" s="104">
        <f t="shared" si="154"/>
        <v>0</v>
      </c>
      <c r="P967" s="615">
        <f t="shared" ref="P967:P1030" si="158">SUM(N967:O967)</f>
        <v>0</v>
      </c>
      <c r="Q967" s="616">
        <f t="shared" si="150"/>
        <v>0</v>
      </c>
      <c r="R967" s="616">
        <f t="shared" si="150"/>
        <v>0</v>
      </c>
      <c r="S967" s="617">
        <f t="shared" ref="S967:S1030" si="159">SUM(Q967:R967)</f>
        <v>0</v>
      </c>
    </row>
    <row r="968" spans="1:19" ht="22.5">
      <c r="A968" s="100">
        <f>'[2]Namuna No. 8'!A972</f>
        <v>0</v>
      </c>
      <c r="B968" s="618"/>
      <c r="C968" s="613"/>
      <c r="D968" s="618"/>
      <c r="E968" s="618"/>
      <c r="F968" s="619">
        <f t="shared" si="151"/>
        <v>0</v>
      </c>
      <c r="G968" s="615">
        <f t="shared" si="155"/>
        <v>0</v>
      </c>
      <c r="H968" s="618"/>
      <c r="I968" s="104">
        <f t="shared" si="152"/>
        <v>0</v>
      </c>
      <c r="J968" s="615">
        <f t="shared" si="156"/>
        <v>0</v>
      </c>
      <c r="K968" s="618"/>
      <c r="L968" s="104">
        <f t="shared" si="153"/>
        <v>0</v>
      </c>
      <c r="M968" s="615">
        <f t="shared" si="157"/>
        <v>0</v>
      </c>
      <c r="N968" s="618"/>
      <c r="O968" s="104">
        <f t="shared" si="154"/>
        <v>0</v>
      </c>
      <c r="P968" s="615">
        <f t="shared" si="158"/>
        <v>0</v>
      </c>
      <c r="Q968" s="616">
        <f t="shared" si="150"/>
        <v>0</v>
      </c>
      <c r="R968" s="616">
        <f t="shared" si="150"/>
        <v>0</v>
      </c>
      <c r="S968" s="617">
        <f t="shared" si="159"/>
        <v>0</v>
      </c>
    </row>
    <row r="969" spans="1:19" ht="22.5">
      <c r="A969" s="100">
        <f>'[2]Namuna No. 8'!A973</f>
        <v>0</v>
      </c>
      <c r="B969" s="618"/>
      <c r="C969" s="613"/>
      <c r="D969" s="618"/>
      <c r="E969" s="618"/>
      <c r="F969" s="619">
        <f t="shared" si="151"/>
        <v>0</v>
      </c>
      <c r="G969" s="615">
        <f t="shared" si="155"/>
        <v>0</v>
      </c>
      <c r="H969" s="618"/>
      <c r="I969" s="104">
        <f t="shared" si="152"/>
        <v>0</v>
      </c>
      <c r="J969" s="615">
        <f t="shared" si="156"/>
        <v>0</v>
      </c>
      <c r="K969" s="618"/>
      <c r="L969" s="104">
        <f t="shared" si="153"/>
        <v>0</v>
      </c>
      <c r="M969" s="615">
        <f t="shared" si="157"/>
        <v>0</v>
      </c>
      <c r="N969" s="618"/>
      <c r="O969" s="104">
        <f t="shared" si="154"/>
        <v>0</v>
      </c>
      <c r="P969" s="615">
        <f t="shared" si="158"/>
        <v>0</v>
      </c>
      <c r="Q969" s="616">
        <f t="shared" si="150"/>
        <v>0</v>
      </c>
      <c r="R969" s="616">
        <f t="shared" si="150"/>
        <v>0</v>
      </c>
      <c r="S969" s="617">
        <f t="shared" si="159"/>
        <v>0</v>
      </c>
    </row>
    <row r="970" spans="1:19" ht="22.5">
      <c r="A970" s="612">
        <f>'[2]Namuna No. 8'!A974</f>
        <v>0</v>
      </c>
      <c r="B970" s="618"/>
      <c r="C970" s="613"/>
      <c r="D970" s="618"/>
      <c r="E970" s="618"/>
      <c r="F970" s="619">
        <f t="shared" si="151"/>
        <v>0</v>
      </c>
      <c r="G970" s="615">
        <f t="shared" si="155"/>
        <v>0</v>
      </c>
      <c r="H970" s="618"/>
      <c r="I970" s="104">
        <f t="shared" si="152"/>
        <v>0</v>
      </c>
      <c r="J970" s="615">
        <f t="shared" si="156"/>
        <v>0</v>
      </c>
      <c r="K970" s="618"/>
      <c r="L970" s="104">
        <f t="shared" si="153"/>
        <v>0</v>
      </c>
      <c r="M970" s="615">
        <f t="shared" si="157"/>
        <v>0</v>
      </c>
      <c r="N970" s="618"/>
      <c r="O970" s="104">
        <f t="shared" si="154"/>
        <v>0</v>
      </c>
      <c r="P970" s="615">
        <f t="shared" si="158"/>
        <v>0</v>
      </c>
      <c r="Q970" s="616">
        <f t="shared" si="150"/>
        <v>0</v>
      </c>
      <c r="R970" s="616">
        <f t="shared" si="150"/>
        <v>0</v>
      </c>
      <c r="S970" s="617">
        <f t="shared" si="159"/>
        <v>0</v>
      </c>
    </row>
    <row r="971" spans="1:19" ht="22.5">
      <c r="A971" s="100">
        <f>'[2]Namuna No. 8'!A975</f>
        <v>0</v>
      </c>
      <c r="B971" s="618"/>
      <c r="C971" s="613"/>
      <c r="D971" s="618"/>
      <c r="E971" s="618"/>
      <c r="F971" s="619">
        <f t="shared" si="151"/>
        <v>0</v>
      </c>
      <c r="G971" s="615">
        <f t="shared" si="155"/>
        <v>0</v>
      </c>
      <c r="H971" s="618"/>
      <c r="I971" s="104">
        <f t="shared" si="152"/>
        <v>0</v>
      </c>
      <c r="J971" s="615">
        <f t="shared" si="156"/>
        <v>0</v>
      </c>
      <c r="K971" s="618"/>
      <c r="L971" s="104">
        <f t="shared" si="153"/>
        <v>0</v>
      </c>
      <c r="M971" s="615">
        <f t="shared" si="157"/>
        <v>0</v>
      </c>
      <c r="N971" s="618"/>
      <c r="O971" s="104">
        <f t="shared" si="154"/>
        <v>0</v>
      </c>
      <c r="P971" s="615">
        <f t="shared" si="158"/>
        <v>0</v>
      </c>
      <c r="Q971" s="616">
        <f t="shared" si="150"/>
        <v>0</v>
      </c>
      <c r="R971" s="616">
        <f t="shared" si="150"/>
        <v>0</v>
      </c>
      <c r="S971" s="617">
        <f t="shared" si="159"/>
        <v>0</v>
      </c>
    </row>
    <row r="972" spans="1:19" ht="22.5">
      <c r="A972" s="100">
        <f>'[2]Namuna No. 8'!A976</f>
        <v>0</v>
      </c>
      <c r="B972" s="618"/>
      <c r="C972" s="613"/>
      <c r="D972" s="618"/>
      <c r="E972" s="618"/>
      <c r="F972" s="619">
        <f t="shared" si="151"/>
        <v>0</v>
      </c>
      <c r="G972" s="615">
        <f t="shared" si="155"/>
        <v>0</v>
      </c>
      <c r="H972" s="618"/>
      <c r="I972" s="104">
        <f t="shared" si="152"/>
        <v>0</v>
      </c>
      <c r="J972" s="615">
        <f t="shared" si="156"/>
        <v>0</v>
      </c>
      <c r="K972" s="618"/>
      <c r="L972" s="104">
        <f t="shared" si="153"/>
        <v>0</v>
      </c>
      <c r="M972" s="615">
        <f t="shared" si="157"/>
        <v>0</v>
      </c>
      <c r="N972" s="618"/>
      <c r="O972" s="104">
        <f t="shared" si="154"/>
        <v>0</v>
      </c>
      <c r="P972" s="615">
        <f t="shared" si="158"/>
        <v>0</v>
      </c>
      <c r="Q972" s="616">
        <f t="shared" si="150"/>
        <v>0</v>
      </c>
      <c r="R972" s="616">
        <f t="shared" si="150"/>
        <v>0</v>
      </c>
      <c r="S972" s="617">
        <f t="shared" si="159"/>
        <v>0</v>
      </c>
    </row>
    <row r="973" spans="1:19" ht="22.5">
      <c r="A973" s="100">
        <f>'[2]Namuna No. 8'!A977</f>
        <v>0</v>
      </c>
      <c r="B973" s="618"/>
      <c r="C973" s="613"/>
      <c r="D973" s="618"/>
      <c r="E973" s="618"/>
      <c r="F973" s="619">
        <f t="shared" si="151"/>
        <v>0</v>
      </c>
      <c r="G973" s="615">
        <f t="shared" si="155"/>
        <v>0</v>
      </c>
      <c r="H973" s="618"/>
      <c r="I973" s="104">
        <f t="shared" si="152"/>
        <v>0</v>
      </c>
      <c r="J973" s="615">
        <f t="shared" si="156"/>
        <v>0</v>
      </c>
      <c r="K973" s="618"/>
      <c r="L973" s="104">
        <f t="shared" si="153"/>
        <v>0</v>
      </c>
      <c r="M973" s="615">
        <f t="shared" si="157"/>
        <v>0</v>
      </c>
      <c r="N973" s="618"/>
      <c r="O973" s="104">
        <f t="shared" si="154"/>
        <v>0</v>
      </c>
      <c r="P973" s="615">
        <f t="shared" si="158"/>
        <v>0</v>
      </c>
      <c r="Q973" s="616">
        <f t="shared" si="150"/>
        <v>0</v>
      </c>
      <c r="R973" s="616">
        <f t="shared" si="150"/>
        <v>0</v>
      </c>
      <c r="S973" s="617">
        <f t="shared" si="159"/>
        <v>0</v>
      </c>
    </row>
    <row r="974" spans="1:19" ht="22.5">
      <c r="A974" s="612">
        <f>'[2]Namuna No. 8'!A978</f>
        <v>0</v>
      </c>
      <c r="B974" s="618"/>
      <c r="C974" s="613"/>
      <c r="D974" s="618"/>
      <c r="E974" s="618"/>
      <c r="F974" s="619">
        <f t="shared" si="151"/>
        <v>0</v>
      </c>
      <c r="G974" s="615">
        <f t="shared" si="155"/>
        <v>0</v>
      </c>
      <c r="H974" s="618"/>
      <c r="I974" s="104">
        <f t="shared" si="152"/>
        <v>0</v>
      </c>
      <c r="J974" s="615">
        <f t="shared" si="156"/>
        <v>0</v>
      </c>
      <c r="K974" s="618"/>
      <c r="L974" s="104">
        <f t="shared" si="153"/>
        <v>0</v>
      </c>
      <c r="M974" s="615">
        <f t="shared" si="157"/>
        <v>0</v>
      </c>
      <c r="N974" s="618"/>
      <c r="O974" s="104">
        <f t="shared" si="154"/>
        <v>0</v>
      </c>
      <c r="P974" s="615">
        <f t="shared" si="158"/>
        <v>0</v>
      </c>
      <c r="Q974" s="616">
        <f t="shared" si="150"/>
        <v>0</v>
      </c>
      <c r="R974" s="616">
        <f t="shared" si="150"/>
        <v>0</v>
      </c>
      <c r="S974" s="617">
        <f t="shared" si="159"/>
        <v>0</v>
      </c>
    </row>
    <row r="975" spans="1:19" ht="22.5">
      <c r="A975" s="100">
        <f>'[2]Namuna No. 8'!A979</f>
        <v>0</v>
      </c>
      <c r="B975" s="618"/>
      <c r="C975" s="613"/>
      <c r="D975" s="618"/>
      <c r="E975" s="618"/>
      <c r="F975" s="619">
        <f t="shared" si="151"/>
        <v>0</v>
      </c>
      <c r="G975" s="615">
        <f t="shared" si="155"/>
        <v>0</v>
      </c>
      <c r="H975" s="618"/>
      <c r="I975" s="104">
        <f t="shared" si="152"/>
        <v>0</v>
      </c>
      <c r="J975" s="615">
        <f t="shared" si="156"/>
        <v>0</v>
      </c>
      <c r="K975" s="618"/>
      <c r="L975" s="104">
        <f t="shared" si="153"/>
        <v>0</v>
      </c>
      <c r="M975" s="615">
        <f t="shared" si="157"/>
        <v>0</v>
      </c>
      <c r="N975" s="618"/>
      <c r="O975" s="104">
        <f t="shared" si="154"/>
        <v>0</v>
      </c>
      <c r="P975" s="615">
        <f t="shared" si="158"/>
        <v>0</v>
      </c>
      <c r="Q975" s="616">
        <f t="shared" si="150"/>
        <v>0</v>
      </c>
      <c r="R975" s="616">
        <f t="shared" si="150"/>
        <v>0</v>
      </c>
      <c r="S975" s="617">
        <f t="shared" si="159"/>
        <v>0</v>
      </c>
    </row>
    <row r="976" spans="1:19" ht="22.5">
      <c r="A976" s="100">
        <f>'[2]Namuna No. 8'!A980</f>
        <v>0</v>
      </c>
      <c r="B976" s="618"/>
      <c r="C976" s="613"/>
      <c r="D976" s="618"/>
      <c r="E976" s="618"/>
      <c r="F976" s="619">
        <f t="shared" si="151"/>
        <v>0</v>
      </c>
      <c r="G976" s="615">
        <f t="shared" si="155"/>
        <v>0</v>
      </c>
      <c r="H976" s="618"/>
      <c r="I976" s="104">
        <f t="shared" si="152"/>
        <v>0</v>
      </c>
      <c r="J976" s="615">
        <f t="shared" si="156"/>
        <v>0</v>
      </c>
      <c r="K976" s="618"/>
      <c r="L976" s="104">
        <f t="shared" si="153"/>
        <v>0</v>
      </c>
      <c r="M976" s="615">
        <f t="shared" si="157"/>
        <v>0</v>
      </c>
      <c r="N976" s="618"/>
      <c r="O976" s="104">
        <f t="shared" si="154"/>
        <v>0</v>
      </c>
      <c r="P976" s="615">
        <f t="shared" si="158"/>
        <v>0</v>
      </c>
      <c r="Q976" s="616">
        <f t="shared" si="150"/>
        <v>0</v>
      </c>
      <c r="R976" s="616">
        <f t="shared" si="150"/>
        <v>0</v>
      </c>
      <c r="S976" s="617">
        <f t="shared" si="159"/>
        <v>0</v>
      </c>
    </row>
    <row r="977" spans="1:19" ht="22.5">
      <c r="A977" s="100">
        <f>'[2]Namuna No. 8'!A981</f>
        <v>0</v>
      </c>
      <c r="B977" s="618"/>
      <c r="C977" s="613"/>
      <c r="D977" s="618"/>
      <c r="E977" s="618"/>
      <c r="F977" s="619">
        <f t="shared" si="151"/>
        <v>0</v>
      </c>
      <c r="G977" s="615">
        <f t="shared" si="155"/>
        <v>0</v>
      </c>
      <c r="H977" s="618"/>
      <c r="I977" s="104">
        <f t="shared" si="152"/>
        <v>0</v>
      </c>
      <c r="J977" s="615">
        <f t="shared" si="156"/>
        <v>0</v>
      </c>
      <c r="K977" s="618"/>
      <c r="L977" s="104">
        <f t="shared" si="153"/>
        <v>0</v>
      </c>
      <c r="M977" s="615">
        <f t="shared" si="157"/>
        <v>0</v>
      </c>
      <c r="N977" s="618"/>
      <c r="O977" s="104">
        <f t="shared" si="154"/>
        <v>0</v>
      </c>
      <c r="P977" s="615">
        <f t="shared" si="158"/>
        <v>0</v>
      </c>
      <c r="Q977" s="616">
        <f t="shared" si="150"/>
        <v>0</v>
      </c>
      <c r="R977" s="616">
        <f t="shared" si="150"/>
        <v>0</v>
      </c>
      <c r="S977" s="617">
        <f t="shared" si="159"/>
        <v>0</v>
      </c>
    </row>
    <row r="978" spans="1:19" ht="22.5">
      <c r="A978" s="612">
        <f>'[2]Namuna No. 8'!A982</f>
        <v>0</v>
      </c>
      <c r="B978" s="618"/>
      <c r="C978" s="613"/>
      <c r="D978" s="618"/>
      <c r="E978" s="618"/>
      <c r="F978" s="619">
        <f t="shared" si="151"/>
        <v>0</v>
      </c>
      <c r="G978" s="615">
        <f t="shared" si="155"/>
        <v>0</v>
      </c>
      <c r="H978" s="618"/>
      <c r="I978" s="104">
        <f t="shared" si="152"/>
        <v>0</v>
      </c>
      <c r="J978" s="615">
        <f t="shared" si="156"/>
        <v>0</v>
      </c>
      <c r="K978" s="618"/>
      <c r="L978" s="104">
        <f t="shared" si="153"/>
        <v>0</v>
      </c>
      <c r="M978" s="615">
        <f t="shared" si="157"/>
        <v>0</v>
      </c>
      <c r="N978" s="618"/>
      <c r="O978" s="104">
        <f t="shared" si="154"/>
        <v>0</v>
      </c>
      <c r="P978" s="615">
        <f t="shared" si="158"/>
        <v>0</v>
      </c>
      <c r="Q978" s="616">
        <f t="shared" si="150"/>
        <v>0</v>
      </c>
      <c r="R978" s="616">
        <f t="shared" si="150"/>
        <v>0</v>
      </c>
      <c r="S978" s="617">
        <f t="shared" si="159"/>
        <v>0</v>
      </c>
    </row>
    <row r="979" spans="1:19" ht="22.5">
      <c r="A979" s="100">
        <f>'[2]Namuna No. 8'!A983</f>
        <v>0</v>
      </c>
      <c r="B979" s="618"/>
      <c r="C979" s="613"/>
      <c r="D979" s="618"/>
      <c r="E979" s="618"/>
      <c r="F979" s="619">
        <f t="shared" si="151"/>
        <v>0</v>
      </c>
      <c r="G979" s="615">
        <f t="shared" si="155"/>
        <v>0</v>
      </c>
      <c r="H979" s="618"/>
      <c r="I979" s="104">
        <f t="shared" si="152"/>
        <v>0</v>
      </c>
      <c r="J979" s="615">
        <f t="shared" si="156"/>
        <v>0</v>
      </c>
      <c r="K979" s="618"/>
      <c r="L979" s="104">
        <f t="shared" si="153"/>
        <v>0</v>
      </c>
      <c r="M979" s="615">
        <f t="shared" si="157"/>
        <v>0</v>
      </c>
      <c r="N979" s="618"/>
      <c r="O979" s="104">
        <f t="shared" si="154"/>
        <v>0</v>
      </c>
      <c r="P979" s="615">
        <f t="shared" si="158"/>
        <v>0</v>
      </c>
      <c r="Q979" s="616">
        <f t="shared" si="150"/>
        <v>0</v>
      </c>
      <c r="R979" s="616">
        <f t="shared" si="150"/>
        <v>0</v>
      </c>
      <c r="S979" s="617">
        <f t="shared" si="159"/>
        <v>0</v>
      </c>
    </row>
    <row r="980" spans="1:19" ht="22.5">
      <c r="A980" s="100">
        <f>'[2]Namuna No. 8'!A984</f>
        <v>0</v>
      </c>
      <c r="B980" s="618"/>
      <c r="C980" s="613"/>
      <c r="D980" s="618"/>
      <c r="E980" s="618"/>
      <c r="F980" s="619">
        <f t="shared" si="151"/>
        <v>0</v>
      </c>
      <c r="G980" s="615">
        <f t="shared" si="155"/>
        <v>0</v>
      </c>
      <c r="H980" s="618"/>
      <c r="I980" s="104">
        <f t="shared" si="152"/>
        <v>0</v>
      </c>
      <c r="J980" s="615">
        <f t="shared" si="156"/>
        <v>0</v>
      </c>
      <c r="K980" s="618"/>
      <c r="L980" s="104">
        <f t="shared" si="153"/>
        <v>0</v>
      </c>
      <c r="M980" s="615">
        <f t="shared" si="157"/>
        <v>0</v>
      </c>
      <c r="N980" s="618"/>
      <c r="O980" s="104">
        <f t="shared" si="154"/>
        <v>0</v>
      </c>
      <c r="P980" s="615">
        <f t="shared" si="158"/>
        <v>0</v>
      </c>
      <c r="Q980" s="616">
        <f t="shared" si="150"/>
        <v>0</v>
      </c>
      <c r="R980" s="616">
        <f t="shared" si="150"/>
        <v>0</v>
      </c>
      <c r="S980" s="617">
        <f t="shared" si="159"/>
        <v>0</v>
      </c>
    </row>
    <row r="981" spans="1:19" ht="22.5">
      <c r="A981" s="100">
        <f>'[2]Namuna No. 8'!A985</f>
        <v>0</v>
      </c>
      <c r="B981" s="618"/>
      <c r="C981" s="613"/>
      <c r="D981" s="618"/>
      <c r="E981" s="618"/>
      <c r="F981" s="619">
        <f t="shared" si="151"/>
        <v>0</v>
      </c>
      <c r="G981" s="615">
        <f t="shared" si="155"/>
        <v>0</v>
      </c>
      <c r="H981" s="618"/>
      <c r="I981" s="104">
        <f t="shared" si="152"/>
        <v>0</v>
      </c>
      <c r="J981" s="615">
        <f t="shared" si="156"/>
        <v>0</v>
      </c>
      <c r="K981" s="618"/>
      <c r="L981" s="104">
        <f t="shared" si="153"/>
        <v>0</v>
      </c>
      <c r="M981" s="615">
        <f t="shared" si="157"/>
        <v>0</v>
      </c>
      <c r="N981" s="618"/>
      <c r="O981" s="104">
        <f t="shared" si="154"/>
        <v>0</v>
      </c>
      <c r="P981" s="615">
        <f t="shared" si="158"/>
        <v>0</v>
      </c>
      <c r="Q981" s="616">
        <f t="shared" si="150"/>
        <v>0</v>
      </c>
      <c r="R981" s="616">
        <f t="shared" si="150"/>
        <v>0</v>
      </c>
      <c r="S981" s="617">
        <f t="shared" si="159"/>
        <v>0</v>
      </c>
    </row>
    <row r="982" spans="1:19" ht="22.5">
      <c r="A982" s="612">
        <f>'[2]Namuna No. 8'!A986</f>
        <v>0</v>
      </c>
      <c r="B982" s="618"/>
      <c r="C982" s="613"/>
      <c r="D982" s="618"/>
      <c r="E982" s="618"/>
      <c r="F982" s="619">
        <f t="shared" si="151"/>
        <v>0</v>
      </c>
      <c r="G982" s="615">
        <f t="shared" si="155"/>
        <v>0</v>
      </c>
      <c r="H982" s="618"/>
      <c r="I982" s="104">
        <f t="shared" si="152"/>
        <v>0</v>
      </c>
      <c r="J982" s="615">
        <f t="shared" si="156"/>
        <v>0</v>
      </c>
      <c r="K982" s="618"/>
      <c r="L982" s="104">
        <f t="shared" si="153"/>
        <v>0</v>
      </c>
      <c r="M982" s="615">
        <f t="shared" si="157"/>
        <v>0</v>
      </c>
      <c r="N982" s="618"/>
      <c r="O982" s="104">
        <f t="shared" si="154"/>
        <v>0</v>
      </c>
      <c r="P982" s="615">
        <f t="shared" si="158"/>
        <v>0</v>
      </c>
      <c r="Q982" s="616">
        <f t="shared" si="150"/>
        <v>0</v>
      </c>
      <c r="R982" s="616">
        <f t="shared" si="150"/>
        <v>0</v>
      </c>
      <c r="S982" s="617">
        <f t="shared" si="159"/>
        <v>0</v>
      </c>
    </row>
    <row r="983" spans="1:19" ht="22.5">
      <c r="A983" s="100">
        <f>'[2]Namuna No. 8'!A987</f>
        <v>0</v>
      </c>
      <c r="B983" s="618"/>
      <c r="C983" s="613"/>
      <c r="D983" s="618"/>
      <c r="E983" s="618"/>
      <c r="F983" s="619">
        <f t="shared" si="151"/>
        <v>0</v>
      </c>
      <c r="G983" s="615">
        <f t="shared" si="155"/>
        <v>0</v>
      </c>
      <c r="H983" s="618"/>
      <c r="I983" s="104">
        <f t="shared" si="152"/>
        <v>0</v>
      </c>
      <c r="J983" s="615">
        <f t="shared" si="156"/>
        <v>0</v>
      </c>
      <c r="K983" s="618"/>
      <c r="L983" s="104">
        <f t="shared" si="153"/>
        <v>0</v>
      </c>
      <c r="M983" s="615">
        <f t="shared" si="157"/>
        <v>0</v>
      </c>
      <c r="N983" s="618"/>
      <c r="O983" s="104">
        <f t="shared" si="154"/>
        <v>0</v>
      </c>
      <c r="P983" s="615">
        <f t="shared" si="158"/>
        <v>0</v>
      </c>
      <c r="Q983" s="616">
        <f t="shared" ref="Q983:R1046" si="160">E983+H983+K983+N983</f>
        <v>0</v>
      </c>
      <c r="R983" s="616">
        <f t="shared" si="160"/>
        <v>0</v>
      </c>
      <c r="S983" s="617">
        <f t="shared" si="159"/>
        <v>0</v>
      </c>
    </row>
    <row r="984" spans="1:19" ht="22.5">
      <c r="A984" s="100">
        <f>'[2]Namuna No. 8'!A988</f>
        <v>0</v>
      </c>
      <c r="B984" s="618"/>
      <c r="C984" s="613"/>
      <c r="D984" s="618"/>
      <c r="E984" s="618"/>
      <c r="F984" s="619">
        <f t="shared" si="151"/>
        <v>0</v>
      </c>
      <c r="G984" s="615">
        <f t="shared" si="155"/>
        <v>0</v>
      </c>
      <c r="H984" s="618"/>
      <c r="I984" s="104">
        <f t="shared" si="152"/>
        <v>0</v>
      </c>
      <c r="J984" s="615">
        <f t="shared" si="156"/>
        <v>0</v>
      </c>
      <c r="K984" s="618"/>
      <c r="L984" s="104">
        <f t="shared" si="153"/>
        <v>0</v>
      </c>
      <c r="M984" s="615">
        <f t="shared" si="157"/>
        <v>0</v>
      </c>
      <c r="N984" s="618"/>
      <c r="O984" s="104">
        <f t="shared" si="154"/>
        <v>0</v>
      </c>
      <c r="P984" s="615">
        <f t="shared" si="158"/>
        <v>0</v>
      </c>
      <c r="Q984" s="616">
        <f t="shared" si="160"/>
        <v>0</v>
      </c>
      <c r="R984" s="616">
        <f t="shared" si="160"/>
        <v>0</v>
      </c>
      <c r="S984" s="617">
        <f t="shared" si="159"/>
        <v>0</v>
      </c>
    </row>
    <row r="985" spans="1:19" ht="22.5">
      <c r="A985" s="100">
        <f>'[2]Namuna No. 8'!A989</f>
        <v>0</v>
      </c>
      <c r="B985" s="618"/>
      <c r="C985" s="613"/>
      <c r="D985" s="618"/>
      <c r="E985" s="618"/>
      <c r="F985" s="619">
        <f t="shared" si="151"/>
        <v>0</v>
      </c>
      <c r="G985" s="615">
        <f t="shared" si="155"/>
        <v>0</v>
      </c>
      <c r="H985" s="618"/>
      <c r="I985" s="104">
        <f t="shared" si="152"/>
        <v>0</v>
      </c>
      <c r="J985" s="615">
        <f t="shared" si="156"/>
        <v>0</v>
      </c>
      <c r="K985" s="618"/>
      <c r="L985" s="104">
        <f t="shared" si="153"/>
        <v>0</v>
      </c>
      <c r="M985" s="615">
        <f t="shared" si="157"/>
        <v>0</v>
      </c>
      <c r="N985" s="618"/>
      <c r="O985" s="104">
        <f t="shared" si="154"/>
        <v>0</v>
      </c>
      <c r="P985" s="615">
        <f t="shared" si="158"/>
        <v>0</v>
      </c>
      <c r="Q985" s="616">
        <f t="shared" si="160"/>
        <v>0</v>
      </c>
      <c r="R985" s="616">
        <f t="shared" si="160"/>
        <v>0</v>
      </c>
      <c r="S985" s="617">
        <f t="shared" si="159"/>
        <v>0</v>
      </c>
    </row>
    <row r="986" spans="1:19" ht="22.5">
      <c r="A986" s="612">
        <f>'[2]Namuna No. 8'!A990</f>
        <v>0</v>
      </c>
      <c r="B986" s="618"/>
      <c r="C986" s="613"/>
      <c r="D986" s="618"/>
      <c r="E986" s="618"/>
      <c r="F986" s="619">
        <f t="shared" si="151"/>
        <v>0</v>
      </c>
      <c r="G986" s="615">
        <f t="shared" si="155"/>
        <v>0</v>
      </c>
      <c r="H986" s="618"/>
      <c r="I986" s="104">
        <f t="shared" si="152"/>
        <v>0</v>
      </c>
      <c r="J986" s="615">
        <f t="shared" si="156"/>
        <v>0</v>
      </c>
      <c r="K986" s="618"/>
      <c r="L986" s="104">
        <f t="shared" si="153"/>
        <v>0</v>
      </c>
      <c r="M986" s="615">
        <f t="shared" si="157"/>
        <v>0</v>
      </c>
      <c r="N986" s="618"/>
      <c r="O986" s="104">
        <f t="shared" si="154"/>
        <v>0</v>
      </c>
      <c r="P986" s="615">
        <f t="shared" si="158"/>
        <v>0</v>
      </c>
      <c r="Q986" s="616">
        <f t="shared" si="160"/>
        <v>0</v>
      </c>
      <c r="R986" s="616">
        <f t="shared" si="160"/>
        <v>0</v>
      </c>
      <c r="S986" s="617">
        <f t="shared" si="159"/>
        <v>0</v>
      </c>
    </row>
    <row r="987" spans="1:19" ht="22.5">
      <c r="A987" s="100">
        <f>'[2]Namuna No. 8'!A991</f>
        <v>0</v>
      </c>
      <c r="B987" s="618"/>
      <c r="C987" s="613"/>
      <c r="D987" s="618"/>
      <c r="E987" s="618"/>
      <c r="F987" s="619">
        <f t="shared" si="151"/>
        <v>0</v>
      </c>
      <c r="G987" s="615">
        <f t="shared" si="155"/>
        <v>0</v>
      </c>
      <c r="H987" s="618"/>
      <c r="I987" s="104">
        <f t="shared" si="152"/>
        <v>0</v>
      </c>
      <c r="J987" s="615">
        <f t="shared" si="156"/>
        <v>0</v>
      </c>
      <c r="K987" s="618"/>
      <c r="L987" s="104">
        <f t="shared" si="153"/>
        <v>0</v>
      </c>
      <c r="M987" s="615">
        <f t="shared" si="157"/>
        <v>0</v>
      </c>
      <c r="N987" s="618"/>
      <c r="O987" s="104">
        <f t="shared" si="154"/>
        <v>0</v>
      </c>
      <c r="P987" s="615">
        <f t="shared" si="158"/>
        <v>0</v>
      </c>
      <c r="Q987" s="616">
        <f t="shared" si="160"/>
        <v>0</v>
      </c>
      <c r="R987" s="616">
        <f t="shared" si="160"/>
        <v>0</v>
      </c>
      <c r="S987" s="617">
        <f t="shared" si="159"/>
        <v>0</v>
      </c>
    </row>
    <row r="988" spans="1:19" ht="22.5">
      <c r="A988" s="100">
        <f>'[2]Namuna No. 8'!A992</f>
        <v>0</v>
      </c>
      <c r="B988" s="618"/>
      <c r="C988" s="613"/>
      <c r="D988" s="618"/>
      <c r="E988" s="618"/>
      <c r="F988" s="619">
        <f t="shared" si="151"/>
        <v>0</v>
      </c>
      <c r="G988" s="615">
        <f t="shared" si="155"/>
        <v>0</v>
      </c>
      <c r="H988" s="618"/>
      <c r="I988" s="104">
        <f t="shared" si="152"/>
        <v>0</v>
      </c>
      <c r="J988" s="615">
        <f t="shared" si="156"/>
        <v>0</v>
      </c>
      <c r="K988" s="618"/>
      <c r="L988" s="104">
        <f t="shared" si="153"/>
        <v>0</v>
      </c>
      <c r="M988" s="615">
        <f t="shared" si="157"/>
        <v>0</v>
      </c>
      <c r="N988" s="618"/>
      <c r="O988" s="104">
        <f t="shared" si="154"/>
        <v>0</v>
      </c>
      <c r="P988" s="615">
        <f t="shared" si="158"/>
        <v>0</v>
      </c>
      <c r="Q988" s="616">
        <f t="shared" si="160"/>
        <v>0</v>
      </c>
      <c r="R988" s="616">
        <f t="shared" si="160"/>
        <v>0</v>
      </c>
      <c r="S988" s="617">
        <f t="shared" si="159"/>
        <v>0</v>
      </c>
    </row>
    <row r="989" spans="1:19" ht="22.5">
      <c r="A989" s="100">
        <f>'[2]Namuna No. 8'!A993</f>
        <v>0</v>
      </c>
      <c r="B989" s="618"/>
      <c r="C989" s="613"/>
      <c r="D989" s="618"/>
      <c r="E989" s="618"/>
      <c r="F989" s="619">
        <f t="shared" si="151"/>
        <v>0</v>
      </c>
      <c r="G989" s="615">
        <f t="shared" si="155"/>
        <v>0</v>
      </c>
      <c r="H989" s="618"/>
      <c r="I989" s="104">
        <f t="shared" si="152"/>
        <v>0</v>
      </c>
      <c r="J989" s="615">
        <f t="shared" si="156"/>
        <v>0</v>
      </c>
      <c r="K989" s="618"/>
      <c r="L989" s="104">
        <f t="shared" si="153"/>
        <v>0</v>
      </c>
      <c r="M989" s="615">
        <f t="shared" si="157"/>
        <v>0</v>
      </c>
      <c r="N989" s="618"/>
      <c r="O989" s="104">
        <f t="shared" si="154"/>
        <v>0</v>
      </c>
      <c r="P989" s="615">
        <f t="shared" si="158"/>
        <v>0</v>
      </c>
      <c r="Q989" s="616">
        <f t="shared" si="160"/>
        <v>0</v>
      </c>
      <c r="R989" s="616">
        <f t="shared" si="160"/>
        <v>0</v>
      </c>
      <c r="S989" s="617">
        <f t="shared" si="159"/>
        <v>0</v>
      </c>
    </row>
    <row r="990" spans="1:19" ht="22.5">
      <c r="A990" s="612">
        <f>'[2]Namuna No. 8'!A994</f>
        <v>0</v>
      </c>
      <c r="B990" s="618"/>
      <c r="C990" s="613"/>
      <c r="D990" s="618"/>
      <c r="E990" s="618"/>
      <c r="F990" s="619">
        <f t="shared" si="151"/>
        <v>0</v>
      </c>
      <c r="G990" s="615">
        <f t="shared" si="155"/>
        <v>0</v>
      </c>
      <c r="H990" s="618"/>
      <c r="I990" s="104">
        <f t="shared" si="152"/>
        <v>0</v>
      </c>
      <c r="J990" s="615">
        <f t="shared" si="156"/>
        <v>0</v>
      </c>
      <c r="K990" s="618"/>
      <c r="L990" s="104">
        <f t="shared" si="153"/>
        <v>0</v>
      </c>
      <c r="M990" s="615">
        <f t="shared" si="157"/>
        <v>0</v>
      </c>
      <c r="N990" s="618"/>
      <c r="O990" s="104">
        <f t="shared" si="154"/>
        <v>0</v>
      </c>
      <c r="P990" s="615">
        <f t="shared" si="158"/>
        <v>0</v>
      </c>
      <c r="Q990" s="616">
        <f t="shared" si="160"/>
        <v>0</v>
      </c>
      <c r="R990" s="616">
        <f t="shared" si="160"/>
        <v>0</v>
      </c>
      <c r="S990" s="617">
        <f t="shared" si="159"/>
        <v>0</v>
      </c>
    </row>
    <row r="991" spans="1:19" ht="22.5">
      <c r="A991" s="100">
        <f>'[2]Namuna No. 8'!A995</f>
        <v>0</v>
      </c>
      <c r="B991" s="618"/>
      <c r="C991" s="613"/>
      <c r="D991" s="618"/>
      <c r="E991" s="618"/>
      <c r="F991" s="619">
        <f t="shared" si="151"/>
        <v>0</v>
      </c>
      <c r="G991" s="615">
        <f t="shared" si="155"/>
        <v>0</v>
      </c>
      <c r="H991" s="618"/>
      <c r="I991" s="104">
        <f t="shared" si="152"/>
        <v>0</v>
      </c>
      <c r="J991" s="615">
        <f t="shared" si="156"/>
        <v>0</v>
      </c>
      <c r="K991" s="618"/>
      <c r="L991" s="104">
        <f t="shared" si="153"/>
        <v>0</v>
      </c>
      <c r="M991" s="615">
        <f t="shared" si="157"/>
        <v>0</v>
      </c>
      <c r="N991" s="618"/>
      <c r="O991" s="104">
        <f t="shared" si="154"/>
        <v>0</v>
      </c>
      <c r="P991" s="615">
        <f t="shared" si="158"/>
        <v>0</v>
      </c>
      <c r="Q991" s="616">
        <f t="shared" si="160"/>
        <v>0</v>
      </c>
      <c r="R991" s="616">
        <f t="shared" si="160"/>
        <v>0</v>
      </c>
      <c r="S991" s="617">
        <f t="shared" si="159"/>
        <v>0</v>
      </c>
    </row>
    <row r="992" spans="1:19" ht="22.5">
      <c r="A992" s="100">
        <f>'[2]Namuna No. 8'!A996</f>
        <v>0</v>
      </c>
      <c r="B992" s="618"/>
      <c r="C992" s="613"/>
      <c r="D992" s="618"/>
      <c r="E992" s="618"/>
      <c r="F992" s="619">
        <f t="shared" si="151"/>
        <v>0</v>
      </c>
      <c r="G992" s="615">
        <f t="shared" si="155"/>
        <v>0</v>
      </c>
      <c r="H992" s="618"/>
      <c r="I992" s="104">
        <f t="shared" si="152"/>
        <v>0</v>
      </c>
      <c r="J992" s="615">
        <f t="shared" si="156"/>
        <v>0</v>
      </c>
      <c r="K992" s="618"/>
      <c r="L992" s="104">
        <f t="shared" si="153"/>
        <v>0</v>
      </c>
      <c r="M992" s="615">
        <f t="shared" si="157"/>
        <v>0</v>
      </c>
      <c r="N992" s="618"/>
      <c r="O992" s="104">
        <f t="shared" si="154"/>
        <v>0</v>
      </c>
      <c r="P992" s="615">
        <f t="shared" si="158"/>
        <v>0</v>
      </c>
      <c r="Q992" s="616">
        <f t="shared" si="160"/>
        <v>0</v>
      </c>
      <c r="R992" s="616">
        <f t="shared" si="160"/>
        <v>0</v>
      </c>
      <c r="S992" s="617">
        <f t="shared" si="159"/>
        <v>0</v>
      </c>
    </row>
    <row r="993" spans="1:19" ht="22.5">
      <c r="A993" s="100">
        <f>'[2]Namuna No. 8'!A997</f>
        <v>0</v>
      </c>
      <c r="B993" s="618"/>
      <c r="C993" s="613"/>
      <c r="D993" s="618"/>
      <c r="E993" s="618"/>
      <c r="F993" s="619">
        <f t="shared" si="151"/>
        <v>0</v>
      </c>
      <c r="G993" s="615">
        <f t="shared" si="155"/>
        <v>0</v>
      </c>
      <c r="H993" s="618"/>
      <c r="I993" s="104">
        <f t="shared" si="152"/>
        <v>0</v>
      </c>
      <c r="J993" s="615">
        <f t="shared" si="156"/>
        <v>0</v>
      </c>
      <c r="K993" s="618"/>
      <c r="L993" s="104">
        <f t="shared" si="153"/>
        <v>0</v>
      </c>
      <c r="M993" s="615">
        <f t="shared" si="157"/>
        <v>0</v>
      </c>
      <c r="N993" s="618"/>
      <c r="O993" s="104">
        <f t="shared" si="154"/>
        <v>0</v>
      </c>
      <c r="P993" s="615">
        <f t="shared" si="158"/>
        <v>0</v>
      </c>
      <c r="Q993" s="616">
        <f t="shared" si="160"/>
        <v>0</v>
      </c>
      <c r="R993" s="616">
        <f t="shared" si="160"/>
        <v>0</v>
      </c>
      <c r="S993" s="617">
        <f t="shared" si="159"/>
        <v>0</v>
      </c>
    </row>
    <row r="994" spans="1:19" ht="22.5">
      <c r="A994" s="612">
        <f>'[2]Namuna No. 8'!A998</f>
        <v>0</v>
      </c>
      <c r="B994" s="618"/>
      <c r="C994" s="613"/>
      <c r="D994" s="618"/>
      <c r="E994" s="618"/>
      <c r="F994" s="619">
        <f t="shared" si="151"/>
        <v>0</v>
      </c>
      <c r="G994" s="615">
        <f t="shared" si="155"/>
        <v>0</v>
      </c>
      <c r="H994" s="618"/>
      <c r="I994" s="104">
        <f t="shared" si="152"/>
        <v>0</v>
      </c>
      <c r="J994" s="615">
        <f t="shared" si="156"/>
        <v>0</v>
      </c>
      <c r="K994" s="618"/>
      <c r="L994" s="104">
        <f t="shared" si="153"/>
        <v>0</v>
      </c>
      <c r="M994" s="615">
        <f t="shared" si="157"/>
        <v>0</v>
      </c>
      <c r="N994" s="618"/>
      <c r="O994" s="104">
        <f t="shared" si="154"/>
        <v>0</v>
      </c>
      <c r="P994" s="615">
        <f t="shared" si="158"/>
        <v>0</v>
      </c>
      <c r="Q994" s="616">
        <f t="shared" si="160"/>
        <v>0</v>
      </c>
      <c r="R994" s="616">
        <f t="shared" si="160"/>
        <v>0</v>
      </c>
      <c r="S994" s="617">
        <f t="shared" si="159"/>
        <v>0</v>
      </c>
    </row>
    <row r="995" spans="1:19" ht="22.5">
      <c r="A995" s="100">
        <f>'[2]Namuna No. 8'!A999</f>
        <v>0</v>
      </c>
      <c r="B995" s="618"/>
      <c r="C995" s="613"/>
      <c r="D995" s="618"/>
      <c r="E995" s="618"/>
      <c r="F995" s="619">
        <f t="shared" si="151"/>
        <v>0</v>
      </c>
      <c r="G995" s="615">
        <f t="shared" si="155"/>
        <v>0</v>
      </c>
      <c r="H995" s="618"/>
      <c r="I995" s="104">
        <f t="shared" si="152"/>
        <v>0</v>
      </c>
      <c r="J995" s="615">
        <f t="shared" si="156"/>
        <v>0</v>
      </c>
      <c r="K995" s="618"/>
      <c r="L995" s="104">
        <f t="shared" si="153"/>
        <v>0</v>
      </c>
      <c r="M995" s="615">
        <f t="shared" si="157"/>
        <v>0</v>
      </c>
      <c r="N995" s="618"/>
      <c r="O995" s="104">
        <f t="shared" si="154"/>
        <v>0</v>
      </c>
      <c r="P995" s="615">
        <f t="shared" si="158"/>
        <v>0</v>
      </c>
      <c r="Q995" s="616">
        <f t="shared" si="160"/>
        <v>0</v>
      </c>
      <c r="R995" s="616">
        <f t="shared" si="160"/>
        <v>0</v>
      </c>
      <c r="S995" s="617">
        <f t="shared" si="159"/>
        <v>0</v>
      </c>
    </row>
    <row r="996" spans="1:19" ht="22.5">
      <c r="A996" s="100">
        <f>'[2]Namuna No. 8'!A1000</f>
        <v>0</v>
      </c>
      <c r="B996" s="618"/>
      <c r="C996" s="613"/>
      <c r="D996" s="618"/>
      <c r="E996" s="618"/>
      <c r="F996" s="619">
        <f t="shared" si="151"/>
        <v>0</v>
      </c>
      <c r="G996" s="615">
        <f t="shared" si="155"/>
        <v>0</v>
      </c>
      <c r="H996" s="618"/>
      <c r="I996" s="104">
        <f t="shared" si="152"/>
        <v>0</v>
      </c>
      <c r="J996" s="615">
        <f t="shared" si="156"/>
        <v>0</v>
      </c>
      <c r="K996" s="618"/>
      <c r="L996" s="104">
        <f t="shared" si="153"/>
        <v>0</v>
      </c>
      <c r="M996" s="615">
        <f t="shared" si="157"/>
        <v>0</v>
      </c>
      <c r="N996" s="618"/>
      <c r="O996" s="104">
        <f t="shared" si="154"/>
        <v>0</v>
      </c>
      <c r="P996" s="615">
        <f t="shared" si="158"/>
        <v>0</v>
      </c>
      <c r="Q996" s="616">
        <f t="shared" si="160"/>
        <v>0</v>
      </c>
      <c r="R996" s="616">
        <f t="shared" si="160"/>
        <v>0</v>
      </c>
      <c r="S996" s="617">
        <f t="shared" si="159"/>
        <v>0</v>
      </c>
    </row>
    <row r="997" spans="1:19" ht="22.5">
      <c r="A997" s="100">
        <f>'[2]Namuna No. 8'!A1001</f>
        <v>0</v>
      </c>
      <c r="B997" s="618"/>
      <c r="C997" s="613"/>
      <c r="D997" s="618"/>
      <c r="E997" s="618"/>
      <c r="F997" s="619">
        <f t="shared" si="151"/>
        <v>0</v>
      </c>
      <c r="G997" s="615">
        <f t="shared" si="155"/>
        <v>0</v>
      </c>
      <c r="H997" s="618"/>
      <c r="I997" s="104">
        <f t="shared" si="152"/>
        <v>0</v>
      </c>
      <c r="J997" s="615">
        <f t="shared" si="156"/>
        <v>0</v>
      </c>
      <c r="K997" s="618"/>
      <c r="L997" s="104">
        <f t="shared" si="153"/>
        <v>0</v>
      </c>
      <c r="M997" s="615">
        <f t="shared" si="157"/>
        <v>0</v>
      </c>
      <c r="N997" s="618"/>
      <c r="O997" s="104">
        <f t="shared" si="154"/>
        <v>0</v>
      </c>
      <c r="P997" s="615">
        <f t="shared" si="158"/>
        <v>0</v>
      </c>
      <c r="Q997" s="616">
        <f t="shared" si="160"/>
        <v>0</v>
      </c>
      <c r="R997" s="616">
        <f t="shared" si="160"/>
        <v>0</v>
      </c>
      <c r="S997" s="617">
        <f t="shared" si="159"/>
        <v>0</v>
      </c>
    </row>
    <row r="998" spans="1:19" ht="22.5">
      <c r="A998" s="612">
        <f>'[2]Namuna No. 8'!A1002</f>
        <v>0</v>
      </c>
      <c r="B998" s="618"/>
      <c r="C998" s="613"/>
      <c r="D998" s="618"/>
      <c r="E998" s="618"/>
      <c r="F998" s="619">
        <f t="shared" si="151"/>
        <v>0</v>
      </c>
      <c r="G998" s="615">
        <f t="shared" si="155"/>
        <v>0</v>
      </c>
      <c r="H998" s="618"/>
      <c r="I998" s="104">
        <f t="shared" si="152"/>
        <v>0</v>
      </c>
      <c r="J998" s="615">
        <f t="shared" si="156"/>
        <v>0</v>
      </c>
      <c r="K998" s="618"/>
      <c r="L998" s="104">
        <f t="shared" si="153"/>
        <v>0</v>
      </c>
      <c r="M998" s="615">
        <f t="shared" si="157"/>
        <v>0</v>
      </c>
      <c r="N998" s="618"/>
      <c r="O998" s="104">
        <f t="shared" si="154"/>
        <v>0</v>
      </c>
      <c r="P998" s="615">
        <f t="shared" si="158"/>
        <v>0</v>
      </c>
      <c r="Q998" s="616">
        <f t="shared" si="160"/>
        <v>0</v>
      </c>
      <c r="R998" s="616">
        <f t="shared" si="160"/>
        <v>0</v>
      </c>
      <c r="S998" s="617">
        <f t="shared" si="159"/>
        <v>0</v>
      </c>
    </row>
    <row r="999" spans="1:19" ht="22.5">
      <c r="A999" s="100">
        <f>'[2]Namuna No. 8'!A1003</f>
        <v>0</v>
      </c>
      <c r="B999" s="618"/>
      <c r="C999" s="613"/>
      <c r="D999" s="618"/>
      <c r="E999" s="618"/>
      <c r="F999" s="619">
        <f t="shared" si="151"/>
        <v>0</v>
      </c>
      <c r="G999" s="615">
        <f t="shared" si="155"/>
        <v>0</v>
      </c>
      <c r="H999" s="618"/>
      <c r="I999" s="104">
        <f t="shared" si="152"/>
        <v>0</v>
      </c>
      <c r="J999" s="615">
        <f t="shared" si="156"/>
        <v>0</v>
      </c>
      <c r="K999" s="618"/>
      <c r="L999" s="104">
        <f t="shared" si="153"/>
        <v>0</v>
      </c>
      <c r="M999" s="615">
        <f t="shared" si="157"/>
        <v>0</v>
      </c>
      <c r="N999" s="618"/>
      <c r="O999" s="104">
        <f t="shared" si="154"/>
        <v>0</v>
      </c>
      <c r="P999" s="615">
        <f t="shared" si="158"/>
        <v>0</v>
      </c>
      <c r="Q999" s="616">
        <f t="shared" si="160"/>
        <v>0</v>
      </c>
      <c r="R999" s="616">
        <f t="shared" si="160"/>
        <v>0</v>
      </c>
      <c r="S999" s="617">
        <f t="shared" si="159"/>
        <v>0</v>
      </c>
    </row>
    <row r="1000" spans="1:19" ht="22.5">
      <c r="A1000" s="100">
        <f>'[2]Namuna No. 8'!A1004</f>
        <v>0</v>
      </c>
      <c r="B1000" s="618"/>
      <c r="C1000" s="613"/>
      <c r="D1000" s="618"/>
      <c r="E1000" s="618"/>
      <c r="F1000" s="619">
        <f t="shared" si="151"/>
        <v>0</v>
      </c>
      <c r="G1000" s="615">
        <f t="shared" si="155"/>
        <v>0</v>
      </c>
      <c r="H1000" s="618"/>
      <c r="I1000" s="104">
        <f t="shared" si="152"/>
        <v>0</v>
      </c>
      <c r="J1000" s="615">
        <f t="shared" si="156"/>
        <v>0</v>
      </c>
      <c r="K1000" s="618"/>
      <c r="L1000" s="104">
        <f t="shared" si="153"/>
        <v>0</v>
      </c>
      <c r="M1000" s="615">
        <f t="shared" si="157"/>
        <v>0</v>
      </c>
      <c r="N1000" s="618"/>
      <c r="O1000" s="104">
        <f t="shared" si="154"/>
        <v>0</v>
      </c>
      <c r="P1000" s="615">
        <f t="shared" si="158"/>
        <v>0</v>
      </c>
      <c r="Q1000" s="616">
        <f t="shared" si="160"/>
        <v>0</v>
      </c>
      <c r="R1000" s="616">
        <f t="shared" si="160"/>
        <v>0</v>
      </c>
      <c r="S1000" s="617">
        <f t="shared" si="159"/>
        <v>0</v>
      </c>
    </row>
    <row r="1001" spans="1:19" ht="22.5">
      <c r="A1001" s="100">
        <f>'[2]Namuna No. 8'!A1005</f>
        <v>0</v>
      </c>
      <c r="B1001" s="618"/>
      <c r="C1001" s="613"/>
      <c r="D1001" s="618"/>
      <c r="E1001" s="618"/>
      <c r="F1001" s="619">
        <f t="shared" si="151"/>
        <v>0</v>
      </c>
      <c r="G1001" s="615">
        <f t="shared" si="155"/>
        <v>0</v>
      </c>
      <c r="H1001" s="618"/>
      <c r="I1001" s="104">
        <f t="shared" si="152"/>
        <v>0</v>
      </c>
      <c r="J1001" s="615">
        <f t="shared" si="156"/>
        <v>0</v>
      </c>
      <c r="K1001" s="618"/>
      <c r="L1001" s="104">
        <f t="shared" si="153"/>
        <v>0</v>
      </c>
      <c r="M1001" s="615">
        <f t="shared" si="157"/>
        <v>0</v>
      </c>
      <c r="N1001" s="618"/>
      <c r="O1001" s="104">
        <f t="shared" si="154"/>
        <v>0</v>
      </c>
      <c r="P1001" s="615">
        <f t="shared" si="158"/>
        <v>0</v>
      </c>
      <c r="Q1001" s="616">
        <f t="shared" si="160"/>
        <v>0</v>
      </c>
      <c r="R1001" s="616">
        <f t="shared" si="160"/>
        <v>0</v>
      </c>
      <c r="S1001" s="617">
        <f t="shared" si="159"/>
        <v>0</v>
      </c>
    </row>
    <row r="1002" spans="1:19" ht="22.5">
      <c r="A1002" s="612">
        <f>'[2]Namuna No. 8'!A1006</f>
        <v>0</v>
      </c>
      <c r="B1002" s="618"/>
      <c r="C1002" s="613"/>
      <c r="D1002" s="618"/>
      <c r="E1002" s="618"/>
      <c r="F1002" s="619">
        <f t="shared" si="151"/>
        <v>0</v>
      </c>
      <c r="G1002" s="615">
        <f t="shared" si="155"/>
        <v>0</v>
      </c>
      <c r="H1002" s="618"/>
      <c r="I1002" s="104">
        <f t="shared" si="152"/>
        <v>0</v>
      </c>
      <c r="J1002" s="615">
        <f t="shared" si="156"/>
        <v>0</v>
      </c>
      <c r="K1002" s="618"/>
      <c r="L1002" s="104">
        <f t="shared" si="153"/>
        <v>0</v>
      </c>
      <c r="M1002" s="615">
        <f t="shared" si="157"/>
        <v>0</v>
      </c>
      <c r="N1002" s="618"/>
      <c r="O1002" s="104">
        <f t="shared" si="154"/>
        <v>0</v>
      </c>
      <c r="P1002" s="615">
        <f t="shared" si="158"/>
        <v>0</v>
      </c>
      <c r="Q1002" s="616">
        <f t="shared" si="160"/>
        <v>0</v>
      </c>
      <c r="R1002" s="616">
        <f t="shared" si="160"/>
        <v>0</v>
      </c>
      <c r="S1002" s="617">
        <f t="shared" si="159"/>
        <v>0</v>
      </c>
    </row>
    <row r="1003" spans="1:19" ht="22.5">
      <c r="A1003" s="100">
        <f>'[2]Namuna No. 8'!A1007</f>
        <v>0</v>
      </c>
      <c r="B1003" s="618"/>
      <c r="C1003" s="613"/>
      <c r="D1003" s="618"/>
      <c r="E1003" s="618"/>
      <c r="F1003" s="619">
        <f t="shared" si="151"/>
        <v>0</v>
      </c>
      <c r="G1003" s="615">
        <f t="shared" si="155"/>
        <v>0</v>
      </c>
      <c r="H1003" s="618"/>
      <c r="I1003" s="104">
        <f t="shared" si="152"/>
        <v>0</v>
      </c>
      <c r="J1003" s="615">
        <f t="shared" si="156"/>
        <v>0</v>
      </c>
      <c r="K1003" s="618"/>
      <c r="L1003" s="104">
        <f t="shared" si="153"/>
        <v>0</v>
      </c>
      <c r="M1003" s="615">
        <f t="shared" si="157"/>
        <v>0</v>
      </c>
      <c r="N1003" s="618"/>
      <c r="O1003" s="104">
        <f t="shared" si="154"/>
        <v>0</v>
      </c>
      <c r="P1003" s="615">
        <f t="shared" si="158"/>
        <v>0</v>
      </c>
      <c r="Q1003" s="616">
        <f t="shared" si="160"/>
        <v>0</v>
      </c>
      <c r="R1003" s="616">
        <f t="shared" si="160"/>
        <v>0</v>
      </c>
      <c r="S1003" s="617">
        <f t="shared" si="159"/>
        <v>0</v>
      </c>
    </row>
    <row r="1004" spans="1:19" ht="22.5">
      <c r="A1004" s="100">
        <f>'[2]Namuna No. 8'!A1008</f>
        <v>0</v>
      </c>
      <c r="B1004" s="618"/>
      <c r="C1004" s="613"/>
      <c r="D1004" s="618"/>
      <c r="E1004" s="618"/>
      <c r="F1004" s="619">
        <f t="shared" si="151"/>
        <v>0</v>
      </c>
      <c r="G1004" s="615">
        <f t="shared" si="155"/>
        <v>0</v>
      </c>
      <c r="H1004" s="618"/>
      <c r="I1004" s="104">
        <f t="shared" si="152"/>
        <v>0</v>
      </c>
      <c r="J1004" s="615">
        <f t="shared" si="156"/>
        <v>0</v>
      </c>
      <c r="K1004" s="618"/>
      <c r="L1004" s="104">
        <f t="shared" si="153"/>
        <v>0</v>
      </c>
      <c r="M1004" s="615">
        <f t="shared" si="157"/>
        <v>0</v>
      </c>
      <c r="N1004" s="618"/>
      <c r="O1004" s="104">
        <f t="shared" si="154"/>
        <v>0</v>
      </c>
      <c r="P1004" s="615">
        <f t="shared" si="158"/>
        <v>0</v>
      </c>
      <c r="Q1004" s="616">
        <f t="shared" si="160"/>
        <v>0</v>
      </c>
      <c r="R1004" s="616">
        <f t="shared" si="160"/>
        <v>0</v>
      </c>
      <c r="S1004" s="617">
        <f t="shared" si="159"/>
        <v>0</v>
      </c>
    </row>
    <row r="1005" spans="1:19" ht="22.5">
      <c r="A1005" s="100">
        <f>'[2]Namuna No. 8'!A1009</f>
        <v>0</v>
      </c>
      <c r="B1005" s="618"/>
      <c r="C1005" s="613"/>
      <c r="D1005" s="618"/>
      <c r="E1005" s="618"/>
      <c r="F1005" s="619">
        <f t="shared" si="151"/>
        <v>0</v>
      </c>
      <c r="G1005" s="615">
        <f t="shared" si="155"/>
        <v>0</v>
      </c>
      <c r="H1005" s="618"/>
      <c r="I1005" s="104">
        <f t="shared" si="152"/>
        <v>0</v>
      </c>
      <c r="J1005" s="615">
        <f t="shared" si="156"/>
        <v>0</v>
      </c>
      <c r="K1005" s="618"/>
      <c r="L1005" s="104">
        <f t="shared" si="153"/>
        <v>0</v>
      </c>
      <c r="M1005" s="615">
        <f t="shared" si="157"/>
        <v>0</v>
      </c>
      <c r="N1005" s="618"/>
      <c r="O1005" s="104">
        <f t="shared" si="154"/>
        <v>0</v>
      </c>
      <c r="P1005" s="615">
        <f t="shared" si="158"/>
        <v>0</v>
      </c>
      <c r="Q1005" s="616">
        <f t="shared" si="160"/>
        <v>0</v>
      </c>
      <c r="R1005" s="616">
        <f t="shared" si="160"/>
        <v>0</v>
      </c>
      <c r="S1005" s="617">
        <f t="shared" si="159"/>
        <v>0</v>
      </c>
    </row>
    <row r="1006" spans="1:19" ht="22.5">
      <c r="A1006" s="612">
        <f>'[2]Namuna No. 8'!A1010</f>
        <v>0</v>
      </c>
      <c r="B1006" s="618"/>
      <c r="C1006" s="613"/>
      <c r="D1006" s="618"/>
      <c r="E1006" s="618"/>
      <c r="F1006" s="619">
        <f t="shared" si="151"/>
        <v>0</v>
      </c>
      <c r="G1006" s="615">
        <f t="shared" si="155"/>
        <v>0</v>
      </c>
      <c r="H1006" s="618"/>
      <c r="I1006" s="104">
        <f t="shared" si="152"/>
        <v>0</v>
      </c>
      <c r="J1006" s="615">
        <f t="shared" si="156"/>
        <v>0</v>
      </c>
      <c r="K1006" s="618"/>
      <c r="L1006" s="104">
        <f t="shared" si="153"/>
        <v>0</v>
      </c>
      <c r="M1006" s="615">
        <f t="shared" si="157"/>
        <v>0</v>
      </c>
      <c r="N1006" s="618"/>
      <c r="O1006" s="104">
        <f t="shared" si="154"/>
        <v>0</v>
      </c>
      <c r="P1006" s="615">
        <f t="shared" si="158"/>
        <v>0</v>
      </c>
      <c r="Q1006" s="616">
        <f t="shared" si="160"/>
        <v>0</v>
      </c>
      <c r="R1006" s="616">
        <f t="shared" si="160"/>
        <v>0</v>
      </c>
      <c r="S1006" s="617">
        <f t="shared" si="159"/>
        <v>0</v>
      </c>
    </row>
    <row r="1007" spans="1:19" ht="22.5">
      <c r="A1007" s="100">
        <f>'[2]Namuna No. 8'!A1011</f>
        <v>0</v>
      </c>
      <c r="B1007" s="618"/>
      <c r="C1007" s="613"/>
      <c r="D1007" s="618"/>
      <c r="E1007" s="618"/>
      <c r="F1007" s="619">
        <f t="shared" si="151"/>
        <v>0</v>
      </c>
      <c r="G1007" s="615">
        <f t="shared" si="155"/>
        <v>0</v>
      </c>
      <c r="H1007" s="618"/>
      <c r="I1007" s="104">
        <f t="shared" si="152"/>
        <v>0</v>
      </c>
      <c r="J1007" s="615">
        <f t="shared" si="156"/>
        <v>0</v>
      </c>
      <c r="K1007" s="618"/>
      <c r="L1007" s="104">
        <f t="shared" si="153"/>
        <v>0</v>
      </c>
      <c r="M1007" s="615">
        <f t="shared" si="157"/>
        <v>0</v>
      </c>
      <c r="N1007" s="618"/>
      <c r="O1007" s="104">
        <f t="shared" si="154"/>
        <v>0</v>
      </c>
      <c r="P1007" s="615">
        <f t="shared" si="158"/>
        <v>0</v>
      </c>
      <c r="Q1007" s="616">
        <f t="shared" si="160"/>
        <v>0</v>
      </c>
      <c r="R1007" s="616">
        <f t="shared" si="160"/>
        <v>0</v>
      </c>
      <c r="S1007" s="617">
        <f t="shared" si="159"/>
        <v>0</v>
      </c>
    </row>
    <row r="1008" spans="1:19" ht="22.5">
      <c r="A1008" s="100">
        <f>'[2]Namuna No. 8'!A1012</f>
        <v>0</v>
      </c>
      <c r="B1008" s="618"/>
      <c r="C1008" s="613"/>
      <c r="D1008" s="618"/>
      <c r="E1008" s="618"/>
      <c r="F1008" s="619">
        <f t="shared" si="151"/>
        <v>0</v>
      </c>
      <c r="G1008" s="615">
        <f t="shared" si="155"/>
        <v>0</v>
      </c>
      <c r="H1008" s="618"/>
      <c r="I1008" s="104">
        <f t="shared" si="152"/>
        <v>0</v>
      </c>
      <c r="J1008" s="615">
        <f t="shared" si="156"/>
        <v>0</v>
      </c>
      <c r="K1008" s="618"/>
      <c r="L1008" s="104">
        <f t="shared" si="153"/>
        <v>0</v>
      </c>
      <c r="M1008" s="615">
        <f t="shared" si="157"/>
        <v>0</v>
      </c>
      <c r="N1008" s="618"/>
      <c r="O1008" s="104">
        <f t="shared" si="154"/>
        <v>0</v>
      </c>
      <c r="P1008" s="615">
        <f t="shared" si="158"/>
        <v>0</v>
      </c>
      <c r="Q1008" s="616">
        <f t="shared" si="160"/>
        <v>0</v>
      </c>
      <c r="R1008" s="616">
        <f t="shared" si="160"/>
        <v>0</v>
      </c>
      <c r="S1008" s="617">
        <f t="shared" si="159"/>
        <v>0</v>
      </c>
    </row>
    <row r="1009" spans="1:19" ht="22.5">
      <c r="A1009" s="100">
        <f>'[2]Namuna No. 8'!A1013</f>
        <v>0</v>
      </c>
      <c r="B1009" s="618"/>
      <c r="C1009" s="613"/>
      <c r="D1009" s="618"/>
      <c r="E1009" s="618"/>
      <c r="F1009" s="619">
        <f t="shared" si="151"/>
        <v>0</v>
      </c>
      <c r="G1009" s="615">
        <f t="shared" si="155"/>
        <v>0</v>
      </c>
      <c r="H1009" s="618"/>
      <c r="I1009" s="104">
        <f t="shared" si="152"/>
        <v>0</v>
      </c>
      <c r="J1009" s="615">
        <f t="shared" si="156"/>
        <v>0</v>
      </c>
      <c r="K1009" s="618"/>
      <c r="L1009" s="104">
        <f t="shared" si="153"/>
        <v>0</v>
      </c>
      <c r="M1009" s="615">
        <f t="shared" si="157"/>
        <v>0</v>
      </c>
      <c r="N1009" s="618"/>
      <c r="O1009" s="104">
        <f t="shared" si="154"/>
        <v>0</v>
      </c>
      <c r="P1009" s="615">
        <f t="shared" si="158"/>
        <v>0</v>
      </c>
      <c r="Q1009" s="616">
        <f t="shared" si="160"/>
        <v>0</v>
      </c>
      <c r="R1009" s="616">
        <f t="shared" si="160"/>
        <v>0</v>
      </c>
      <c r="S1009" s="617">
        <f t="shared" si="159"/>
        <v>0</v>
      </c>
    </row>
    <row r="1010" spans="1:19" ht="22.5">
      <c r="A1010" s="612">
        <f>'[2]Namuna No. 8'!A1014</f>
        <v>0</v>
      </c>
      <c r="B1010" s="618"/>
      <c r="C1010" s="613"/>
      <c r="D1010" s="618"/>
      <c r="E1010" s="618"/>
      <c r="F1010" s="619">
        <f t="shared" si="151"/>
        <v>0</v>
      </c>
      <c r="G1010" s="615">
        <f t="shared" si="155"/>
        <v>0</v>
      </c>
      <c r="H1010" s="618"/>
      <c r="I1010" s="104">
        <f t="shared" si="152"/>
        <v>0</v>
      </c>
      <c r="J1010" s="615">
        <f t="shared" si="156"/>
        <v>0</v>
      </c>
      <c r="K1010" s="618"/>
      <c r="L1010" s="104">
        <f t="shared" si="153"/>
        <v>0</v>
      </c>
      <c r="M1010" s="615">
        <f t="shared" si="157"/>
        <v>0</v>
      </c>
      <c r="N1010" s="618"/>
      <c r="O1010" s="104">
        <f t="shared" si="154"/>
        <v>0</v>
      </c>
      <c r="P1010" s="615">
        <f t="shared" si="158"/>
        <v>0</v>
      </c>
      <c r="Q1010" s="616">
        <f t="shared" si="160"/>
        <v>0</v>
      </c>
      <c r="R1010" s="616">
        <f t="shared" si="160"/>
        <v>0</v>
      </c>
      <c r="S1010" s="617">
        <f t="shared" si="159"/>
        <v>0</v>
      </c>
    </row>
    <row r="1011" spans="1:19" ht="22.5">
      <c r="A1011" s="100">
        <f>'[2]Namuna No. 8'!A1015</f>
        <v>0</v>
      </c>
      <c r="B1011" s="618"/>
      <c r="C1011" s="613"/>
      <c r="D1011" s="618"/>
      <c r="E1011" s="618"/>
      <c r="F1011" s="619">
        <f t="shared" si="151"/>
        <v>0</v>
      </c>
      <c r="G1011" s="615">
        <f t="shared" si="155"/>
        <v>0</v>
      </c>
      <c r="H1011" s="618"/>
      <c r="I1011" s="104">
        <f t="shared" si="152"/>
        <v>0</v>
      </c>
      <c r="J1011" s="615">
        <f t="shared" si="156"/>
        <v>0</v>
      </c>
      <c r="K1011" s="618"/>
      <c r="L1011" s="104">
        <f t="shared" si="153"/>
        <v>0</v>
      </c>
      <c r="M1011" s="615">
        <f t="shared" si="157"/>
        <v>0</v>
      </c>
      <c r="N1011" s="618"/>
      <c r="O1011" s="104">
        <f t="shared" si="154"/>
        <v>0</v>
      </c>
      <c r="P1011" s="615">
        <f t="shared" si="158"/>
        <v>0</v>
      </c>
      <c r="Q1011" s="616">
        <f t="shared" si="160"/>
        <v>0</v>
      </c>
      <c r="R1011" s="616">
        <f t="shared" si="160"/>
        <v>0</v>
      </c>
      <c r="S1011" s="617">
        <f t="shared" si="159"/>
        <v>0</v>
      </c>
    </row>
    <row r="1012" spans="1:19" ht="22.5">
      <c r="A1012" s="100">
        <f>'[2]Namuna No. 8'!A1016</f>
        <v>0</v>
      </c>
      <c r="B1012" s="618"/>
      <c r="C1012" s="613"/>
      <c r="D1012" s="618"/>
      <c r="E1012" s="618"/>
      <c r="F1012" s="619">
        <f t="shared" si="151"/>
        <v>0</v>
      </c>
      <c r="G1012" s="615">
        <f t="shared" si="155"/>
        <v>0</v>
      </c>
      <c r="H1012" s="618"/>
      <c r="I1012" s="104">
        <f t="shared" si="152"/>
        <v>0</v>
      </c>
      <c r="J1012" s="615">
        <f t="shared" si="156"/>
        <v>0</v>
      </c>
      <c r="K1012" s="618"/>
      <c r="L1012" s="104">
        <f t="shared" si="153"/>
        <v>0</v>
      </c>
      <c r="M1012" s="615">
        <f t="shared" si="157"/>
        <v>0</v>
      </c>
      <c r="N1012" s="618"/>
      <c r="O1012" s="104">
        <f t="shared" si="154"/>
        <v>0</v>
      </c>
      <c r="P1012" s="615">
        <f t="shared" si="158"/>
        <v>0</v>
      </c>
      <c r="Q1012" s="616">
        <f t="shared" si="160"/>
        <v>0</v>
      </c>
      <c r="R1012" s="616">
        <f t="shared" si="160"/>
        <v>0</v>
      </c>
      <c r="S1012" s="617">
        <f t="shared" si="159"/>
        <v>0</v>
      </c>
    </row>
    <row r="1013" spans="1:19" ht="22.5">
      <c r="A1013" s="100">
        <f>'[2]Namuna No. 8'!A1017</f>
        <v>0</v>
      </c>
      <c r="B1013" s="618"/>
      <c r="C1013" s="613"/>
      <c r="D1013" s="618"/>
      <c r="E1013" s="618"/>
      <c r="F1013" s="619">
        <f t="shared" si="151"/>
        <v>0</v>
      </c>
      <c r="G1013" s="615">
        <f t="shared" si="155"/>
        <v>0</v>
      </c>
      <c r="H1013" s="618"/>
      <c r="I1013" s="104">
        <f t="shared" si="152"/>
        <v>0</v>
      </c>
      <c r="J1013" s="615">
        <f t="shared" si="156"/>
        <v>0</v>
      </c>
      <c r="K1013" s="618"/>
      <c r="L1013" s="104">
        <f t="shared" si="153"/>
        <v>0</v>
      </c>
      <c r="M1013" s="615">
        <f t="shared" si="157"/>
        <v>0</v>
      </c>
      <c r="N1013" s="618"/>
      <c r="O1013" s="104">
        <f t="shared" si="154"/>
        <v>0</v>
      </c>
      <c r="P1013" s="615">
        <f t="shared" si="158"/>
        <v>0</v>
      </c>
      <c r="Q1013" s="616">
        <f t="shared" si="160"/>
        <v>0</v>
      </c>
      <c r="R1013" s="616">
        <f t="shared" si="160"/>
        <v>0</v>
      </c>
      <c r="S1013" s="617">
        <f t="shared" si="159"/>
        <v>0</v>
      </c>
    </row>
    <row r="1014" spans="1:19" ht="22.5">
      <c r="A1014" s="612">
        <f>'[2]Namuna No. 8'!A1018</f>
        <v>0</v>
      </c>
      <c r="B1014" s="618"/>
      <c r="C1014" s="613"/>
      <c r="D1014" s="618"/>
      <c r="E1014" s="618"/>
      <c r="F1014" s="619">
        <f t="shared" si="151"/>
        <v>0</v>
      </c>
      <c r="G1014" s="615">
        <f t="shared" si="155"/>
        <v>0</v>
      </c>
      <c r="H1014" s="618"/>
      <c r="I1014" s="104">
        <f t="shared" si="152"/>
        <v>0</v>
      </c>
      <c r="J1014" s="615">
        <f t="shared" si="156"/>
        <v>0</v>
      </c>
      <c r="K1014" s="618"/>
      <c r="L1014" s="104">
        <f t="shared" si="153"/>
        <v>0</v>
      </c>
      <c r="M1014" s="615">
        <f t="shared" si="157"/>
        <v>0</v>
      </c>
      <c r="N1014" s="618"/>
      <c r="O1014" s="104">
        <f t="shared" si="154"/>
        <v>0</v>
      </c>
      <c r="P1014" s="615">
        <f t="shared" si="158"/>
        <v>0</v>
      </c>
      <c r="Q1014" s="616">
        <f t="shared" si="160"/>
        <v>0</v>
      </c>
      <c r="R1014" s="616">
        <f t="shared" si="160"/>
        <v>0</v>
      </c>
      <c r="S1014" s="617">
        <f t="shared" si="159"/>
        <v>0</v>
      </c>
    </row>
    <row r="1015" spans="1:19" ht="22.5">
      <c r="A1015" s="100">
        <f>'[2]Namuna No. 8'!A1019</f>
        <v>0</v>
      </c>
      <c r="B1015" s="618"/>
      <c r="C1015" s="613"/>
      <c r="D1015" s="618"/>
      <c r="E1015" s="618"/>
      <c r="F1015" s="619">
        <f t="shared" si="151"/>
        <v>0</v>
      </c>
      <c r="G1015" s="615">
        <f t="shared" si="155"/>
        <v>0</v>
      </c>
      <c r="H1015" s="618"/>
      <c r="I1015" s="104">
        <f t="shared" si="152"/>
        <v>0</v>
      </c>
      <c r="J1015" s="615">
        <f t="shared" si="156"/>
        <v>0</v>
      </c>
      <c r="K1015" s="618"/>
      <c r="L1015" s="104">
        <f t="shared" si="153"/>
        <v>0</v>
      </c>
      <c r="M1015" s="615">
        <f t="shared" si="157"/>
        <v>0</v>
      </c>
      <c r="N1015" s="618"/>
      <c r="O1015" s="104">
        <f t="shared" si="154"/>
        <v>0</v>
      </c>
      <c r="P1015" s="615">
        <f t="shared" si="158"/>
        <v>0</v>
      </c>
      <c r="Q1015" s="616">
        <f t="shared" si="160"/>
        <v>0</v>
      </c>
      <c r="R1015" s="616">
        <f t="shared" si="160"/>
        <v>0</v>
      </c>
      <c r="S1015" s="617">
        <f t="shared" si="159"/>
        <v>0</v>
      </c>
    </row>
    <row r="1016" spans="1:19" ht="22.5">
      <c r="A1016" s="100">
        <f>'[2]Namuna No. 8'!A1020</f>
        <v>0</v>
      </c>
      <c r="B1016" s="618"/>
      <c r="C1016" s="613"/>
      <c r="D1016" s="618"/>
      <c r="E1016" s="618"/>
      <c r="F1016" s="619">
        <f t="shared" si="151"/>
        <v>0</v>
      </c>
      <c r="G1016" s="615">
        <f t="shared" si="155"/>
        <v>0</v>
      </c>
      <c r="H1016" s="618"/>
      <c r="I1016" s="104">
        <f t="shared" si="152"/>
        <v>0</v>
      </c>
      <c r="J1016" s="615">
        <f t="shared" si="156"/>
        <v>0</v>
      </c>
      <c r="K1016" s="618"/>
      <c r="L1016" s="104">
        <f t="shared" si="153"/>
        <v>0</v>
      </c>
      <c r="M1016" s="615">
        <f t="shared" si="157"/>
        <v>0</v>
      </c>
      <c r="N1016" s="618"/>
      <c r="O1016" s="104">
        <f t="shared" si="154"/>
        <v>0</v>
      </c>
      <c r="P1016" s="615">
        <f t="shared" si="158"/>
        <v>0</v>
      </c>
      <c r="Q1016" s="616">
        <f t="shared" si="160"/>
        <v>0</v>
      </c>
      <c r="R1016" s="616">
        <f t="shared" si="160"/>
        <v>0</v>
      </c>
      <c r="S1016" s="617">
        <f t="shared" si="159"/>
        <v>0</v>
      </c>
    </row>
    <row r="1017" spans="1:19" ht="22.5">
      <c r="A1017" s="100">
        <f>'[2]Namuna No. 8'!A1021</f>
        <v>0</v>
      </c>
      <c r="B1017" s="618"/>
      <c r="C1017" s="613"/>
      <c r="D1017" s="618"/>
      <c r="E1017" s="618"/>
      <c r="F1017" s="619">
        <f t="shared" si="151"/>
        <v>0</v>
      </c>
      <c r="G1017" s="615">
        <f t="shared" si="155"/>
        <v>0</v>
      </c>
      <c r="H1017" s="618"/>
      <c r="I1017" s="104">
        <f t="shared" si="152"/>
        <v>0</v>
      </c>
      <c r="J1017" s="615">
        <f t="shared" si="156"/>
        <v>0</v>
      </c>
      <c r="K1017" s="618"/>
      <c r="L1017" s="104">
        <f t="shared" si="153"/>
        <v>0</v>
      </c>
      <c r="M1017" s="615">
        <f t="shared" si="157"/>
        <v>0</v>
      </c>
      <c r="N1017" s="618"/>
      <c r="O1017" s="104">
        <f t="shared" si="154"/>
        <v>0</v>
      </c>
      <c r="P1017" s="615">
        <f t="shared" si="158"/>
        <v>0</v>
      </c>
      <c r="Q1017" s="616">
        <f t="shared" si="160"/>
        <v>0</v>
      </c>
      <c r="R1017" s="616">
        <f t="shared" si="160"/>
        <v>0</v>
      </c>
      <c r="S1017" s="617">
        <f t="shared" si="159"/>
        <v>0</v>
      </c>
    </row>
    <row r="1018" spans="1:19" ht="22.5">
      <c r="A1018" s="612">
        <f>'[2]Namuna No. 8'!A1022</f>
        <v>0</v>
      </c>
      <c r="B1018" s="618"/>
      <c r="C1018" s="613"/>
      <c r="D1018" s="618"/>
      <c r="E1018" s="618"/>
      <c r="F1018" s="619">
        <f t="shared" si="151"/>
        <v>0</v>
      </c>
      <c r="G1018" s="615">
        <f t="shared" si="155"/>
        <v>0</v>
      </c>
      <c r="H1018" s="618"/>
      <c r="I1018" s="104">
        <f t="shared" si="152"/>
        <v>0</v>
      </c>
      <c r="J1018" s="615">
        <f t="shared" si="156"/>
        <v>0</v>
      </c>
      <c r="K1018" s="618"/>
      <c r="L1018" s="104">
        <f t="shared" si="153"/>
        <v>0</v>
      </c>
      <c r="M1018" s="615">
        <f t="shared" si="157"/>
        <v>0</v>
      </c>
      <c r="N1018" s="618"/>
      <c r="O1018" s="104">
        <f t="shared" si="154"/>
        <v>0</v>
      </c>
      <c r="P1018" s="615">
        <f t="shared" si="158"/>
        <v>0</v>
      </c>
      <c r="Q1018" s="616">
        <f t="shared" si="160"/>
        <v>0</v>
      </c>
      <c r="R1018" s="616">
        <f t="shared" si="160"/>
        <v>0</v>
      </c>
      <c r="S1018" s="617">
        <f t="shared" si="159"/>
        <v>0</v>
      </c>
    </row>
    <row r="1019" spans="1:19" ht="22.5">
      <c r="A1019" s="100">
        <f>'[2]Namuna No. 8'!A1023</f>
        <v>0</v>
      </c>
      <c r="B1019" s="618"/>
      <c r="C1019" s="613"/>
      <c r="D1019" s="618"/>
      <c r="E1019" s="618"/>
      <c r="F1019" s="619">
        <f t="shared" si="151"/>
        <v>0</v>
      </c>
      <c r="G1019" s="615">
        <f t="shared" si="155"/>
        <v>0</v>
      </c>
      <c r="H1019" s="618"/>
      <c r="I1019" s="104">
        <f t="shared" si="152"/>
        <v>0</v>
      </c>
      <c r="J1019" s="615">
        <f t="shared" si="156"/>
        <v>0</v>
      </c>
      <c r="K1019" s="618"/>
      <c r="L1019" s="104">
        <f t="shared" si="153"/>
        <v>0</v>
      </c>
      <c r="M1019" s="615">
        <f t="shared" si="157"/>
        <v>0</v>
      </c>
      <c r="N1019" s="618"/>
      <c r="O1019" s="104">
        <f t="shared" si="154"/>
        <v>0</v>
      </c>
      <c r="P1019" s="615">
        <f t="shared" si="158"/>
        <v>0</v>
      </c>
      <c r="Q1019" s="616">
        <f t="shared" si="160"/>
        <v>0</v>
      </c>
      <c r="R1019" s="616">
        <f t="shared" si="160"/>
        <v>0</v>
      </c>
      <c r="S1019" s="617">
        <f t="shared" si="159"/>
        <v>0</v>
      </c>
    </row>
    <row r="1020" spans="1:19" ht="22.5">
      <c r="A1020" s="100">
        <f>'[2]Namuna No. 8'!A1024</f>
        <v>0</v>
      </c>
      <c r="B1020" s="618"/>
      <c r="C1020" s="613"/>
      <c r="D1020" s="618"/>
      <c r="E1020" s="618"/>
      <c r="F1020" s="619">
        <f t="shared" si="151"/>
        <v>0</v>
      </c>
      <c r="G1020" s="615">
        <f t="shared" si="155"/>
        <v>0</v>
      </c>
      <c r="H1020" s="618"/>
      <c r="I1020" s="104">
        <f t="shared" si="152"/>
        <v>0</v>
      </c>
      <c r="J1020" s="615">
        <f t="shared" si="156"/>
        <v>0</v>
      </c>
      <c r="K1020" s="618"/>
      <c r="L1020" s="104">
        <f t="shared" si="153"/>
        <v>0</v>
      </c>
      <c r="M1020" s="615">
        <f t="shared" si="157"/>
        <v>0</v>
      </c>
      <c r="N1020" s="618"/>
      <c r="O1020" s="104">
        <f t="shared" si="154"/>
        <v>0</v>
      </c>
      <c r="P1020" s="615">
        <f t="shared" si="158"/>
        <v>0</v>
      </c>
      <c r="Q1020" s="616">
        <f t="shared" si="160"/>
        <v>0</v>
      </c>
      <c r="R1020" s="616">
        <f t="shared" si="160"/>
        <v>0</v>
      </c>
      <c r="S1020" s="617">
        <f t="shared" si="159"/>
        <v>0</v>
      </c>
    </row>
    <row r="1021" spans="1:19" ht="22.5">
      <c r="A1021" s="100">
        <f>'[2]Namuna No. 8'!A1025</f>
        <v>0</v>
      </c>
      <c r="B1021" s="618"/>
      <c r="C1021" s="613"/>
      <c r="D1021" s="618"/>
      <c r="E1021" s="618"/>
      <c r="F1021" s="619">
        <f t="shared" si="151"/>
        <v>0</v>
      </c>
      <c r="G1021" s="615">
        <f t="shared" si="155"/>
        <v>0</v>
      </c>
      <c r="H1021" s="618"/>
      <c r="I1021" s="104">
        <f t="shared" si="152"/>
        <v>0</v>
      </c>
      <c r="J1021" s="615">
        <f t="shared" si="156"/>
        <v>0</v>
      </c>
      <c r="K1021" s="618"/>
      <c r="L1021" s="104">
        <f t="shared" si="153"/>
        <v>0</v>
      </c>
      <c r="M1021" s="615">
        <f t="shared" si="157"/>
        <v>0</v>
      </c>
      <c r="N1021" s="618"/>
      <c r="O1021" s="104">
        <f t="shared" si="154"/>
        <v>0</v>
      </c>
      <c r="P1021" s="615">
        <f t="shared" si="158"/>
        <v>0</v>
      </c>
      <c r="Q1021" s="616">
        <f t="shared" si="160"/>
        <v>0</v>
      </c>
      <c r="R1021" s="616">
        <f t="shared" si="160"/>
        <v>0</v>
      </c>
      <c r="S1021" s="617">
        <f t="shared" si="159"/>
        <v>0</v>
      </c>
    </row>
    <row r="1022" spans="1:19" ht="22.5">
      <c r="A1022" s="612">
        <f>'[2]Namuna No. 8'!A1026</f>
        <v>0</v>
      </c>
      <c r="B1022" s="618"/>
      <c r="C1022" s="613"/>
      <c r="D1022" s="618"/>
      <c r="E1022" s="618"/>
      <c r="F1022" s="619">
        <f t="shared" si="151"/>
        <v>0</v>
      </c>
      <c r="G1022" s="615">
        <f t="shared" si="155"/>
        <v>0</v>
      </c>
      <c r="H1022" s="618"/>
      <c r="I1022" s="104">
        <f t="shared" si="152"/>
        <v>0</v>
      </c>
      <c r="J1022" s="615">
        <f t="shared" si="156"/>
        <v>0</v>
      </c>
      <c r="K1022" s="618"/>
      <c r="L1022" s="104">
        <f t="shared" si="153"/>
        <v>0</v>
      </c>
      <c r="M1022" s="615">
        <f t="shared" si="157"/>
        <v>0</v>
      </c>
      <c r="N1022" s="618"/>
      <c r="O1022" s="104">
        <f t="shared" si="154"/>
        <v>0</v>
      </c>
      <c r="P1022" s="615">
        <f t="shared" si="158"/>
        <v>0</v>
      </c>
      <c r="Q1022" s="616">
        <f t="shared" si="160"/>
        <v>0</v>
      </c>
      <c r="R1022" s="616">
        <f t="shared" si="160"/>
        <v>0</v>
      </c>
      <c r="S1022" s="617">
        <f t="shared" si="159"/>
        <v>0</v>
      </c>
    </row>
    <row r="1023" spans="1:19" ht="22.5">
      <c r="A1023" s="100">
        <f>'[2]Namuna No. 8'!A1027</f>
        <v>0</v>
      </c>
      <c r="B1023" s="618"/>
      <c r="C1023" s="613"/>
      <c r="D1023" s="618"/>
      <c r="E1023" s="618"/>
      <c r="F1023" s="619">
        <f t="shared" si="151"/>
        <v>0</v>
      </c>
      <c r="G1023" s="615">
        <f t="shared" si="155"/>
        <v>0</v>
      </c>
      <c r="H1023" s="618"/>
      <c r="I1023" s="104">
        <f t="shared" si="152"/>
        <v>0</v>
      </c>
      <c r="J1023" s="615">
        <f t="shared" si="156"/>
        <v>0</v>
      </c>
      <c r="K1023" s="618"/>
      <c r="L1023" s="104">
        <f t="shared" si="153"/>
        <v>0</v>
      </c>
      <c r="M1023" s="615">
        <f t="shared" si="157"/>
        <v>0</v>
      </c>
      <c r="N1023" s="618"/>
      <c r="O1023" s="104">
        <f t="shared" si="154"/>
        <v>0</v>
      </c>
      <c r="P1023" s="615">
        <f t="shared" si="158"/>
        <v>0</v>
      </c>
      <c r="Q1023" s="616">
        <f t="shared" si="160"/>
        <v>0</v>
      </c>
      <c r="R1023" s="616">
        <f t="shared" si="160"/>
        <v>0</v>
      </c>
      <c r="S1023" s="617">
        <f t="shared" si="159"/>
        <v>0</v>
      </c>
    </row>
    <row r="1024" spans="1:19" ht="22.5">
      <c r="A1024" s="100">
        <f>'[2]Namuna No. 8'!A1028</f>
        <v>0</v>
      </c>
      <c r="B1024" s="618"/>
      <c r="C1024" s="613"/>
      <c r="D1024" s="618"/>
      <c r="E1024" s="618"/>
      <c r="F1024" s="619">
        <f t="shared" si="151"/>
        <v>0</v>
      </c>
      <c r="G1024" s="615">
        <f t="shared" si="155"/>
        <v>0</v>
      </c>
      <c r="H1024" s="618"/>
      <c r="I1024" s="104">
        <f t="shared" si="152"/>
        <v>0</v>
      </c>
      <c r="J1024" s="615">
        <f t="shared" si="156"/>
        <v>0</v>
      </c>
      <c r="K1024" s="618"/>
      <c r="L1024" s="104">
        <f t="shared" si="153"/>
        <v>0</v>
      </c>
      <c r="M1024" s="615">
        <f t="shared" si="157"/>
        <v>0</v>
      </c>
      <c r="N1024" s="618"/>
      <c r="O1024" s="104">
        <f t="shared" si="154"/>
        <v>0</v>
      </c>
      <c r="P1024" s="615">
        <f t="shared" si="158"/>
        <v>0</v>
      </c>
      <c r="Q1024" s="616">
        <f t="shared" si="160"/>
        <v>0</v>
      </c>
      <c r="R1024" s="616">
        <f t="shared" si="160"/>
        <v>0</v>
      </c>
      <c r="S1024" s="617">
        <f t="shared" si="159"/>
        <v>0</v>
      </c>
    </row>
    <row r="1025" spans="1:19" ht="22.5">
      <c r="A1025" s="100">
        <f>'[2]Namuna No. 8'!A1029</f>
        <v>0</v>
      </c>
      <c r="B1025" s="618"/>
      <c r="C1025" s="613"/>
      <c r="D1025" s="618"/>
      <c r="E1025" s="618"/>
      <c r="F1025" s="619">
        <f t="shared" si="151"/>
        <v>0</v>
      </c>
      <c r="G1025" s="615">
        <f t="shared" si="155"/>
        <v>0</v>
      </c>
      <c r="H1025" s="618"/>
      <c r="I1025" s="104">
        <f t="shared" si="152"/>
        <v>0</v>
      </c>
      <c r="J1025" s="615">
        <f t="shared" si="156"/>
        <v>0</v>
      </c>
      <c r="K1025" s="618"/>
      <c r="L1025" s="104">
        <f t="shared" si="153"/>
        <v>0</v>
      </c>
      <c r="M1025" s="615">
        <f t="shared" si="157"/>
        <v>0</v>
      </c>
      <c r="N1025" s="618"/>
      <c r="O1025" s="104">
        <f t="shared" si="154"/>
        <v>0</v>
      </c>
      <c r="P1025" s="615">
        <f t="shared" si="158"/>
        <v>0</v>
      </c>
      <c r="Q1025" s="616">
        <f t="shared" si="160"/>
        <v>0</v>
      </c>
      <c r="R1025" s="616">
        <f t="shared" si="160"/>
        <v>0</v>
      </c>
      <c r="S1025" s="617">
        <f t="shared" si="159"/>
        <v>0</v>
      </c>
    </row>
    <row r="1026" spans="1:19" ht="22.5">
      <c r="A1026" s="612">
        <f>'[2]Namuna No. 8'!A1030</f>
        <v>0</v>
      </c>
      <c r="B1026" s="618"/>
      <c r="C1026" s="613"/>
      <c r="D1026" s="618"/>
      <c r="E1026" s="618"/>
      <c r="F1026" s="619">
        <f t="shared" si="151"/>
        <v>0</v>
      </c>
      <c r="G1026" s="615">
        <f t="shared" si="155"/>
        <v>0</v>
      </c>
      <c r="H1026" s="618"/>
      <c r="I1026" s="104">
        <f t="shared" si="152"/>
        <v>0</v>
      </c>
      <c r="J1026" s="615">
        <f t="shared" si="156"/>
        <v>0</v>
      </c>
      <c r="K1026" s="618"/>
      <c r="L1026" s="104">
        <f t="shared" si="153"/>
        <v>0</v>
      </c>
      <c r="M1026" s="615">
        <f t="shared" si="157"/>
        <v>0</v>
      </c>
      <c r="N1026" s="618"/>
      <c r="O1026" s="104">
        <f t="shared" si="154"/>
        <v>0</v>
      </c>
      <c r="P1026" s="615">
        <f t="shared" si="158"/>
        <v>0</v>
      </c>
      <c r="Q1026" s="616">
        <f t="shared" si="160"/>
        <v>0</v>
      </c>
      <c r="R1026" s="616">
        <f t="shared" si="160"/>
        <v>0</v>
      </c>
      <c r="S1026" s="617">
        <f t="shared" si="159"/>
        <v>0</v>
      </c>
    </row>
    <row r="1027" spans="1:19" ht="22.5">
      <c r="A1027" s="100">
        <f>'[2]Namuna No. 8'!A1031</f>
        <v>0</v>
      </c>
      <c r="B1027" s="618"/>
      <c r="C1027" s="613"/>
      <c r="D1027" s="618"/>
      <c r="E1027" s="618"/>
      <c r="F1027" s="619">
        <f t="shared" si="151"/>
        <v>0</v>
      </c>
      <c r="G1027" s="615">
        <f t="shared" si="155"/>
        <v>0</v>
      </c>
      <c r="H1027" s="618"/>
      <c r="I1027" s="104">
        <f t="shared" si="152"/>
        <v>0</v>
      </c>
      <c r="J1027" s="615">
        <f t="shared" si="156"/>
        <v>0</v>
      </c>
      <c r="K1027" s="618"/>
      <c r="L1027" s="104">
        <f t="shared" si="153"/>
        <v>0</v>
      </c>
      <c r="M1027" s="615">
        <f t="shared" si="157"/>
        <v>0</v>
      </c>
      <c r="N1027" s="618"/>
      <c r="O1027" s="104">
        <f t="shared" si="154"/>
        <v>0</v>
      </c>
      <c r="P1027" s="615">
        <f t="shared" si="158"/>
        <v>0</v>
      </c>
      <c r="Q1027" s="616">
        <f t="shared" si="160"/>
        <v>0</v>
      </c>
      <c r="R1027" s="616">
        <f t="shared" si="160"/>
        <v>0</v>
      </c>
      <c r="S1027" s="617">
        <f t="shared" si="159"/>
        <v>0</v>
      </c>
    </row>
    <row r="1028" spans="1:19" ht="22.5">
      <c r="A1028" s="100">
        <f>'[2]Namuna No. 8'!A1032</f>
        <v>0</v>
      </c>
      <c r="B1028" s="618"/>
      <c r="C1028" s="613"/>
      <c r="D1028" s="618"/>
      <c r="E1028" s="618"/>
      <c r="F1028" s="619">
        <f t="shared" si="151"/>
        <v>0</v>
      </c>
      <c r="G1028" s="615">
        <f t="shared" si="155"/>
        <v>0</v>
      </c>
      <c r="H1028" s="618"/>
      <c r="I1028" s="104">
        <f t="shared" si="152"/>
        <v>0</v>
      </c>
      <c r="J1028" s="615">
        <f t="shared" si="156"/>
        <v>0</v>
      </c>
      <c r="K1028" s="618"/>
      <c r="L1028" s="104">
        <f t="shared" si="153"/>
        <v>0</v>
      </c>
      <c r="M1028" s="615">
        <f t="shared" si="157"/>
        <v>0</v>
      </c>
      <c r="N1028" s="618"/>
      <c r="O1028" s="104">
        <f t="shared" si="154"/>
        <v>0</v>
      </c>
      <c r="P1028" s="615">
        <f t="shared" si="158"/>
        <v>0</v>
      </c>
      <c r="Q1028" s="616">
        <f t="shared" si="160"/>
        <v>0</v>
      </c>
      <c r="R1028" s="616">
        <f t="shared" si="160"/>
        <v>0</v>
      </c>
      <c r="S1028" s="617">
        <f t="shared" si="159"/>
        <v>0</v>
      </c>
    </row>
    <row r="1029" spans="1:19" ht="22.5">
      <c r="A1029" s="100">
        <f>'[2]Namuna No. 8'!A1033</f>
        <v>0</v>
      </c>
      <c r="B1029" s="618"/>
      <c r="C1029" s="613"/>
      <c r="D1029" s="618"/>
      <c r="E1029" s="618"/>
      <c r="F1029" s="619">
        <f t="shared" si="151"/>
        <v>0</v>
      </c>
      <c r="G1029" s="615">
        <f t="shared" si="155"/>
        <v>0</v>
      </c>
      <c r="H1029" s="618"/>
      <c r="I1029" s="104">
        <f t="shared" si="152"/>
        <v>0</v>
      </c>
      <c r="J1029" s="615">
        <f t="shared" si="156"/>
        <v>0</v>
      </c>
      <c r="K1029" s="618"/>
      <c r="L1029" s="104">
        <f t="shared" si="153"/>
        <v>0</v>
      </c>
      <c r="M1029" s="615">
        <f t="shared" si="157"/>
        <v>0</v>
      </c>
      <c r="N1029" s="618"/>
      <c r="O1029" s="104">
        <f t="shared" si="154"/>
        <v>0</v>
      </c>
      <c r="P1029" s="615">
        <f t="shared" si="158"/>
        <v>0</v>
      </c>
      <c r="Q1029" s="616">
        <f t="shared" si="160"/>
        <v>0</v>
      </c>
      <c r="R1029" s="616">
        <f t="shared" si="160"/>
        <v>0</v>
      </c>
      <c r="S1029" s="617">
        <f t="shared" si="159"/>
        <v>0</v>
      </c>
    </row>
    <row r="1030" spans="1:19" ht="22.5">
      <c r="A1030" s="612">
        <f>'[2]Namuna No. 8'!A1034</f>
        <v>0</v>
      </c>
      <c r="B1030" s="618"/>
      <c r="C1030" s="613"/>
      <c r="D1030" s="618"/>
      <c r="E1030" s="618"/>
      <c r="F1030" s="619">
        <f t="shared" ref="F1030:F1093" si="161">SUMIF(Name,C1030,GPA)</f>
        <v>0</v>
      </c>
      <c r="G1030" s="615">
        <f t="shared" si="155"/>
        <v>0</v>
      </c>
      <c r="H1030" s="618"/>
      <c r="I1030" s="104">
        <f t="shared" ref="I1030:I1093" si="162">SUMIF(Name,C1030,SNT)</f>
        <v>0</v>
      </c>
      <c r="J1030" s="615">
        <f t="shared" si="156"/>
        <v>0</v>
      </c>
      <c r="K1030" s="618"/>
      <c r="L1030" s="104">
        <f t="shared" ref="L1030:L1093" si="163">SUMIF(Name,C1030,SNT)</f>
        <v>0</v>
      </c>
      <c r="M1030" s="615">
        <f t="shared" si="157"/>
        <v>0</v>
      </c>
      <c r="N1030" s="618"/>
      <c r="O1030" s="104">
        <f t="shared" ref="O1030:O1093" si="164">SUMIF(Name,C1030,WST)</f>
        <v>0</v>
      </c>
      <c r="P1030" s="615">
        <f t="shared" si="158"/>
        <v>0</v>
      </c>
      <c r="Q1030" s="616">
        <f t="shared" si="160"/>
        <v>0</v>
      </c>
      <c r="R1030" s="616">
        <f t="shared" si="160"/>
        <v>0</v>
      </c>
      <c r="S1030" s="617">
        <f t="shared" si="159"/>
        <v>0</v>
      </c>
    </row>
    <row r="1031" spans="1:19" ht="22.5">
      <c r="A1031" s="100">
        <f>'[2]Namuna No. 8'!A1035</f>
        <v>0</v>
      </c>
      <c r="B1031" s="618"/>
      <c r="C1031" s="613"/>
      <c r="D1031" s="618"/>
      <c r="E1031" s="618"/>
      <c r="F1031" s="619">
        <f t="shared" si="161"/>
        <v>0</v>
      </c>
      <c r="G1031" s="615">
        <f t="shared" ref="G1031:G1094" si="165">SUM(E1031:F1031)</f>
        <v>0</v>
      </c>
      <c r="H1031" s="618"/>
      <c r="I1031" s="104">
        <f t="shared" si="162"/>
        <v>0</v>
      </c>
      <c r="J1031" s="615">
        <f t="shared" ref="J1031:J1094" si="166">SUM(H1031:I1031)</f>
        <v>0</v>
      </c>
      <c r="K1031" s="618"/>
      <c r="L1031" s="104">
        <f t="shared" si="163"/>
        <v>0</v>
      </c>
      <c r="M1031" s="615">
        <f t="shared" ref="M1031:M1094" si="167">SUM(K1031:L1031)</f>
        <v>0</v>
      </c>
      <c r="N1031" s="618"/>
      <c r="O1031" s="104">
        <f t="shared" si="164"/>
        <v>0</v>
      </c>
      <c r="P1031" s="615">
        <f t="shared" ref="P1031:P1094" si="168">SUM(N1031:O1031)</f>
        <v>0</v>
      </c>
      <c r="Q1031" s="616">
        <f t="shared" si="160"/>
        <v>0</v>
      </c>
      <c r="R1031" s="616">
        <f t="shared" si="160"/>
        <v>0</v>
      </c>
      <c r="S1031" s="617">
        <f t="shared" ref="S1031:S1094" si="169">SUM(Q1031:R1031)</f>
        <v>0</v>
      </c>
    </row>
    <row r="1032" spans="1:19" ht="22.5">
      <c r="A1032" s="100">
        <f>'[2]Namuna No. 8'!A1036</f>
        <v>0</v>
      </c>
      <c r="B1032" s="618"/>
      <c r="C1032" s="613"/>
      <c r="D1032" s="618"/>
      <c r="E1032" s="618"/>
      <c r="F1032" s="619">
        <f t="shared" si="161"/>
        <v>0</v>
      </c>
      <c r="G1032" s="615">
        <f t="shared" si="165"/>
        <v>0</v>
      </c>
      <c r="H1032" s="618"/>
      <c r="I1032" s="104">
        <f t="shared" si="162"/>
        <v>0</v>
      </c>
      <c r="J1032" s="615">
        <f t="shared" si="166"/>
        <v>0</v>
      </c>
      <c r="K1032" s="618"/>
      <c r="L1032" s="104">
        <f t="shared" si="163"/>
        <v>0</v>
      </c>
      <c r="M1032" s="615">
        <f t="shared" si="167"/>
        <v>0</v>
      </c>
      <c r="N1032" s="618"/>
      <c r="O1032" s="104">
        <f t="shared" si="164"/>
        <v>0</v>
      </c>
      <c r="P1032" s="615">
        <f t="shared" si="168"/>
        <v>0</v>
      </c>
      <c r="Q1032" s="616">
        <f t="shared" si="160"/>
        <v>0</v>
      </c>
      <c r="R1032" s="616">
        <f t="shared" si="160"/>
        <v>0</v>
      </c>
      <c r="S1032" s="617">
        <f t="shared" si="169"/>
        <v>0</v>
      </c>
    </row>
    <row r="1033" spans="1:19" ht="22.5">
      <c r="A1033" s="100">
        <f>'[2]Namuna No. 8'!A1037</f>
        <v>0</v>
      </c>
      <c r="B1033" s="618"/>
      <c r="C1033" s="613"/>
      <c r="D1033" s="618"/>
      <c r="E1033" s="618"/>
      <c r="F1033" s="619">
        <f t="shared" si="161"/>
        <v>0</v>
      </c>
      <c r="G1033" s="615">
        <f t="shared" si="165"/>
        <v>0</v>
      </c>
      <c r="H1033" s="618"/>
      <c r="I1033" s="104">
        <f t="shared" si="162"/>
        <v>0</v>
      </c>
      <c r="J1033" s="615">
        <f t="shared" si="166"/>
        <v>0</v>
      </c>
      <c r="K1033" s="618"/>
      <c r="L1033" s="104">
        <f t="shared" si="163"/>
        <v>0</v>
      </c>
      <c r="M1033" s="615">
        <f t="shared" si="167"/>
        <v>0</v>
      </c>
      <c r="N1033" s="618"/>
      <c r="O1033" s="104">
        <f t="shared" si="164"/>
        <v>0</v>
      </c>
      <c r="P1033" s="615">
        <f t="shared" si="168"/>
        <v>0</v>
      </c>
      <c r="Q1033" s="616">
        <f t="shared" si="160"/>
        <v>0</v>
      </c>
      <c r="R1033" s="616">
        <f t="shared" si="160"/>
        <v>0</v>
      </c>
      <c r="S1033" s="617">
        <f t="shared" si="169"/>
        <v>0</v>
      </c>
    </row>
    <row r="1034" spans="1:19" ht="22.5">
      <c r="A1034" s="612">
        <f>'[2]Namuna No. 8'!A1038</f>
        <v>0</v>
      </c>
      <c r="B1034" s="618"/>
      <c r="C1034" s="613"/>
      <c r="D1034" s="618"/>
      <c r="E1034" s="618"/>
      <c r="F1034" s="619">
        <f t="shared" si="161"/>
        <v>0</v>
      </c>
      <c r="G1034" s="615">
        <f t="shared" si="165"/>
        <v>0</v>
      </c>
      <c r="H1034" s="618"/>
      <c r="I1034" s="104">
        <f t="shared" si="162"/>
        <v>0</v>
      </c>
      <c r="J1034" s="615">
        <f t="shared" si="166"/>
        <v>0</v>
      </c>
      <c r="K1034" s="618"/>
      <c r="L1034" s="104">
        <f t="shared" si="163"/>
        <v>0</v>
      </c>
      <c r="M1034" s="615">
        <f t="shared" si="167"/>
        <v>0</v>
      </c>
      <c r="N1034" s="618"/>
      <c r="O1034" s="104">
        <f t="shared" si="164"/>
        <v>0</v>
      </c>
      <c r="P1034" s="615">
        <f t="shared" si="168"/>
        <v>0</v>
      </c>
      <c r="Q1034" s="616">
        <f t="shared" si="160"/>
        <v>0</v>
      </c>
      <c r="R1034" s="616">
        <f t="shared" si="160"/>
        <v>0</v>
      </c>
      <c r="S1034" s="617">
        <f t="shared" si="169"/>
        <v>0</v>
      </c>
    </row>
    <row r="1035" spans="1:19" ht="22.5">
      <c r="A1035" s="100">
        <f>'[2]Namuna No. 8'!A1039</f>
        <v>0</v>
      </c>
      <c r="B1035" s="618"/>
      <c r="C1035" s="613"/>
      <c r="D1035" s="618"/>
      <c r="E1035" s="618"/>
      <c r="F1035" s="619">
        <f t="shared" si="161"/>
        <v>0</v>
      </c>
      <c r="G1035" s="615">
        <f t="shared" si="165"/>
        <v>0</v>
      </c>
      <c r="H1035" s="618"/>
      <c r="I1035" s="104">
        <f t="shared" si="162"/>
        <v>0</v>
      </c>
      <c r="J1035" s="615">
        <f t="shared" si="166"/>
        <v>0</v>
      </c>
      <c r="K1035" s="618"/>
      <c r="L1035" s="104">
        <f t="shared" si="163"/>
        <v>0</v>
      </c>
      <c r="M1035" s="615">
        <f t="shared" si="167"/>
        <v>0</v>
      </c>
      <c r="N1035" s="618"/>
      <c r="O1035" s="104">
        <f t="shared" si="164"/>
        <v>0</v>
      </c>
      <c r="P1035" s="615">
        <f t="shared" si="168"/>
        <v>0</v>
      </c>
      <c r="Q1035" s="616">
        <f t="shared" si="160"/>
        <v>0</v>
      </c>
      <c r="R1035" s="616">
        <f t="shared" si="160"/>
        <v>0</v>
      </c>
      <c r="S1035" s="617">
        <f t="shared" si="169"/>
        <v>0</v>
      </c>
    </row>
    <row r="1036" spans="1:19" ht="22.5">
      <c r="A1036" s="100">
        <f>'[2]Namuna No. 8'!A1040</f>
        <v>0</v>
      </c>
      <c r="B1036" s="618"/>
      <c r="C1036" s="613"/>
      <c r="D1036" s="618"/>
      <c r="E1036" s="618"/>
      <c r="F1036" s="619">
        <f t="shared" si="161"/>
        <v>0</v>
      </c>
      <c r="G1036" s="615">
        <f t="shared" si="165"/>
        <v>0</v>
      </c>
      <c r="H1036" s="618"/>
      <c r="I1036" s="104">
        <f t="shared" si="162"/>
        <v>0</v>
      </c>
      <c r="J1036" s="615">
        <f t="shared" si="166"/>
        <v>0</v>
      </c>
      <c r="K1036" s="618"/>
      <c r="L1036" s="104">
        <f t="shared" si="163"/>
        <v>0</v>
      </c>
      <c r="M1036" s="615">
        <f t="shared" si="167"/>
        <v>0</v>
      </c>
      <c r="N1036" s="618"/>
      <c r="O1036" s="104">
        <f t="shared" si="164"/>
        <v>0</v>
      </c>
      <c r="P1036" s="615">
        <f t="shared" si="168"/>
        <v>0</v>
      </c>
      <c r="Q1036" s="616">
        <f t="shared" si="160"/>
        <v>0</v>
      </c>
      <c r="R1036" s="616">
        <f t="shared" si="160"/>
        <v>0</v>
      </c>
      <c r="S1036" s="617">
        <f t="shared" si="169"/>
        <v>0</v>
      </c>
    </row>
    <row r="1037" spans="1:19" ht="22.5">
      <c r="A1037" s="100">
        <f>'[2]Namuna No. 8'!A1041</f>
        <v>0</v>
      </c>
      <c r="B1037" s="618"/>
      <c r="C1037" s="613"/>
      <c r="D1037" s="618"/>
      <c r="E1037" s="618"/>
      <c r="F1037" s="619">
        <f t="shared" si="161"/>
        <v>0</v>
      </c>
      <c r="G1037" s="615">
        <f t="shared" si="165"/>
        <v>0</v>
      </c>
      <c r="H1037" s="618"/>
      <c r="I1037" s="104">
        <f t="shared" si="162"/>
        <v>0</v>
      </c>
      <c r="J1037" s="615">
        <f t="shared" si="166"/>
        <v>0</v>
      </c>
      <c r="K1037" s="618"/>
      <c r="L1037" s="104">
        <f t="shared" si="163"/>
        <v>0</v>
      </c>
      <c r="M1037" s="615">
        <f t="shared" si="167"/>
        <v>0</v>
      </c>
      <c r="N1037" s="618"/>
      <c r="O1037" s="104">
        <f t="shared" si="164"/>
        <v>0</v>
      </c>
      <c r="P1037" s="615">
        <f t="shared" si="168"/>
        <v>0</v>
      </c>
      <c r="Q1037" s="616">
        <f t="shared" si="160"/>
        <v>0</v>
      </c>
      <c r="R1037" s="616">
        <f t="shared" si="160"/>
        <v>0</v>
      </c>
      <c r="S1037" s="617">
        <f t="shared" si="169"/>
        <v>0</v>
      </c>
    </row>
    <row r="1038" spans="1:19" ht="22.5">
      <c r="A1038" s="612">
        <f>'[2]Namuna No. 8'!A1042</f>
        <v>0</v>
      </c>
      <c r="B1038" s="618"/>
      <c r="C1038" s="613"/>
      <c r="D1038" s="618"/>
      <c r="E1038" s="618"/>
      <c r="F1038" s="619">
        <f t="shared" si="161"/>
        <v>0</v>
      </c>
      <c r="G1038" s="615">
        <f t="shared" si="165"/>
        <v>0</v>
      </c>
      <c r="H1038" s="618"/>
      <c r="I1038" s="104">
        <f t="shared" si="162"/>
        <v>0</v>
      </c>
      <c r="J1038" s="615">
        <f t="shared" si="166"/>
        <v>0</v>
      </c>
      <c r="K1038" s="618"/>
      <c r="L1038" s="104">
        <f t="shared" si="163"/>
        <v>0</v>
      </c>
      <c r="M1038" s="615">
        <f t="shared" si="167"/>
        <v>0</v>
      </c>
      <c r="N1038" s="618"/>
      <c r="O1038" s="104">
        <f t="shared" si="164"/>
        <v>0</v>
      </c>
      <c r="P1038" s="615">
        <f t="shared" si="168"/>
        <v>0</v>
      </c>
      <c r="Q1038" s="616">
        <f t="shared" si="160"/>
        <v>0</v>
      </c>
      <c r="R1038" s="616">
        <f t="shared" si="160"/>
        <v>0</v>
      </c>
      <c r="S1038" s="617">
        <f t="shared" si="169"/>
        <v>0</v>
      </c>
    </row>
    <row r="1039" spans="1:19" ht="22.5">
      <c r="A1039" s="100">
        <f>'[2]Namuna No. 8'!A1043</f>
        <v>0</v>
      </c>
      <c r="B1039" s="618"/>
      <c r="C1039" s="613"/>
      <c r="D1039" s="618"/>
      <c r="E1039" s="618"/>
      <c r="F1039" s="619">
        <f t="shared" si="161"/>
        <v>0</v>
      </c>
      <c r="G1039" s="615">
        <f t="shared" si="165"/>
        <v>0</v>
      </c>
      <c r="H1039" s="618"/>
      <c r="I1039" s="104">
        <f t="shared" si="162"/>
        <v>0</v>
      </c>
      <c r="J1039" s="615">
        <f t="shared" si="166"/>
        <v>0</v>
      </c>
      <c r="K1039" s="618"/>
      <c r="L1039" s="104">
        <f t="shared" si="163"/>
        <v>0</v>
      </c>
      <c r="M1039" s="615">
        <f t="shared" si="167"/>
        <v>0</v>
      </c>
      <c r="N1039" s="618"/>
      <c r="O1039" s="104">
        <f t="shared" si="164"/>
        <v>0</v>
      </c>
      <c r="P1039" s="615">
        <f t="shared" si="168"/>
        <v>0</v>
      </c>
      <c r="Q1039" s="616">
        <f t="shared" si="160"/>
        <v>0</v>
      </c>
      <c r="R1039" s="616">
        <f t="shared" si="160"/>
        <v>0</v>
      </c>
      <c r="S1039" s="617">
        <f t="shared" si="169"/>
        <v>0</v>
      </c>
    </row>
    <row r="1040" spans="1:19" ht="22.5">
      <c r="A1040" s="100">
        <f>'[2]Namuna No. 8'!A1044</f>
        <v>0</v>
      </c>
      <c r="B1040" s="618"/>
      <c r="C1040" s="613"/>
      <c r="D1040" s="618"/>
      <c r="E1040" s="618"/>
      <c r="F1040" s="619">
        <f t="shared" si="161"/>
        <v>0</v>
      </c>
      <c r="G1040" s="615">
        <f t="shared" si="165"/>
        <v>0</v>
      </c>
      <c r="H1040" s="618"/>
      <c r="I1040" s="104">
        <f t="shared" si="162"/>
        <v>0</v>
      </c>
      <c r="J1040" s="615">
        <f t="shared" si="166"/>
        <v>0</v>
      </c>
      <c r="K1040" s="618"/>
      <c r="L1040" s="104">
        <f t="shared" si="163"/>
        <v>0</v>
      </c>
      <c r="M1040" s="615">
        <f t="shared" si="167"/>
        <v>0</v>
      </c>
      <c r="N1040" s="618"/>
      <c r="O1040" s="104">
        <f t="shared" si="164"/>
        <v>0</v>
      </c>
      <c r="P1040" s="615">
        <f t="shared" si="168"/>
        <v>0</v>
      </c>
      <c r="Q1040" s="616">
        <f t="shared" si="160"/>
        <v>0</v>
      </c>
      <c r="R1040" s="616">
        <f t="shared" si="160"/>
        <v>0</v>
      </c>
      <c r="S1040" s="617">
        <f t="shared" si="169"/>
        <v>0</v>
      </c>
    </row>
    <row r="1041" spans="1:19" ht="22.5">
      <c r="A1041" s="100">
        <f>'[2]Namuna No. 8'!A1045</f>
        <v>0</v>
      </c>
      <c r="B1041" s="618"/>
      <c r="C1041" s="613"/>
      <c r="D1041" s="618"/>
      <c r="E1041" s="618"/>
      <c r="F1041" s="619">
        <f t="shared" si="161"/>
        <v>0</v>
      </c>
      <c r="G1041" s="615">
        <f t="shared" si="165"/>
        <v>0</v>
      </c>
      <c r="H1041" s="618"/>
      <c r="I1041" s="104">
        <f t="shared" si="162"/>
        <v>0</v>
      </c>
      <c r="J1041" s="615">
        <f t="shared" si="166"/>
        <v>0</v>
      </c>
      <c r="K1041" s="618"/>
      <c r="L1041" s="104">
        <f t="shared" si="163"/>
        <v>0</v>
      </c>
      <c r="M1041" s="615">
        <f t="shared" si="167"/>
        <v>0</v>
      </c>
      <c r="N1041" s="618"/>
      <c r="O1041" s="104">
        <f t="shared" si="164"/>
        <v>0</v>
      </c>
      <c r="P1041" s="615">
        <f t="shared" si="168"/>
        <v>0</v>
      </c>
      <c r="Q1041" s="616">
        <f t="shared" si="160"/>
        <v>0</v>
      </c>
      <c r="R1041" s="616">
        <f t="shared" si="160"/>
        <v>0</v>
      </c>
      <c r="S1041" s="617">
        <f t="shared" si="169"/>
        <v>0</v>
      </c>
    </row>
    <row r="1042" spans="1:19" ht="22.5">
      <c r="A1042" s="612">
        <f>'[2]Namuna No. 8'!A1046</f>
        <v>0</v>
      </c>
      <c r="B1042" s="618"/>
      <c r="C1042" s="613"/>
      <c r="D1042" s="618"/>
      <c r="E1042" s="618"/>
      <c r="F1042" s="619">
        <f t="shared" si="161"/>
        <v>0</v>
      </c>
      <c r="G1042" s="615">
        <f t="shared" si="165"/>
        <v>0</v>
      </c>
      <c r="H1042" s="618"/>
      <c r="I1042" s="104">
        <f t="shared" si="162"/>
        <v>0</v>
      </c>
      <c r="J1042" s="615">
        <f t="shared" si="166"/>
        <v>0</v>
      </c>
      <c r="K1042" s="618"/>
      <c r="L1042" s="104">
        <f t="shared" si="163"/>
        <v>0</v>
      </c>
      <c r="M1042" s="615">
        <f t="shared" si="167"/>
        <v>0</v>
      </c>
      <c r="N1042" s="618"/>
      <c r="O1042" s="104">
        <f t="shared" si="164"/>
        <v>0</v>
      </c>
      <c r="P1042" s="615">
        <f t="shared" si="168"/>
        <v>0</v>
      </c>
      <c r="Q1042" s="616">
        <f t="shared" si="160"/>
        <v>0</v>
      </c>
      <c r="R1042" s="616">
        <f t="shared" si="160"/>
        <v>0</v>
      </c>
      <c r="S1042" s="617">
        <f t="shared" si="169"/>
        <v>0</v>
      </c>
    </row>
    <row r="1043" spans="1:19" ht="22.5">
      <c r="A1043" s="100">
        <f>'[2]Namuna No. 8'!A1047</f>
        <v>0</v>
      </c>
      <c r="B1043" s="618"/>
      <c r="C1043" s="613"/>
      <c r="D1043" s="618"/>
      <c r="E1043" s="618"/>
      <c r="F1043" s="619">
        <f t="shared" si="161"/>
        <v>0</v>
      </c>
      <c r="G1043" s="615">
        <f t="shared" si="165"/>
        <v>0</v>
      </c>
      <c r="H1043" s="618"/>
      <c r="I1043" s="104">
        <f t="shared" si="162"/>
        <v>0</v>
      </c>
      <c r="J1043" s="615">
        <f t="shared" si="166"/>
        <v>0</v>
      </c>
      <c r="K1043" s="618"/>
      <c r="L1043" s="104">
        <f t="shared" si="163"/>
        <v>0</v>
      </c>
      <c r="M1043" s="615">
        <f t="shared" si="167"/>
        <v>0</v>
      </c>
      <c r="N1043" s="618"/>
      <c r="O1043" s="104">
        <f t="shared" si="164"/>
        <v>0</v>
      </c>
      <c r="P1043" s="615">
        <f t="shared" si="168"/>
        <v>0</v>
      </c>
      <c r="Q1043" s="616">
        <f t="shared" si="160"/>
        <v>0</v>
      </c>
      <c r="R1043" s="616">
        <f t="shared" si="160"/>
        <v>0</v>
      </c>
      <c r="S1043" s="617">
        <f t="shared" si="169"/>
        <v>0</v>
      </c>
    </row>
    <row r="1044" spans="1:19" ht="22.5">
      <c r="A1044" s="100">
        <f>'[2]Namuna No. 8'!A1048</f>
        <v>0</v>
      </c>
      <c r="B1044" s="618"/>
      <c r="C1044" s="613"/>
      <c r="D1044" s="618"/>
      <c r="E1044" s="618"/>
      <c r="F1044" s="619">
        <f t="shared" si="161"/>
        <v>0</v>
      </c>
      <c r="G1044" s="615">
        <f t="shared" si="165"/>
        <v>0</v>
      </c>
      <c r="H1044" s="618"/>
      <c r="I1044" s="104">
        <f t="shared" si="162"/>
        <v>0</v>
      </c>
      <c r="J1044" s="615">
        <f t="shared" si="166"/>
        <v>0</v>
      </c>
      <c r="K1044" s="618"/>
      <c r="L1044" s="104">
        <f t="shared" si="163"/>
        <v>0</v>
      </c>
      <c r="M1044" s="615">
        <f t="shared" si="167"/>
        <v>0</v>
      </c>
      <c r="N1044" s="618"/>
      <c r="O1044" s="104">
        <f t="shared" si="164"/>
        <v>0</v>
      </c>
      <c r="P1044" s="615">
        <f t="shared" si="168"/>
        <v>0</v>
      </c>
      <c r="Q1044" s="616">
        <f t="shared" si="160"/>
        <v>0</v>
      </c>
      <c r="R1044" s="616">
        <f t="shared" si="160"/>
        <v>0</v>
      </c>
      <c r="S1044" s="617">
        <f t="shared" si="169"/>
        <v>0</v>
      </c>
    </row>
    <row r="1045" spans="1:19" ht="22.5">
      <c r="A1045" s="100">
        <f>'[2]Namuna No. 8'!A1049</f>
        <v>0</v>
      </c>
      <c r="B1045" s="618"/>
      <c r="C1045" s="613"/>
      <c r="D1045" s="618"/>
      <c r="E1045" s="618"/>
      <c r="F1045" s="619">
        <f t="shared" si="161"/>
        <v>0</v>
      </c>
      <c r="G1045" s="615">
        <f t="shared" si="165"/>
        <v>0</v>
      </c>
      <c r="H1045" s="618"/>
      <c r="I1045" s="104">
        <f t="shared" si="162"/>
        <v>0</v>
      </c>
      <c r="J1045" s="615">
        <f t="shared" si="166"/>
        <v>0</v>
      </c>
      <c r="K1045" s="618"/>
      <c r="L1045" s="104">
        <f t="shared" si="163"/>
        <v>0</v>
      </c>
      <c r="M1045" s="615">
        <f t="shared" si="167"/>
        <v>0</v>
      </c>
      <c r="N1045" s="618"/>
      <c r="O1045" s="104">
        <f t="shared" si="164"/>
        <v>0</v>
      </c>
      <c r="P1045" s="615">
        <f t="shared" si="168"/>
        <v>0</v>
      </c>
      <c r="Q1045" s="616">
        <f t="shared" si="160"/>
        <v>0</v>
      </c>
      <c r="R1045" s="616">
        <f t="shared" si="160"/>
        <v>0</v>
      </c>
      <c r="S1045" s="617">
        <f t="shared" si="169"/>
        <v>0</v>
      </c>
    </row>
    <row r="1046" spans="1:19" ht="22.5">
      <c r="A1046" s="612">
        <f>'[2]Namuna No. 8'!A1050</f>
        <v>0</v>
      </c>
      <c r="B1046" s="618"/>
      <c r="C1046" s="613"/>
      <c r="D1046" s="618"/>
      <c r="E1046" s="618"/>
      <c r="F1046" s="619">
        <f t="shared" si="161"/>
        <v>0</v>
      </c>
      <c r="G1046" s="615">
        <f t="shared" si="165"/>
        <v>0</v>
      </c>
      <c r="H1046" s="618"/>
      <c r="I1046" s="104">
        <f t="shared" si="162"/>
        <v>0</v>
      </c>
      <c r="J1046" s="615">
        <f t="shared" si="166"/>
        <v>0</v>
      </c>
      <c r="K1046" s="618"/>
      <c r="L1046" s="104">
        <f t="shared" si="163"/>
        <v>0</v>
      </c>
      <c r="M1046" s="615">
        <f t="shared" si="167"/>
        <v>0</v>
      </c>
      <c r="N1046" s="618"/>
      <c r="O1046" s="104">
        <f t="shared" si="164"/>
        <v>0</v>
      </c>
      <c r="P1046" s="615">
        <f t="shared" si="168"/>
        <v>0</v>
      </c>
      <c r="Q1046" s="616">
        <f t="shared" si="160"/>
        <v>0</v>
      </c>
      <c r="R1046" s="616">
        <f t="shared" si="160"/>
        <v>0</v>
      </c>
      <c r="S1046" s="617">
        <f t="shared" si="169"/>
        <v>0</v>
      </c>
    </row>
    <row r="1047" spans="1:19" ht="22.5">
      <c r="A1047" s="100">
        <f>'[2]Namuna No. 8'!A1051</f>
        <v>0</v>
      </c>
      <c r="B1047" s="618"/>
      <c r="C1047" s="613"/>
      <c r="D1047" s="618"/>
      <c r="E1047" s="618"/>
      <c r="F1047" s="619">
        <f t="shared" si="161"/>
        <v>0</v>
      </c>
      <c r="G1047" s="615">
        <f t="shared" si="165"/>
        <v>0</v>
      </c>
      <c r="H1047" s="618"/>
      <c r="I1047" s="104">
        <f t="shared" si="162"/>
        <v>0</v>
      </c>
      <c r="J1047" s="615">
        <f t="shared" si="166"/>
        <v>0</v>
      </c>
      <c r="K1047" s="618"/>
      <c r="L1047" s="104">
        <f t="shared" si="163"/>
        <v>0</v>
      </c>
      <c r="M1047" s="615">
        <f t="shared" si="167"/>
        <v>0</v>
      </c>
      <c r="N1047" s="618"/>
      <c r="O1047" s="104">
        <f t="shared" si="164"/>
        <v>0</v>
      </c>
      <c r="P1047" s="615">
        <f t="shared" si="168"/>
        <v>0</v>
      </c>
      <c r="Q1047" s="616">
        <f t="shared" ref="Q1047:R1110" si="170">E1047+H1047+K1047+N1047</f>
        <v>0</v>
      </c>
      <c r="R1047" s="616">
        <f t="shared" si="170"/>
        <v>0</v>
      </c>
      <c r="S1047" s="617">
        <f t="shared" si="169"/>
        <v>0</v>
      </c>
    </row>
    <row r="1048" spans="1:19" ht="22.5">
      <c r="A1048" s="100">
        <f>'[2]Namuna No. 8'!A1052</f>
        <v>0</v>
      </c>
      <c r="B1048" s="618"/>
      <c r="C1048" s="613"/>
      <c r="D1048" s="618"/>
      <c r="E1048" s="618"/>
      <c r="F1048" s="619">
        <f t="shared" si="161"/>
        <v>0</v>
      </c>
      <c r="G1048" s="615">
        <f t="shared" si="165"/>
        <v>0</v>
      </c>
      <c r="H1048" s="618"/>
      <c r="I1048" s="104">
        <f t="shared" si="162"/>
        <v>0</v>
      </c>
      <c r="J1048" s="615">
        <f t="shared" si="166"/>
        <v>0</v>
      </c>
      <c r="K1048" s="618"/>
      <c r="L1048" s="104">
        <f t="shared" si="163"/>
        <v>0</v>
      </c>
      <c r="M1048" s="615">
        <f t="shared" si="167"/>
        <v>0</v>
      </c>
      <c r="N1048" s="618"/>
      <c r="O1048" s="104">
        <f t="shared" si="164"/>
        <v>0</v>
      </c>
      <c r="P1048" s="615">
        <f t="shared" si="168"/>
        <v>0</v>
      </c>
      <c r="Q1048" s="616">
        <f t="shared" si="170"/>
        <v>0</v>
      </c>
      <c r="R1048" s="616">
        <f t="shared" si="170"/>
        <v>0</v>
      </c>
      <c r="S1048" s="617">
        <f t="shared" si="169"/>
        <v>0</v>
      </c>
    </row>
    <row r="1049" spans="1:19" ht="22.5">
      <c r="A1049" s="100">
        <f>'[2]Namuna No. 8'!A1053</f>
        <v>0</v>
      </c>
      <c r="B1049" s="618"/>
      <c r="C1049" s="613"/>
      <c r="D1049" s="618"/>
      <c r="E1049" s="618"/>
      <c r="F1049" s="619">
        <f t="shared" si="161"/>
        <v>0</v>
      </c>
      <c r="G1049" s="615">
        <f t="shared" si="165"/>
        <v>0</v>
      </c>
      <c r="H1049" s="618"/>
      <c r="I1049" s="104">
        <f t="shared" si="162"/>
        <v>0</v>
      </c>
      <c r="J1049" s="615">
        <f t="shared" si="166"/>
        <v>0</v>
      </c>
      <c r="K1049" s="618"/>
      <c r="L1049" s="104">
        <f t="shared" si="163"/>
        <v>0</v>
      </c>
      <c r="M1049" s="615">
        <f t="shared" si="167"/>
        <v>0</v>
      </c>
      <c r="N1049" s="618"/>
      <c r="O1049" s="104">
        <f t="shared" si="164"/>
        <v>0</v>
      </c>
      <c r="P1049" s="615">
        <f t="shared" si="168"/>
        <v>0</v>
      </c>
      <c r="Q1049" s="616">
        <f t="shared" si="170"/>
        <v>0</v>
      </c>
      <c r="R1049" s="616">
        <f t="shared" si="170"/>
        <v>0</v>
      </c>
      <c r="S1049" s="617">
        <f t="shared" si="169"/>
        <v>0</v>
      </c>
    </row>
    <row r="1050" spans="1:19" ht="22.5">
      <c r="A1050" s="612">
        <f>'[2]Namuna No. 8'!A1054</f>
        <v>0</v>
      </c>
      <c r="B1050" s="618"/>
      <c r="C1050" s="613"/>
      <c r="D1050" s="618"/>
      <c r="E1050" s="618"/>
      <c r="F1050" s="619">
        <f t="shared" si="161"/>
        <v>0</v>
      </c>
      <c r="G1050" s="615">
        <f t="shared" si="165"/>
        <v>0</v>
      </c>
      <c r="H1050" s="618"/>
      <c r="I1050" s="104">
        <f t="shared" si="162"/>
        <v>0</v>
      </c>
      <c r="J1050" s="615">
        <f t="shared" si="166"/>
        <v>0</v>
      </c>
      <c r="K1050" s="618"/>
      <c r="L1050" s="104">
        <f t="shared" si="163"/>
        <v>0</v>
      </c>
      <c r="M1050" s="615">
        <f t="shared" si="167"/>
        <v>0</v>
      </c>
      <c r="N1050" s="618"/>
      <c r="O1050" s="104">
        <f t="shared" si="164"/>
        <v>0</v>
      </c>
      <c r="P1050" s="615">
        <f t="shared" si="168"/>
        <v>0</v>
      </c>
      <c r="Q1050" s="616">
        <f t="shared" si="170"/>
        <v>0</v>
      </c>
      <c r="R1050" s="616">
        <f t="shared" si="170"/>
        <v>0</v>
      </c>
      <c r="S1050" s="617">
        <f t="shared" si="169"/>
        <v>0</v>
      </c>
    </row>
    <row r="1051" spans="1:19" ht="22.5">
      <c r="A1051" s="100">
        <f>'[2]Namuna No. 8'!A1055</f>
        <v>0</v>
      </c>
      <c r="B1051" s="618"/>
      <c r="C1051" s="613"/>
      <c r="D1051" s="618"/>
      <c r="E1051" s="618"/>
      <c r="F1051" s="619">
        <f t="shared" si="161"/>
        <v>0</v>
      </c>
      <c r="G1051" s="615">
        <f t="shared" si="165"/>
        <v>0</v>
      </c>
      <c r="H1051" s="618"/>
      <c r="I1051" s="104">
        <f t="shared" si="162"/>
        <v>0</v>
      </c>
      <c r="J1051" s="615">
        <f t="shared" si="166"/>
        <v>0</v>
      </c>
      <c r="K1051" s="618"/>
      <c r="L1051" s="104">
        <f t="shared" si="163"/>
        <v>0</v>
      </c>
      <c r="M1051" s="615">
        <f t="shared" si="167"/>
        <v>0</v>
      </c>
      <c r="N1051" s="618"/>
      <c r="O1051" s="104">
        <f t="shared" si="164"/>
        <v>0</v>
      </c>
      <c r="P1051" s="615">
        <f t="shared" si="168"/>
        <v>0</v>
      </c>
      <c r="Q1051" s="616">
        <f t="shared" si="170"/>
        <v>0</v>
      </c>
      <c r="R1051" s="616">
        <f t="shared" si="170"/>
        <v>0</v>
      </c>
      <c r="S1051" s="617">
        <f t="shared" si="169"/>
        <v>0</v>
      </c>
    </row>
    <row r="1052" spans="1:19" ht="22.5">
      <c r="A1052" s="100">
        <f>'[2]Namuna No. 8'!A1056</f>
        <v>0</v>
      </c>
      <c r="B1052" s="618"/>
      <c r="C1052" s="613"/>
      <c r="D1052" s="618"/>
      <c r="E1052" s="618"/>
      <c r="F1052" s="619">
        <f t="shared" si="161"/>
        <v>0</v>
      </c>
      <c r="G1052" s="615">
        <f t="shared" si="165"/>
        <v>0</v>
      </c>
      <c r="H1052" s="618"/>
      <c r="I1052" s="104">
        <f t="shared" si="162"/>
        <v>0</v>
      </c>
      <c r="J1052" s="615">
        <f t="shared" si="166"/>
        <v>0</v>
      </c>
      <c r="K1052" s="618"/>
      <c r="L1052" s="104">
        <f t="shared" si="163"/>
        <v>0</v>
      </c>
      <c r="M1052" s="615">
        <f t="shared" si="167"/>
        <v>0</v>
      </c>
      <c r="N1052" s="618"/>
      <c r="O1052" s="104">
        <f t="shared" si="164"/>
        <v>0</v>
      </c>
      <c r="P1052" s="615">
        <f t="shared" si="168"/>
        <v>0</v>
      </c>
      <c r="Q1052" s="616">
        <f t="shared" si="170"/>
        <v>0</v>
      </c>
      <c r="R1052" s="616">
        <f t="shared" si="170"/>
        <v>0</v>
      </c>
      <c r="S1052" s="617">
        <f t="shared" si="169"/>
        <v>0</v>
      </c>
    </row>
    <row r="1053" spans="1:19" ht="22.5">
      <c r="A1053" s="100">
        <f>'[2]Namuna No. 8'!A1057</f>
        <v>0</v>
      </c>
      <c r="B1053" s="618"/>
      <c r="C1053" s="613"/>
      <c r="D1053" s="618"/>
      <c r="E1053" s="618"/>
      <c r="F1053" s="619">
        <f t="shared" si="161"/>
        <v>0</v>
      </c>
      <c r="G1053" s="615">
        <f t="shared" si="165"/>
        <v>0</v>
      </c>
      <c r="H1053" s="618"/>
      <c r="I1053" s="104">
        <f t="shared" si="162"/>
        <v>0</v>
      </c>
      <c r="J1053" s="615">
        <f t="shared" si="166"/>
        <v>0</v>
      </c>
      <c r="K1053" s="618"/>
      <c r="L1053" s="104">
        <f t="shared" si="163"/>
        <v>0</v>
      </c>
      <c r="M1053" s="615">
        <f t="shared" si="167"/>
        <v>0</v>
      </c>
      <c r="N1053" s="618"/>
      <c r="O1053" s="104">
        <f t="shared" si="164"/>
        <v>0</v>
      </c>
      <c r="P1053" s="615">
        <f t="shared" si="168"/>
        <v>0</v>
      </c>
      <c r="Q1053" s="616">
        <f t="shared" si="170"/>
        <v>0</v>
      </c>
      <c r="R1053" s="616">
        <f t="shared" si="170"/>
        <v>0</v>
      </c>
      <c r="S1053" s="617">
        <f t="shared" si="169"/>
        <v>0</v>
      </c>
    </row>
    <row r="1054" spans="1:19" ht="22.5">
      <c r="A1054" s="612">
        <f>'[2]Namuna No. 8'!A1058</f>
        <v>0</v>
      </c>
      <c r="B1054" s="618"/>
      <c r="C1054" s="613"/>
      <c r="D1054" s="618"/>
      <c r="E1054" s="618"/>
      <c r="F1054" s="619">
        <f t="shared" si="161"/>
        <v>0</v>
      </c>
      <c r="G1054" s="615">
        <f t="shared" si="165"/>
        <v>0</v>
      </c>
      <c r="H1054" s="618"/>
      <c r="I1054" s="104">
        <f t="shared" si="162"/>
        <v>0</v>
      </c>
      <c r="J1054" s="615">
        <f t="shared" si="166"/>
        <v>0</v>
      </c>
      <c r="K1054" s="618"/>
      <c r="L1054" s="104">
        <f t="shared" si="163"/>
        <v>0</v>
      </c>
      <c r="M1054" s="615">
        <f t="shared" si="167"/>
        <v>0</v>
      </c>
      <c r="N1054" s="618"/>
      <c r="O1054" s="104">
        <f t="shared" si="164"/>
        <v>0</v>
      </c>
      <c r="P1054" s="615">
        <f t="shared" si="168"/>
        <v>0</v>
      </c>
      <c r="Q1054" s="616">
        <f t="shared" si="170"/>
        <v>0</v>
      </c>
      <c r="R1054" s="616">
        <f t="shared" si="170"/>
        <v>0</v>
      </c>
      <c r="S1054" s="617">
        <f t="shared" si="169"/>
        <v>0</v>
      </c>
    </row>
    <row r="1055" spans="1:19" ht="22.5">
      <c r="A1055" s="100">
        <f>'[2]Namuna No. 8'!A1059</f>
        <v>0</v>
      </c>
      <c r="B1055" s="618"/>
      <c r="C1055" s="613"/>
      <c r="D1055" s="618"/>
      <c r="E1055" s="618"/>
      <c r="F1055" s="619">
        <f t="shared" si="161"/>
        <v>0</v>
      </c>
      <c r="G1055" s="615">
        <f t="shared" si="165"/>
        <v>0</v>
      </c>
      <c r="H1055" s="618"/>
      <c r="I1055" s="104">
        <f t="shared" si="162"/>
        <v>0</v>
      </c>
      <c r="J1055" s="615">
        <f t="shared" si="166"/>
        <v>0</v>
      </c>
      <c r="K1055" s="618"/>
      <c r="L1055" s="104">
        <f t="shared" si="163"/>
        <v>0</v>
      </c>
      <c r="M1055" s="615">
        <f t="shared" si="167"/>
        <v>0</v>
      </c>
      <c r="N1055" s="618"/>
      <c r="O1055" s="104">
        <f t="shared" si="164"/>
        <v>0</v>
      </c>
      <c r="P1055" s="615">
        <f t="shared" si="168"/>
        <v>0</v>
      </c>
      <c r="Q1055" s="616">
        <f t="shared" si="170"/>
        <v>0</v>
      </c>
      <c r="R1055" s="616">
        <f t="shared" si="170"/>
        <v>0</v>
      </c>
      <c r="S1055" s="617">
        <f t="shared" si="169"/>
        <v>0</v>
      </c>
    </row>
    <row r="1056" spans="1:19" ht="22.5">
      <c r="A1056" s="100">
        <f>'[2]Namuna No. 8'!A1060</f>
        <v>0</v>
      </c>
      <c r="B1056" s="618"/>
      <c r="C1056" s="613"/>
      <c r="D1056" s="618"/>
      <c r="E1056" s="618"/>
      <c r="F1056" s="619">
        <f t="shared" si="161"/>
        <v>0</v>
      </c>
      <c r="G1056" s="615">
        <f t="shared" si="165"/>
        <v>0</v>
      </c>
      <c r="H1056" s="618"/>
      <c r="I1056" s="104">
        <f t="shared" si="162"/>
        <v>0</v>
      </c>
      <c r="J1056" s="615">
        <f t="shared" si="166"/>
        <v>0</v>
      </c>
      <c r="K1056" s="618"/>
      <c r="L1056" s="104">
        <f t="shared" si="163"/>
        <v>0</v>
      </c>
      <c r="M1056" s="615">
        <f t="shared" si="167"/>
        <v>0</v>
      </c>
      <c r="N1056" s="618"/>
      <c r="O1056" s="104">
        <f t="shared" si="164"/>
        <v>0</v>
      </c>
      <c r="P1056" s="615">
        <f t="shared" si="168"/>
        <v>0</v>
      </c>
      <c r="Q1056" s="616">
        <f t="shared" si="170"/>
        <v>0</v>
      </c>
      <c r="R1056" s="616">
        <f t="shared" si="170"/>
        <v>0</v>
      </c>
      <c r="S1056" s="617">
        <f t="shared" si="169"/>
        <v>0</v>
      </c>
    </row>
    <row r="1057" spans="1:19" ht="22.5">
      <c r="A1057" s="100">
        <f>'[2]Namuna No. 8'!A1061</f>
        <v>0</v>
      </c>
      <c r="B1057" s="618"/>
      <c r="C1057" s="613"/>
      <c r="D1057" s="618"/>
      <c r="E1057" s="618"/>
      <c r="F1057" s="619">
        <f t="shared" si="161"/>
        <v>0</v>
      </c>
      <c r="G1057" s="615">
        <f t="shared" si="165"/>
        <v>0</v>
      </c>
      <c r="H1057" s="618"/>
      <c r="I1057" s="104">
        <f t="shared" si="162"/>
        <v>0</v>
      </c>
      <c r="J1057" s="615">
        <f t="shared" si="166"/>
        <v>0</v>
      </c>
      <c r="K1057" s="618"/>
      <c r="L1057" s="104">
        <f t="shared" si="163"/>
        <v>0</v>
      </c>
      <c r="M1057" s="615">
        <f t="shared" si="167"/>
        <v>0</v>
      </c>
      <c r="N1057" s="618"/>
      <c r="O1057" s="104">
        <f t="shared" si="164"/>
        <v>0</v>
      </c>
      <c r="P1057" s="615">
        <f t="shared" si="168"/>
        <v>0</v>
      </c>
      <c r="Q1057" s="616">
        <f t="shared" si="170"/>
        <v>0</v>
      </c>
      <c r="R1057" s="616">
        <f t="shared" si="170"/>
        <v>0</v>
      </c>
      <c r="S1057" s="617">
        <f t="shared" si="169"/>
        <v>0</v>
      </c>
    </row>
    <row r="1058" spans="1:19" ht="22.5">
      <c r="A1058" s="612">
        <f>'[2]Namuna No. 8'!A1062</f>
        <v>0</v>
      </c>
      <c r="B1058" s="618"/>
      <c r="C1058" s="613"/>
      <c r="D1058" s="618"/>
      <c r="E1058" s="618"/>
      <c r="F1058" s="619">
        <f t="shared" si="161"/>
        <v>0</v>
      </c>
      <c r="G1058" s="615">
        <f t="shared" si="165"/>
        <v>0</v>
      </c>
      <c r="H1058" s="618"/>
      <c r="I1058" s="104">
        <f t="shared" si="162"/>
        <v>0</v>
      </c>
      <c r="J1058" s="615">
        <f t="shared" si="166"/>
        <v>0</v>
      </c>
      <c r="K1058" s="618"/>
      <c r="L1058" s="104">
        <f t="shared" si="163"/>
        <v>0</v>
      </c>
      <c r="M1058" s="615">
        <f t="shared" si="167"/>
        <v>0</v>
      </c>
      <c r="N1058" s="618"/>
      <c r="O1058" s="104">
        <f t="shared" si="164"/>
        <v>0</v>
      </c>
      <c r="P1058" s="615">
        <f t="shared" si="168"/>
        <v>0</v>
      </c>
      <c r="Q1058" s="616">
        <f t="shared" si="170"/>
        <v>0</v>
      </c>
      <c r="R1058" s="616">
        <f t="shared" si="170"/>
        <v>0</v>
      </c>
      <c r="S1058" s="617">
        <f t="shared" si="169"/>
        <v>0</v>
      </c>
    </row>
    <row r="1059" spans="1:19" ht="22.5">
      <c r="A1059" s="100">
        <f>'[2]Namuna No. 8'!A1063</f>
        <v>0</v>
      </c>
      <c r="B1059" s="618"/>
      <c r="C1059" s="613"/>
      <c r="D1059" s="618"/>
      <c r="E1059" s="618"/>
      <c r="F1059" s="619">
        <f t="shared" si="161"/>
        <v>0</v>
      </c>
      <c r="G1059" s="615">
        <f t="shared" si="165"/>
        <v>0</v>
      </c>
      <c r="H1059" s="618"/>
      <c r="I1059" s="104">
        <f t="shared" si="162"/>
        <v>0</v>
      </c>
      <c r="J1059" s="615">
        <f t="shared" si="166"/>
        <v>0</v>
      </c>
      <c r="K1059" s="618"/>
      <c r="L1059" s="104">
        <f t="shared" si="163"/>
        <v>0</v>
      </c>
      <c r="M1059" s="615">
        <f t="shared" si="167"/>
        <v>0</v>
      </c>
      <c r="N1059" s="618"/>
      <c r="O1059" s="104">
        <f t="shared" si="164"/>
        <v>0</v>
      </c>
      <c r="P1059" s="615">
        <f t="shared" si="168"/>
        <v>0</v>
      </c>
      <c r="Q1059" s="616">
        <f t="shared" si="170"/>
        <v>0</v>
      </c>
      <c r="R1059" s="616">
        <f t="shared" si="170"/>
        <v>0</v>
      </c>
      <c r="S1059" s="617">
        <f t="shared" si="169"/>
        <v>0</v>
      </c>
    </row>
    <row r="1060" spans="1:19" ht="22.5">
      <c r="A1060" s="100">
        <f>'[2]Namuna No. 8'!A1064</f>
        <v>0</v>
      </c>
      <c r="B1060" s="618"/>
      <c r="C1060" s="613"/>
      <c r="D1060" s="618"/>
      <c r="E1060" s="618"/>
      <c r="F1060" s="619">
        <f t="shared" si="161"/>
        <v>0</v>
      </c>
      <c r="G1060" s="615">
        <f t="shared" si="165"/>
        <v>0</v>
      </c>
      <c r="H1060" s="618"/>
      <c r="I1060" s="104">
        <f t="shared" si="162"/>
        <v>0</v>
      </c>
      <c r="J1060" s="615">
        <f t="shared" si="166"/>
        <v>0</v>
      </c>
      <c r="K1060" s="618"/>
      <c r="L1060" s="104">
        <f t="shared" si="163"/>
        <v>0</v>
      </c>
      <c r="M1060" s="615">
        <f t="shared" si="167"/>
        <v>0</v>
      </c>
      <c r="N1060" s="618"/>
      <c r="O1060" s="104">
        <f t="shared" si="164"/>
        <v>0</v>
      </c>
      <c r="P1060" s="615">
        <f t="shared" si="168"/>
        <v>0</v>
      </c>
      <c r="Q1060" s="616">
        <f t="shared" si="170"/>
        <v>0</v>
      </c>
      <c r="R1060" s="616">
        <f t="shared" si="170"/>
        <v>0</v>
      </c>
      <c r="S1060" s="617">
        <f t="shared" si="169"/>
        <v>0</v>
      </c>
    </row>
    <row r="1061" spans="1:19" ht="22.5">
      <c r="A1061" s="100">
        <f>'[2]Namuna No. 8'!A1065</f>
        <v>0</v>
      </c>
      <c r="B1061" s="618"/>
      <c r="C1061" s="613"/>
      <c r="D1061" s="618"/>
      <c r="E1061" s="618"/>
      <c r="F1061" s="619">
        <f t="shared" si="161"/>
        <v>0</v>
      </c>
      <c r="G1061" s="615">
        <f t="shared" si="165"/>
        <v>0</v>
      </c>
      <c r="H1061" s="618"/>
      <c r="I1061" s="104">
        <f t="shared" si="162"/>
        <v>0</v>
      </c>
      <c r="J1061" s="615">
        <f t="shared" si="166"/>
        <v>0</v>
      </c>
      <c r="K1061" s="618"/>
      <c r="L1061" s="104">
        <f t="shared" si="163"/>
        <v>0</v>
      </c>
      <c r="M1061" s="615">
        <f t="shared" si="167"/>
        <v>0</v>
      </c>
      <c r="N1061" s="618"/>
      <c r="O1061" s="104">
        <f t="shared" si="164"/>
        <v>0</v>
      </c>
      <c r="P1061" s="615">
        <f t="shared" si="168"/>
        <v>0</v>
      </c>
      <c r="Q1061" s="616">
        <f t="shared" si="170"/>
        <v>0</v>
      </c>
      <c r="R1061" s="616">
        <f t="shared" si="170"/>
        <v>0</v>
      </c>
      <c r="S1061" s="617">
        <f t="shared" si="169"/>
        <v>0</v>
      </c>
    </row>
    <row r="1062" spans="1:19" ht="22.5">
      <c r="A1062" s="612">
        <f>'[2]Namuna No. 8'!A1066</f>
        <v>0</v>
      </c>
      <c r="B1062" s="618"/>
      <c r="C1062" s="613"/>
      <c r="D1062" s="618"/>
      <c r="E1062" s="618"/>
      <c r="F1062" s="619">
        <f t="shared" si="161"/>
        <v>0</v>
      </c>
      <c r="G1062" s="615">
        <f t="shared" si="165"/>
        <v>0</v>
      </c>
      <c r="H1062" s="618"/>
      <c r="I1062" s="104">
        <f t="shared" si="162"/>
        <v>0</v>
      </c>
      <c r="J1062" s="615">
        <f t="shared" si="166"/>
        <v>0</v>
      </c>
      <c r="K1062" s="618"/>
      <c r="L1062" s="104">
        <f t="shared" si="163"/>
        <v>0</v>
      </c>
      <c r="M1062" s="615">
        <f t="shared" si="167"/>
        <v>0</v>
      </c>
      <c r="N1062" s="618"/>
      <c r="O1062" s="104">
        <f t="shared" si="164"/>
        <v>0</v>
      </c>
      <c r="P1062" s="615">
        <f t="shared" si="168"/>
        <v>0</v>
      </c>
      <c r="Q1062" s="616">
        <f t="shared" si="170"/>
        <v>0</v>
      </c>
      <c r="R1062" s="616">
        <f t="shared" si="170"/>
        <v>0</v>
      </c>
      <c r="S1062" s="617">
        <f t="shared" si="169"/>
        <v>0</v>
      </c>
    </row>
    <row r="1063" spans="1:19" ht="22.5">
      <c r="A1063" s="100">
        <f>'[2]Namuna No. 8'!A1067</f>
        <v>0</v>
      </c>
      <c r="B1063" s="618"/>
      <c r="C1063" s="613"/>
      <c r="D1063" s="618"/>
      <c r="E1063" s="618"/>
      <c r="F1063" s="619">
        <f t="shared" si="161"/>
        <v>0</v>
      </c>
      <c r="G1063" s="615">
        <f t="shared" si="165"/>
        <v>0</v>
      </c>
      <c r="H1063" s="618"/>
      <c r="I1063" s="104">
        <f t="shared" si="162"/>
        <v>0</v>
      </c>
      <c r="J1063" s="615">
        <f t="shared" si="166"/>
        <v>0</v>
      </c>
      <c r="K1063" s="618"/>
      <c r="L1063" s="104">
        <f t="shared" si="163"/>
        <v>0</v>
      </c>
      <c r="M1063" s="615">
        <f t="shared" si="167"/>
        <v>0</v>
      </c>
      <c r="N1063" s="618"/>
      <c r="O1063" s="104">
        <f t="shared" si="164"/>
        <v>0</v>
      </c>
      <c r="P1063" s="615">
        <f t="shared" si="168"/>
        <v>0</v>
      </c>
      <c r="Q1063" s="616">
        <f t="shared" si="170"/>
        <v>0</v>
      </c>
      <c r="R1063" s="616">
        <f t="shared" si="170"/>
        <v>0</v>
      </c>
      <c r="S1063" s="617">
        <f t="shared" si="169"/>
        <v>0</v>
      </c>
    </row>
    <row r="1064" spans="1:19" ht="22.5">
      <c r="A1064" s="100">
        <f>'[2]Namuna No. 8'!A1068</f>
        <v>0</v>
      </c>
      <c r="B1064" s="618"/>
      <c r="C1064" s="613"/>
      <c r="D1064" s="618"/>
      <c r="E1064" s="618"/>
      <c r="F1064" s="619">
        <f t="shared" si="161"/>
        <v>0</v>
      </c>
      <c r="G1064" s="615">
        <f t="shared" si="165"/>
        <v>0</v>
      </c>
      <c r="H1064" s="618"/>
      <c r="I1064" s="104">
        <f t="shared" si="162"/>
        <v>0</v>
      </c>
      <c r="J1064" s="615">
        <f t="shared" si="166"/>
        <v>0</v>
      </c>
      <c r="K1064" s="618"/>
      <c r="L1064" s="104">
        <f t="shared" si="163"/>
        <v>0</v>
      </c>
      <c r="M1064" s="615">
        <f t="shared" si="167"/>
        <v>0</v>
      </c>
      <c r="N1064" s="618"/>
      <c r="O1064" s="104">
        <f t="shared" si="164"/>
        <v>0</v>
      </c>
      <c r="P1064" s="615">
        <f t="shared" si="168"/>
        <v>0</v>
      </c>
      <c r="Q1064" s="616">
        <f t="shared" si="170"/>
        <v>0</v>
      </c>
      <c r="R1064" s="616">
        <f t="shared" si="170"/>
        <v>0</v>
      </c>
      <c r="S1064" s="617">
        <f t="shared" si="169"/>
        <v>0</v>
      </c>
    </row>
    <row r="1065" spans="1:19" ht="22.5">
      <c r="A1065" s="100">
        <f>'[2]Namuna No. 8'!A1069</f>
        <v>0</v>
      </c>
      <c r="B1065" s="618"/>
      <c r="C1065" s="613"/>
      <c r="D1065" s="618"/>
      <c r="E1065" s="618"/>
      <c r="F1065" s="619">
        <f t="shared" si="161"/>
        <v>0</v>
      </c>
      <c r="G1065" s="615">
        <f t="shared" si="165"/>
        <v>0</v>
      </c>
      <c r="H1065" s="618"/>
      <c r="I1065" s="104">
        <f t="shared" si="162"/>
        <v>0</v>
      </c>
      <c r="J1065" s="615">
        <f t="shared" si="166"/>
        <v>0</v>
      </c>
      <c r="K1065" s="618"/>
      <c r="L1065" s="104">
        <f t="shared" si="163"/>
        <v>0</v>
      </c>
      <c r="M1065" s="615">
        <f t="shared" si="167"/>
        <v>0</v>
      </c>
      <c r="N1065" s="618"/>
      <c r="O1065" s="104">
        <f t="shared" si="164"/>
        <v>0</v>
      </c>
      <c r="P1065" s="615">
        <f t="shared" si="168"/>
        <v>0</v>
      </c>
      <c r="Q1065" s="616">
        <f t="shared" si="170"/>
        <v>0</v>
      </c>
      <c r="R1065" s="616">
        <f t="shared" si="170"/>
        <v>0</v>
      </c>
      <c r="S1065" s="617">
        <f t="shared" si="169"/>
        <v>0</v>
      </c>
    </row>
    <row r="1066" spans="1:19" ht="22.5">
      <c r="A1066" s="612">
        <f>'[2]Namuna No. 8'!A1070</f>
        <v>0</v>
      </c>
      <c r="B1066" s="618"/>
      <c r="C1066" s="613"/>
      <c r="D1066" s="618"/>
      <c r="E1066" s="618"/>
      <c r="F1066" s="619">
        <f t="shared" si="161"/>
        <v>0</v>
      </c>
      <c r="G1066" s="615">
        <f t="shared" si="165"/>
        <v>0</v>
      </c>
      <c r="H1066" s="618"/>
      <c r="I1066" s="104">
        <f t="shared" si="162"/>
        <v>0</v>
      </c>
      <c r="J1066" s="615">
        <f t="shared" si="166"/>
        <v>0</v>
      </c>
      <c r="K1066" s="618"/>
      <c r="L1066" s="104">
        <f t="shared" si="163"/>
        <v>0</v>
      </c>
      <c r="M1066" s="615">
        <f t="shared" si="167"/>
        <v>0</v>
      </c>
      <c r="N1066" s="618"/>
      <c r="O1066" s="104">
        <f t="shared" si="164"/>
        <v>0</v>
      </c>
      <c r="P1066" s="615">
        <f t="shared" si="168"/>
        <v>0</v>
      </c>
      <c r="Q1066" s="616">
        <f t="shared" si="170"/>
        <v>0</v>
      </c>
      <c r="R1066" s="616">
        <f t="shared" si="170"/>
        <v>0</v>
      </c>
      <c r="S1066" s="617">
        <f t="shared" si="169"/>
        <v>0</v>
      </c>
    </row>
    <row r="1067" spans="1:19" ht="22.5">
      <c r="A1067" s="100">
        <f>'[2]Namuna No. 8'!A1071</f>
        <v>0</v>
      </c>
      <c r="B1067" s="618"/>
      <c r="C1067" s="613"/>
      <c r="D1067" s="618"/>
      <c r="E1067" s="618"/>
      <c r="F1067" s="619">
        <f t="shared" si="161"/>
        <v>0</v>
      </c>
      <c r="G1067" s="615">
        <f t="shared" si="165"/>
        <v>0</v>
      </c>
      <c r="H1067" s="618"/>
      <c r="I1067" s="104">
        <f t="shared" si="162"/>
        <v>0</v>
      </c>
      <c r="J1067" s="615">
        <f t="shared" si="166"/>
        <v>0</v>
      </c>
      <c r="K1067" s="618"/>
      <c r="L1067" s="104">
        <f t="shared" si="163"/>
        <v>0</v>
      </c>
      <c r="M1067" s="615">
        <f t="shared" si="167"/>
        <v>0</v>
      </c>
      <c r="N1067" s="618"/>
      <c r="O1067" s="104">
        <f t="shared" si="164"/>
        <v>0</v>
      </c>
      <c r="P1067" s="615">
        <f t="shared" si="168"/>
        <v>0</v>
      </c>
      <c r="Q1067" s="616">
        <f t="shared" si="170"/>
        <v>0</v>
      </c>
      <c r="R1067" s="616">
        <f t="shared" si="170"/>
        <v>0</v>
      </c>
      <c r="S1067" s="617">
        <f t="shared" si="169"/>
        <v>0</v>
      </c>
    </row>
    <row r="1068" spans="1:19" ht="22.5">
      <c r="A1068" s="100">
        <f>'[2]Namuna No. 8'!A1072</f>
        <v>0</v>
      </c>
      <c r="B1068" s="618"/>
      <c r="C1068" s="613"/>
      <c r="D1068" s="618"/>
      <c r="E1068" s="618"/>
      <c r="F1068" s="619">
        <f t="shared" si="161"/>
        <v>0</v>
      </c>
      <c r="G1068" s="615">
        <f t="shared" si="165"/>
        <v>0</v>
      </c>
      <c r="H1068" s="618"/>
      <c r="I1068" s="104">
        <f t="shared" si="162"/>
        <v>0</v>
      </c>
      <c r="J1068" s="615">
        <f t="shared" si="166"/>
        <v>0</v>
      </c>
      <c r="K1068" s="618"/>
      <c r="L1068" s="104">
        <f t="shared" si="163"/>
        <v>0</v>
      </c>
      <c r="M1068" s="615">
        <f t="shared" si="167"/>
        <v>0</v>
      </c>
      <c r="N1068" s="618"/>
      <c r="O1068" s="104">
        <f t="shared" si="164"/>
        <v>0</v>
      </c>
      <c r="P1068" s="615">
        <f t="shared" si="168"/>
        <v>0</v>
      </c>
      <c r="Q1068" s="616">
        <f t="shared" si="170"/>
        <v>0</v>
      </c>
      <c r="R1068" s="616">
        <f t="shared" si="170"/>
        <v>0</v>
      </c>
      <c r="S1068" s="617">
        <f t="shared" si="169"/>
        <v>0</v>
      </c>
    </row>
    <row r="1069" spans="1:19" ht="22.5">
      <c r="A1069" s="100">
        <f>'[2]Namuna No. 8'!A1073</f>
        <v>0</v>
      </c>
      <c r="B1069" s="618"/>
      <c r="C1069" s="613"/>
      <c r="D1069" s="618"/>
      <c r="E1069" s="618"/>
      <c r="F1069" s="619">
        <f t="shared" si="161"/>
        <v>0</v>
      </c>
      <c r="G1069" s="615">
        <f t="shared" si="165"/>
        <v>0</v>
      </c>
      <c r="H1069" s="618"/>
      <c r="I1069" s="104">
        <f t="shared" si="162"/>
        <v>0</v>
      </c>
      <c r="J1069" s="615">
        <f t="shared" si="166"/>
        <v>0</v>
      </c>
      <c r="K1069" s="618"/>
      <c r="L1069" s="104">
        <f t="shared" si="163"/>
        <v>0</v>
      </c>
      <c r="M1069" s="615">
        <f t="shared" si="167"/>
        <v>0</v>
      </c>
      <c r="N1069" s="618"/>
      <c r="O1069" s="104">
        <f t="shared" si="164"/>
        <v>0</v>
      </c>
      <c r="P1069" s="615">
        <f t="shared" si="168"/>
        <v>0</v>
      </c>
      <c r="Q1069" s="616">
        <f t="shared" si="170"/>
        <v>0</v>
      </c>
      <c r="R1069" s="616">
        <f t="shared" si="170"/>
        <v>0</v>
      </c>
      <c r="S1069" s="617">
        <f t="shared" si="169"/>
        <v>0</v>
      </c>
    </row>
    <row r="1070" spans="1:19" ht="22.5">
      <c r="A1070" s="612">
        <f>'[2]Namuna No. 8'!A1074</f>
        <v>0</v>
      </c>
      <c r="B1070" s="618"/>
      <c r="C1070" s="613"/>
      <c r="D1070" s="618"/>
      <c r="E1070" s="618"/>
      <c r="F1070" s="619">
        <f t="shared" si="161"/>
        <v>0</v>
      </c>
      <c r="G1070" s="615">
        <f t="shared" si="165"/>
        <v>0</v>
      </c>
      <c r="H1070" s="618"/>
      <c r="I1070" s="104">
        <f t="shared" si="162"/>
        <v>0</v>
      </c>
      <c r="J1070" s="615">
        <f t="shared" si="166"/>
        <v>0</v>
      </c>
      <c r="K1070" s="618"/>
      <c r="L1070" s="104">
        <f t="shared" si="163"/>
        <v>0</v>
      </c>
      <c r="M1070" s="615">
        <f t="shared" si="167"/>
        <v>0</v>
      </c>
      <c r="N1070" s="618"/>
      <c r="O1070" s="104">
        <f t="shared" si="164"/>
        <v>0</v>
      </c>
      <c r="P1070" s="615">
        <f t="shared" si="168"/>
        <v>0</v>
      </c>
      <c r="Q1070" s="616">
        <f t="shared" si="170"/>
        <v>0</v>
      </c>
      <c r="R1070" s="616">
        <f t="shared" si="170"/>
        <v>0</v>
      </c>
      <c r="S1070" s="617">
        <f t="shared" si="169"/>
        <v>0</v>
      </c>
    </row>
    <row r="1071" spans="1:19" ht="22.5">
      <c r="A1071" s="100">
        <f>'[2]Namuna No. 8'!A1075</f>
        <v>0</v>
      </c>
      <c r="B1071" s="618"/>
      <c r="C1071" s="613"/>
      <c r="D1071" s="618"/>
      <c r="E1071" s="618"/>
      <c r="F1071" s="619">
        <f t="shared" si="161"/>
        <v>0</v>
      </c>
      <c r="G1071" s="615">
        <f t="shared" si="165"/>
        <v>0</v>
      </c>
      <c r="H1071" s="618"/>
      <c r="I1071" s="104">
        <f t="shared" si="162"/>
        <v>0</v>
      </c>
      <c r="J1071" s="615">
        <f t="shared" si="166"/>
        <v>0</v>
      </c>
      <c r="K1071" s="618"/>
      <c r="L1071" s="104">
        <f t="shared" si="163"/>
        <v>0</v>
      </c>
      <c r="M1071" s="615">
        <f t="shared" si="167"/>
        <v>0</v>
      </c>
      <c r="N1071" s="618"/>
      <c r="O1071" s="104">
        <f t="shared" si="164"/>
        <v>0</v>
      </c>
      <c r="P1071" s="615">
        <f t="shared" si="168"/>
        <v>0</v>
      </c>
      <c r="Q1071" s="616">
        <f t="shared" si="170"/>
        <v>0</v>
      </c>
      <c r="R1071" s="616">
        <f t="shared" si="170"/>
        <v>0</v>
      </c>
      <c r="S1071" s="617">
        <f t="shared" si="169"/>
        <v>0</v>
      </c>
    </row>
    <row r="1072" spans="1:19" ht="22.5">
      <c r="A1072" s="100">
        <f>'[2]Namuna No. 8'!A1076</f>
        <v>0</v>
      </c>
      <c r="B1072" s="618"/>
      <c r="C1072" s="613"/>
      <c r="D1072" s="618"/>
      <c r="E1072" s="618"/>
      <c r="F1072" s="619">
        <f t="shared" si="161"/>
        <v>0</v>
      </c>
      <c r="G1072" s="615">
        <f t="shared" si="165"/>
        <v>0</v>
      </c>
      <c r="H1072" s="618"/>
      <c r="I1072" s="104">
        <f t="shared" si="162"/>
        <v>0</v>
      </c>
      <c r="J1072" s="615">
        <f t="shared" si="166"/>
        <v>0</v>
      </c>
      <c r="K1072" s="618"/>
      <c r="L1072" s="104">
        <f t="shared" si="163"/>
        <v>0</v>
      </c>
      <c r="M1072" s="615">
        <f t="shared" si="167"/>
        <v>0</v>
      </c>
      <c r="N1072" s="618"/>
      <c r="O1072" s="104">
        <f t="shared" si="164"/>
        <v>0</v>
      </c>
      <c r="P1072" s="615">
        <f t="shared" si="168"/>
        <v>0</v>
      </c>
      <c r="Q1072" s="616">
        <f t="shared" si="170"/>
        <v>0</v>
      </c>
      <c r="R1072" s="616">
        <f t="shared" si="170"/>
        <v>0</v>
      </c>
      <c r="S1072" s="617">
        <f t="shared" si="169"/>
        <v>0</v>
      </c>
    </row>
    <row r="1073" spans="1:19" ht="22.5">
      <c r="A1073" s="100">
        <f>'[2]Namuna No. 8'!A1077</f>
        <v>0</v>
      </c>
      <c r="B1073" s="618"/>
      <c r="C1073" s="613"/>
      <c r="D1073" s="618"/>
      <c r="E1073" s="618"/>
      <c r="F1073" s="619">
        <f t="shared" si="161"/>
        <v>0</v>
      </c>
      <c r="G1073" s="615">
        <f t="shared" si="165"/>
        <v>0</v>
      </c>
      <c r="H1073" s="618"/>
      <c r="I1073" s="104">
        <f t="shared" si="162"/>
        <v>0</v>
      </c>
      <c r="J1073" s="615">
        <f t="shared" si="166"/>
        <v>0</v>
      </c>
      <c r="K1073" s="618"/>
      <c r="L1073" s="104">
        <f t="shared" si="163"/>
        <v>0</v>
      </c>
      <c r="M1073" s="615">
        <f t="shared" si="167"/>
        <v>0</v>
      </c>
      <c r="N1073" s="618"/>
      <c r="O1073" s="104">
        <f t="shared" si="164"/>
        <v>0</v>
      </c>
      <c r="P1073" s="615">
        <f t="shared" si="168"/>
        <v>0</v>
      </c>
      <c r="Q1073" s="616">
        <f t="shared" si="170"/>
        <v>0</v>
      </c>
      <c r="R1073" s="616">
        <f t="shared" si="170"/>
        <v>0</v>
      </c>
      <c r="S1073" s="617">
        <f t="shared" si="169"/>
        <v>0</v>
      </c>
    </row>
    <row r="1074" spans="1:19" ht="22.5">
      <c r="A1074" s="612">
        <f>'[2]Namuna No. 8'!A1078</f>
        <v>0</v>
      </c>
      <c r="B1074" s="618"/>
      <c r="C1074" s="613"/>
      <c r="D1074" s="618"/>
      <c r="E1074" s="618"/>
      <c r="F1074" s="619">
        <f t="shared" si="161"/>
        <v>0</v>
      </c>
      <c r="G1074" s="615">
        <f t="shared" si="165"/>
        <v>0</v>
      </c>
      <c r="H1074" s="618"/>
      <c r="I1074" s="104">
        <f t="shared" si="162"/>
        <v>0</v>
      </c>
      <c r="J1074" s="615">
        <f t="shared" si="166"/>
        <v>0</v>
      </c>
      <c r="K1074" s="618"/>
      <c r="L1074" s="104">
        <f t="shared" si="163"/>
        <v>0</v>
      </c>
      <c r="M1074" s="615">
        <f t="shared" si="167"/>
        <v>0</v>
      </c>
      <c r="N1074" s="618"/>
      <c r="O1074" s="104">
        <f t="shared" si="164"/>
        <v>0</v>
      </c>
      <c r="P1074" s="615">
        <f t="shared" si="168"/>
        <v>0</v>
      </c>
      <c r="Q1074" s="616">
        <f t="shared" si="170"/>
        <v>0</v>
      </c>
      <c r="R1074" s="616">
        <f t="shared" si="170"/>
        <v>0</v>
      </c>
      <c r="S1074" s="617">
        <f t="shared" si="169"/>
        <v>0</v>
      </c>
    </row>
    <row r="1075" spans="1:19" ht="22.5">
      <c r="A1075" s="100">
        <f>'[2]Namuna No. 8'!A1079</f>
        <v>0</v>
      </c>
      <c r="B1075" s="618"/>
      <c r="C1075" s="613"/>
      <c r="D1075" s="618"/>
      <c r="E1075" s="618"/>
      <c r="F1075" s="619">
        <f t="shared" si="161"/>
        <v>0</v>
      </c>
      <c r="G1075" s="615">
        <f t="shared" si="165"/>
        <v>0</v>
      </c>
      <c r="H1075" s="618"/>
      <c r="I1075" s="104">
        <f t="shared" si="162"/>
        <v>0</v>
      </c>
      <c r="J1075" s="615">
        <f t="shared" si="166"/>
        <v>0</v>
      </c>
      <c r="K1075" s="618"/>
      <c r="L1075" s="104">
        <f t="shared" si="163"/>
        <v>0</v>
      </c>
      <c r="M1075" s="615">
        <f t="shared" si="167"/>
        <v>0</v>
      </c>
      <c r="N1075" s="618"/>
      <c r="O1075" s="104">
        <f t="shared" si="164"/>
        <v>0</v>
      </c>
      <c r="P1075" s="615">
        <f t="shared" si="168"/>
        <v>0</v>
      </c>
      <c r="Q1075" s="616">
        <f t="shared" si="170"/>
        <v>0</v>
      </c>
      <c r="R1075" s="616">
        <f t="shared" si="170"/>
        <v>0</v>
      </c>
      <c r="S1075" s="617">
        <f t="shared" si="169"/>
        <v>0</v>
      </c>
    </row>
    <row r="1076" spans="1:19" ht="22.5">
      <c r="A1076" s="100">
        <f>'[2]Namuna No. 8'!A1080</f>
        <v>0</v>
      </c>
      <c r="B1076" s="618"/>
      <c r="C1076" s="613"/>
      <c r="D1076" s="618"/>
      <c r="E1076" s="618"/>
      <c r="F1076" s="619">
        <f t="shared" si="161"/>
        <v>0</v>
      </c>
      <c r="G1076" s="615">
        <f t="shared" si="165"/>
        <v>0</v>
      </c>
      <c r="H1076" s="618"/>
      <c r="I1076" s="104">
        <f t="shared" si="162"/>
        <v>0</v>
      </c>
      <c r="J1076" s="615">
        <f t="shared" si="166"/>
        <v>0</v>
      </c>
      <c r="K1076" s="618"/>
      <c r="L1076" s="104">
        <f t="shared" si="163"/>
        <v>0</v>
      </c>
      <c r="M1076" s="615">
        <f t="shared" si="167"/>
        <v>0</v>
      </c>
      <c r="N1076" s="618"/>
      <c r="O1076" s="104">
        <f t="shared" si="164"/>
        <v>0</v>
      </c>
      <c r="P1076" s="615">
        <f t="shared" si="168"/>
        <v>0</v>
      </c>
      <c r="Q1076" s="616">
        <f t="shared" si="170"/>
        <v>0</v>
      </c>
      <c r="R1076" s="616">
        <f t="shared" si="170"/>
        <v>0</v>
      </c>
      <c r="S1076" s="617">
        <f t="shared" si="169"/>
        <v>0</v>
      </c>
    </row>
    <row r="1077" spans="1:19" ht="22.5">
      <c r="A1077" s="100">
        <f>'[2]Namuna No. 8'!A1081</f>
        <v>0</v>
      </c>
      <c r="B1077" s="618"/>
      <c r="C1077" s="613"/>
      <c r="D1077" s="618"/>
      <c r="E1077" s="618"/>
      <c r="F1077" s="619">
        <f t="shared" si="161"/>
        <v>0</v>
      </c>
      <c r="G1077" s="615">
        <f t="shared" si="165"/>
        <v>0</v>
      </c>
      <c r="H1077" s="618"/>
      <c r="I1077" s="104">
        <f t="shared" si="162"/>
        <v>0</v>
      </c>
      <c r="J1077" s="615">
        <f t="shared" si="166"/>
        <v>0</v>
      </c>
      <c r="K1077" s="618"/>
      <c r="L1077" s="104">
        <f t="shared" si="163"/>
        <v>0</v>
      </c>
      <c r="M1077" s="615">
        <f t="shared" si="167"/>
        <v>0</v>
      </c>
      <c r="N1077" s="618"/>
      <c r="O1077" s="104">
        <f t="shared" si="164"/>
        <v>0</v>
      </c>
      <c r="P1077" s="615">
        <f t="shared" si="168"/>
        <v>0</v>
      </c>
      <c r="Q1077" s="616">
        <f t="shared" si="170"/>
        <v>0</v>
      </c>
      <c r="R1077" s="616">
        <f t="shared" si="170"/>
        <v>0</v>
      </c>
      <c r="S1077" s="617">
        <f t="shared" si="169"/>
        <v>0</v>
      </c>
    </row>
    <row r="1078" spans="1:19" ht="22.5">
      <c r="A1078" s="612">
        <f>'[2]Namuna No. 8'!A1082</f>
        <v>0</v>
      </c>
      <c r="B1078" s="618"/>
      <c r="C1078" s="613"/>
      <c r="D1078" s="618"/>
      <c r="E1078" s="618"/>
      <c r="F1078" s="619">
        <f t="shared" si="161"/>
        <v>0</v>
      </c>
      <c r="G1078" s="615">
        <f t="shared" si="165"/>
        <v>0</v>
      </c>
      <c r="H1078" s="618"/>
      <c r="I1078" s="104">
        <f t="shared" si="162"/>
        <v>0</v>
      </c>
      <c r="J1078" s="615">
        <f t="shared" si="166"/>
        <v>0</v>
      </c>
      <c r="K1078" s="618"/>
      <c r="L1078" s="104">
        <f t="shared" si="163"/>
        <v>0</v>
      </c>
      <c r="M1078" s="615">
        <f t="shared" si="167"/>
        <v>0</v>
      </c>
      <c r="N1078" s="618"/>
      <c r="O1078" s="104">
        <f t="shared" si="164"/>
        <v>0</v>
      </c>
      <c r="P1078" s="615">
        <f t="shared" si="168"/>
        <v>0</v>
      </c>
      <c r="Q1078" s="616">
        <f t="shared" si="170"/>
        <v>0</v>
      </c>
      <c r="R1078" s="616">
        <f t="shared" si="170"/>
        <v>0</v>
      </c>
      <c r="S1078" s="617">
        <f t="shared" si="169"/>
        <v>0</v>
      </c>
    </row>
    <row r="1079" spans="1:19" ht="22.5">
      <c r="A1079" s="100">
        <f>'[2]Namuna No. 8'!A1083</f>
        <v>0</v>
      </c>
      <c r="B1079" s="618"/>
      <c r="C1079" s="613"/>
      <c r="D1079" s="618"/>
      <c r="E1079" s="618"/>
      <c r="F1079" s="619">
        <f t="shared" si="161"/>
        <v>0</v>
      </c>
      <c r="G1079" s="615">
        <f t="shared" si="165"/>
        <v>0</v>
      </c>
      <c r="H1079" s="618"/>
      <c r="I1079" s="104">
        <f t="shared" si="162"/>
        <v>0</v>
      </c>
      <c r="J1079" s="615">
        <f t="shared" si="166"/>
        <v>0</v>
      </c>
      <c r="K1079" s="618"/>
      <c r="L1079" s="104">
        <f t="shared" si="163"/>
        <v>0</v>
      </c>
      <c r="M1079" s="615">
        <f t="shared" si="167"/>
        <v>0</v>
      </c>
      <c r="N1079" s="618"/>
      <c r="O1079" s="104">
        <f t="shared" si="164"/>
        <v>0</v>
      </c>
      <c r="P1079" s="615">
        <f t="shared" si="168"/>
        <v>0</v>
      </c>
      <c r="Q1079" s="616">
        <f t="shared" si="170"/>
        <v>0</v>
      </c>
      <c r="R1079" s="616">
        <f t="shared" si="170"/>
        <v>0</v>
      </c>
      <c r="S1079" s="617">
        <f t="shared" si="169"/>
        <v>0</v>
      </c>
    </row>
    <row r="1080" spans="1:19" ht="22.5">
      <c r="A1080" s="100">
        <f>'[2]Namuna No. 8'!A1084</f>
        <v>0</v>
      </c>
      <c r="B1080" s="618"/>
      <c r="C1080" s="613"/>
      <c r="D1080" s="618"/>
      <c r="E1080" s="618"/>
      <c r="F1080" s="619">
        <f t="shared" si="161"/>
        <v>0</v>
      </c>
      <c r="G1080" s="615">
        <f t="shared" si="165"/>
        <v>0</v>
      </c>
      <c r="H1080" s="618"/>
      <c r="I1080" s="104">
        <f t="shared" si="162"/>
        <v>0</v>
      </c>
      <c r="J1080" s="615">
        <f t="shared" si="166"/>
        <v>0</v>
      </c>
      <c r="K1080" s="618"/>
      <c r="L1080" s="104">
        <f t="shared" si="163"/>
        <v>0</v>
      </c>
      <c r="M1080" s="615">
        <f t="shared" si="167"/>
        <v>0</v>
      </c>
      <c r="N1080" s="618"/>
      <c r="O1080" s="104">
        <f t="shared" si="164"/>
        <v>0</v>
      </c>
      <c r="P1080" s="615">
        <f t="shared" si="168"/>
        <v>0</v>
      </c>
      <c r="Q1080" s="616">
        <f t="shared" si="170"/>
        <v>0</v>
      </c>
      <c r="R1080" s="616">
        <f t="shared" si="170"/>
        <v>0</v>
      </c>
      <c r="S1080" s="617">
        <f t="shared" si="169"/>
        <v>0</v>
      </c>
    </row>
    <row r="1081" spans="1:19" ht="22.5">
      <c r="A1081" s="100">
        <f>'[2]Namuna No. 8'!A1085</f>
        <v>0</v>
      </c>
      <c r="B1081" s="618"/>
      <c r="C1081" s="613"/>
      <c r="D1081" s="618"/>
      <c r="E1081" s="618"/>
      <c r="F1081" s="619">
        <f t="shared" si="161"/>
        <v>0</v>
      </c>
      <c r="G1081" s="615">
        <f t="shared" si="165"/>
        <v>0</v>
      </c>
      <c r="H1081" s="618"/>
      <c r="I1081" s="104">
        <f t="shared" si="162"/>
        <v>0</v>
      </c>
      <c r="J1081" s="615">
        <f t="shared" si="166"/>
        <v>0</v>
      </c>
      <c r="K1081" s="618"/>
      <c r="L1081" s="104">
        <f t="shared" si="163"/>
        <v>0</v>
      </c>
      <c r="M1081" s="615">
        <f t="shared" si="167"/>
        <v>0</v>
      </c>
      <c r="N1081" s="618"/>
      <c r="O1081" s="104">
        <f t="shared" si="164"/>
        <v>0</v>
      </c>
      <c r="P1081" s="615">
        <f t="shared" si="168"/>
        <v>0</v>
      </c>
      <c r="Q1081" s="616">
        <f t="shared" si="170"/>
        <v>0</v>
      </c>
      <c r="R1081" s="616">
        <f t="shared" si="170"/>
        <v>0</v>
      </c>
      <c r="S1081" s="617">
        <f t="shared" si="169"/>
        <v>0</v>
      </c>
    </row>
    <row r="1082" spans="1:19" ht="22.5">
      <c r="A1082" s="612">
        <f>'[2]Namuna No. 8'!A1086</f>
        <v>0</v>
      </c>
      <c r="B1082" s="618"/>
      <c r="C1082" s="613"/>
      <c r="D1082" s="618"/>
      <c r="E1082" s="618"/>
      <c r="F1082" s="619">
        <f t="shared" si="161"/>
        <v>0</v>
      </c>
      <c r="G1082" s="615">
        <f t="shared" si="165"/>
        <v>0</v>
      </c>
      <c r="H1082" s="618"/>
      <c r="I1082" s="104">
        <f t="shared" si="162"/>
        <v>0</v>
      </c>
      <c r="J1082" s="615">
        <f t="shared" si="166"/>
        <v>0</v>
      </c>
      <c r="K1082" s="618"/>
      <c r="L1082" s="104">
        <f t="shared" si="163"/>
        <v>0</v>
      </c>
      <c r="M1082" s="615">
        <f t="shared" si="167"/>
        <v>0</v>
      </c>
      <c r="N1082" s="618"/>
      <c r="O1082" s="104">
        <f t="shared" si="164"/>
        <v>0</v>
      </c>
      <c r="P1082" s="615">
        <f t="shared" si="168"/>
        <v>0</v>
      </c>
      <c r="Q1082" s="616">
        <f t="shared" si="170"/>
        <v>0</v>
      </c>
      <c r="R1082" s="616">
        <f t="shared" si="170"/>
        <v>0</v>
      </c>
      <c r="S1082" s="617">
        <f t="shared" si="169"/>
        <v>0</v>
      </c>
    </row>
    <row r="1083" spans="1:19" ht="22.5">
      <c r="A1083" s="100">
        <f>'[2]Namuna No. 8'!A1087</f>
        <v>0</v>
      </c>
      <c r="B1083" s="618"/>
      <c r="C1083" s="613"/>
      <c r="D1083" s="618"/>
      <c r="E1083" s="618"/>
      <c r="F1083" s="619">
        <f t="shared" si="161"/>
        <v>0</v>
      </c>
      <c r="G1083" s="615">
        <f t="shared" si="165"/>
        <v>0</v>
      </c>
      <c r="H1083" s="618"/>
      <c r="I1083" s="104">
        <f t="shared" si="162"/>
        <v>0</v>
      </c>
      <c r="J1083" s="615">
        <f t="shared" si="166"/>
        <v>0</v>
      </c>
      <c r="K1083" s="618"/>
      <c r="L1083" s="104">
        <f t="shared" si="163"/>
        <v>0</v>
      </c>
      <c r="M1083" s="615">
        <f t="shared" si="167"/>
        <v>0</v>
      </c>
      <c r="N1083" s="618"/>
      <c r="O1083" s="104">
        <f t="shared" si="164"/>
        <v>0</v>
      </c>
      <c r="P1083" s="615">
        <f t="shared" si="168"/>
        <v>0</v>
      </c>
      <c r="Q1083" s="616">
        <f t="shared" si="170"/>
        <v>0</v>
      </c>
      <c r="R1083" s="616">
        <f t="shared" si="170"/>
        <v>0</v>
      </c>
      <c r="S1083" s="617">
        <f t="shared" si="169"/>
        <v>0</v>
      </c>
    </row>
    <row r="1084" spans="1:19" ht="22.5">
      <c r="A1084" s="100">
        <f>'[2]Namuna No. 8'!A1088</f>
        <v>0</v>
      </c>
      <c r="B1084" s="618"/>
      <c r="C1084" s="613"/>
      <c r="D1084" s="618"/>
      <c r="E1084" s="618"/>
      <c r="F1084" s="619">
        <f t="shared" si="161"/>
        <v>0</v>
      </c>
      <c r="G1084" s="615">
        <f t="shared" si="165"/>
        <v>0</v>
      </c>
      <c r="H1084" s="618"/>
      <c r="I1084" s="104">
        <f t="shared" si="162"/>
        <v>0</v>
      </c>
      <c r="J1084" s="615">
        <f t="shared" si="166"/>
        <v>0</v>
      </c>
      <c r="K1084" s="618"/>
      <c r="L1084" s="104">
        <f t="shared" si="163"/>
        <v>0</v>
      </c>
      <c r="M1084" s="615">
        <f t="shared" si="167"/>
        <v>0</v>
      </c>
      <c r="N1084" s="618"/>
      <c r="O1084" s="104">
        <f t="shared" si="164"/>
        <v>0</v>
      </c>
      <c r="P1084" s="615">
        <f t="shared" si="168"/>
        <v>0</v>
      </c>
      <c r="Q1084" s="616">
        <f t="shared" si="170"/>
        <v>0</v>
      </c>
      <c r="R1084" s="616">
        <f t="shared" si="170"/>
        <v>0</v>
      </c>
      <c r="S1084" s="617">
        <f t="shared" si="169"/>
        <v>0</v>
      </c>
    </row>
    <row r="1085" spans="1:19" ht="22.5">
      <c r="A1085" s="100">
        <f>'[2]Namuna No. 8'!A1089</f>
        <v>0</v>
      </c>
      <c r="B1085" s="618"/>
      <c r="C1085" s="613"/>
      <c r="D1085" s="618"/>
      <c r="E1085" s="618"/>
      <c r="F1085" s="619">
        <f t="shared" si="161"/>
        <v>0</v>
      </c>
      <c r="G1085" s="615">
        <f t="shared" si="165"/>
        <v>0</v>
      </c>
      <c r="H1085" s="618"/>
      <c r="I1085" s="104">
        <f t="shared" si="162"/>
        <v>0</v>
      </c>
      <c r="J1085" s="615">
        <f t="shared" si="166"/>
        <v>0</v>
      </c>
      <c r="K1085" s="618"/>
      <c r="L1085" s="104">
        <f t="shared" si="163"/>
        <v>0</v>
      </c>
      <c r="M1085" s="615">
        <f t="shared" si="167"/>
        <v>0</v>
      </c>
      <c r="N1085" s="618"/>
      <c r="O1085" s="104">
        <f t="shared" si="164"/>
        <v>0</v>
      </c>
      <c r="P1085" s="615">
        <f t="shared" si="168"/>
        <v>0</v>
      </c>
      <c r="Q1085" s="616">
        <f t="shared" si="170"/>
        <v>0</v>
      </c>
      <c r="R1085" s="616">
        <f t="shared" si="170"/>
        <v>0</v>
      </c>
      <c r="S1085" s="617">
        <f t="shared" si="169"/>
        <v>0</v>
      </c>
    </row>
    <row r="1086" spans="1:19" ht="22.5">
      <c r="A1086" s="612">
        <f>'[2]Namuna No. 8'!A1090</f>
        <v>0</v>
      </c>
      <c r="B1086" s="618"/>
      <c r="C1086" s="613"/>
      <c r="D1086" s="618"/>
      <c r="E1086" s="618"/>
      <c r="F1086" s="619">
        <f t="shared" si="161"/>
        <v>0</v>
      </c>
      <c r="G1086" s="615">
        <f t="shared" si="165"/>
        <v>0</v>
      </c>
      <c r="H1086" s="618"/>
      <c r="I1086" s="104">
        <f t="shared" si="162"/>
        <v>0</v>
      </c>
      <c r="J1086" s="615">
        <f t="shared" si="166"/>
        <v>0</v>
      </c>
      <c r="K1086" s="618"/>
      <c r="L1086" s="104">
        <f t="shared" si="163"/>
        <v>0</v>
      </c>
      <c r="M1086" s="615">
        <f t="shared" si="167"/>
        <v>0</v>
      </c>
      <c r="N1086" s="618"/>
      <c r="O1086" s="104">
        <f t="shared" si="164"/>
        <v>0</v>
      </c>
      <c r="P1086" s="615">
        <f t="shared" si="168"/>
        <v>0</v>
      </c>
      <c r="Q1086" s="616">
        <f t="shared" si="170"/>
        <v>0</v>
      </c>
      <c r="R1086" s="616">
        <f t="shared" si="170"/>
        <v>0</v>
      </c>
      <c r="S1086" s="617">
        <f t="shared" si="169"/>
        <v>0</v>
      </c>
    </row>
    <row r="1087" spans="1:19" ht="22.5">
      <c r="A1087" s="100">
        <f>'[2]Namuna No. 8'!A1091</f>
        <v>0</v>
      </c>
      <c r="B1087" s="618"/>
      <c r="C1087" s="613"/>
      <c r="D1087" s="618"/>
      <c r="E1087" s="618"/>
      <c r="F1087" s="619">
        <f t="shared" si="161"/>
        <v>0</v>
      </c>
      <c r="G1087" s="615">
        <f t="shared" si="165"/>
        <v>0</v>
      </c>
      <c r="H1087" s="618"/>
      <c r="I1087" s="104">
        <f t="shared" si="162"/>
        <v>0</v>
      </c>
      <c r="J1087" s="615">
        <f t="shared" si="166"/>
        <v>0</v>
      </c>
      <c r="K1087" s="618"/>
      <c r="L1087" s="104">
        <f t="shared" si="163"/>
        <v>0</v>
      </c>
      <c r="M1087" s="615">
        <f t="shared" si="167"/>
        <v>0</v>
      </c>
      <c r="N1087" s="618"/>
      <c r="O1087" s="104">
        <f t="shared" si="164"/>
        <v>0</v>
      </c>
      <c r="P1087" s="615">
        <f t="shared" si="168"/>
        <v>0</v>
      </c>
      <c r="Q1087" s="616">
        <f t="shared" si="170"/>
        <v>0</v>
      </c>
      <c r="R1087" s="616">
        <f t="shared" si="170"/>
        <v>0</v>
      </c>
      <c r="S1087" s="617">
        <f t="shared" si="169"/>
        <v>0</v>
      </c>
    </row>
    <row r="1088" spans="1:19" ht="22.5">
      <c r="A1088" s="100">
        <f>'[2]Namuna No. 8'!A1092</f>
        <v>0</v>
      </c>
      <c r="B1088" s="618"/>
      <c r="C1088" s="613"/>
      <c r="D1088" s="618"/>
      <c r="E1088" s="618"/>
      <c r="F1088" s="619">
        <f t="shared" si="161"/>
        <v>0</v>
      </c>
      <c r="G1088" s="615">
        <f t="shared" si="165"/>
        <v>0</v>
      </c>
      <c r="H1088" s="618"/>
      <c r="I1088" s="104">
        <f t="shared" si="162"/>
        <v>0</v>
      </c>
      <c r="J1088" s="615">
        <f t="shared" si="166"/>
        <v>0</v>
      </c>
      <c r="K1088" s="618"/>
      <c r="L1088" s="104">
        <f t="shared" si="163"/>
        <v>0</v>
      </c>
      <c r="M1088" s="615">
        <f t="shared" si="167"/>
        <v>0</v>
      </c>
      <c r="N1088" s="618"/>
      <c r="O1088" s="104">
        <f t="shared" si="164"/>
        <v>0</v>
      </c>
      <c r="P1088" s="615">
        <f t="shared" si="168"/>
        <v>0</v>
      </c>
      <c r="Q1088" s="616">
        <f t="shared" si="170"/>
        <v>0</v>
      </c>
      <c r="R1088" s="616">
        <f t="shared" si="170"/>
        <v>0</v>
      </c>
      <c r="S1088" s="617">
        <f t="shared" si="169"/>
        <v>0</v>
      </c>
    </row>
    <row r="1089" spans="1:19" ht="22.5">
      <c r="A1089" s="100">
        <f>'[2]Namuna No. 8'!A1093</f>
        <v>0</v>
      </c>
      <c r="B1089" s="618"/>
      <c r="C1089" s="613"/>
      <c r="D1089" s="618"/>
      <c r="E1089" s="618"/>
      <c r="F1089" s="619">
        <f t="shared" si="161"/>
        <v>0</v>
      </c>
      <c r="G1089" s="615">
        <f t="shared" si="165"/>
        <v>0</v>
      </c>
      <c r="H1089" s="618"/>
      <c r="I1089" s="104">
        <f t="shared" si="162"/>
        <v>0</v>
      </c>
      <c r="J1089" s="615">
        <f t="shared" si="166"/>
        <v>0</v>
      </c>
      <c r="K1089" s="618"/>
      <c r="L1089" s="104">
        <f t="shared" si="163"/>
        <v>0</v>
      </c>
      <c r="M1089" s="615">
        <f t="shared" si="167"/>
        <v>0</v>
      </c>
      <c r="N1089" s="618"/>
      <c r="O1089" s="104">
        <f t="shared" si="164"/>
        <v>0</v>
      </c>
      <c r="P1089" s="615">
        <f t="shared" si="168"/>
        <v>0</v>
      </c>
      <c r="Q1089" s="616">
        <f t="shared" si="170"/>
        <v>0</v>
      </c>
      <c r="R1089" s="616">
        <f t="shared" si="170"/>
        <v>0</v>
      </c>
      <c r="S1089" s="617">
        <f t="shared" si="169"/>
        <v>0</v>
      </c>
    </row>
    <row r="1090" spans="1:19" ht="22.5">
      <c r="A1090" s="612">
        <f>'[2]Namuna No. 8'!A1094</f>
        <v>0</v>
      </c>
      <c r="B1090" s="618"/>
      <c r="C1090" s="613"/>
      <c r="D1090" s="618"/>
      <c r="E1090" s="618"/>
      <c r="F1090" s="619">
        <f t="shared" si="161"/>
        <v>0</v>
      </c>
      <c r="G1090" s="615">
        <f t="shared" si="165"/>
        <v>0</v>
      </c>
      <c r="H1090" s="618"/>
      <c r="I1090" s="104">
        <f t="shared" si="162"/>
        <v>0</v>
      </c>
      <c r="J1090" s="615">
        <f t="shared" si="166"/>
        <v>0</v>
      </c>
      <c r="K1090" s="618"/>
      <c r="L1090" s="104">
        <f t="shared" si="163"/>
        <v>0</v>
      </c>
      <c r="M1090" s="615">
        <f t="shared" si="167"/>
        <v>0</v>
      </c>
      <c r="N1090" s="618"/>
      <c r="O1090" s="104">
        <f t="shared" si="164"/>
        <v>0</v>
      </c>
      <c r="P1090" s="615">
        <f t="shared" si="168"/>
        <v>0</v>
      </c>
      <c r="Q1090" s="616">
        <f t="shared" si="170"/>
        <v>0</v>
      </c>
      <c r="R1090" s="616">
        <f t="shared" si="170"/>
        <v>0</v>
      </c>
      <c r="S1090" s="617">
        <f t="shared" si="169"/>
        <v>0</v>
      </c>
    </row>
    <row r="1091" spans="1:19" ht="22.5">
      <c r="A1091" s="100">
        <f>'[2]Namuna No. 8'!A1095</f>
        <v>0</v>
      </c>
      <c r="B1091" s="618"/>
      <c r="C1091" s="613"/>
      <c r="D1091" s="618"/>
      <c r="E1091" s="618"/>
      <c r="F1091" s="619">
        <f t="shared" si="161"/>
        <v>0</v>
      </c>
      <c r="G1091" s="615">
        <f t="shared" si="165"/>
        <v>0</v>
      </c>
      <c r="H1091" s="618"/>
      <c r="I1091" s="104">
        <f t="shared" si="162"/>
        <v>0</v>
      </c>
      <c r="J1091" s="615">
        <f t="shared" si="166"/>
        <v>0</v>
      </c>
      <c r="K1091" s="618"/>
      <c r="L1091" s="104">
        <f t="shared" si="163"/>
        <v>0</v>
      </c>
      <c r="M1091" s="615">
        <f t="shared" si="167"/>
        <v>0</v>
      </c>
      <c r="N1091" s="618"/>
      <c r="O1091" s="104">
        <f t="shared" si="164"/>
        <v>0</v>
      </c>
      <c r="P1091" s="615">
        <f t="shared" si="168"/>
        <v>0</v>
      </c>
      <c r="Q1091" s="616">
        <f t="shared" si="170"/>
        <v>0</v>
      </c>
      <c r="R1091" s="616">
        <f t="shared" si="170"/>
        <v>0</v>
      </c>
      <c r="S1091" s="617">
        <f t="shared" si="169"/>
        <v>0</v>
      </c>
    </row>
    <row r="1092" spans="1:19" ht="22.5">
      <c r="A1092" s="100">
        <f>'[2]Namuna No. 8'!A1096</f>
        <v>0</v>
      </c>
      <c r="B1092" s="618"/>
      <c r="C1092" s="613"/>
      <c r="D1092" s="618"/>
      <c r="E1092" s="618"/>
      <c r="F1092" s="619">
        <f t="shared" si="161"/>
        <v>0</v>
      </c>
      <c r="G1092" s="615">
        <f t="shared" si="165"/>
        <v>0</v>
      </c>
      <c r="H1092" s="618"/>
      <c r="I1092" s="104">
        <f t="shared" si="162"/>
        <v>0</v>
      </c>
      <c r="J1092" s="615">
        <f t="shared" si="166"/>
        <v>0</v>
      </c>
      <c r="K1092" s="618"/>
      <c r="L1092" s="104">
        <f t="shared" si="163"/>
        <v>0</v>
      </c>
      <c r="M1092" s="615">
        <f t="shared" si="167"/>
        <v>0</v>
      </c>
      <c r="N1092" s="618"/>
      <c r="O1092" s="104">
        <f t="shared" si="164"/>
        <v>0</v>
      </c>
      <c r="P1092" s="615">
        <f t="shared" si="168"/>
        <v>0</v>
      </c>
      <c r="Q1092" s="616">
        <f t="shared" si="170"/>
        <v>0</v>
      </c>
      <c r="R1092" s="616">
        <f t="shared" si="170"/>
        <v>0</v>
      </c>
      <c r="S1092" s="617">
        <f t="shared" si="169"/>
        <v>0</v>
      </c>
    </row>
    <row r="1093" spans="1:19" ht="22.5">
      <c r="A1093" s="100">
        <f>'[2]Namuna No. 8'!A1097</f>
        <v>0</v>
      </c>
      <c r="B1093" s="618"/>
      <c r="C1093" s="613"/>
      <c r="D1093" s="618"/>
      <c r="E1093" s="618"/>
      <c r="F1093" s="619">
        <f t="shared" si="161"/>
        <v>0</v>
      </c>
      <c r="G1093" s="615">
        <f t="shared" si="165"/>
        <v>0</v>
      </c>
      <c r="H1093" s="618"/>
      <c r="I1093" s="104">
        <f t="shared" si="162"/>
        <v>0</v>
      </c>
      <c r="J1093" s="615">
        <f t="shared" si="166"/>
        <v>0</v>
      </c>
      <c r="K1093" s="618"/>
      <c r="L1093" s="104">
        <f t="shared" si="163"/>
        <v>0</v>
      </c>
      <c r="M1093" s="615">
        <f t="shared" si="167"/>
        <v>0</v>
      </c>
      <c r="N1093" s="618"/>
      <c r="O1093" s="104">
        <f t="shared" si="164"/>
        <v>0</v>
      </c>
      <c r="P1093" s="615">
        <f t="shared" si="168"/>
        <v>0</v>
      </c>
      <c r="Q1093" s="616">
        <f t="shared" si="170"/>
        <v>0</v>
      </c>
      <c r="R1093" s="616">
        <f t="shared" si="170"/>
        <v>0</v>
      </c>
      <c r="S1093" s="617">
        <f t="shared" si="169"/>
        <v>0</v>
      </c>
    </row>
    <row r="1094" spans="1:19" ht="22.5">
      <c r="A1094" s="612">
        <f>'[2]Namuna No. 8'!A1098</f>
        <v>0</v>
      </c>
      <c r="B1094" s="618"/>
      <c r="C1094" s="613"/>
      <c r="D1094" s="618"/>
      <c r="E1094" s="618"/>
      <c r="F1094" s="619">
        <f t="shared" ref="F1094:F1157" si="171">SUMIF(Name,C1094,GPA)</f>
        <v>0</v>
      </c>
      <c r="G1094" s="615">
        <f t="shared" si="165"/>
        <v>0</v>
      </c>
      <c r="H1094" s="618"/>
      <c r="I1094" s="104">
        <f t="shared" ref="I1094:I1157" si="172">SUMIF(Name,C1094,SNT)</f>
        <v>0</v>
      </c>
      <c r="J1094" s="615">
        <f t="shared" si="166"/>
        <v>0</v>
      </c>
      <c r="K1094" s="618"/>
      <c r="L1094" s="104">
        <f t="shared" ref="L1094:L1157" si="173">SUMIF(Name,C1094,SNT)</f>
        <v>0</v>
      </c>
      <c r="M1094" s="615">
        <f t="shared" si="167"/>
        <v>0</v>
      </c>
      <c r="N1094" s="618"/>
      <c r="O1094" s="104">
        <f t="shared" ref="O1094:O1157" si="174">SUMIF(Name,C1094,WST)</f>
        <v>0</v>
      </c>
      <c r="P1094" s="615">
        <f t="shared" si="168"/>
        <v>0</v>
      </c>
      <c r="Q1094" s="616">
        <f t="shared" si="170"/>
        <v>0</v>
      </c>
      <c r="R1094" s="616">
        <f t="shared" si="170"/>
        <v>0</v>
      </c>
      <c r="S1094" s="617">
        <f t="shared" si="169"/>
        <v>0</v>
      </c>
    </row>
    <row r="1095" spans="1:19" ht="22.5">
      <c r="A1095" s="100">
        <f>'[2]Namuna No. 8'!A1099</f>
        <v>0</v>
      </c>
      <c r="B1095" s="618"/>
      <c r="C1095" s="613"/>
      <c r="D1095" s="618"/>
      <c r="E1095" s="618"/>
      <c r="F1095" s="619">
        <f t="shared" si="171"/>
        <v>0</v>
      </c>
      <c r="G1095" s="615">
        <f t="shared" ref="G1095:G1158" si="175">SUM(E1095:F1095)</f>
        <v>0</v>
      </c>
      <c r="H1095" s="618"/>
      <c r="I1095" s="104">
        <f t="shared" si="172"/>
        <v>0</v>
      </c>
      <c r="J1095" s="615">
        <f t="shared" ref="J1095:J1158" si="176">SUM(H1095:I1095)</f>
        <v>0</v>
      </c>
      <c r="K1095" s="618"/>
      <c r="L1095" s="104">
        <f t="shared" si="173"/>
        <v>0</v>
      </c>
      <c r="M1095" s="615">
        <f t="shared" ref="M1095:M1158" si="177">SUM(K1095:L1095)</f>
        <v>0</v>
      </c>
      <c r="N1095" s="618"/>
      <c r="O1095" s="104">
        <f t="shared" si="174"/>
        <v>0</v>
      </c>
      <c r="P1095" s="615">
        <f t="shared" ref="P1095:P1158" si="178">SUM(N1095:O1095)</f>
        <v>0</v>
      </c>
      <c r="Q1095" s="616">
        <f t="shared" si="170"/>
        <v>0</v>
      </c>
      <c r="R1095" s="616">
        <f t="shared" si="170"/>
        <v>0</v>
      </c>
      <c r="S1095" s="617">
        <f t="shared" ref="S1095:S1158" si="179">SUM(Q1095:R1095)</f>
        <v>0</v>
      </c>
    </row>
    <row r="1096" spans="1:19" ht="22.5">
      <c r="A1096" s="100">
        <f>'[2]Namuna No. 8'!A1100</f>
        <v>0</v>
      </c>
      <c r="B1096" s="618"/>
      <c r="C1096" s="613"/>
      <c r="D1096" s="618"/>
      <c r="E1096" s="618"/>
      <c r="F1096" s="619">
        <f t="shared" si="171"/>
        <v>0</v>
      </c>
      <c r="G1096" s="615">
        <f t="shared" si="175"/>
        <v>0</v>
      </c>
      <c r="H1096" s="618"/>
      <c r="I1096" s="104">
        <f t="shared" si="172"/>
        <v>0</v>
      </c>
      <c r="J1096" s="615">
        <f t="shared" si="176"/>
        <v>0</v>
      </c>
      <c r="K1096" s="618"/>
      <c r="L1096" s="104">
        <f t="shared" si="173"/>
        <v>0</v>
      </c>
      <c r="M1096" s="615">
        <f t="shared" si="177"/>
        <v>0</v>
      </c>
      <c r="N1096" s="618"/>
      <c r="O1096" s="104">
        <f t="shared" si="174"/>
        <v>0</v>
      </c>
      <c r="P1096" s="615">
        <f t="shared" si="178"/>
        <v>0</v>
      </c>
      <c r="Q1096" s="616">
        <f t="shared" si="170"/>
        <v>0</v>
      </c>
      <c r="R1096" s="616">
        <f t="shared" si="170"/>
        <v>0</v>
      </c>
      <c r="S1096" s="617">
        <f t="shared" si="179"/>
        <v>0</v>
      </c>
    </row>
    <row r="1097" spans="1:19" ht="22.5">
      <c r="A1097" s="100">
        <f>'[2]Namuna No. 8'!A1101</f>
        <v>0</v>
      </c>
      <c r="B1097" s="618"/>
      <c r="C1097" s="613"/>
      <c r="D1097" s="618"/>
      <c r="E1097" s="618"/>
      <c r="F1097" s="619">
        <f t="shared" si="171"/>
        <v>0</v>
      </c>
      <c r="G1097" s="615">
        <f t="shared" si="175"/>
        <v>0</v>
      </c>
      <c r="H1097" s="618"/>
      <c r="I1097" s="104">
        <f t="shared" si="172"/>
        <v>0</v>
      </c>
      <c r="J1097" s="615">
        <f t="shared" si="176"/>
        <v>0</v>
      </c>
      <c r="K1097" s="618"/>
      <c r="L1097" s="104">
        <f t="shared" si="173"/>
        <v>0</v>
      </c>
      <c r="M1097" s="615">
        <f t="shared" si="177"/>
        <v>0</v>
      </c>
      <c r="N1097" s="618"/>
      <c r="O1097" s="104">
        <f t="shared" si="174"/>
        <v>0</v>
      </c>
      <c r="P1097" s="615">
        <f t="shared" si="178"/>
        <v>0</v>
      </c>
      <c r="Q1097" s="616">
        <f t="shared" si="170"/>
        <v>0</v>
      </c>
      <c r="R1097" s="616">
        <f t="shared" si="170"/>
        <v>0</v>
      </c>
      <c r="S1097" s="617">
        <f t="shared" si="179"/>
        <v>0</v>
      </c>
    </row>
    <row r="1098" spans="1:19" ht="22.5">
      <c r="A1098" s="612">
        <f>'[2]Namuna No. 8'!A1102</f>
        <v>0</v>
      </c>
      <c r="B1098" s="618"/>
      <c r="C1098" s="613"/>
      <c r="D1098" s="618"/>
      <c r="E1098" s="618"/>
      <c r="F1098" s="619">
        <f t="shared" si="171"/>
        <v>0</v>
      </c>
      <c r="G1098" s="615">
        <f t="shared" si="175"/>
        <v>0</v>
      </c>
      <c r="H1098" s="618"/>
      <c r="I1098" s="104">
        <f t="shared" si="172"/>
        <v>0</v>
      </c>
      <c r="J1098" s="615">
        <f t="shared" si="176"/>
        <v>0</v>
      </c>
      <c r="K1098" s="618"/>
      <c r="L1098" s="104">
        <f t="shared" si="173"/>
        <v>0</v>
      </c>
      <c r="M1098" s="615">
        <f t="shared" si="177"/>
        <v>0</v>
      </c>
      <c r="N1098" s="618"/>
      <c r="O1098" s="104">
        <f t="shared" si="174"/>
        <v>0</v>
      </c>
      <c r="P1098" s="615">
        <f t="shared" si="178"/>
        <v>0</v>
      </c>
      <c r="Q1098" s="616">
        <f t="shared" si="170"/>
        <v>0</v>
      </c>
      <c r="R1098" s="616">
        <f t="shared" si="170"/>
        <v>0</v>
      </c>
      <c r="S1098" s="617">
        <f t="shared" si="179"/>
        <v>0</v>
      </c>
    </row>
    <row r="1099" spans="1:19" ht="22.5">
      <c r="A1099" s="100">
        <f>'[2]Namuna No. 8'!A1103</f>
        <v>0</v>
      </c>
      <c r="B1099" s="618"/>
      <c r="C1099" s="613"/>
      <c r="D1099" s="618"/>
      <c r="E1099" s="618"/>
      <c r="F1099" s="619">
        <f t="shared" si="171"/>
        <v>0</v>
      </c>
      <c r="G1099" s="615">
        <f t="shared" si="175"/>
        <v>0</v>
      </c>
      <c r="H1099" s="618"/>
      <c r="I1099" s="104">
        <f t="shared" si="172"/>
        <v>0</v>
      </c>
      <c r="J1099" s="615">
        <f t="shared" si="176"/>
        <v>0</v>
      </c>
      <c r="K1099" s="618"/>
      <c r="L1099" s="104">
        <f t="shared" si="173"/>
        <v>0</v>
      </c>
      <c r="M1099" s="615">
        <f t="shared" si="177"/>
        <v>0</v>
      </c>
      <c r="N1099" s="618"/>
      <c r="O1099" s="104">
        <f t="shared" si="174"/>
        <v>0</v>
      </c>
      <c r="P1099" s="615">
        <f t="shared" si="178"/>
        <v>0</v>
      </c>
      <c r="Q1099" s="616">
        <f t="shared" si="170"/>
        <v>0</v>
      </c>
      <c r="R1099" s="616">
        <f t="shared" si="170"/>
        <v>0</v>
      </c>
      <c r="S1099" s="617">
        <f t="shared" si="179"/>
        <v>0</v>
      </c>
    </row>
    <row r="1100" spans="1:19" ht="22.5">
      <c r="A1100" s="100">
        <f>'[2]Namuna No. 8'!A1104</f>
        <v>0</v>
      </c>
      <c r="B1100" s="618"/>
      <c r="C1100" s="613"/>
      <c r="D1100" s="618"/>
      <c r="E1100" s="618"/>
      <c r="F1100" s="619">
        <f t="shared" si="171"/>
        <v>0</v>
      </c>
      <c r="G1100" s="615">
        <f t="shared" si="175"/>
        <v>0</v>
      </c>
      <c r="H1100" s="618"/>
      <c r="I1100" s="104">
        <f t="shared" si="172"/>
        <v>0</v>
      </c>
      <c r="J1100" s="615">
        <f t="shared" si="176"/>
        <v>0</v>
      </c>
      <c r="K1100" s="618"/>
      <c r="L1100" s="104">
        <f t="shared" si="173"/>
        <v>0</v>
      </c>
      <c r="M1100" s="615">
        <f t="shared" si="177"/>
        <v>0</v>
      </c>
      <c r="N1100" s="618"/>
      <c r="O1100" s="104">
        <f t="shared" si="174"/>
        <v>0</v>
      </c>
      <c r="P1100" s="615">
        <f t="shared" si="178"/>
        <v>0</v>
      </c>
      <c r="Q1100" s="616">
        <f t="shared" si="170"/>
        <v>0</v>
      </c>
      <c r="R1100" s="616">
        <f t="shared" si="170"/>
        <v>0</v>
      </c>
      <c r="S1100" s="617">
        <f t="shared" si="179"/>
        <v>0</v>
      </c>
    </row>
    <row r="1101" spans="1:19" ht="22.5">
      <c r="A1101" s="100">
        <f>'[2]Namuna No. 8'!A1105</f>
        <v>0</v>
      </c>
      <c r="B1101" s="618"/>
      <c r="C1101" s="613"/>
      <c r="D1101" s="618"/>
      <c r="E1101" s="618"/>
      <c r="F1101" s="619">
        <f t="shared" si="171"/>
        <v>0</v>
      </c>
      <c r="G1101" s="615">
        <f t="shared" si="175"/>
        <v>0</v>
      </c>
      <c r="H1101" s="618"/>
      <c r="I1101" s="104">
        <f t="shared" si="172"/>
        <v>0</v>
      </c>
      <c r="J1101" s="615">
        <f t="shared" si="176"/>
        <v>0</v>
      </c>
      <c r="K1101" s="618"/>
      <c r="L1101" s="104">
        <f t="shared" si="173"/>
        <v>0</v>
      </c>
      <c r="M1101" s="615">
        <f t="shared" si="177"/>
        <v>0</v>
      </c>
      <c r="N1101" s="618"/>
      <c r="O1101" s="104">
        <f t="shared" si="174"/>
        <v>0</v>
      </c>
      <c r="P1101" s="615">
        <f t="shared" si="178"/>
        <v>0</v>
      </c>
      <c r="Q1101" s="616">
        <f t="shared" si="170"/>
        <v>0</v>
      </c>
      <c r="R1101" s="616">
        <f t="shared" si="170"/>
        <v>0</v>
      </c>
      <c r="S1101" s="617">
        <f t="shared" si="179"/>
        <v>0</v>
      </c>
    </row>
    <row r="1102" spans="1:19" ht="22.5">
      <c r="A1102" s="612">
        <f>'[2]Namuna No. 8'!A1106</f>
        <v>0</v>
      </c>
      <c r="B1102" s="618"/>
      <c r="C1102" s="613"/>
      <c r="D1102" s="618"/>
      <c r="E1102" s="618"/>
      <c r="F1102" s="619">
        <f t="shared" si="171"/>
        <v>0</v>
      </c>
      <c r="G1102" s="615">
        <f t="shared" si="175"/>
        <v>0</v>
      </c>
      <c r="H1102" s="618"/>
      <c r="I1102" s="104">
        <f t="shared" si="172"/>
        <v>0</v>
      </c>
      <c r="J1102" s="615">
        <f t="shared" si="176"/>
        <v>0</v>
      </c>
      <c r="K1102" s="618"/>
      <c r="L1102" s="104">
        <f t="shared" si="173"/>
        <v>0</v>
      </c>
      <c r="M1102" s="615">
        <f t="shared" si="177"/>
        <v>0</v>
      </c>
      <c r="N1102" s="618"/>
      <c r="O1102" s="104">
        <f t="shared" si="174"/>
        <v>0</v>
      </c>
      <c r="P1102" s="615">
        <f t="shared" si="178"/>
        <v>0</v>
      </c>
      <c r="Q1102" s="616">
        <f t="shared" si="170"/>
        <v>0</v>
      </c>
      <c r="R1102" s="616">
        <f t="shared" si="170"/>
        <v>0</v>
      </c>
      <c r="S1102" s="617">
        <f t="shared" si="179"/>
        <v>0</v>
      </c>
    </row>
    <row r="1103" spans="1:19" ht="22.5">
      <c r="A1103" s="100">
        <f>'[2]Namuna No. 8'!A1107</f>
        <v>0</v>
      </c>
      <c r="B1103" s="618"/>
      <c r="C1103" s="613"/>
      <c r="D1103" s="618"/>
      <c r="E1103" s="618"/>
      <c r="F1103" s="619">
        <f t="shared" si="171"/>
        <v>0</v>
      </c>
      <c r="G1103" s="615">
        <f t="shared" si="175"/>
        <v>0</v>
      </c>
      <c r="H1103" s="618"/>
      <c r="I1103" s="104">
        <f t="shared" si="172"/>
        <v>0</v>
      </c>
      <c r="J1103" s="615">
        <f t="shared" si="176"/>
        <v>0</v>
      </c>
      <c r="K1103" s="618"/>
      <c r="L1103" s="104">
        <f t="shared" si="173"/>
        <v>0</v>
      </c>
      <c r="M1103" s="615">
        <f t="shared" si="177"/>
        <v>0</v>
      </c>
      <c r="N1103" s="618"/>
      <c r="O1103" s="104">
        <f t="shared" si="174"/>
        <v>0</v>
      </c>
      <c r="P1103" s="615">
        <f t="shared" si="178"/>
        <v>0</v>
      </c>
      <c r="Q1103" s="616">
        <f t="shared" si="170"/>
        <v>0</v>
      </c>
      <c r="R1103" s="616">
        <f t="shared" si="170"/>
        <v>0</v>
      </c>
      <c r="S1103" s="617">
        <f t="shared" si="179"/>
        <v>0</v>
      </c>
    </row>
    <row r="1104" spans="1:19" ht="22.5">
      <c r="A1104" s="100">
        <f>'[2]Namuna No. 8'!A1108</f>
        <v>0</v>
      </c>
      <c r="B1104" s="618"/>
      <c r="C1104" s="613"/>
      <c r="D1104" s="618"/>
      <c r="E1104" s="618"/>
      <c r="F1104" s="619">
        <f t="shared" si="171"/>
        <v>0</v>
      </c>
      <c r="G1104" s="615">
        <f t="shared" si="175"/>
        <v>0</v>
      </c>
      <c r="H1104" s="618"/>
      <c r="I1104" s="104">
        <f t="shared" si="172"/>
        <v>0</v>
      </c>
      <c r="J1104" s="615">
        <f t="shared" si="176"/>
        <v>0</v>
      </c>
      <c r="K1104" s="618"/>
      <c r="L1104" s="104">
        <f t="shared" si="173"/>
        <v>0</v>
      </c>
      <c r="M1104" s="615">
        <f t="shared" si="177"/>
        <v>0</v>
      </c>
      <c r="N1104" s="618"/>
      <c r="O1104" s="104">
        <f t="shared" si="174"/>
        <v>0</v>
      </c>
      <c r="P1104" s="615">
        <f t="shared" si="178"/>
        <v>0</v>
      </c>
      <c r="Q1104" s="616">
        <f t="shared" si="170"/>
        <v>0</v>
      </c>
      <c r="R1104" s="616">
        <f t="shared" si="170"/>
        <v>0</v>
      </c>
      <c r="S1104" s="617">
        <f t="shared" si="179"/>
        <v>0</v>
      </c>
    </row>
    <row r="1105" spans="1:19" ht="22.5">
      <c r="A1105" s="100">
        <f>'[2]Namuna No. 8'!A1109</f>
        <v>0</v>
      </c>
      <c r="B1105" s="618"/>
      <c r="C1105" s="613"/>
      <c r="D1105" s="618"/>
      <c r="E1105" s="618"/>
      <c r="F1105" s="619">
        <f t="shared" si="171"/>
        <v>0</v>
      </c>
      <c r="G1105" s="615">
        <f t="shared" si="175"/>
        <v>0</v>
      </c>
      <c r="H1105" s="618"/>
      <c r="I1105" s="104">
        <f t="shared" si="172"/>
        <v>0</v>
      </c>
      <c r="J1105" s="615">
        <f t="shared" si="176"/>
        <v>0</v>
      </c>
      <c r="K1105" s="618"/>
      <c r="L1105" s="104">
        <f t="shared" si="173"/>
        <v>0</v>
      </c>
      <c r="M1105" s="615">
        <f t="shared" si="177"/>
        <v>0</v>
      </c>
      <c r="N1105" s="618"/>
      <c r="O1105" s="104">
        <f t="shared" si="174"/>
        <v>0</v>
      </c>
      <c r="P1105" s="615">
        <f t="shared" si="178"/>
        <v>0</v>
      </c>
      <c r="Q1105" s="616">
        <f t="shared" si="170"/>
        <v>0</v>
      </c>
      <c r="R1105" s="616">
        <f t="shared" si="170"/>
        <v>0</v>
      </c>
      <c r="S1105" s="617">
        <f t="shared" si="179"/>
        <v>0</v>
      </c>
    </row>
    <row r="1106" spans="1:19" ht="22.5">
      <c r="A1106" s="612">
        <f>'[2]Namuna No. 8'!A1110</f>
        <v>0</v>
      </c>
      <c r="B1106" s="618"/>
      <c r="C1106" s="613"/>
      <c r="D1106" s="618"/>
      <c r="E1106" s="618"/>
      <c r="F1106" s="619">
        <f t="shared" si="171"/>
        <v>0</v>
      </c>
      <c r="G1106" s="615">
        <f t="shared" si="175"/>
        <v>0</v>
      </c>
      <c r="H1106" s="618"/>
      <c r="I1106" s="104">
        <f t="shared" si="172"/>
        <v>0</v>
      </c>
      <c r="J1106" s="615">
        <f t="shared" si="176"/>
        <v>0</v>
      </c>
      <c r="K1106" s="618"/>
      <c r="L1106" s="104">
        <f t="shared" si="173"/>
        <v>0</v>
      </c>
      <c r="M1106" s="615">
        <f t="shared" si="177"/>
        <v>0</v>
      </c>
      <c r="N1106" s="618"/>
      <c r="O1106" s="104">
        <f t="shared" si="174"/>
        <v>0</v>
      </c>
      <c r="P1106" s="615">
        <f t="shared" si="178"/>
        <v>0</v>
      </c>
      <c r="Q1106" s="616">
        <f t="shared" si="170"/>
        <v>0</v>
      </c>
      <c r="R1106" s="616">
        <f t="shared" si="170"/>
        <v>0</v>
      </c>
      <c r="S1106" s="617">
        <f t="shared" si="179"/>
        <v>0</v>
      </c>
    </row>
    <row r="1107" spans="1:19" ht="22.5">
      <c r="A1107" s="100">
        <f>'[2]Namuna No. 8'!A1111</f>
        <v>0</v>
      </c>
      <c r="B1107" s="618"/>
      <c r="C1107" s="613"/>
      <c r="D1107" s="618"/>
      <c r="E1107" s="618"/>
      <c r="F1107" s="619">
        <f t="shared" si="171"/>
        <v>0</v>
      </c>
      <c r="G1107" s="615">
        <f t="shared" si="175"/>
        <v>0</v>
      </c>
      <c r="H1107" s="618"/>
      <c r="I1107" s="104">
        <f t="shared" si="172"/>
        <v>0</v>
      </c>
      <c r="J1107" s="615">
        <f t="shared" si="176"/>
        <v>0</v>
      </c>
      <c r="K1107" s="618"/>
      <c r="L1107" s="104">
        <f t="shared" si="173"/>
        <v>0</v>
      </c>
      <c r="M1107" s="615">
        <f t="shared" si="177"/>
        <v>0</v>
      </c>
      <c r="N1107" s="618"/>
      <c r="O1107" s="104">
        <f t="shared" si="174"/>
        <v>0</v>
      </c>
      <c r="P1107" s="615">
        <f t="shared" si="178"/>
        <v>0</v>
      </c>
      <c r="Q1107" s="616">
        <f t="shared" si="170"/>
        <v>0</v>
      </c>
      <c r="R1107" s="616">
        <f t="shared" si="170"/>
        <v>0</v>
      </c>
      <c r="S1107" s="617">
        <f t="shared" si="179"/>
        <v>0</v>
      </c>
    </row>
    <row r="1108" spans="1:19" ht="22.5">
      <c r="A1108" s="100">
        <f>'[2]Namuna No. 8'!A1112</f>
        <v>0</v>
      </c>
      <c r="B1108" s="618"/>
      <c r="C1108" s="613"/>
      <c r="D1108" s="618"/>
      <c r="E1108" s="618"/>
      <c r="F1108" s="619">
        <f t="shared" si="171"/>
        <v>0</v>
      </c>
      <c r="G1108" s="615">
        <f t="shared" si="175"/>
        <v>0</v>
      </c>
      <c r="H1108" s="618"/>
      <c r="I1108" s="104">
        <f t="shared" si="172"/>
        <v>0</v>
      </c>
      <c r="J1108" s="615">
        <f t="shared" si="176"/>
        <v>0</v>
      </c>
      <c r="K1108" s="618"/>
      <c r="L1108" s="104">
        <f t="shared" si="173"/>
        <v>0</v>
      </c>
      <c r="M1108" s="615">
        <f t="shared" si="177"/>
        <v>0</v>
      </c>
      <c r="N1108" s="618"/>
      <c r="O1108" s="104">
        <f t="shared" si="174"/>
        <v>0</v>
      </c>
      <c r="P1108" s="615">
        <f t="shared" si="178"/>
        <v>0</v>
      </c>
      <c r="Q1108" s="616">
        <f t="shared" si="170"/>
        <v>0</v>
      </c>
      <c r="R1108" s="616">
        <f t="shared" si="170"/>
        <v>0</v>
      </c>
      <c r="S1108" s="617">
        <f t="shared" si="179"/>
        <v>0</v>
      </c>
    </row>
    <row r="1109" spans="1:19" ht="22.5">
      <c r="A1109" s="100">
        <f>'[2]Namuna No. 8'!A1113</f>
        <v>0</v>
      </c>
      <c r="B1109" s="618"/>
      <c r="C1109" s="613"/>
      <c r="D1109" s="618"/>
      <c r="E1109" s="618"/>
      <c r="F1109" s="619">
        <f t="shared" si="171"/>
        <v>0</v>
      </c>
      <c r="G1109" s="615">
        <f t="shared" si="175"/>
        <v>0</v>
      </c>
      <c r="H1109" s="618"/>
      <c r="I1109" s="104">
        <f t="shared" si="172"/>
        <v>0</v>
      </c>
      <c r="J1109" s="615">
        <f t="shared" si="176"/>
        <v>0</v>
      </c>
      <c r="K1109" s="618"/>
      <c r="L1109" s="104">
        <f t="shared" si="173"/>
        <v>0</v>
      </c>
      <c r="M1109" s="615">
        <f t="shared" si="177"/>
        <v>0</v>
      </c>
      <c r="N1109" s="618"/>
      <c r="O1109" s="104">
        <f t="shared" si="174"/>
        <v>0</v>
      </c>
      <c r="P1109" s="615">
        <f t="shared" si="178"/>
        <v>0</v>
      </c>
      <c r="Q1109" s="616">
        <f t="shared" si="170"/>
        <v>0</v>
      </c>
      <c r="R1109" s="616">
        <f t="shared" si="170"/>
        <v>0</v>
      </c>
      <c r="S1109" s="617">
        <f t="shared" si="179"/>
        <v>0</v>
      </c>
    </row>
    <row r="1110" spans="1:19" ht="22.5">
      <c r="A1110" s="612">
        <f>'[2]Namuna No. 8'!A1114</f>
        <v>0</v>
      </c>
      <c r="B1110" s="618"/>
      <c r="C1110" s="613"/>
      <c r="D1110" s="618"/>
      <c r="E1110" s="618"/>
      <c r="F1110" s="619">
        <f t="shared" si="171"/>
        <v>0</v>
      </c>
      <c r="G1110" s="615">
        <f t="shared" si="175"/>
        <v>0</v>
      </c>
      <c r="H1110" s="618"/>
      <c r="I1110" s="104">
        <f t="shared" si="172"/>
        <v>0</v>
      </c>
      <c r="J1110" s="615">
        <f t="shared" si="176"/>
        <v>0</v>
      </c>
      <c r="K1110" s="618"/>
      <c r="L1110" s="104">
        <f t="shared" si="173"/>
        <v>0</v>
      </c>
      <c r="M1110" s="615">
        <f t="shared" si="177"/>
        <v>0</v>
      </c>
      <c r="N1110" s="618"/>
      <c r="O1110" s="104">
        <f t="shared" si="174"/>
        <v>0</v>
      </c>
      <c r="P1110" s="615">
        <f t="shared" si="178"/>
        <v>0</v>
      </c>
      <c r="Q1110" s="616">
        <f t="shared" si="170"/>
        <v>0</v>
      </c>
      <c r="R1110" s="616">
        <f t="shared" si="170"/>
        <v>0</v>
      </c>
      <c r="S1110" s="617">
        <f t="shared" si="179"/>
        <v>0</v>
      </c>
    </row>
    <row r="1111" spans="1:19" ht="22.5">
      <c r="A1111" s="100">
        <f>'[2]Namuna No. 8'!A1115</f>
        <v>0</v>
      </c>
      <c r="B1111" s="618"/>
      <c r="C1111" s="613"/>
      <c r="D1111" s="618"/>
      <c r="E1111" s="618"/>
      <c r="F1111" s="619">
        <f t="shared" si="171"/>
        <v>0</v>
      </c>
      <c r="G1111" s="615">
        <f t="shared" si="175"/>
        <v>0</v>
      </c>
      <c r="H1111" s="618"/>
      <c r="I1111" s="104">
        <f t="shared" si="172"/>
        <v>0</v>
      </c>
      <c r="J1111" s="615">
        <f t="shared" si="176"/>
        <v>0</v>
      </c>
      <c r="K1111" s="618"/>
      <c r="L1111" s="104">
        <f t="shared" si="173"/>
        <v>0</v>
      </c>
      <c r="M1111" s="615">
        <f t="shared" si="177"/>
        <v>0</v>
      </c>
      <c r="N1111" s="618"/>
      <c r="O1111" s="104">
        <f t="shared" si="174"/>
        <v>0</v>
      </c>
      <c r="P1111" s="615">
        <f t="shared" si="178"/>
        <v>0</v>
      </c>
      <c r="Q1111" s="616">
        <f t="shared" ref="Q1111:R1174" si="180">E1111+H1111+K1111+N1111</f>
        <v>0</v>
      </c>
      <c r="R1111" s="616">
        <f t="shared" si="180"/>
        <v>0</v>
      </c>
      <c r="S1111" s="617">
        <f t="shared" si="179"/>
        <v>0</v>
      </c>
    </row>
    <row r="1112" spans="1:19" ht="22.5">
      <c r="A1112" s="100">
        <f>'[2]Namuna No. 8'!A1116</f>
        <v>0</v>
      </c>
      <c r="B1112" s="618"/>
      <c r="C1112" s="613"/>
      <c r="D1112" s="618"/>
      <c r="E1112" s="618"/>
      <c r="F1112" s="619">
        <f t="shared" si="171"/>
        <v>0</v>
      </c>
      <c r="G1112" s="615">
        <f t="shared" si="175"/>
        <v>0</v>
      </c>
      <c r="H1112" s="618"/>
      <c r="I1112" s="104">
        <f t="shared" si="172"/>
        <v>0</v>
      </c>
      <c r="J1112" s="615">
        <f t="shared" si="176"/>
        <v>0</v>
      </c>
      <c r="K1112" s="618"/>
      <c r="L1112" s="104">
        <f t="shared" si="173"/>
        <v>0</v>
      </c>
      <c r="M1112" s="615">
        <f t="shared" si="177"/>
        <v>0</v>
      </c>
      <c r="N1112" s="618"/>
      <c r="O1112" s="104">
        <f t="shared" si="174"/>
        <v>0</v>
      </c>
      <c r="P1112" s="615">
        <f t="shared" si="178"/>
        <v>0</v>
      </c>
      <c r="Q1112" s="616">
        <f t="shared" si="180"/>
        <v>0</v>
      </c>
      <c r="R1112" s="616">
        <f t="shared" si="180"/>
        <v>0</v>
      </c>
      <c r="S1112" s="617">
        <f t="shared" si="179"/>
        <v>0</v>
      </c>
    </row>
    <row r="1113" spans="1:19" ht="22.5">
      <c r="A1113" s="100">
        <f>'[2]Namuna No. 8'!A1117</f>
        <v>0</v>
      </c>
      <c r="B1113" s="618"/>
      <c r="C1113" s="613"/>
      <c r="D1113" s="618"/>
      <c r="E1113" s="618"/>
      <c r="F1113" s="619">
        <f t="shared" si="171"/>
        <v>0</v>
      </c>
      <c r="G1113" s="615">
        <f t="shared" si="175"/>
        <v>0</v>
      </c>
      <c r="H1113" s="618"/>
      <c r="I1113" s="104">
        <f t="shared" si="172"/>
        <v>0</v>
      </c>
      <c r="J1113" s="615">
        <f t="shared" si="176"/>
        <v>0</v>
      </c>
      <c r="K1113" s="618"/>
      <c r="L1113" s="104">
        <f t="shared" si="173"/>
        <v>0</v>
      </c>
      <c r="M1113" s="615">
        <f t="shared" si="177"/>
        <v>0</v>
      </c>
      <c r="N1113" s="618"/>
      <c r="O1113" s="104">
        <f t="shared" si="174"/>
        <v>0</v>
      </c>
      <c r="P1113" s="615">
        <f t="shared" si="178"/>
        <v>0</v>
      </c>
      <c r="Q1113" s="616">
        <f t="shared" si="180"/>
        <v>0</v>
      </c>
      <c r="R1113" s="616">
        <f t="shared" si="180"/>
        <v>0</v>
      </c>
      <c r="S1113" s="617">
        <f t="shared" si="179"/>
        <v>0</v>
      </c>
    </row>
    <row r="1114" spans="1:19" ht="22.5">
      <c r="A1114" s="612">
        <f>'[2]Namuna No. 8'!A1118</f>
        <v>0</v>
      </c>
      <c r="B1114" s="618"/>
      <c r="C1114" s="613"/>
      <c r="D1114" s="618"/>
      <c r="E1114" s="618"/>
      <c r="F1114" s="619">
        <f t="shared" si="171"/>
        <v>0</v>
      </c>
      <c r="G1114" s="615">
        <f t="shared" si="175"/>
        <v>0</v>
      </c>
      <c r="H1114" s="618"/>
      <c r="I1114" s="104">
        <f t="shared" si="172"/>
        <v>0</v>
      </c>
      <c r="J1114" s="615">
        <f t="shared" si="176"/>
        <v>0</v>
      </c>
      <c r="K1114" s="618"/>
      <c r="L1114" s="104">
        <f t="shared" si="173"/>
        <v>0</v>
      </c>
      <c r="M1114" s="615">
        <f t="shared" si="177"/>
        <v>0</v>
      </c>
      <c r="N1114" s="618"/>
      <c r="O1114" s="104">
        <f t="shared" si="174"/>
        <v>0</v>
      </c>
      <c r="P1114" s="615">
        <f t="shared" si="178"/>
        <v>0</v>
      </c>
      <c r="Q1114" s="616">
        <f t="shared" si="180"/>
        <v>0</v>
      </c>
      <c r="R1114" s="616">
        <f t="shared" si="180"/>
        <v>0</v>
      </c>
      <c r="S1114" s="617">
        <f t="shared" si="179"/>
        <v>0</v>
      </c>
    </row>
    <row r="1115" spans="1:19" ht="22.5">
      <c r="A1115" s="100">
        <f>'[2]Namuna No. 8'!A1119</f>
        <v>0</v>
      </c>
      <c r="B1115" s="618"/>
      <c r="C1115" s="613"/>
      <c r="D1115" s="618"/>
      <c r="E1115" s="618"/>
      <c r="F1115" s="619">
        <f t="shared" si="171"/>
        <v>0</v>
      </c>
      <c r="G1115" s="615">
        <f t="shared" si="175"/>
        <v>0</v>
      </c>
      <c r="H1115" s="618"/>
      <c r="I1115" s="104">
        <f t="shared" si="172"/>
        <v>0</v>
      </c>
      <c r="J1115" s="615">
        <f t="shared" si="176"/>
        <v>0</v>
      </c>
      <c r="K1115" s="618"/>
      <c r="L1115" s="104">
        <f t="shared" si="173"/>
        <v>0</v>
      </c>
      <c r="M1115" s="615">
        <f t="shared" si="177"/>
        <v>0</v>
      </c>
      <c r="N1115" s="618"/>
      <c r="O1115" s="104">
        <f t="shared" si="174"/>
        <v>0</v>
      </c>
      <c r="P1115" s="615">
        <f t="shared" si="178"/>
        <v>0</v>
      </c>
      <c r="Q1115" s="616">
        <f t="shared" si="180"/>
        <v>0</v>
      </c>
      <c r="R1115" s="616">
        <f t="shared" si="180"/>
        <v>0</v>
      </c>
      <c r="S1115" s="617">
        <f t="shared" si="179"/>
        <v>0</v>
      </c>
    </row>
    <row r="1116" spans="1:19" ht="22.5">
      <c r="A1116" s="100">
        <f>'[2]Namuna No. 8'!A1120</f>
        <v>0</v>
      </c>
      <c r="B1116" s="618"/>
      <c r="C1116" s="613"/>
      <c r="D1116" s="618"/>
      <c r="E1116" s="618"/>
      <c r="F1116" s="619">
        <f t="shared" si="171"/>
        <v>0</v>
      </c>
      <c r="G1116" s="615">
        <f t="shared" si="175"/>
        <v>0</v>
      </c>
      <c r="H1116" s="618"/>
      <c r="I1116" s="104">
        <f t="shared" si="172"/>
        <v>0</v>
      </c>
      <c r="J1116" s="615">
        <f t="shared" si="176"/>
        <v>0</v>
      </c>
      <c r="K1116" s="618"/>
      <c r="L1116" s="104">
        <f t="shared" si="173"/>
        <v>0</v>
      </c>
      <c r="M1116" s="615">
        <f t="shared" si="177"/>
        <v>0</v>
      </c>
      <c r="N1116" s="618"/>
      <c r="O1116" s="104">
        <f t="shared" si="174"/>
        <v>0</v>
      </c>
      <c r="P1116" s="615">
        <f t="shared" si="178"/>
        <v>0</v>
      </c>
      <c r="Q1116" s="616">
        <f t="shared" si="180"/>
        <v>0</v>
      </c>
      <c r="R1116" s="616">
        <f t="shared" si="180"/>
        <v>0</v>
      </c>
      <c r="S1116" s="617">
        <f t="shared" si="179"/>
        <v>0</v>
      </c>
    </row>
    <row r="1117" spans="1:19" ht="22.5">
      <c r="A1117" s="100">
        <f>'[2]Namuna No. 8'!A1121</f>
        <v>0</v>
      </c>
      <c r="B1117" s="618"/>
      <c r="C1117" s="613"/>
      <c r="D1117" s="618"/>
      <c r="E1117" s="618"/>
      <c r="F1117" s="619">
        <f t="shared" si="171"/>
        <v>0</v>
      </c>
      <c r="G1117" s="615">
        <f t="shared" si="175"/>
        <v>0</v>
      </c>
      <c r="H1117" s="618"/>
      <c r="I1117" s="104">
        <f t="shared" si="172"/>
        <v>0</v>
      </c>
      <c r="J1117" s="615">
        <f t="shared" si="176"/>
        <v>0</v>
      </c>
      <c r="K1117" s="618"/>
      <c r="L1117" s="104">
        <f t="shared" si="173"/>
        <v>0</v>
      </c>
      <c r="M1117" s="615">
        <f t="shared" si="177"/>
        <v>0</v>
      </c>
      <c r="N1117" s="618"/>
      <c r="O1117" s="104">
        <f t="shared" si="174"/>
        <v>0</v>
      </c>
      <c r="P1117" s="615">
        <f t="shared" si="178"/>
        <v>0</v>
      </c>
      <c r="Q1117" s="616">
        <f t="shared" si="180"/>
        <v>0</v>
      </c>
      <c r="R1117" s="616">
        <f t="shared" si="180"/>
        <v>0</v>
      </c>
      <c r="S1117" s="617">
        <f t="shared" si="179"/>
        <v>0</v>
      </c>
    </row>
    <row r="1118" spans="1:19" ht="22.5">
      <c r="A1118" s="612">
        <f>'[2]Namuna No. 8'!A1122</f>
        <v>0</v>
      </c>
      <c r="B1118" s="618"/>
      <c r="C1118" s="613"/>
      <c r="D1118" s="618"/>
      <c r="E1118" s="618"/>
      <c r="F1118" s="619">
        <f t="shared" si="171"/>
        <v>0</v>
      </c>
      <c r="G1118" s="615">
        <f t="shared" si="175"/>
        <v>0</v>
      </c>
      <c r="H1118" s="618"/>
      <c r="I1118" s="104">
        <f t="shared" si="172"/>
        <v>0</v>
      </c>
      <c r="J1118" s="615">
        <f t="shared" si="176"/>
        <v>0</v>
      </c>
      <c r="K1118" s="618"/>
      <c r="L1118" s="104">
        <f t="shared" si="173"/>
        <v>0</v>
      </c>
      <c r="M1118" s="615">
        <f t="shared" si="177"/>
        <v>0</v>
      </c>
      <c r="N1118" s="618"/>
      <c r="O1118" s="104">
        <f t="shared" si="174"/>
        <v>0</v>
      </c>
      <c r="P1118" s="615">
        <f t="shared" si="178"/>
        <v>0</v>
      </c>
      <c r="Q1118" s="616">
        <f t="shared" si="180"/>
        <v>0</v>
      </c>
      <c r="R1118" s="616">
        <f t="shared" si="180"/>
        <v>0</v>
      </c>
      <c r="S1118" s="617">
        <f t="shared" si="179"/>
        <v>0</v>
      </c>
    </row>
    <row r="1119" spans="1:19" ht="22.5">
      <c r="A1119" s="100">
        <f>'[2]Namuna No. 8'!A1123</f>
        <v>0</v>
      </c>
      <c r="B1119" s="618"/>
      <c r="C1119" s="613"/>
      <c r="D1119" s="618"/>
      <c r="E1119" s="618"/>
      <c r="F1119" s="619">
        <f t="shared" si="171"/>
        <v>0</v>
      </c>
      <c r="G1119" s="615">
        <f t="shared" si="175"/>
        <v>0</v>
      </c>
      <c r="H1119" s="618"/>
      <c r="I1119" s="104">
        <f t="shared" si="172"/>
        <v>0</v>
      </c>
      <c r="J1119" s="615">
        <f t="shared" si="176"/>
        <v>0</v>
      </c>
      <c r="K1119" s="618"/>
      <c r="L1119" s="104">
        <f t="shared" si="173"/>
        <v>0</v>
      </c>
      <c r="M1119" s="615">
        <f t="shared" si="177"/>
        <v>0</v>
      </c>
      <c r="N1119" s="618"/>
      <c r="O1119" s="104">
        <f t="shared" si="174"/>
        <v>0</v>
      </c>
      <c r="P1119" s="615">
        <f t="shared" si="178"/>
        <v>0</v>
      </c>
      <c r="Q1119" s="616">
        <f t="shared" si="180"/>
        <v>0</v>
      </c>
      <c r="R1119" s="616">
        <f t="shared" si="180"/>
        <v>0</v>
      </c>
      <c r="S1119" s="617">
        <f t="shared" si="179"/>
        <v>0</v>
      </c>
    </row>
    <row r="1120" spans="1:19" ht="22.5">
      <c r="A1120" s="100">
        <f>'[2]Namuna No. 8'!A1124</f>
        <v>0</v>
      </c>
      <c r="B1120" s="618"/>
      <c r="C1120" s="613"/>
      <c r="D1120" s="618"/>
      <c r="E1120" s="618"/>
      <c r="F1120" s="619">
        <f t="shared" si="171"/>
        <v>0</v>
      </c>
      <c r="G1120" s="615">
        <f t="shared" si="175"/>
        <v>0</v>
      </c>
      <c r="H1120" s="618"/>
      <c r="I1120" s="104">
        <f t="shared" si="172"/>
        <v>0</v>
      </c>
      <c r="J1120" s="615">
        <f t="shared" si="176"/>
        <v>0</v>
      </c>
      <c r="K1120" s="618"/>
      <c r="L1120" s="104">
        <f t="shared" si="173"/>
        <v>0</v>
      </c>
      <c r="M1120" s="615">
        <f t="shared" si="177"/>
        <v>0</v>
      </c>
      <c r="N1120" s="618"/>
      <c r="O1120" s="104">
        <f t="shared" si="174"/>
        <v>0</v>
      </c>
      <c r="P1120" s="615">
        <f t="shared" si="178"/>
        <v>0</v>
      </c>
      <c r="Q1120" s="616">
        <f t="shared" si="180"/>
        <v>0</v>
      </c>
      <c r="R1120" s="616">
        <f t="shared" si="180"/>
        <v>0</v>
      </c>
      <c r="S1120" s="617">
        <f t="shared" si="179"/>
        <v>0</v>
      </c>
    </row>
    <row r="1121" spans="1:19" ht="22.5">
      <c r="A1121" s="100">
        <f>'[2]Namuna No. 8'!A1125</f>
        <v>0</v>
      </c>
      <c r="B1121" s="618"/>
      <c r="C1121" s="613"/>
      <c r="D1121" s="618"/>
      <c r="E1121" s="618"/>
      <c r="F1121" s="619">
        <f t="shared" si="171"/>
        <v>0</v>
      </c>
      <c r="G1121" s="615">
        <f t="shared" si="175"/>
        <v>0</v>
      </c>
      <c r="H1121" s="618"/>
      <c r="I1121" s="104">
        <f t="shared" si="172"/>
        <v>0</v>
      </c>
      <c r="J1121" s="615">
        <f t="shared" si="176"/>
        <v>0</v>
      </c>
      <c r="K1121" s="618"/>
      <c r="L1121" s="104">
        <f t="shared" si="173"/>
        <v>0</v>
      </c>
      <c r="M1121" s="615">
        <f t="shared" si="177"/>
        <v>0</v>
      </c>
      <c r="N1121" s="618"/>
      <c r="O1121" s="104">
        <f t="shared" si="174"/>
        <v>0</v>
      </c>
      <c r="P1121" s="615">
        <f t="shared" si="178"/>
        <v>0</v>
      </c>
      <c r="Q1121" s="616">
        <f t="shared" si="180"/>
        <v>0</v>
      </c>
      <c r="R1121" s="616">
        <f t="shared" si="180"/>
        <v>0</v>
      </c>
      <c r="S1121" s="617">
        <f t="shared" si="179"/>
        <v>0</v>
      </c>
    </row>
    <row r="1122" spans="1:19" ht="22.5">
      <c r="A1122" s="612">
        <f>'[2]Namuna No. 8'!A1126</f>
        <v>0</v>
      </c>
      <c r="B1122" s="618"/>
      <c r="C1122" s="613"/>
      <c r="D1122" s="618"/>
      <c r="E1122" s="618"/>
      <c r="F1122" s="619">
        <f t="shared" si="171"/>
        <v>0</v>
      </c>
      <c r="G1122" s="615">
        <f t="shared" si="175"/>
        <v>0</v>
      </c>
      <c r="H1122" s="618"/>
      <c r="I1122" s="104">
        <f t="shared" si="172"/>
        <v>0</v>
      </c>
      <c r="J1122" s="615">
        <f t="shared" si="176"/>
        <v>0</v>
      </c>
      <c r="K1122" s="618"/>
      <c r="L1122" s="104">
        <f t="shared" si="173"/>
        <v>0</v>
      </c>
      <c r="M1122" s="615">
        <f t="shared" si="177"/>
        <v>0</v>
      </c>
      <c r="N1122" s="618"/>
      <c r="O1122" s="104">
        <f t="shared" si="174"/>
        <v>0</v>
      </c>
      <c r="P1122" s="615">
        <f t="shared" si="178"/>
        <v>0</v>
      </c>
      <c r="Q1122" s="616">
        <f t="shared" si="180"/>
        <v>0</v>
      </c>
      <c r="R1122" s="616">
        <f t="shared" si="180"/>
        <v>0</v>
      </c>
      <c r="S1122" s="617">
        <f t="shared" si="179"/>
        <v>0</v>
      </c>
    </row>
    <row r="1123" spans="1:19" ht="22.5">
      <c r="A1123" s="100">
        <f>'[2]Namuna No. 8'!A1127</f>
        <v>0</v>
      </c>
      <c r="B1123" s="618"/>
      <c r="C1123" s="613"/>
      <c r="D1123" s="618"/>
      <c r="E1123" s="618"/>
      <c r="F1123" s="619">
        <f t="shared" si="171"/>
        <v>0</v>
      </c>
      <c r="G1123" s="615">
        <f t="shared" si="175"/>
        <v>0</v>
      </c>
      <c r="H1123" s="618"/>
      <c r="I1123" s="104">
        <f t="shared" si="172"/>
        <v>0</v>
      </c>
      <c r="J1123" s="615">
        <f t="shared" si="176"/>
        <v>0</v>
      </c>
      <c r="K1123" s="618"/>
      <c r="L1123" s="104">
        <f t="shared" si="173"/>
        <v>0</v>
      </c>
      <c r="M1123" s="615">
        <f t="shared" si="177"/>
        <v>0</v>
      </c>
      <c r="N1123" s="618"/>
      <c r="O1123" s="104">
        <f t="shared" si="174"/>
        <v>0</v>
      </c>
      <c r="P1123" s="615">
        <f t="shared" si="178"/>
        <v>0</v>
      </c>
      <c r="Q1123" s="616">
        <f t="shared" si="180"/>
        <v>0</v>
      </c>
      <c r="R1123" s="616">
        <f t="shared" si="180"/>
        <v>0</v>
      </c>
      <c r="S1123" s="617">
        <f t="shared" si="179"/>
        <v>0</v>
      </c>
    </row>
    <row r="1124" spans="1:19" ht="22.5">
      <c r="A1124" s="100">
        <f>'[2]Namuna No. 8'!A1128</f>
        <v>0</v>
      </c>
      <c r="B1124" s="618"/>
      <c r="C1124" s="613"/>
      <c r="D1124" s="618"/>
      <c r="E1124" s="618"/>
      <c r="F1124" s="619">
        <f t="shared" si="171"/>
        <v>0</v>
      </c>
      <c r="G1124" s="615">
        <f t="shared" si="175"/>
        <v>0</v>
      </c>
      <c r="H1124" s="618"/>
      <c r="I1124" s="104">
        <f t="shared" si="172"/>
        <v>0</v>
      </c>
      <c r="J1124" s="615">
        <f t="shared" si="176"/>
        <v>0</v>
      </c>
      <c r="K1124" s="618"/>
      <c r="L1124" s="104">
        <f t="shared" si="173"/>
        <v>0</v>
      </c>
      <c r="M1124" s="615">
        <f t="shared" si="177"/>
        <v>0</v>
      </c>
      <c r="N1124" s="618"/>
      <c r="O1124" s="104">
        <f t="shared" si="174"/>
        <v>0</v>
      </c>
      <c r="P1124" s="615">
        <f t="shared" si="178"/>
        <v>0</v>
      </c>
      <c r="Q1124" s="616">
        <f t="shared" si="180"/>
        <v>0</v>
      </c>
      <c r="R1124" s="616">
        <f t="shared" si="180"/>
        <v>0</v>
      </c>
      <c r="S1124" s="617">
        <f t="shared" si="179"/>
        <v>0</v>
      </c>
    </row>
    <row r="1125" spans="1:19" ht="22.5">
      <c r="A1125" s="100">
        <f>'[2]Namuna No. 8'!A1129</f>
        <v>0</v>
      </c>
      <c r="B1125" s="618"/>
      <c r="C1125" s="613"/>
      <c r="D1125" s="618"/>
      <c r="E1125" s="618"/>
      <c r="F1125" s="619">
        <f t="shared" si="171"/>
        <v>0</v>
      </c>
      <c r="G1125" s="615">
        <f t="shared" si="175"/>
        <v>0</v>
      </c>
      <c r="H1125" s="618"/>
      <c r="I1125" s="104">
        <f t="shared" si="172"/>
        <v>0</v>
      </c>
      <c r="J1125" s="615">
        <f t="shared" si="176"/>
        <v>0</v>
      </c>
      <c r="K1125" s="618"/>
      <c r="L1125" s="104">
        <f t="shared" si="173"/>
        <v>0</v>
      </c>
      <c r="M1125" s="615">
        <f t="shared" si="177"/>
        <v>0</v>
      </c>
      <c r="N1125" s="618"/>
      <c r="O1125" s="104">
        <f t="shared" si="174"/>
        <v>0</v>
      </c>
      <c r="P1125" s="615">
        <f t="shared" si="178"/>
        <v>0</v>
      </c>
      <c r="Q1125" s="616">
        <f t="shared" si="180"/>
        <v>0</v>
      </c>
      <c r="R1125" s="616">
        <f t="shared" si="180"/>
        <v>0</v>
      </c>
      <c r="S1125" s="617">
        <f t="shared" si="179"/>
        <v>0</v>
      </c>
    </row>
    <row r="1126" spans="1:19" ht="22.5">
      <c r="A1126" s="612">
        <f>'[2]Namuna No. 8'!A1130</f>
        <v>0</v>
      </c>
      <c r="B1126" s="618"/>
      <c r="C1126" s="613"/>
      <c r="D1126" s="618"/>
      <c r="E1126" s="618"/>
      <c r="F1126" s="619">
        <f t="shared" si="171"/>
        <v>0</v>
      </c>
      <c r="G1126" s="615">
        <f t="shared" si="175"/>
        <v>0</v>
      </c>
      <c r="H1126" s="618"/>
      <c r="I1126" s="104">
        <f t="shared" si="172"/>
        <v>0</v>
      </c>
      <c r="J1126" s="615">
        <f t="shared" si="176"/>
        <v>0</v>
      </c>
      <c r="K1126" s="618"/>
      <c r="L1126" s="104">
        <f t="shared" si="173"/>
        <v>0</v>
      </c>
      <c r="M1126" s="615">
        <f t="shared" si="177"/>
        <v>0</v>
      </c>
      <c r="N1126" s="618"/>
      <c r="O1126" s="104">
        <f t="shared" si="174"/>
        <v>0</v>
      </c>
      <c r="P1126" s="615">
        <f t="shared" si="178"/>
        <v>0</v>
      </c>
      <c r="Q1126" s="616">
        <f t="shared" si="180"/>
        <v>0</v>
      </c>
      <c r="R1126" s="616">
        <f t="shared" si="180"/>
        <v>0</v>
      </c>
      <c r="S1126" s="617">
        <f t="shared" si="179"/>
        <v>0</v>
      </c>
    </row>
    <row r="1127" spans="1:19" ht="22.5">
      <c r="A1127" s="100">
        <f>'[2]Namuna No. 8'!A1131</f>
        <v>0</v>
      </c>
      <c r="B1127" s="618"/>
      <c r="C1127" s="613"/>
      <c r="D1127" s="618"/>
      <c r="E1127" s="618"/>
      <c r="F1127" s="619">
        <f t="shared" si="171"/>
        <v>0</v>
      </c>
      <c r="G1127" s="615">
        <f t="shared" si="175"/>
        <v>0</v>
      </c>
      <c r="H1127" s="618"/>
      <c r="I1127" s="104">
        <f t="shared" si="172"/>
        <v>0</v>
      </c>
      <c r="J1127" s="615">
        <f t="shared" si="176"/>
        <v>0</v>
      </c>
      <c r="K1127" s="618"/>
      <c r="L1127" s="104">
        <f t="shared" si="173"/>
        <v>0</v>
      </c>
      <c r="M1127" s="615">
        <f t="shared" si="177"/>
        <v>0</v>
      </c>
      <c r="N1127" s="618"/>
      <c r="O1127" s="104">
        <f t="shared" si="174"/>
        <v>0</v>
      </c>
      <c r="P1127" s="615">
        <f t="shared" si="178"/>
        <v>0</v>
      </c>
      <c r="Q1127" s="616">
        <f t="shared" si="180"/>
        <v>0</v>
      </c>
      <c r="R1127" s="616">
        <f t="shared" si="180"/>
        <v>0</v>
      </c>
      <c r="S1127" s="617">
        <f t="shared" si="179"/>
        <v>0</v>
      </c>
    </row>
    <row r="1128" spans="1:19" ht="22.5">
      <c r="A1128" s="100">
        <f>'[2]Namuna No. 8'!A1132</f>
        <v>0</v>
      </c>
      <c r="B1128" s="618"/>
      <c r="C1128" s="613"/>
      <c r="D1128" s="618"/>
      <c r="E1128" s="618"/>
      <c r="F1128" s="619">
        <f t="shared" si="171"/>
        <v>0</v>
      </c>
      <c r="G1128" s="615">
        <f t="shared" si="175"/>
        <v>0</v>
      </c>
      <c r="H1128" s="618"/>
      <c r="I1128" s="104">
        <f t="shared" si="172"/>
        <v>0</v>
      </c>
      <c r="J1128" s="615">
        <f t="shared" si="176"/>
        <v>0</v>
      </c>
      <c r="K1128" s="618"/>
      <c r="L1128" s="104">
        <f t="shared" si="173"/>
        <v>0</v>
      </c>
      <c r="M1128" s="615">
        <f t="shared" si="177"/>
        <v>0</v>
      </c>
      <c r="N1128" s="618"/>
      <c r="O1128" s="104">
        <f t="shared" si="174"/>
        <v>0</v>
      </c>
      <c r="P1128" s="615">
        <f t="shared" si="178"/>
        <v>0</v>
      </c>
      <c r="Q1128" s="616">
        <f t="shared" si="180"/>
        <v>0</v>
      </c>
      <c r="R1128" s="616">
        <f t="shared" si="180"/>
        <v>0</v>
      </c>
      <c r="S1128" s="617">
        <f t="shared" si="179"/>
        <v>0</v>
      </c>
    </row>
    <row r="1129" spans="1:19" ht="22.5">
      <c r="A1129" s="100">
        <f>'[2]Namuna No. 8'!A1133</f>
        <v>0</v>
      </c>
      <c r="B1129" s="618"/>
      <c r="C1129" s="613"/>
      <c r="D1129" s="618"/>
      <c r="E1129" s="618"/>
      <c r="F1129" s="619">
        <f t="shared" si="171"/>
        <v>0</v>
      </c>
      <c r="G1129" s="615">
        <f t="shared" si="175"/>
        <v>0</v>
      </c>
      <c r="H1129" s="618"/>
      <c r="I1129" s="104">
        <f t="shared" si="172"/>
        <v>0</v>
      </c>
      <c r="J1129" s="615">
        <f t="shared" si="176"/>
        <v>0</v>
      </c>
      <c r="K1129" s="618"/>
      <c r="L1129" s="104">
        <f t="shared" si="173"/>
        <v>0</v>
      </c>
      <c r="M1129" s="615">
        <f t="shared" si="177"/>
        <v>0</v>
      </c>
      <c r="N1129" s="618"/>
      <c r="O1129" s="104">
        <f t="shared" si="174"/>
        <v>0</v>
      </c>
      <c r="P1129" s="615">
        <f t="shared" si="178"/>
        <v>0</v>
      </c>
      <c r="Q1129" s="616">
        <f t="shared" si="180"/>
        <v>0</v>
      </c>
      <c r="R1129" s="616">
        <f t="shared" si="180"/>
        <v>0</v>
      </c>
      <c r="S1129" s="617">
        <f t="shared" si="179"/>
        <v>0</v>
      </c>
    </row>
    <row r="1130" spans="1:19" ht="22.5">
      <c r="A1130" s="612">
        <f>'[2]Namuna No. 8'!A1134</f>
        <v>0</v>
      </c>
      <c r="B1130" s="618"/>
      <c r="C1130" s="613"/>
      <c r="D1130" s="618"/>
      <c r="E1130" s="618"/>
      <c r="F1130" s="619">
        <f t="shared" si="171"/>
        <v>0</v>
      </c>
      <c r="G1130" s="615">
        <f t="shared" si="175"/>
        <v>0</v>
      </c>
      <c r="H1130" s="618"/>
      <c r="I1130" s="104">
        <f t="shared" si="172"/>
        <v>0</v>
      </c>
      <c r="J1130" s="615">
        <f t="shared" si="176"/>
        <v>0</v>
      </c>
      <c r="K1130" s="618"/>
      <c r="L1130" s="104">
        <f t="shared" si="173"/>
        <v>0</v>
      </c>
      <c r="M1130" s="615">
        <f t="shared" si="177"/>
        <v>0</v>
      </c>
      <c r="N1130" s="618"/>
      <c r="O1130" s="104">
        <f t="shared" si="174"/>
        <v>0</v>
      </c>
      <c r="P1130" s="615">
        <f t="shared" si="178"/>
        <v>0</v>
      </c>
      <c r="Q1130" s="616">
        <f t="shared" si="180"/>
        <v>0</v>
      </c>
      <c r="R1130" s="616">
        <f t="shared" si="180"/>
        <v>0</v>
      </c>
      <c r="S1130" s="617">
        <f t="shared" si="179"/>
        <v>0</v>
      </c>
    </row>
    <row r="1131" spans="1:19" ht="22.5">
      <c r="A1131" s="100">
        <f>'[2]Namuna No. 8'!A1135</f>
        <v>0</v>
      </c>
      <c r="B1131" s="618"/>
      <c r="C1131" s="613"/>
      <c r="D1131" s="618"/>
      <c r="E1131" s="618"/>
      <c r="F1131" s="619">
        <f t="shared" si="171"/>
        <v>0</v>
      </c>
      <c r="G1131" s="615">
        <f t="shared" si="175"/>
        <v>0</v>
      </c>
      <c r="H1131" s="618"/>
      <c r="I1131" s="104">
        <f t="shared" si="172"/>
        <v>0</v>
      </c>
      <c r="J1131" s="615">
        <f t="shared" si="176"/>
        <v>0</v>
      </c>
      <c r="K1131" s="618"/>
      <c r="L1131" s="104">
        <f t="shared" si="173"/>
        <v>0</v>
      </c>
      <c r="M1131" s="615">
        <f t="shared" si="177"/>
        <v>0</v>
      </c>
      <c r="N1131" s="618"/>
      <c r="O1131" s="104">
        <f t="shared" si="174"/>
        <v>0</v>
      </c>
      <c r="P1131" s="615">
        <f t="shared" si="178"/>
        <v>0</v>
      </c>
      <c r="Q1131" s="616">
        <f t="shared" si="180"/>
        <v>0</v>
      </c>
      <c r="R1131" s="616">
        <f t="shared" si="180"/>
        <v>0</v>
      </c>
      <c r="S1131" s="617">
        <f t="shared" si="179"/>
        <v>0</v>
      </c>
    </row>
    <row r="1132" spans="1:19" ht="22.5">
      <c r="A1132" s="100">
        <f>'[2]Namuna No. 8'!A1136</f>
        <v>0</v>
      </c>
      <c r="B1132" s="618"/>
      <c r="C1132" s="613"/>
      <c r="D1132" s="618"/>
      <c r="E1132" s="618"/>
      <c r="F1132" s="619">
        <f t="shared" si="171"/>
        <v>0</v>
      </c>
      <c r="G1132" s="615">
        <f t="shared" si="175"/>
        <v>0</v>
      </c>
      <c r="H1132" s="618"/>
      <c r="I1132" s="104">
        <f t="shared" si="172"/>
        <v>0</v>
      </c>
      <c r="J1132" s="615">
        <f t="shared" si="176"/>
        <v>0</v>
      </c>
      <c r="K1132" s="618"/>
      <c r="L1132" s="104">
        <f t="shared" si="173"/>
        <v>0</v>
      </c>
      <c r="M1132" s="615">
        <f t="shared" si="177"/>
        <v>0</v>
      </c>
      <c r="N1132" s="618"/>
      <c r="O1132" s="104">
        <f t="shared" si="174"/>
        <v>0</v>
      </c>
      <c r="P1132" s="615">
        <f t="shared" si="178"/>
        <v>0</v>
      </c>
      <c r="Q1132" s="616">
        <f t="shared" si="180"/>
        <v>0</v>
      </c>
      <c r="R1132" s="616">
        <f t="shared" si="180"/>
        <v>0</v>
      </c>
      <c r="S1132" s="617">
        <f t="shared" si="179"/>
        <v>0</v>
      </c>
    </row>
    <row r="1133" spans="1:19" ht="22.5">
      <c r="A1133" s="100">
        <f>'[2]Namuna No. 8'!A1137</f>
        <v>0</v>
      </c>
      <c r="B1133" s="618"/>
      <c r="C1133" s="613"/>
      <c r="D1133" s="618"/>
      <c r="E1133" s="618"/>
      <c r="F1133" s="619">
        <f t="shared" si="171"/>
        <v>0</v>
      </c>
      <c r="G1133" s="615">
        <f t="shared" si="175"/>
        <v>0</v>
      </c>
      <c r="H1133" s="618"/>
      <c r="I1133" s="104">
        <f t="shared" si="172"/>
        <v>0</v>
      </c>
      <c r="J1133" s="615">
        <f t="shared" si="176"/>
        <v>0</v>
      </c>
      <c r="K1133" s="618"/>
      <c r="L1133" s="104">
        <f t="shared" si="173"/>
        <v>0</v>
      </c>
      <c r="M1133" s="615">
        <f t="shared" si="177"/>
        <v>0</v>
      </c>
      <c r="N1133" s="618"/>
      <c r="O1133" s="104">
        <f t="shared" si="174"/>
        <v>0</v>
      </c>
      <c r="P1133" s="615">
        <f t="shared" si="178"/>
        <v>0</v>
      </c>
      <c r="Q1133" s="616">
        <f t="shared" si="180"/>
        <v>0</v>
      </c>
      <c r="R1133" s="616">
        <f t="shared" si="180"/>
        <v>0</v>
      </c>
      <c r="S1133" s="617">
        <f t="shared" si="179"/>
        <v>0</v>
      </c>
    </row>
    <row r="1134" spans="1:19" ht="22.5">
      <c r="A1134" s="612">
        <f>'[2]Namuna No. 8'!A1138</f>
        <v>0</v>
      </c>
      <c r="B1134" s="618"/>
      <c r="C1134" s="613"/>
      <c r="D1134" s="618"/>
      <c r="E1134" s="618"/>
      <c r="F1134" s="619">
        <f t="shared" si="171"/>
        <v>0</v>
      </c>
      <c r="G1134" s="615">
        <f t="shared" si="175"/>
        <v>0</v>
      </c>
      <c r="H1134" s="618"/>
      <c r="I1134" s="104">
        <f t="shared" si="172"/>
        <v>0</v>
      </c>
      <c r="J1134" s="615">
        <f t="shared" si="176"/>
        <v>0</v>
      </c>
      <c r="K1134" s="618"/>
      <c r="L1134" s="104">
        <f t="shared" si="173"/>
        <v>0</v>
      </c>
      <c r="M1134" s="615">
        <f t="shared" si="177"/>
        <v>0</v>
      </c>
      <c r="N1134" s="618"/>
      <c r="O1134" s="104">
        <f t="shared" si="174"/>
        <v>0</v>
      </c>
      <c r="P1134" s="615">
        <f t="shared" si="178"/>
        <v>0</v>
      </c>
      <c r="Q1134" s="616">
        <f t="shared" si="180"/>
        <v>0</v>
      </c>
      <c r="R1134" s="616">
        <f t="shared" si="180"/>
        <v>0</v>
      </c>
      <c r="S1134" s="617">
        <f t="shared" si="179"/>
        <v>0</v>
      </c>
    </row>
    <row r="1135" spans="1:19" ht="22.5">
      <c r="A1135" s="100">
        <f>'[2]Namuna No. 8'!A1139</f>
        <v>0</v>
      </c>
      <c r="B1135" s="618"/>
      <c r="C1135" s="613"/>
      <c r="D1135" s="618"/>
      <c r="E1135" s="618"/>
      <c r="F1135" s="619">
        <f t="shared" si="171"/>
        <v>0</v>
      </c>
      <c r="G1135" s="615">
        <f t="shared" si="175"/>
        <v>0</v>
      </c>
      <c r="H1135" s="618"/>
      <c r="I1135" s="104">
        <f t="shared" si="172"/>
        <v>0</v>
      </c>
      <c r="J1135" s="615">
        <f t="shared" si="176"/>
        <v>0</v>
      </c>
      <c r="K1135" s="618"/>
      <c r="L1135" s="104">
        <f t="shared" si="173"/>
        <v>0</v>
      </c>
      <c r="M1135" s="615">
        <f t="shared" si="177"/>
        <v>0</v>
      </c>
      <c r="N1135" s="618"/>
      <c r="O1135" s="104">
        <f t="shared" si="174"/>
        <v>0</v>
      </c>
      <c r="P1135" s="615">
        <f t="shared" si="178"/>
        <v>0</v>
      </c>
      <c r="Q1135" s="616">
        <f t="shared" si="180"/>
        <v>0</v>
      </c>
      <c r="R1135" s="616">
        <f t="shared" si="180"/>
        <v>0</v>
      </c>
      <c r="S1135" s="617">
        <f t="shared" si="179"/>
        <v>0</v>
      </c>
    </row>
    <row r="1136" spans="1:19" ht="22.5">
      <c r="A1136" s="100">
        <f>'[2]Namuna No. 8'!A1140</f>
        <v>0</v>
      </c>
      <c r="B1136" s="618"/>
      <c r="C1136" s="613"/>
      <c r="D1136" s="618"/>
      <c r="E1136" s="618"/>
      <c r="F1136" s="619">
        <f t="shared" si="171"/>
        <v>0</v>
      </c>
      <c r="G1136" s="615">
        <f t="shared" si="175"/>
        <v>0</v>
      </c>
      <c r="H1136" s="618"/>
      <c r="I1136" s="104">
        <f t="shared" si="172"/>
        <v>0</v>
      </c>
      <c r="J1136" s="615">
        <f t="shared" si="176"/>
        <v>0</v>
      </c>
      <c r="K1136" s="618"/>
      <c r="L1136" s="104">
        <f t="shared" si="173"/>
        <v>0</v>
      </c>
      <c r="M1136" s="615">
        <f t="shared" si="177"/>
        <v>0</v>
      </c>
      <c r="N1136" s="618"/>
      <c r="O1136" s="104">
        <f t="shared" si="174"/>
        <v>0</v>
      </c>
      <c r="P1136" s="615">
        <f t="shared" si="178"/>
        <v>0</v>
      </c>
      <c r="Q1136" s="616">
        <f t="shared" si="180"/>
        <v>0</v>
      </c>
      <c r="R1136" s="616">
        <f t="shared" si="180"/>
        <v>0</v>
      </c>
      <c r="S1136" s="617">
        <f t="shared" si="179"/>
        <v>0</v>
      </c>
    </row>
    <row r="1137" spans="1:19" ht="22.5">
      <c r="A1137" s="100">
        <f>'[2]Namuna No. 8'!A1141</f>
        <v>0</v>
      </c>
      <c r="B1137" s="618"/>
      <c r="C1137" s="613"/>
      <c r="D1137" s="618"/>
      <c r="E1137" s="618"/>
      <c r="F1137" s="619">
        <f t="shared" si="171"/>
        <v>0</v>
      </c>
      <c r="G1137" s="615">
        <f t="shared" si="175"/>
        <v>0</v>
      </c>
      <c r="H1137" s="618"/>
      <c r="I1137" s="104">
        <f t="shared" si="172"/>
        <v>0</v>
      </c>
      <c r="J1137" s="615">
        <f t="shared" si="176"/>
        <v>0</v>
      </c>
      <c r="K1137" s="618"/>
      <c r="L1137" s="104">
        <f t="shared" si="173"/>
        <v>0</v>
      </c>
      <c r="M1137" s="615">
        <f t="shared" si="177"/>
        <v>0</v>
      </c>
      <c r="N1137" s="618"/>
      <c r="O1137" s="104">
        <f t="shared" si="174"/>
        <v>0</v>
      </c>
      <c r="P1137" s="615">
        <f t="shared" si="178"/>
        <v>0</v>
      </c>
      <c r="Q1137" s="616">
        <f t="shared" si="180"/>
        <v>0</v>
      </c>
      <c r="R1137" s="616">
        <f t="shared" si="180"/>
        <v>0</v>
      </c>
      <c r="S1137" s="617">
        <f t="shared" si="179"/>
        <v>0</v>
      </c>
    </row>
    <row r="1138" spans="1:19" ht="22.5">
      <c r="A1138" s="612">
        <f>'[2]Namuna No. 8'!A1142</f>
        <v>0</v>
      </c>
      <c r="B1138" s="618"/>
      <c r="C1138" s="613"/>
      <c r="D1138" s="618"/>
      <c r="E1138" s="618"/>
      <c r="F1138" s="619">
        <f t="shared" si="171"/>
        <v>0</v>
      </c>
      <c r="G1138" s="615">
        <f t="shared" si="175"/>
        <v>0</v>
      </c>
      <c r="H1138" s="618"/>
      <c r="I1138" s="104">
        <f t="shared" si="172"/>
        <v>0</v>
      </c>
      <c r="J1138" s="615">
        <f t="shared" si="176"/>
        <v>0</v>
      </c>
      <c r="K1138" s="618"/>
      <c r="L1138" s="104">
        <f t="shared" si="173"/>
        <v>0</v>
      </c>
      <c r="M1138" s="615">
        <f t="shared" si="177"/>
        <v>0</v>
      </c>
      <c r="N1138" s="618"/>
      <c r="O1138" s="104">
        <f t="shared" si="174"/>
        <v>0</v>
      </c>
      <c r="P1138" s="615">
        <f t="shared" si="178"/>
        <v>0</v>
      </c>
      <c r="Q1138" s="616">
        <f t="shared" si="180"/>
        <v>0</v>
      </c>
      <c r="R1138" s="616">
        <f t="shared" si="180"/>
        <v>0</v>
      </c>
      <c r="S1138" s="617">
        <f t="shared" si="179"/>
        <v>0</v>
      </c>
    </row>
    <row r="1139" spans="1:19" ht="22.5">
      <c r="A1139" s="100">
        <f>'[2]Namuna No. 8'!A1143</f>
        <v>0</v>
      </c>
      <c r="B1139" s="618"/>
      <c r="C1139" s="613"/>
      <c r="D1139" s="618"/>
      <c r="E1139" s="618"/>
      <c r="F1139" s="619">
        <f t="shared" si="171"/>
        <v>0</v>
      </c>
      <c r="G1139" s="615">
        <f t="shared" si="175"/>
        <v>0</v>
      </c>
      <c r="H1139" s="618"/>
      <c r="I1139" s="104">
        <f t="shared" si="172"/>
        <v>0</v>
      </c>
      <c r="J1139" s="615">
        <f t="shared" si="176"/>
        <v>0</v>
      </c>
      <c r="K1139" s="618"/>
      <c r="L1139" s="104">
        <f t="shared" si="173"/>
        <v>0</v>
      </c>
      <c r="M1139" s="615">
        <f t="shared" si="177"/>
        <v>0</v>
      </c>
      <c r="N1139" s="618"/>
      <c r="O1139" s="104">
        <f t="shared" si="174"/>
        <v>0</v>
      </c>
      <c r="P1139" s="615">
        <f t="shared" si="178"/>
        <v>0</v>
      </c>
      <c r="Q1139" s="616">
        <f t="shared" si="180"/>
        <v>0</v>
      </c>
      <c r="R1139" s="616">
        <f t="shared" si="180"/>
        <v>0</v>
      </c>
      <c r="S1139" s="617">
        <f t="shared" si="179"/>
        <v>0</v>
      </c>
    </row>
    <row r="1140" spans="1:19" ht="22.5">
      <c r="A1140" s="100">
        <f>'[2]Namuna No. 8'!A1144</f>
        <v>0</v>
      </c>
      <c r="B1140" s="618"/>
      <c r="C1140" s="613"/>
      <c r="D1140" s="618"/>
      <c r="E1140" s="618"/>
      <c r="F1140" s="619">
        <f t="shared" si="171"/>
        <v>0</v>
      </c>
      <c r="G1140" s="615">
        <f t="shared" si="175"/>
        <v>0</v>
      </c>
      <c r="H1140" s="618"/>
      <c r="I1140" s="104">
        <f t="shared" si="172"/>
        <v>0</v>
      </c>
      <c r="J1140" s="615">
        <f t="shared" si="176"/>
        <v>0</v>
      </c>
      <c r="K1140" s="618"/>
      <c r="L1140" s="104">
        <f t="shared" si="173"/>
        <v>0</v>
      </c>
      <c r="M1140" s="615">
        <f t="shared" si="177"/>
        <v>0</v>
      </c>
      <c r="N1140" s="618"/>
      <c r="O1140" s="104">
        <f t="shared" si="174"/>
        <v>0</v>
      </c>
      <c r="P1140" s="615">
        <f t="shared" si="178"/>
        <v>0</v>
      </c>
      <c r="Q1140" s="616">
        <f t="shared" si="180"/>
        <v>0</v>
      </c>
      <c r="R1140" s="616">
        <f t="shared" si="180"/>
        <v>0</v>
      </c>
      <c r="S1140" s="617">
        <f t="shared" si="179"/>
        <v>0</v>
      </c>
    </row>
    <row r="1141" spans="1:19" ht="22.5">
      <c r="A1141" s="100">
        <f>'[2]Namuna No. 8'!A1145</f>
        <v>0</v>
      </c>
      <c r="B1141" s="618"/>
      <c r="C1141" s="613"/>
      <c r="D1141" s="618"/>
      <c r="E1141" s="618"/>
      <c r="F1141" s="619">
        <f t="shared" si="171"/>
        <v>0</v>
      </c>
      <c r="G1141" s="615">
        <f t="shared" si="175"/>
        <v>0</v>
      </c>
      <c r="H1141" s="618"/>
      <c r="I1141" s="104">
        <f t="shared" si="172"/>
        <v>0</v>
      </c>
      <c r="J1141" s="615">
        <f t="shared" si="176"/>
        <v>0</v>
      </c>
      <c r="K1141" s="618"/>
      <c r="L1141" s="104">
        <f t="shared" si="173"/>
        <v>0</v>
      </c>
      <c r="M1141" s="615">
        <f t="shared" si="177"/>
        <v>0</v>
      </c>
      <c r="N1141" s="618"/>
      <c r="O1141" s="104">
        <f t="shared" si="174"/>
        <v>0</v>
      </c>
      <c r="P1141" s="615">
        <f t="shared" si="178"/>
        <v>0</v>
      </c>
      <c r="Q1141" s="616">
        <f t="shared" si="180"/>
        <v>0</v>
      </c>
      <c r="R1141" s="616">
        <f t="shared" si="180"/>
        <v>0</v>
      </c>
      <c r="S1141" s="617">
        <f t="shared" si="179"/>
        <v>0</v>
      </c>
    </row>
    <row r="1142" spans="1:19" ht="22.5">
      <c r="A1142" s="612">
        <f>'[2]Namuna No. 8'!A1146</f>
        <v>0</v>
      </c>
      <c r="B1142" s="618"/>
      <c r="C1142" s="613"/>
      <c r="D1142" s="618"/>
      <c r="E1142" s="618"/>
      <c r="F1142" s="619">
        <f t="shared" si="171"/>
        <v>0</v>
      </c>
      <c r="G1142" s="615">
        <f t="shared" si="175"/>
        <v>0</v>
      </c>
      <c r="H1142" s="618"/>
      <c r="I1142" s="104">
        <f t="shared" si="172"/>
        <v>0</v>
      </c>
      <c r="J1142" s="615">
        <f t="shared" si="176"/>
        <v>0</v>
      </c>
      <c r="K1142" s="618"/>
      <c r="L1142" s="104">
        <f t="shared" si="173"/>
        <v>0</v>
      </c>
      <c r="M1142" s="615">
        <f t="shared" si="177"/>
        <v>0</v>
      </c>
      <c r="N1142" s="618"/>
      <c r="O1142" s="104">
        <f t="shared" si="174"/>
        <v>0</v>
      </c>
      <c r="P1142" s="615">
        <f t="shared" si="178"/>
        <v>0</v>
      </c>
      <c r="Q1142" s="616">
        <f t="shared" si="180"/>
        <v>0</v>
      </c>
      <c r="R1142" s="616">
        <f t="shared" si="180"/>
        <v>0</v>
      </c>
      <c r="S1142" s="617">
        <f t="shared" si="179"/>
        <v>0</v>
      </c>
    </row>
    <row r="1143" spans="1:19" ht="22.5">
      <c r="A1143" s="100">
        <f>'[2]Namuna No. 8'!A1147</f>
        <v>0</v>
      </c>
      <c r="B1143" s="618"/>
      <c r="C1143" s="613"/>
      <c r="D1143" s="618"/>
      <c r="E1143" s="618"/>
      <c r="F1143" s="619">
        <f t="shared" si="171"/>
        <v>0</v>
      </c>
      <c r="G1143" s="615">
        <f t="shared" si="175"/>
        <v>0</v>
      </c>
      <c r="H1143" s="618"/>
      <c r="I1143" s="104">
        <f t="shared" si="172"/>
        <v>0</v>
      </c>
      <c r="J1143" s="615">
        <f t="shared" si="176"/>
        <v>0</v>
      </c>
      <c r="K1143" s="618"/>
      <c r="L1143" s="104">
        <f t="shared" si="173"/>
        <v>0</v>
      </c>
      <c r="M1143" s="615">
        <f t="shared" si="177"/>
        <v>0</v>
      </c>
      <c r="N1143" s="618"/>
      <c r="O1143" s="104">
        <f t="shared" si="174"/>
        <v>0</v>
      </c>
      <c r="P1143" s="615">
        <f t="shared" si="178"/>
        <v>0</v>
      </c>
      <c r="Q1143" s="616">
        <f t="shared" si="180"/>
        <v>0</v>
      </c>
      <c r="R1143" s="616">
        <f t="shared" si="180"/>
        <v>0</v>
      </c>
      <c r="S1143" s="617">
        <f t="shared" si="179"/>
        <v>0</v>
      </c>
    </row>
    <row r="1144" spans="1:19" ht="22.5">
      <c r="A1144" s="100">
        <f>'[2]Namuna No. 8'!A1148</f>
        <v>0</v>
      </c>
      <c r="B1144" s="618"/>
      <c r="C1144" s="613"/>
      <c r="D1144" s="618"/>
      <c r="E1144" s="618"/>
      <c r="F1144" s="619">
        <f t="shared" si="171"/>
        <v>0</v>
      </c>
      <c r="G1144" s="615">
        <f t="shared" si="175"/>
        <v>0</v>
      </c>
      <c r="H1144" s="618"/>
      <c r="I1144" s="104">
        <f t="shared" si="172"/>
        <v>0</v>
      </c>
      <c r="J1144" s="615">
        <f t="shared" si="176"/>
        <v>0</v>
      </c>
      <c r="K1144" s="618"/>
      <c r="L1144" s="104">
        <f t="shared" si="173"/>
        <v>0</v>
      </c>
      <c r="M1144" s="615">
        <f t="shared" si="177"/>
        <v>0</v>
      </c>
      <c r="N1144" s="618"/>
      <c r="O1144" s="104">
        <f t="shared" si="174"/>
        <v>0</v>
      </c>
      <c r="P1144" s="615">
        <f t="shared" si="178"/>
        <v>0</v>
      </c>
      <c r="Q1144" s="616">
        <f t="shared" si="180"/>
        <v>0</v>
      </c>
      <c r="R1144" s="616">
        <f t="shared" si="180"/>
        <v>0</v>
      </c>
      <c r="S1144" s="617">
        <f t="shared" si="179"/>
        <v>0</v>
      </c>
    </row>
    <row r="1145" spans="1:19" ht="22.5">
      <c r="A1145" s="100">
        <f>'[2]Namuna No. 8'!A1149</f>
        <v>0</v>
      </c>
      <c r="B1145" s="618"/>
      <c r="C1145" s="613"/>
      <c r="D1145" s="618"/>
      <c r="E1145" s="618"/>
      <c r="F1145" s="619">
        <f t="shared" si="171"/>
        <v>0</v>
      </c>
      <c r="G1145" s="615">
        <f t="shared" si="175"/>
        <v>0</v>
      </c>
      <c r="H1145" s="618"/>
      <c r="I1145" s="104">
        <f t="shared" si="172"/>
        <v>0</v>
      </c>
      <c r="J1145" s="615">
        <f t="shared" si="176"/>
        <v>0</v>
      </c>
      <c r="K1145" s="618"/>
      <c r="L1145" s="104">
        <f t="shared" si="173"/>
        <v>0</v>
      </c>
      <c r="M1145" s="615">
        <f t="shared" si="177"/>
        <v>0</v>
      </c>
      <c r="N1145" s="618"/>
      <c r="O1145" s="104">
        <f t="shared" si="174"/>
        <v>0</v>
      </c>
      <c r="P1145" s="615">
        <f t="shared" si="178"/>
        <v>0</v>
      </c>
      <c r="Q1145" s="616">
        <f t="shared" si="180"/>
        <v>0</v>
      </c>
      <c r="R1145" s="616">
        <f t="shared" si="180"/>
        <v>0</v>
      </c>
      <c r="S1145" s="617">
        <f t="shared" si="179"/>
        <v>0</v>
      </c>
    </row>
    <row r="1146" spans="1:19" ht="22.5">
      <c r="A1146" s="612">
        <f>'[2]Namuna No. 8'!A1150</f>
        <v>0</v>
      </c>
      <c r="B1146" s="618"/>
      <c r="C1146" s="613"/>
      <c r="D1146" s="618"/>
      <c r="E1146" s="618"/>
      <c r="F1146" s="619">
        <f t="shared" si="171"/>
        <v>0</v>
      </c>
      <c r="G1146" s="615">
        <f t="shared" si="175"/>
        <v>0</v>
      </c>
      <c r="H1146" s="618"/>
      <c r="I1146" s="104">
        <f t="shared" si="172"/>
        <v>0</v>
      </c>
      <c r="J1146" s="615">
        <f t="shared" si="176"/>
        <v>0</v>
      </c>
      <c r="K1146" s="618"/>
      <c r="L1146" s="104">
        <f t="shared" si="173"/>
        <v>0</v>
      </c>
      <c r="M1146" s="615">
        <f t="shared" si="177"/>
        <v>0</v>
      </c>
      <c r="N1146" s="618"/>
      <c r="O1146" s="104">
        <f t="shared" si="174"/>
        <v>0</v>
      </c>
      <c r="P1146" s="615">
        <f t="shared" si="178"/>
        <v>0</v>
      </c>
      <c r="Q1146" s="616">
        <f t="shared" si="180"/>
        <v>0</v>
      </c>
      <c r="R1146" s="616">
        <f t="shared" si="180"/>
        <v>0</v>
      </c>
      <c r="S1146" s="617">
        <f t="shared" si="179"/>
        <v>0</v>
      </c>
    </row>
    <row r="1147" spans="1:19" ht="22.5">
      <c r="A1147" s="100">
        <f>'[2]Namuna No. 8'!A1151</f>
        <v>0</v>
      </c>
      <c r="B1147" s="618"/>
      <c r="C1147" s="613"/>
      <c r="D1147" s="618"/>
      <c r="E1147" s="618"/>
      <c r="F1147" s="619">
        <f t="shared" si="171"/>
        <v>0</v>
      </c>
      <c r="G1147" s="615">
        <f t="shared" si="175"/>
        <v>0</v>
      </c>
      <c r="H1147" s="618"/>
      <c r="I1147" s="104">
        <f t="shared" si="172"/>
        <v>0</v>
      </c>
      <c r="J1147" s="615">
        <f t="shared" si="176"/>
        <v>0</v>
      </c>
      <c r="K1147" s="618"/>
      <c r="L1147" s="104">
        <f t="shared" si="173"/>
        <v>0</v>
      </c>
      <c r="M1147" s="615">
        <f t="shared" si="177"/>
        <v>0</v>
      </c>
      <c r="N1147" s="618"/>
      <c r="O1147" s="104">
        <f t="shared" si="174"/>
        <v>0</v>
      </c>
      <c r="P1147" s="615">
        <f t="shared" si="178"/>
        <v>0</v>
      </c>
      <c r="Q1147" s="616">
        <f t="shared" si="180"/>
        <v>0</v>
      </c>
      <c r="R1147" s="616">
        <f t="shared" si="180"/>
        <v>0</v>
      </c>
      <c r="S1147" s="617">
        <f t="shared" si="179"/>
        <v>0</v>
      </c>
    </row>
    <row r="1148" spans="1:19" ht="22.5">
      <c r="A1148" s="100">
        <f>'[2]Namuna No. 8'!A1152</f>
        <v>0</v>
      </c>
      <c r="B1148" s="618"/>
      <c r="C1148" s="613"/>
      <c r="D1148" s="618"/>
      <c r="E1148" s="618"/>
      <c r="F1148" s="619">
        <f t="shared" si="171"/>
        <v>0</v>
      </c>
      <c r="G1148" s="615">
        <f t="shared" si="175"/>
        <v>0</v>
      </c>
      <c r="H1148" s="618"/>
      <c r="I1148" s="104">
        <f t="shared" si="172"/>
        <v>0</v>
      </c>
      <c r="J1148" s="615">
        <f t="shared" si="176"/>
        <v>0</v>
      </c>
      <c r="K1148" s="618"/>
      <c r="L1148" s="104">
        <f t="shared" si="173"/>
        <v>0</v>
      </c>
      <c r="M1148" s="615">
        <f t="shared" si="177"/>
        <v>0</v>
      </c>
      <c r="N1148" s="618"/>
      <c r="O1148" s="104">
        <f t="shared" si="174"/>
        <v>0</v>
      </c>
      <c r="P1148" s="615">
        <f t="shared" si="178"/>
        <v>0</v>
      </c>
      <c r="Q1148" s="616">
        <f t="shared" si="180"/>
        <v>0</v>
      </c>
      <c r="R1148" s="616">
        <f t="shared" si="180"/>
        <v>0</v>
      </c>
      <c r="S1148" s="617">
        <f t="shared" si="179"/>
        <v>0</v>
      </c>
    </row>
    <row r="1149" spans="1:19" ht="22.5">
      <c r="A1149" s="100">
        <f>'[2]Namuna No. 8'!A1153</f>
        <v>0</v>
      </c>
      <c r="B1149" s="618"/>
      <c r="C1149" s="613"/>
      <c r="D1149" s="618"/>
      <c r="E1149" s="618"/>
      <c r="F1149" s="619">
        <f t="shared" si="171"/>
        <v>0</v>
      </c>
      <c r="G1149" s="615">
        <f t="shared" si="175"/>
        <v>0</v>
      </c>
      <c r="H1149" s="618"/>
      <c r="I1149" s="104">
        <f t="shared" si="172"/>
        <v>0</v>
      </c>
      <c r="J1149" s="615">
        <f t="shared" si="176"/>
        <v>0</v>
      </c>
      <c r="K1149" s="618"/>
      <c r="L1149" s="104">
        <f t="shared" si="173"/>
        <v>0</v>
      </c>
      <c r="M1149" s="615">
        <f t="shared" si="177"/>
        <v>0</v>
      </c>
      <c r="N1149" s="618"/>
      <c r="O1149" s="104">
        <f t="shared" si="174"/>
        <v>0</v>
      </c>
      <c r="P1149" s="615">
        <f t="shared" si="178"/>
        <v>0</v>
      </c>
      <c r="Q1149" s="616">
        <f t="shared" si="180"/>
        <v>0</v>
      </c>
      <c r="R1149" s="616">
        <f t="shared" si="180"/>
        <v>0</v>
      </c>
      <c r="S1149" s="617">
        <f t="shared" si="179"/>
        <v>0</v>
      </c>
    </row>
    <row r="1150" spans="1:19" ht="22.5">
      <c r="A1150" s="612">
        <f>'[2]Namuna No. 8'!A1154</f>
        <v>0</v>
      </c>
      <c r="B1150" s="618"/>
      <c r="C1150" s="613"/>
      <c r="D1150" s="618"/>
      <c r="E1150" s="618"/>
      <c r="F1150" s="619">
        <f t="shared" si="171"/>
        <v>0</v>
      </c>
      <c r="G1150" s="615">
        <f t="shared" si="175"/>
        <v>0</v>
      </c>
      <c r="H1150" s="618"/>
      <c r="I1150" s="104">
        <f t="shared" si="172"/>
        <v>0</v>
      </c>
      <c r="J1150" s="615">
        <f t="shared" si="176"/>
        <v>0</v>
      </c>
      <c r="K1150" s="618"/>
      <c r="L1150" s="104">
        <f t="shared" si="173"/>
        <v>0</v>
      </c>
      <c r="M1150" s="615">
        <f t="shared" si="177"/>
        <v>0</v>
      </c>
      <c r="N1150" s="618"/>
      <c r="O1150" s="104">
        <f t="shared" si="174"/>
        <v>0</v>
      </c>
      <c r="P1150" s="615">
        <f t="shared" si="178"/>
        <v>0</v>
      </c>
      <c r="Q1150" s="616">
        <f t="shared" si="180"/>
        <v>0</v>
      </c>
      <c r="R1150" s="616">
        <f t="shared" si="180"/>
        <v>0</v>
      </c>
      <c r="S1150" s="617">
        <f t="shared" si="179"/>
        <v>0</v>
      </c>
    </row>
    <row r="1151" spans="1:19" ht="22.5">
      <c r="A1151" s="100">
        <f>'[2]Namuna No. 8'!A1155</f>
        <v>0</v>
      </c>
      <c r="B1151" s="618"/>
      <c r="C1151" s="613"/>
      <c r="D1151" s="618"/>
      <c r="E1151" s="618"/>
      <c r="F1151" s="619">
        <f t="shared" si="171"/>
        <v>0</v>
      </c>
      <c r="G1151" s="615">
        <f t="shared" si="175"/>
        <v>0</v>
      </c>
      <c r="H1151" s="618"/>
      <c r="I1151" s="104">
        <f t="shared" si="172"/>
        <v>0</v>
      </c>
      <c r="J1151" s="615">
        <f t="shared" si="176"/>
        <v>0</v>
      </c>
      <c r="K1151" s="618"/>
      <c r="L1151" s="104">
        <f t="shared" si="173"/>
        <v>0</v>
      </c>
      <c r="M1151" s="615">
        <f t="shared" si="177"/>
        <v>0</v>
      </c>
      <c r="N1151" s="618"/>
      <c r="O1151" s="104">
        <f t="shared" si="174"/>
        <v>0</v>
      </c>
      <c r="P1151" s="615">
        <f t="shared" si="178"/>
        <v>0</v>
      </c>
      <c r="Q1151" s="616">
        <f t="shared" si="180"/>
        <v>0</v>
      </c>
      <c r="R1151" s="616">
        <f t="shared" si="180"/>
        <v>0</v>
      </c>
      <c r="S1151" s="617">
        <f t="shared" si="179"/>
        <v>0</v>
      </c>
    </row>
    <row r="1152" spans="1:19" ht="22.5">
      <c r="A1152" s="100">
        <f>'[2]Namuna No. 8'!A1156</f>
        <v>0</v>
      </c>
      <c r="B1152" s="618"/>
      <c r="C1152" s="613"/>
      <c r="D1152" s="618"/>
      <c r="E1152" s="618"/>
      <c r="F1152" s="619">
        <f t="shared" si="171"/>
        <v>0</v>
      </c>
      <c r="G1152" s="615">
        <f t="shared" si="175"/>
        <v>0</v>
      </c>
      <c r="H1152" s="618"/>
      <c r="I1152" s="104">
        <f t="shared" si="172"/>
        <v>0</v>
      </c>
      <c r="J1152" s="615">
        <f t="shared" si="176"/>
        <v>0</v>
      </c>
      <c r="K1152" s="618"/>
      <c r="L1152" s="104">
        <f t="shared" si="173"/>
        <v>0</v>
      </c>
      <c r="M1152" s="615">
        <f t="shared" si="177"/>
        <v>0</v>
      </c>
      <c r="N1152" s="618"/>
      <c r="O1152" s="104">
        <f t="shared" si="174"/>
        <v>0</v>
      </c>
      <c r="P1152" s="615">
        <f t="shared" si="178"/>
        <v>0</v>
      </c>
      <c r="Q1152" s="616">
        <f t="shared" si="180"/>
        <v>0</v>
      </c>
      <c r="R1152" s="616">
        <f t="shared" si="180"/>
        <v>0</v>
      </c>
      <c r="S1152" s="617">
        <f t="shared" si="179"/>
        <v>0</v>
      </c>
    </row>
    <row r="1153" spans="1:19" ht="22.5">
      <c r="A1153" s="100">
        <f>'[2]Namuna No. 8'!A1157</f>
        <v>0</v>
      </c>
      <c r="B1153" s="618"/>
      <c r="C1153" s="613"/>
      <c r="D1153" s="618"/>
      <c r="E1153" s="618"/>
      <c r="F1153" s="619">
        <f t="shared" si="171"/>
        <v>0</v>
      </c>
      <c r="G1153" s="615">
        <f t="shared" si="175"/>
        <v>0</v>
      </c>
      <c r="H1153" s="618"/>
      <c r="I1153" s="104">
        <f t="shared" si="172"/>
        <v>0</v>
      </c>
      <c r="J1153" s="615">
        <f t="shared" si="176"/>
        <v>0</v>
      </c>
      <c r="K1153" s="618"/>
      <c r="L1153" s="104">
        <f t="shared" si="173"/>
        <v>0</v>
      </c>
      <c r="M1153" s="615">
        <f t="shared" si="177"/>
        <v>0</v>
      </c>
      <c r="N1153" s="618"/>
      <c r="O1153" s="104">
        <f t="shared" si="174"/>
        <v>0</v>
      </c>
      <c r="P1153" s="615">
        <f t="shared" si="178"/>
        <v>0</v>
      </c>
      <c r="Q1153" s="616">
        <f t="shared" si="180"/>
        <v>0</v>
      </c>
      <c r="R1153" s="616">
        <f t="shared" si="180"/>
        <v>0</v>
      </c>
      <c r="S1153" s="617">
        <f t="shared" si="179"/>
        <v>0</v>
      </c>
    </row>
    <row r="1154" spans="1:19" ht="22.5">
      <c r="A1154" s="612">
        <f>'[2]Namuna No. 8'!A1158</f>
        <v>0</v>
      </c>
      <c r="B1154" s="618"/>
      <c r="C1154" s="613"/>
      <c r="D1154" s="618"/>
      <c r="E1154" s="618"/>
      <c r="F1154" s="619">
        <f t="shared" si="171"/>
        <v>0</v>
      </c>
      <c r="G1154" s="615">
        <f t="shared" si="175"/>
        <v>0</v>
      </c>
      <c r="H1154" s="618"/>
      <c r="I1154" s="104">
        <f t="shared" si="172"/>
        <v>0</v>
      </c>
      <c r="J1154" s="615">
        <f t="shared" si="176"/>
        <v>0</v>
      </c>
      <c r="K1154" s="618"/>
      <c r="L1154" s="104">
        <f t="shared" si="173"/>
        <v>0</v>
      </c>
      <c r="M1154" s="615">
        <f t="shared" si="177"/>
        <v>0</v>
      </c>
      <c r="N1154" s="618"/>
      <c r="O1154" s="104">
        <f t="shared" si="174"/>
        <v>0</v>
      </c>
      <c r="P1154" s="615">
        <f t="shared" si="178"/>
        <v>0</v>
      </c>
      <c r="Q1154" s="616">
        <f t="shared" si="180"/>
        <v>0</v>
      </c>
      <c r="R1154" s="616">
        <f t="shared" si="180"/>
        <v>0</v>
      </c>
      <c r="S1154" s="617">
        <f t="shared" si="179"/>
        <v>0</v>
      </c>
    </row>
    <row r="1155" spans="1:19" ht="22.5">
      <c r="A1155" s="100">
        <f>'[2]Namuna No. 8'!A1159</f>
        <v>0</v>
      </c>
      <c r="B1155" s="618"/>
      <c r="C1155" s="613"/>
      <c r="D1155" s="618"/>
      <c r="E1155" s="618"/>
      <c r="F1155" s="619">
        <f t="shared" si="171"/>
        <v>0</v>
      </c>
      <c r="G1155" s="615">
        <f t="shared" si="175"/>
        <v>0</v>
      </c>
      <c r="H1155" s="618"/>
      <c r="I1155" s="104">
        <f t="shared" si="172"/>
        <v>0</v>
      </c>
      <c r="J1155" s="615">
        <f t="shared" si="176"/>
        <v>0</v>
      </c>
      <c r="K1155" s="618"/>
      <c r="L1155" s="104">
        <f t="shared" si="173"/>
        <v>0</v>
      </c>
      <c r="M1155" s="615">
        <f t="shared" si="177"/>
        <v>0</v>
      </c>
      <c r="N1155" s="618"/>
      <c r="O1155" s="104">
        <f t="shared" si="174"/>
        <v>0</v>
      </c>
      <c r="P1155" s="615">
        <f t="shared" si="178"/>
        <v>0</v>
      </c>
      <c r="Q1155" s="616">
        <f t="shared" si="180"/>
        <v>0</v>
      </c>
      <c r="R1155" s="616">
        <f t="shared" si="180"/>
        <v>0</v>
      </c>
      <c r="S1155" s="617">
        <f t="shared" si="179"/>
        <v>0</v>
      </c>
    </row>
    <row r="1156" spans="1:19" ht="22.5">
      <c r="A1156" s="100">
        <f>'[2]Namuna No. 8'!A1160</f>
        <v>0</v>
      </c>
      <c r="B1156" s="618"/>
      <c r="C1156" s="613"/>
      <c r="D1156" s="618"/>
      <c r="E1156" s="618"/>
      <c r="F1156" s="619">
        <f t="shared" si="171"/>
        <v>0</v>
      </c>
      <c r="G1156" s="615">
        <f t="shared" si="175"/>
        <v>0</v>
      </c>
      <c r="H1156" s="618"/>
      <c r="I1156" s="104">
        <f t="shared" si="172"/>
        <v>0</v>
      </c>
      <c r="J1156" s="615">
        <f t="shared" si="176"/>
        <v>0</v>
      </c>
      <c r="K1156" s="618"/>
      <c r="L1156" s="104">
        <f t="shared" si="173"/>
        <v>0</v>
      </c>
      <c r="M1156" s="615">
        <f t="shared" si="177"/>
        <v>0</v>
      </c>
      <c r="N1156" s="618"/>
      <c r="O1156" s="104">
        <f t="shared" si="174"/>
        <v>0</v>
      </c>
      <c r="P1156" s="615">
        <f t="shared" si="178"/>
        <v>0</v>
      </c>
      <c r="Q1156" s="616">
        <f t="shared" si="180"/>
        <v>0</v>
      </c>
      <c r="R1156" s="616">
        <f t="shared" si="180"/>
        <v>0</v>
      </c>
      <c r="S1156" s="617">
        <f t="shared" si="179"/>
        <v>0</v>
      </c>
    </row>
    <row r="1157" spans="1:19" ht="22.5">
      <c r="A1157" s="100">
        <f>'[2]Namuna No. 8'!A1161</f>
        <v>0</v>
      </c>
      <c r="B1157" s="618"/>
      <c r="C1157" s="613"/>
      <c r="D1157" s="618"/>
      <c r="E1157" s="618"/>
      <c r="F1157" s="619">
        <f t="shared" si="171"/>
        <v>0</v>
      </c>
      <c r="G1157" s="615">
        <f t="shared" si="175"/>
        <v>0</v>
      </c>
      <c r="H1157" s="618"/>
      <c r="I1157" s="104">
        <f t="shared" si="172"/>
        <v>0</v>
      </c>
      <c r="J1157" s="615">
        <f t="shared" si="176"/>
        <v>0</v>
      </c>
      <c r="K1157" s="618"/>
      <c r="L1157" s="104">
        <f t="shared" si="173"/>
        <v>0</v>
      </c>
      <c r="M1157" s="615">
        <f t="shared" si="177"/>
        <v>0</v>
      </c>
      <c r="N1157" s="618"/>
      <c r="O1157" s="104">
        <f t="shared" si="174"/>
        <v>0</v>
      </c>
      <c r="P1157" s="615">
        <f t="shared" si="178"/>
        <v>0</v>
      </c>
      <c r="Q1157" s="616">
        <f t="shared" si="180"/>
        <v>0</v>
      </c>
      <c r="R1157" s="616">
        <f t="shared" si="180"/>
        <v>0</v>
      </c>
      <c r="S1157" s="617">
        <f t="shared" si="179"/>
        <v>0</v>
      </c>
    </row>
    <row r="1158" spans="1:19" ht="22.5">
      <c r="A1158" s="612">
        <f>'[2]Namuna No. 8'!A1162</f>
        <v>0</v>
      </c>
      <c r="B1158" s="618"/>
      <c r="C1158" s="613"/>
      <c r="D1158" s="618"/>
      <c r="E1158" s="618"/>
      <c r="F1158" s="619">
        <f t="shared" ref="F1158:F1197" si="181">SUMIF(Name,C1158,GPA)</f>
        <v>0</v>
      </c>
      <c r="G1158" s="615">
        <f t="shared" si="175"/>
        <v>0</v>
      </c>
      <c r="H1158" s="618"/>
      <c r="I1158" s="104">
        <f t="shared" ref="I1158:I1197" si="182">SUMIF(Name,C1158,SNT)</f>
        <v>0</v>
      </c>
      <c r="J1158" s="615">
        <f t="shared" si="176"/>
        <v>0</v>
      </c>
      <c r="K1158" s="618"/>
      <c r="L1158" s="104">
        <f t="shared" ref="L1158:L1197" si="183">SUMIF(Name,C1158,SNT)</f>
        <v>0</v>
      </c>
      <c r="M1158" s="615">
        <f t="shared" si="177"/>
        <v>0</v>
      </c>
      <c r="N1158" s="618"/>
      <c r="O1158" s="104">
        <f t="shared" ref="O1158:O1197" si="184">SUMIF(Name,C1158,WST)</f>
        <v>0</v>
      </c>
      <c r="P1158" s="615">
        <f t="shared" si="178"/>
        <v>0</v>
      </c>
      <c r="Q1158" s="616">
        <f t="shared" si="180"/>
        <v>0</v>
      </c>
      <c r="R1158" s="616">
        <f t="shared" si="180"/>
        <v>0</v>
      </c>
      <c r="S1158" s="617">
        <f t="shared" si="179"/>
        <v>0</v>
      </c>
    </row>
    <row r="1159" spans="1:19" ht="22.5">
      <c r="A1159" s="100">
        <f>'[2]Namuna No. 8'!A1163</f>
        <v>0</v>
      </c>
      <c r="B1159" s="618"/>
      <c r="C1159" s="613"/>
      <c r="D1159" s="618"/>
      <c r="E1159" s="618"/>
      <c r="F1159" s="619">
        <f t="shared" si="181"/>
        <v>0</v>
      </c>
      <c r="G1159" s="615">
        <f t="shared" ref="G1159:G1197" si="185">SUM(E1159:F1159)</f>
        <v>0</v>
      </c>
      <c r="H1159" s="618"/>
      <c r="I1159" s="104">
        <f t="shared" si="182"/>
        <v>0</v>
      </c>
      <c r="J1159" s="615">
        <f t="shared" ref="J1159:J1197" si="186">SUM(H1159:I1159)</f>
        <v>0</v>
      </c>
      <c r="K1159" s="618"/>
      <c r="L1159" s="104">
        <f t="shared" si="183"/>
        <v>0</v>
      </c>
      <c r="M1159" s="615">
        <f t="shared" ref="M1159:M1197" si="187">SUM(K1159:L1159)</f>
        <v>0</v>
      </c>
      <c r="N1159" s="618"/>
      <c r="O1159" s="104">
        <f t="shared" si="184"/>
        <v>0</v>
      </c>
      <c r="P1159" s="615">
        <f t="shared" ref="P1159:P1197" si="188">SUM(N1159:O1159)</f>
        <v>0</v>
      </c>
      <c r="Q1159" s="616">
        <f t="shared" si="180"/>
        <v>0</v>
      </c>
      <c r="R1159" s="616">
        <f t="shared" si="180"/>
        <v>0</v>
      </c>
      <c r="S1159" s="617">
        <f t="shared" ref="S1159:S1194" si="189">SUM(Q1159:R1159)</f>
        <v>0</v>
      </c>
    </row>
    <row r="1160" spans="1:19" ht="22.5">
      <c r="A1160" s="100">
        <f>'[2]Namuna No. 8'!A1164</f>
        <v>0</v>
      </c>
      <c r="B1160" s="618"/>
      <c r="C1160" s="613"/>
      <c r="D1160" s="618"/>
      <c r="E1160" s="618"/>
      <c r="F1160" s="619">
        <f t="shared" si="181"/>
        <v>0</v>
      </c>
      <c r="G1160" s="615">
        <f t="shared" si="185"/>
        <v>0</v>
      </c>
      <c r="H1160" s="618"/>
      <c r="I1160" s="104">
        <f t="shared" si="182"/>
        <v>0</v>
      </c>
      <c r="J1160" s="615">
        <f t="shared" si="186"/>
        <v>0</v>
      </c>
      <c r="K1160" s="618"/>
      <c r="L1160" s="104">
        <f t="shared" si="183"/>
        <v>0</v>
      </c>
      <c r="M1160" s="615">
        <f t="shared" si="187"/>
        <v>0</v>
      </c>
      <c r="N1160" s="618"/>
      <c r="O1160" s="104">
        <f t="shared" si="184"/>
        <v>0</v>
      </c>
      <c r="P1160" s="615">
        <f t="shared" si="188"/>
        <v>0</v>
      </c>
      <c r="Q1160" s="616">
        <f t="shared" si="180"/>
        <v>0</v>
      </c>
      <c r="R1160" s="616">
        <f t="shared" si="180"/>
        <v>0</v>
      </c>
      <c r="S1160" s="617">
        <f t="shared" si="189"/>
        <v>0</v>
      </c>
    </row>
    <row r="1161" spans="1:19" ht="22.5">
      <c r="A1161" s="100">
        <f>'[2]Namuna No. 8'!A1165</f>
        <v>0</v>
      </c>
      <c r="B1161" s="618"/>
      <c r="C1161" s="613"/>
      <c r="D1161" s="618"/>
      <c r="E1161" s="618"/>
      <c r="F1161" s="619">
        <f t="shared" si="181"/>
        <v>0</v>
      </c>
      <c r="G1161" s="615">
        <f t="shared" si="185"/>
        <v>0</v>
      </c>
      <c r="H1161" s="618"/>
      <c r="I1161" s="104">
        <f t="shared" si="182"/>
        <v>0</v>
      </c>
      <c r="J1161" s="615">
        <f t="shared" si="186"/>
        <v>0</v>
      </c>
      <c r="K1161" s="618"/>
      <c r="L1161" s="104">
        <f t="shared" si="183"/>
        <v>0</v>
      </c>
      <c r="M1161" s="615">
        <f t="shared" si="187"/>
        <v>0</v>
      </c>
      <c r="N1161" s="618"/>
      <c r="O1161" s="104">
        <f t="shared" si="184"/>
        <v>0</v>
      </c>
      <c r="P1161" s="615">
        <f t="shared" si="188"/>
        <v>0</v>
      </c>
      <c r="Q1161" s="616">
        <f t="shared" si="180"/>
        <v>0</v>
      </c>
      <c r="R1161" s="616">
        <f t="shared" si="180"/>
        <v>0</v>
      </c>
      <c r="S1161" s="617">
        <f t="shared" si="189"/>
        <v>0</v>
      </c>
    </row>
    <row r="1162" spans="1:19" ht="22.5">
      <c r="A1162" s="612">
        <f>'[2]Namuna No. 8'!A1166</f>
        <v>0</v>
      </c>
      <c r="B1162" s="618"/>
      <c r="C1162" s="613"/>
      <c r="D1162" s="618"/>
      <c r="E1162" s="618"/>
      <c r="F1162" s="619">
        <f t="shared" si="181"/>
        <v>0</v>
      </c>
      <c r="G1162" s="615">
        <f t="shared" si="185"/>
        <v>0</v>
      </c>
      <c r="H1162" s="618"/>
      <c r="I1162" s="104">
        <f t="shared" si="182"/>
        <v>0</v>
      </c>
      <c r="J1162" s="615">
        <f t="shared" si="186"/>
        <v>0</v>
      </c>
      <c r="K1162" s="618"/>
      <c r="L1162" s="104">
        <f t="shared" si="183"/>
        <v>0</v>
      </c>
      <c r="M1162" s="615">
        <f t="shared" si="187"/>
        <v>0</v>
      </c>
      <c r="N1162" s="618"/>
      <c r="O1162" s="104">
        <f t="shared" si="184"/>
        <v>0</v>
      </c>
      <c r="P1162" s="615">
        <f t="shared" si="188"/>
        <v>0</v>
      </c>
      <c r="Q1162" s="616">
        <f t="shared" si="180"/>
        <v>0</v>
      </c>
      <c r="R1162" s="616">
        <f t="shared" si="180"/>
        <v>0</v>
      </c>
      <c r="S1162" s="617">
        <f t="shared" si="189"/>
        <v>0</v>
      </c>
    </row>
    <row r="1163" spans="1:19" ht="22.5">
      <c r="A1163" s="100">
        <f>'[2]Namuna No. 8'!A1167</f>
        <v>0</v>
      </c>
      <c r="B1163" s="618"/>
      <c r="C1163" s="613"/>
      <c r="D1163" s="618"/>
      <c r="E1163" s="618"/>
      <c r="F1163" s="619">
        <f t="shared" si="181"/>
        <v>0</v>
      </c>
      <c r="G1163" s="615">
        <f t="shared" si="185"/>
        <v>0</v>
      </c>
      <c r="H1163" s="618"/>
      <c r="I1163" s="104">
        <f t="shared" si="182"/>
        <v>0</v>
      </c>
      <c r="J1163" s="615">
        <f t="shared" si="186"/>
        <v>0</v>
      </c>
      <c r="K1163" s="618"/>
      <c r="L1163" s="104">
        <f t="shared" si="183"/>
        <v>0</v>
      </c>
      <c r="M1163" s="615">
        <f t="shared" si="187"/>
        <v>0</v>
      </c>
      <c r="N1163" s="618"/>
      <c r="O1163" s="104">
        <f t="shared" si="184"/>
        <v>0</v>
      </c>
      <c r="P1163" s="615">
        <f t="shared" si="188"/>
        <v>0</v>
      </c>
      <c r="Q1163" s="616">
        <f t="shared" si="180"/>
        <v>0</v>
      </c>
      <c r="R1163" s="616">
        <f t="shared" si="180"/>
        <v>0</v>
      </c>
      <c r="S1163" s="617">
        <f t="shared" si="189"/>
        <v>0</v>
      </c>
    </row>
    <row r="1164" spans="1:19" ht="22.5">
      <c r="A1164" s="100">
        <f>'[2]Namuna No. 8'!A1168</f>
        <v>0</v>
      </c>
      <c r="B1164" s="618"/>
      <c r="C1164" s="613"/>
      <c r="D1164" s="618"/>
      <c r="E1164" s="618"/>
      <c r="F1164" s="619">
        <f t="shared" si="181"/>
        <v>0</v>
      </c>
      <c r="G1164" s="615">
        <f t="shared" si="185"/>
        <v>0</v>
      </c>
      <c r="H1164" s="618"/>
      <c r="I1164" s="104">
        <f t="shared" si="182"/>
        <v>0</v>
      </c>
      <c r="J1164" s="615">
        <f t="shared" si="186"/>
        <v>0</v>
      </c>
      <c r="K1164" s="618"/>
      <c r="L1164" s="104">
        <f t="shared" si="183"/>
        <v>0</v>
      </c>
      <c r="M1164" s="615">
        <f t="shared" si="187"/>
        <v>0</v>
      </c>
      <c r="N1164" s="618"/>
      <c r="O1164" s="104">
        <f t="shared" si="184"/>
        <v>0</v>
      </c>
      <c r="P1164" s="615">
        <f t="shared" si="188"/>
        <v>0</v>
      </c>
      <c r="Q1164" s="616">
        <f t="shared" si="180"/>
        <v>0</v>
      </c>
      <c r="R1164" s="616">
        <f t="shared" si="180"/>
        <v>0</v>
      </c>
      <c r="S1164" s="617">
        <f t="shared" si="189"/>
        <v>0</v>
      </c>
    </row>
    <row r="1165" spans="1:19" ht="22.5">
      <c r="A1165" s="100">
        <f>'[2]Namuna No. 8'!A1169</f>
        <v>0</v>
      </c>
      <c r="B1165" s="618"/>
      <c r="C1165" s="613"/>
      <c r="D1165" s="618"/>
      <c r="E1165" s="618"/>
      <c r="F1165" s="619">
        <f t="shared" si="181"/>
        <v>0</v>
      </c>
      <c r="G1165" s="615">
        <f t="shared" si="185"/>
        <v>0</v>
      </c>
      <c r="H1165" s="618"/>
      <c r="I1165" s="104">
        <f t="shared" si="182"/>
        <v>0</v>
      </c>
      <c r="J1165" s="615">
        <f t="shared" si="186"/>
        <v>0</v>
      </c>
      <c r="K1165" s="618"/>
      <c r="L1165" s="104">
        <f t="shared" si="183"/>
        <v>0</v>
      </c>
      <c r="M1165" s="615">
        <f t="shared" si="187"/>
        <v>0</v>
      </c>
      <c r="N1165" s="618"/>
      <c r="O1165" s="104">
        <f t="shared" si="184"/>
        <v>0</v>
      </c>
      <c r="P1165" s="615">
        <f t="shared" si="188"/>
        <v>0</v>
      </c>
      <c r="Q1165" s="616">
        <f t="shared" si="180"/>
        <v>0</v>
      </c>
      <c r="R1165" s="616">
        <f t="shared" si="180"/>
        <v>0</v>
      </c>
      <c r="S1165" s="617">
        <f t="shared" si="189"/>
        <v>0</v>
      </c>
    </row>
    <row r="1166" spans="1:19" ht="22.5">
      <c r="A1166" s="612">
        <f>'[2]Namuna No. 8'!A1170</f>
        <v>0</v>
      </c>
      <c r="B1166" s="618"/>
      <c r="C1166" s="613"/>
      <c r="D1166" s="618"/>
      <c r="E1166" s="618"/>
      <c r="F1166" s="619">
        <f t="shared" si="181"/>
        <v>0</v>
      </c>
      <c r="G1166" s="615">
        <f t="shared" si="185"/>
        <v>0</v>
      </c>
      <c r="H1166" s="618"/>
      <c r="I1166" s="104">
        <f t="shared" si="182"/>
        <v>0</v>
      </c>
      <c r="J1166" s="615">
        <f t="shared" si="186"/>
        <v>0</v>
      </c>
      <c r="K1166" s="618"/>
      <c r="L1166" s="104">
        <f t="shared" si="183"/>
        <v>0</v>
      </c>
      <c r="M1166" s="615">
        <f t="shared" si="187"/>
        <v>0</v>
      </c>
      <c r="N1166" s="618"/>
      <c r="O1166" s="104">
        <f t="shared" si="184"/>
        <v>0</v>
      </c>
      <c r="P1166" s="615">
        <f t="shared" si="188"/>
        <v>0</v>
      </c>
      <c r="Q1166" s="616">
        <f t="shared" si="180"/>
        <v>0</v>
      </c>
      <c r="R1166" s="616">
        <f t="shared" si="180"/>
        <v>0</v>
      </c>
      <c r="S1166" s="617">
        <f t="shared" si="189"/>
        <v>0</v>
      </c>
    </row>
    <row r="1167" spans="1:19" ht="22.5">
      <c r="A1167" s="100">
        <f>'[2]Namuna No. 8'!A1171</f>
        <v>0</v>
      </c>
      <c r="B1167" s="618"/>
      <c r="C1167" s="613"/>
      <c r="D1167" s="618"/>
      <c r="E1167" s="618"/>
      <c r="F1167" s="619">
        <f t="shared" si="181"/>
        <v>0</v>
      </c>
      <c r="G1167" s="615">
        <f t="shared" si="185"/>
        <v>0</v>
      </c>
      <c r="H1167" s="618"/>
      <c r="I1167" s="104">
        <f t="shared" si="182"/>
        <v>0</v>
      </c>
      <c r="J1167" s="615">
        <f t="shared" si="186"/>
        <v>0</v>
      </c>
      <c r="K1167" s="618"/>
      <c r="L1167" s="104">
        <f t="shared" si="183"/>
        <v>0</v>
      </c>
      <c r="M1167" s="615">
        <f t="shared" si="187"/>
        <v>0</v>
      </c>
      <c r="N1167" s="618"/>
      <c r="O1167" s="104">
        <f t="shared" si="184"/>
        <v>0</v>
      </c>
      <c r="P1167" s="615">
        <f t="shared" si="188"/>
        <v>0</v>
      </c>
      <c r="Q1167" s="616">
        <f t="shared" si="180"/>
        <v>0</v>
      </c>
      <c r="R1167" s="616">
        <f t="shared" si="180"/>
        <v>0</v>
      </c>
      <c r="S1167" s="617">
        <f t="shared" si="189"/>
        <v>0</v>
      </c>
    </row>
    <row r="1168" spans="1:19" ht="22.5">
      <c r="A1168" s="100">
        <f>'[2]Namuna No. 8'!A1172</f>
        <v>0</v>
      </c>
      <c r="B1168" s="618"/>
      <c r="C1168" s="613"/>
      <c r="D1168" s="618"/>
      <c r="E1168" s="618"/>
      <c r="F1168" s="619">
        <f t="shared" si="181"/>
        <v>0</v>
      </c>
      <c r="G1168" s="615">
        <f t="shared" si="185"/>
        <v>0</v>
      </c>
      <c r="H1168" s="618"/>
      <c r="I1168" s="104">
        <f t="shared" si="182"/>
        <v>0</v>
      </c>
      <c r="J1168" s="615">
        <f t="shared" si="186"/>
        <v>0</v>
      </c>
      <c r="K1168" s="618"/>
      <c r="L1168" s="104">
        <f t="shared" si="183"/>
        <v>0</v>
      </c>
      <c r="M1168" s="615">
        <f t="shared" si="187"/>
        <v>0</v>
      </c>
      <c r="N1168" s="618"/>
      <c r="O1168" s="104">
        <f t="shared" si="184"/>
        <v>0</v>
      </c>
      <c r="P1168" s="615">
        <f t="shared" si="188"/>
        <v>0</v>
      </c>
      <c r="Q1168" s="616">
        <f t="shared" si="180"/>
        <v>0</v>
      </c>
      <c r="R1168" s="616">
        <f t="shared" si="180"/>
        <v>0</v>
      </c>
      <c r="S1168" s="617">
        <f t="shared" si="189"/>
        <v>0</v>
      </c>
    </row>
    <row r="1169" spans="1:19" ht="22.5">
      <c r="A1169" s="100">
        <f>'[2]Namuna No. 8'!A1173</f>
        <v>0</v>
      </c>
      <c r="B1169" s="618"/>
      <c r="C1169" s="613"/>
      <c r="D1169" s="618"/>
      <c r="E1169" s="618"/>
      <c r="F1169" s="619">
        <f t="shared" si="181"/>
        <v>0</v>
      </c>
      <c r="G1169" s="615">
        <f t="shared" si="185"/>
        <v>0</v>
      </c>
      <c r="H1169" s="618"/>
      <c r="I1169" s="104">
        <f t="shared" si="182"/>
        <v>0</v>
      </c>
      <c r="J1169" s="615">
        <f t="shared" si="186"/>
        <v>0</v>
      </c>
      <c r="K1169" s="618"/>
      <c r="L1169" s="104">
        <f t="shared" si="183"/>
        <v>0</v>
      </c>
      <c r="M1169" s="615">
        <f t="shared" si="187"/>
        <v>0</v>
      </c>
      <c r="N1169" s="618"/>
      <c r="O1169" s="104">
        <f t="shared" si="184"/>
        <v>0</v>
      </c>
      <c r="P1169" s="615">
        <f t="shared" si="188"/>
        <v>0</v>
      </c>
      <c r="Q1169" s="616">
        <f t="shared" si="180"/>
        <v>0</v>
      </c>
      <c r="R1169" s="616">
        <f t="shared" si="180"/>
        <v>0</v>
      </c>
      <c r="S1169" s="617">
        <f t="shared" si="189"/>
        <v>0</v>
      </c>
    </row>
    <row r="1170" spans="1:19" ht="22.5">
      <c r="A1170" s="612">
        <f>'[2]Namuna No. 8'!A1174</f>
        <v>0</v>
      </c>
      <c r="B1170" s="618"/>
      <c r="C1170" s="613"/>
      <c r="D1170" s="618"/>
      <c r="E1170" s="618"/>
      <c r="F1170" s="619">
        <f t="shared" si="181"/>
        <v>0</v>
      </c>
      <c r="G1170" s="615">
        <f t="shared" si="185"/>
        <v>0</v>
      </c>
      <c r="H1170" s="618"/>
      <c r="I1170" s="104">
        <f t="shared" si="182"/>
        <v>0</v>
      </c>
      <c r="J1170" s="615">
        <f t="shared" si="186"/>
        <v>0</v>
      </c>
      <c r="K1170" s="618"/>
      <c r="L1170" s="104">
        <f t="shared" si="183"/>
        <v>0</v>
      </c>
      <c r="M1170" s="615">
        <f t="shared" si="187"/>
        <v>0</v>
      </c>
      <c r="N1170" s="618"/>
      <c r="O1170" s="104">
        <f t="shared" si="184"/>
        <v>0</v>
      </c>
      <c r="P1170" s="615">
        <f t="shared" si="188"/>
        <v>0</v>
      </c>
      <c r="Q1170" s="616">
        <f t="shared" si="180"/>
        <v>0</v>
      </c>
      <c r="R1170" s="616">
        <f t="shared" si="180"/>
        <v>0</v>
      </c>
      <c r="S1170" s="617">
        <f t="shared" si="189"/>
        <v>0</v>
      </c>
    </row>
    <row r="1171" spans="1:19" ht="22.5">
      <c r="A1171" s="100">
        <f>'[2]Namuna No. 8'!A1175</f>
        <v>0</v>
      </c>
      <c r="B1171" s="618"/>
      <c r="C1171" s="613"/>
      <c r="D1171" s="618"/>
      <c r="E1171" s="618"/>
      <c r="F1171" s="619">
        <f t="shared" si="181"/>
        <v>0</v>
      </c>
      <c r="G1171" s="615">
        <f t="shared" si="185"/>
        <v>0</v>
      </c>
      <c r="H1171" s="618"/>
      <c r="I1171" s="104">
        <f t="shared" si="182"/>
        <v>0</v>
      </c>
      <c r="J1171" s="615">
        <f t="shared" si="186"/>
        <v>0</v>
      </c>
      <c r="K1171" s="618"/>
      <c r="L1171" s="104">
        <f t="shared" si="183"/>
        <v>0</v>
      </c>
      <c r="M1171" s="615">
        <f t="shared" si="187"/>
        <v>0</v>
      </c>
      <c r="N1171" s="618"/>
      <c r="O1171" s="104">
        <f t="shared" si="184"/>
        <v>0</v>
      </c>
      <c r="P1171" s="615">
        <f t="shared" si="188"/>
        <v>0</v>
      </c>
      <c r="Q1171" s="616">
        <f t="shared" si="180"/>
        <v>0</v>
      </c>
      <c r="R1171" s="616">
        <f t="shared" si="180"/>
        <v>0</v>
      </c>
      <c r="S1171" s="617">
        <f t="shared" si="189"/>
        <v>0</v>
      </c>
    </row>
    <row r="1172" spans="1:19" ht="22.5">
      <c r="A1172" s="100">
        <f>'[2]Namuna No. 8'!A1176</f>
        <v>0</v>
      </c>
      <c r="B1172" s="618"/>
      <c r="C1172" s="613"/>
      <c r="D1172" s="618"/>
      <c r="E1172" s="618"/>
      <c r="F1172" s="619">
        <f t="shared" si="181"/>
        <v>0</v>
      </c>
      <c r="G1172" s="615">
        <f t="shared" si="185"/>
        <v>0</v>
      </c>
      <c r="H1172" s="618"/>
      <c r="I1172" s="104">
        <f t="shared" si="182"/>
        <v>0</v>
      </c>
      <c r="J1172" s="615">
        <f t="shared" si="186"/>
        <v>0</v>
      </c>
      <c r="K1172" s="618"/>
      <c r="L1172" s="104">
        <f t="shared" si="183"/>
        <v>0</v>
      </c>
      <c r="M1172" s="615">
        <f t="shared" si="187"/>
        <v>0</v>
      </c>
      <c r="N1172" s="618"/>
      <c r="O1172" s="104">
        <f t="shared" si="184"/>
        <v>0</v>
      </c>
      <c r="P1172" s="615">
        <f t="shared" si="188"/>
        <v>0</v>
      </c>
      <c r="Q1172" s="616">
        <f t="shared" si="180"/>
        <v>0</v>
      </c>
      <c r="R1172" s="616">
        <f t="shared" si="180"/>
        <v>0</v>
      </c>
      <c r="S1172" s="617">
        <f t="shared" si="189"/>
        <v>0</v>
      </c>
    </row>
    <row r="1173" spans="1:19" ht="22.5">
      <c r="A1173" s="100">
        <f>'[2]Namuna No. 8'!A1177</f>
        <v>0</v>
      </c>
      <c r="B1173" s="618"/>
      <c r="C1173" s="613"/>
      <c r="D1173" s="618"/>
      <c r="E1173" s="618"/>
      <c r="F1173" s="619">
        <f t="shared" si="181"/>
        <v>0</v>
      </c>
      <c r="G1173" s="615">
        <f t="shared" si="185"/>
        <v>0</v>
      </c>
      <c r="H1173" s="618"/>
      <c r="I1173" s="104">
        <f t="shared" si="182"/>
        <v>0</v>
      </c>
      <c r="J1173" s="615">
        <f t="shared" si="186"/>
        <v>0</v>
      </c>
      <c r="K1173" s="618"/>
      <c r="L1173" s="104">
        <f t="shared" si="183"/>
        <v>0</v>
      </c>
      <c r="M1173" s="615">
        <f t="shared" si="187"/>
        <v>0</v>
      </c>
      <c r="N1173" s="618"/>
      <c r="O1173" s="104">
        <f t="shared" si="184"/>
        <v>0</v>
      </c>
      <c r="P1173" s="615">
        <f t="shared" si="188"/>
        <v>0</v>
      </c>
      <c r="Q1173" s="616">
        <f t="shared" si="180"/>
        <v>0</v>
      </c>
      <c r="R1173" s="616">
        <f t="shared" si="180"/>
        <v>0</v>
      </c>
      <c r="S1173" s="617">
        <f t="shared" si="189"/>
        <v>0</v>
      </c>
    </row>
    <row r="1174" spans="1:19" ht="22.5">
      <c r="A1174" s="612">
        <f>'[2]Namuna No. 8'!A1178</f>
        <v>0</v>
      </c>
      <c r="B1174" s="618"/>
      <c r="C1174" s="613"/>
      <c r="D1174" s="618"/>
      <c r="E1174" s="618"/>
      <c r="F1174" s="619">
        <f t="shared" si="181"/>
        <v>0</v>
      </c>
      <c r="G1174" s="615">
        <f t="shared" si="185"/>
        <v>0</v>
      </c>
      <c r="H1174" s="618"/>
      <c r="I1174" s="104">
        <f t="shared" si="182"/>
        <v>0</v>
      </c>
      <c r="J1174" s="615">
        <f t="shared" si="186"/>
        <v>0</v>
      </c>
      <c r="K1174" s="618"/>
      <c r="L1174" s="104">
        <f t="shared" si="183"/>
        <v>0</v>
      </c>
      <c r="M1174" s="615">
        <f t="shared" si="187"/>
        <v>0</v>
      </c>
      <c r="N1174" s="618"/>
      <c r="O1174" s="104">
        <f t="shared" si="184"/>
        <v>0</v>
      </c>
      <c r="P1174" s="615">
        <f t="shared" si="188"/>
        <v>0</v>
      </c>
      <c r="Q1174" s="616">
        <f t="shared" si="180"/>
        <v>0</v>
      </c>
      <c r="R1174" s="616">
        <f t="shared" si="180"/>
        <v>0</v>
      </c>
      <c r="S1174" s="617">
        <f t="shared" si="189"/>
        <v>0</v>
      </c>
    </row>
    <row r="1175" spans="1:19" ht="22.5">
      <c r="A1175" s="100">
        <f>'[2]Namuna No. 8'!A1179</f>
        <v>0</v>
      </c>
      <c r="B1175" s="618"/>
      <c r="C1175" s="613"/>
      <c r="D1175" s="618"/>
      <c r="E1175" s="618"/>
      <c r="F1175" s="619">
        <f t="shared" si="181"/>
        <v>0</v>
      </c>
      <c r="G1175" s="615">
        <f t="shared" si="185"/>
        <v>0</v>
      </c>
      <c r="H1175" s="618"/>
      <c r="I1175" s="104">
        <f t="shared" si="182"/>
        <v>0</v>
      </c>
      <c r="J1175" s="615">
        <f t="shared" si="186"/>
        <v>0</v>
      </c>
      <c r="K1175" s="618"/>
      <c r="L1175" s="104">
        <f t="shared" si="183"/>
        <v>0</v>
      </c>
      <c r="M1175" s="615">
        <f t="shared" si="187"/>
        <v>0</v>
      </c>
      <c r="N1175" s="618"/>
      <c r="O1175" s="104">
        <f t="shared" si="184"/>
        <v>0</v>
      </c>
      <c r="P1175" s="615">
        <f t="shared" si="188"/>
        <v>0</v>
      </c>
      <c r="Q1175" s="616">
        <f t="shared" ref="Q1175:R1194" si="190">E1175+H1175+K1175+N1175</f>
        <v>0</v>
      </c>
      <c r="R1175" s="616">
        <f t="shared" si="190"/>
        <v>0</v>
      </c>
      <c r="S1175" s="617">
        <f t="shared" si="189"/>
        <v>0</v>
      </c>
    </row>
    <row r="1176" spans="1:19" ht="22.5">
      <c r="A1176" s="100">
        <f>'[2]Namuna No. 8'!A1180</f>
        <v>0</v>
      </c>
      <c r="B1176" s="618"/>
      <c r="C1176" s="613"/>
      <c r="D1176" s="618"/>
      <c r="E1176" s="618"/>
      <c r="F1176" s="619">
        <f t="shared" si="181"/>
        <v>0</v>
      </c>
      <c r="G1176" s="615">
        <f t="shared" si="185"/>
        <v>0</v>
      </c>
      <c r="H1176" s="618"/>
      <c r="I1176" s="104">
        <f t="shared" si="182"/>
        <v>0</v>
      </c>
      <c r="J1176" s="615">
        <f t="shared" si="186"/>
        <v>0</v>
      </c>
      <c r="K1176" s="618"/>
      <c r="L1176" s="104">
        <f t="shared" si="183"/>
        <v>0</v>
      </c>
      <c r="M1176" s="615">
        <f t="shared" si="187"/>
        <v>0</v>
      </c>
      <c r="N1176" s="618"/>
      <c r="O1176" s="104">
        <f t="shared" si="184"/>
        <v>0</v>
      </c>
      <c r="P1176" s="615">
        <f t="shared" si="188"/>
        <v>0</v>
      </c>
      <c r="Q1176" s="616">
        <f t="shared" si="190"/>
        <v>0</v>
      </c>
      <c r="R1176" s="616">
        <f t="shared" si="190"/>
        <v>0</v>
      </c>
      <c r="S1176" s="617">
        <f t="shared" si="189"/>
        <v>0</v>
      </c>
    </row>
    <row r="1177" spans="1:19" ht="22.5">
      <c r="A1177" s="100">
        <f>'[2]Namuna No. 8'!A1181</f>
        <v>0</v>
      </c>
      <c r="B1177" s="618"/>
      <c r="C1177" s="613"/>
      <c r="D1177" s="618"/>
      <c r="E1177" s="618"/>
      <c r="F1177" s="619">
        <f t="shared" si="181"/>
        <v>0</v>
      </c>
      <c r="G1177" s="615">
        <f t="shared" si="185"/>
        <v>0</v>
      </c>
      <c r="H1177" s="618"/>
      <c r="I1177" s="104">
        <f t="shared" si="182"/>
        <v>0</v>
      </c>
      <c r="J1177" s="615">
        <f t="shared" si="186"/>
        <v>0</v>
      </c>
      <c r="K1177" s="618"/>
      <c r="L1177" s="104">
        <f t="shared" si="183"/>
        <v>0</v>
      </c>
      <c r="M1177" s="615">
        <f t="shared" si="187"/>
        <v>0</v>
      </c>
      <c r="N1177" s="618"/>
      <c r="O1177" s="104">
        <f t="shared" si="184"/>
        <v>0</v>
      </c>
      <c r="P1177" s="615">
        <f t="shared" si="188"/>
        <v>0</v>
      </c>
      <c r="Q1177" s="616">
        <f t="shared" si="190"/>
        <v>0</v>
      </c>
      <c r="R1177" s="616">
        <f t="shared" si="190"/>
        <v>0</v>
      </c>
      <c r="S1177" s="617">
        <f t="shared" si="189"/>
        <v>0</v>
      </c>
    </row>
    <row r="1178" spans="1:19" ht="22.5">
      <c r="A1178" s="612">
        <f>'[2]Namuna No. 8'!A1182</f>
        <v>0</v>
      </c>
      <c r="B1178" s="618"/>
      <c r="C1178" s="613"/>
      <c r="D1178" s="618"/>
      <c r="E1178" s="618"/>
      <c r="F1178" s="619">
        <f t="shared" si="181"/>
        <v>0</v>
      </c>
      <c r="G1178" s="615">
        <f t="shared" si="185"/>
        <v>0</v>
      </c>
      <c r="H1178" s="618"/>
      <c r="I1178" s="104">
        <f t="shared" si="182"/>
        <v>0</v>
      </c>
      <c r="J1178" s="615">
        <f t="shared" si="186"/>
        <v>0</v>
      </c>
      <c r="K1178" s="618"/>
      <c r="L1178" s="104">
        <f t="shared" si="183"/>
        <v>0</v>
      </c>
      <c r="M1178" s="615">
        <f t="shared" si="187"/>
        <v>0</v>
      </c>
      <c r="N1178" s="618"/>
      <c r="O1178" s="104">
        <f t="shared" si="184"/>
        <v>0</v>
      </c>
      <c r="P1178" s="615">
        <f t="shared" si="188"/>
        <v>0</v>
      </c>
      <c r="Q1178" s="616">
        <f t="shared" si="190"/>
        <v>0</v>
      </c>
      <c r="R1178" s="616">
        <f t="shared" si="190"/>
        <v>0</v>
      </c>
      <c r="S1178" s="617">
        <f t="shared" si="189"/>
        <v>0</v>
      </c>
    </row>
    <row r="1179" spans="1:19" ht="22.5">
      <c r="A1179" s="100">
        <f>'[2]Namuna No. 8'!A1183</f>
        <v>0</v>
      </c>
      <c r="B1179" s="618"/>
      <c r="C1179" s="613"/>
      <c r="D1179" s="618"/>
      <c r="E1179" s="618"/>
      <c r="F1179" s="619">
        <f t="shared" si="181"/>
        <v>0</v>
      </c>
      <c r="G1179" s="615">
        <f t="shared" si="185"/>
        <v>0</v>
      </c>
      <c r="H1179" s="618"/>
      <c r="I1179" s="104">
        <f t="shared" si="182"/>
        <v>0</v>
      </c>
      <c r="J1179" s="615">
        <f t="shared" si="186"/>
        <v>0</v>
      </c>
      <c r="K1179" s="618"/>
      <c r="L1179" s="104">
        <f t="shared" si="183"/>
        <v>0</v>
      </c>
      <c r="M1179" s="615">
        <f t="shared" si="187"/>
        <v>0</v>
      </c>
      <c r="N1179" s="618"/>
      <c r="O1179" s="104">
        <f t="shared" si="184"/>
        <v>0</v>
      </c>
      <c r="P1179" s="615">
        <f t="shared" si="188"/>
        <v>0</v>
      </c>
      <c r="Q1179" s="616">
        <f t="shared" si="190"/>
        <v>0</v>
      </c>
      <c r="R1179" s="616">
        <f t="shared" si="190"/>
        <v>0</v>
      </c>
      <c r="S1179" s="617">
        <f t="shared" si="189"/>
        <v>0</v>
      </c>
    </row>
    <row r="1180" spans="1:19" ht="22.5">
      <c r="A1180" s="100">
        <f>'[2]Namuna No. 8'!A1184</f>
        <v>0</v>
      </c>
      <c r="B1180" s="618"/>
      <c r="C1180" s="613"/>
      <c r="D1180" s="618"/>
      <c r="E1180" s="618"/>
      <c r="F1180" s="619">
        <f t="shared" si="181"/>
        <v>0</v>
      </c>
      <c r="G1180" s="615">
        <f t="shared" si="185"/>
        <v>0</v>
      </c>
      <c r="H1180" s="618"/>
      <c r="I1180" s="104">
        <f t="shared" si="182"/>
        <v>0</v>
      </c>
      <c r="J1180" s="615">
        <f t="shared" si="186"/>
        <v>0</v>
      </c>
      <c r="K1180" s="618"/>
      <c r="L1180" s="104">
        <f t="shared" si="183"/>
        <v>0</v>
      </c>
      <c r="M1180" s="615">
        <f t="shared" si="187"/>
        <v>0</v>
      </c>
      <c r="N1180" s="618"/>
      <c r="O1180" s="104">
        <f t="shared" si="184"/>
        <v>0</v>
      </c>
      <c r="P1180" s="615">
        <f t="shared" si="188"/>
        <v>0</v>
      </c>
      <c r="Q1180" s="616">
        <f t="shared" si="190"/>
        <v>0</v>
      </c>
      <c r="R1180" s="616">
        <f t="shared" si="190"/>
        <v>0</v>
      </c>
      <c r="S1180" s="617">
        <f t="shared" si="189"/>
        <v>0</v>
      </c>
    </row>
    <row r="1181" spans="1:19" ht="22.5">
      <c r="A1181" s="100">
        <f>'[2]Namuna No. 8'!A1185</f>
        <v>0</v>
      </c>
      <c r="B1181" s="618"/>
      <c r="C1181" s="613"/>
      <c r="D1181" s="618"/>
      <c r="E1181" s="618"/>
      <c r="F1181" s="619">
        <f t="shared" si="181"/>
        <v>0</v>
      </c>
      <c r="G1181" s="615">
        <f t="shared" si="185"/>
        <v>0</v>
      </c>
      <c r="H1181" s="618"/>
      <c r="I1181" s="104">
        <f t="shared" si="182"/>
        <v>0</v>
      </c>
      <c r="J1181" s="615">
        <f t="shared" si="186"/>
        <v>0</v>
      </c>
      <c r="K1181" s="618"/>
      <c r="L1181" s="104">
        <f t="shared" si="183"/>
        <v>0</v>
      </c>
      <c r="M1181" s="615">
        <f t="shared" si="187"/>
        <v>0</v>
      </c>
      <c r="N1181" s="618"/>
      <c r="O1181" s="104">
        <f t="shared" si="184"/>
        <v>0</v>
      </c>
      <c r="P1181" s="615">
        <f t="shared" si="188"/>
        <v>0</v>
      </c>
      <c r="Q1181" s="616">
        <f t="shared" si="190"/>
        <v>0</v>
      </c>
      <c r="R1181" s="616">
        <f t="shared" si="190"/>
        <v>0</v>
      </c>
      <c r="S1181" s="617">
        <f t="shared" si="189"/>
        <v>0</v>
      </c>
    </row>
    <row r="1182" spans="1:19" ht="22.5">
      <c r="A1182" s="612">
        <f>'[2]Namuna No. 8'!A1186</f>
        <v>0</v>
      </c>
      <c r="B1182" s="618"/>
      <c r="C1182" s="613"/>
      <c r="D1182" s="618"/>
      <c r="E1182" s="618"/>
      <c r="F1182" s="619">
        <f t="shared" si="181"/>
        <v>0</v>
      </c>
      <c r="G1182" s="615">
        <f t="shared" si="185"/>
        <v>0</v>
      </c>
      <c r="H1182" s="618"/>
      <c r="I1182" s="104">
        <f t="shared" si="182"/>
        <v>0</v>
      </c>
      <c r="J1182" s="615">
        <f t="shared" si="186"/>
        <v>0</v>
      </c>
      <c r="K1182" s="618"/>
      <c r="L1182" s="104">
        <f t="shared" si="183"/>
        <v>0</v>
      </c>
      <c r="M1182" s="615">
        <f t="shared" si="187"/>
        <v>0</v>
      </c>
      <c r="N1182" s="618"/>
      <c r="O1182" s="104">
        <f t="shared" si="184"/>
        <v>0</v>
      </c>
      <c r="P1182" s="615">
        <f t="shared" si="188"/>
        <v>0</v>
      </c>
      <c r="Q1182" s="616">
        <f t="shared" si="190"/>
        <v>0</v>
      </c>
      <c r="R1182" s="616">
        <f t="shared" si="190"/>
        <v>0</v>
      </c>
      <c r="S1182" s="617">
        <f t="shared" si="189"/>
        <v>0</v>
      </c>
    </row>
    <row r="1183" spans="1:19" ht="22.5">
      <c r="A1183" s="100">
        <f>'[2]Namuna No. 8'!A1187</f>
        <v>0</v>
      </c>
      <c r="B1183" s="618"/>
      <c r="C1183" s="613"/>
      <c r="D1183" s="618"/>
      <c r="E1183" s="618"/>
      <c r="F1183" s="619">
        <f t="shared" si="181"/>
        <v>0</v>
      </c>
      <c r="G1183" s="615">
        <f t="shared" si="185"/>
        <v>0</v>
      </c>
      <c r="H1183" s="618"/>
      <c r="I1183" s="104">
        <f t="shared" si="182"/>
        <v>0</v>
      </c>
      <c r="J1183" s="615">
        <f t="shared" si="186"/>
        <v>0</v>
      </c>
      <c r="K1183" s="618"/>
      <c r="L1183" s="104">
        <f t="shared" si="183"/>
        <v>0</v>
      </c>
      <c r="M1183" s="615">
        <f t="shared" si="187"/>
        <v>0</v>
      </c>
      <c r="N1183" s="618"/>
      <c r="O1183" s="104">
        <f t="shared" si="184"/>
        <v>0</v>
      </c>
      <c r="P1183" s="615">
        <f t="shared" si="188"/>
        <v>0</v>
      </c>
      <c r="Q1183" s="616">
        <f t="shared" si="190"/>
        <v>0</v>
      </c>
      <c r="R1183" s="616">
        <f t="shared" si="190"/>
        <v>0</v>
      </c>
      <c r="S1183" s="617">
        <f t="shared" si="189"/>
        <v>0</v>
      </c>
    </row>
    <row r="1184" spans="1:19" ht="22.5">
      <c r="A1184" s="100">
        <f>'[2]Namuna No. 8'!A1188</f>
        <v>0</v>
      </c>
      <c r="B1184" s="618"/>
      <c r="C1184" s="613"/>
      <c r="D1184" s="618"/>
      <c r="E1184" s="618"/>
      <c r="F1184" s="619">
        <f t="shared" si="181"/>
        <v>0</v>
      </c>
      <c r="G1184" s="615">
        <f t="shared" si="185"/>
        <v>0</v>
      </c>
      <c r="H1184" s="618"/>
      <c r="I1184" s="104">
        <f t="shared" si="182"/>
        <v>0</v>
      </c>
      <c r="J1184" s="615">
        <f t="shared" si="186"/>
        <v>0</v>
      </c>
      <c r="K1184" s="618"/>
      <c r="L1184" s="104">
        <f t="shared" si="183"/>
        <v>0</v>
      </c>
      <c r="M1184" s="615">
        <f t="shared" si="187"/>
        <v>0</v>
      </c>
      <c r="N1184" s="618"/>
      <c r="O1184" s="104">
        <f t="shared" si="184"/>
        <v>0</v>
      </c>
      <c r="P1184" s="615">
        <f t="shared" si="188"/>
        <v>0</v>
      </c>
      <c r="Q1184" s="616">
        <f t="shared" si="190"/>
        <v>0</v>
      </c>
      <c r="R1184" s="616">
        <f t="shared" si="190"/>
        <v>0</v>
      </c>
      <c r="S1184" s="617">
        <f t="shared" si="189"/>
        <v>0</v>
      </c>
    </row>
    <row r="1185" spans="1:19" ht="22.5">
      <c r="A1185" s="100">
        <f>'[2]Namuna No. 8'!A1189</f>
        <v>0</v>
      </c>
      <c r="B1185" s="618"/>
      <c r="C1185" s="613"/>
      <c r="D1185" s="618"/>
      <c r="E1185" s="618"/>
      <c r="F1185" s="619">
        <f t="shared" si="181"/>
        <v>0</v>
      </c>
      <c r="G1185" s="615">
        <f t="shared" si="185"/>
        <v>0</v>
      </c>
      <c r="H1185" s="618"/>
      <c r="I1185" s="104">
        <f t="shared" si="182"/>
        <v>0</v>
      </c>
      <c r="J1185" s="615">
        <f t="shared" si="186"/>
        <v>0</v>
      </c>
      <c r="K1185" s="618"/>
      <c r="L1185" s="104">
        <f t="shared" si="183"/>
        <v>0</v>
      </c>
      <c r="M1185" s="615">
        <f t="shared" si="187"/>
        <v>0</v>
      </c>
      <c r="N1185" s="618"/>
      <c r="O1185" s="104">
        <f t="shared" si="184"/>
        <v>0</v>
      </c>
      <c r="P1185" s="615">
        <f t="shared" si="188"/>
        <v>0</v>
      </c>
      <c r="Q1185" s="616">
        <f t="shared" si="190"/>
        <v>0</v>
      </c>
      <c r="R1185" s="616">
        <f t="shared" si="190"/>
        <v>0</v>
      </c>
      <c r="S1185" s="617">
        <f t="shared" si="189"/>
        <v>0</v>
      </c>
    </row>
    <row r="1186" spans="1:19" ht="22.5">
      <c r="A1186" s="612">
        <f>'[2]Namuna No. 8'!A1190</f>
        <v>0</v>
      </c>
      <c r="B1186" s="618"/>
      <c r="C1186" s="613"/>
      <c r="D1186" s="618"/>
      <c r="E1186" s="618"/>
      <c r="F1186" s="619">
        <f t="shared" si="181"/>
        <v>0</v>
      </c>
      <c r="G1186" s="615">
        <f t="shared" si="185"/>
        <v>0</v>
      </c>
      <c r="H1186" s="618"/>
      <c r="I1186" s="104">
        <f t="shared" si="182"/>
        <v>0</v>
      </c>
      <c r="J1186" s="615">
        <f t="shared" si="186"/>
        <v>0</v>
      </c>
      <c r="K1186" s="618"/>
      <c r="L1186" s="104">
        <f t="shared" si="183"/>
        <v>0</v>
      </c>
      <c r="M1186" s="615">
        <f t="shared" si="187"/>
        <v>0</v>
      </c>
      <c r="N1186" s="618"/>
      <c r="O1186" s="104">
        <f t="shared" si="184"/>
        <v>0</v>
      </c>
      <c r="P1186" s="615">
        <f t="shared" si="188"/>
        <v>0</v>
      </c>
      <c r="Q1186" s="616">
        <f t="shared" si="190"/>
        <v>0</v>
      </c>
      <c r="R1186" s="616">
        <f t="shared" si="190"/>
        <v>0</v>
      </c>
      <c r="S1186" s="617">
        <f t="shared" si="189"/>
        <v>0</v>
      </c>
    </row>
    <row r="1187" spans="1:19" ht="22.5">
      <c r="A1187" s="100">
        <f>'[2]Namuna No. 8'!A1191</f>
        <v>0</v>
      </c>
      <c r="B1187" s="618"/>
      <c r="C1187" s="613"/>
      <c r="D1187" s="618"/>
      <c r="E1187" s="618"/>
      <c r="F1187" s="619">
        <f t="shared" si="181"/>
        <v>0</v>
      </c>
      <c r="G1187" s="615">
        <f t="shared" si="185"/>
        <v>0</v>
      </c>
      <c r="H1187" s="618"/>
      <c r="I1187" s="104">
        <f t="shared" si="182"/>
        <v>0</v>
      </c>
      <c r="J1187" s="615">
        <f t="shared" si="186"/>
        <v>0</v>
      </c>
      <c r="K1187" s="618"/>
      <c r="L1187" s="104">
        <f t="shared" si="183"/>
        <v>0</v>
      </c>
      <c r="M1187" s="615">
        <f t="shared" si="187"/>
        <v>0</v>
      </c>
      <c r="N1187" s="618"/>
      <c r="O1187" s="104">
        <f t="shared" si="184"/>
        <v>0</v>
      </c>
      <c r="P1187" s="615">
        <f t="shared" si="188"/>
        <v>0</v>
      </c>
      <c r="Q1187" s="616">
        <f t="shared" si="190"/>
        <v>0</v>
      </c>
      <c r="R1187" s="616">
        <f t="shared" si="190"/>
        <v>0</v>
      </c>
      <c r="S1187" s="617">
        <f t="shared" si="189"/>
        <v>0</v>
      </c>
    </row>
    <row r="1188" spans="1:19" ht="22.5">
      <c r="A1188" s="100">
        <f>'[2]Namuna No. 8'!A1192</f>
        <v>0</v>
      </c>
      <c r="B1188" s="618"/>
      <c r="C1188" s="613"/>
      <c r="D1188" s="618"/>
      <c r="E1188" s="618"/>
      <c r="F1188" s="619">
        <f t="shared" si="181"/>
        <v>0</v>
      </c>
      <c r="G1188" s="615">
        <f t="shared" si="185"/>
        <v>0</v>
      </c>
      <c r="H1188" s="618"/>
      <c r="I1188" s="104">
        <f t="shared" si="182"/>
        <v>0</v>
      </c>
      <c r="J1188" s="615">
        <f t="shared" si="186"/>
        <v>0</v>
      </c>
      <c r="K1188" s="618"/>
      <c r="L1188" s="104">
        <f t="shared" si="183"/>
        <v>0</v>
      </c>
      <c r="M1188" s="615">
        <f t="shared" si="187"/>
        <v>0</v>
      </c>
      <c r="N1188" s="618"/>
      <c r="O1188" s="104">
        <f t="shared" si="184"/>
        <v>0</v>
      </c>
      <c r="P1188" s="615">
        <f t="shared" si="188"/>
        <v>0</v>
      </c>
      <c r="Q1188" s="616">
        <f t="shared" si="190"/>
        <v>0</v>
      </c>
      <c r="R1188" s="616">
        <f t="shared" si="190"/>
        <v>0</v>
      </c>
      <c r="S1188" s="617">
        <f t="shared" si="189"/>
        <v>0</v>
      </c>
    </row>
    <row r="1189" spans="1:19" ht="22.5">
      <c r="A1189" s="100">
        <f>'[2]Namuna No. 8'!A1193</f>
        <v>0</v>
      </c>
      <c r="B1189" s="618"/>
      <c r="C1189" s="613"/>
      <c r="D1189" s="618"/>
      <c r="E1189" s="618"/>
      <c r="F1189" s="619">
        <f t="shared" si="181"/>
        <v>0</v>
      </c>
      <c r="G1189" s="615">
        <f t="shared" si="185"/>
        <v>0</v>
      </c>
      <c r="H1189" s="618"/>
      <c r="I1189" s="104">
        <f t="shared" si="182"/>
        <v>0</v>
      </c>
      <c r="J1189" s="615">
        <f t="shared" si="186"/>
        <v>0</v>
      </c>
      <c r="K1189" s="618"/>
      <c r="L1189" s="104">
        <f t="shared" si="183"/>
        <v>0</v>
      </c>
      <c r="M1189" s="615">
        <f t="shared" si="187"/>
        <v>0</v>
      </c>
      <c r="N1189" s="618"/>
      <c r="O1189" s="104">
        <f t="shared" si="184"/>
        <v>0</v>
      </c>
      <c r="P1189" s="615">
        <f t="shared" si="188"/>
        <v>0</v>
      </c>
      <c r="Q1189" s="616">
        <f t="shared" si="190"/>
        <v>0</v>
      </c>
      <c r="R1189" s="616">
        <f t="shared" si="190"/>
        <v>0</v>
      </c>
      <c r="S1189" s="617">
        <f t="shared" si="189"/>
        <v>0</v>
      </c>
    </row>
    <row r="1190" spans="1:19" ht="22.5">
      <c r="A1190" s="612">
        <f>'[2]Namuna No. 8'!A1194</f>
        <v>0</v>
      </c>
      <c r="B1190" s="618"/>
      <c r="C1190" s="613"/>
      <c r="D1190" s="618"/>
      <c r="E1190" s="618"/>
      <c r="F1190" s="619">
        <f t="shared" si="181"/>
        <v>0</v>
      </c>
      <c r="G1190" s="615">
        <f t="shared" si="185"/>
        <v>0</v>
      </c>
      <c r="H1190" s="618"/>
      <c r="I1190" s="104">
        <f t="shared" si="182"/>
        <v>0</v>
      </c>
      <c r="J1190" s="615">
        <f t="shared" si="186"/>
        <v>0</v>
      </c>
      <c r="K1190" s="618"/>
      <c r="L1190" s="104">
        <f t="shared" si="183"/>
        <v>0</v>
      </c>
      <c r="M1190" s="615">
        <f t="shared" si="187"/>
        <v>0</v>
      </c>
      <c r="N1190" s="618"/>
      <c r="O1190" s="104">
        <f t="shared" si="184"/>
        <v>0</v>
      </c>
      <c r="P1190" s="615">
        <f t="shared" si="188"/>
        <v>0</v>
      </c>
      <c r="Q1190" s="616">
        <f t="shared" si="190"/>
        <v>0</v>
      </c>
      <c r="R1190" s="616">
        <f t="shared" si="190"/>
        <v>0</v>
      </c>
      <c r="S1190" s="617">
        <f t="shared" si="189"/>
        <v>0</v>
      </c>
    </row>
    <row r="1191" spans="1:19" ht="22.5">
      <c r="A1191" s="100">
        <f>'[2]Namuna No. 8'!A1195</f>
        <v>0</v>
      </c>
      <c r="B1191" s="618"/>
      <c r="C1191" s="613"/>
      <c r="D1191" s="618"/>
      <c r="E1191" s="618"/>
      <c r="F1191" s="619">
        <f t="shared" si="181"/>
        <v>0</v>
      </c>
      <c r="G1191" s="615">
        <f t="shared" si="185"/>
        <v>0</v>
      </c>
      <c r="H1191" s="618"/>
      <c r="I1191" s="104">
        <f t="shared" si="182"/>
        <v>0</v>
      </c>
      <c r="J1191" s="615">
        <f t="shared" si="186"/>
        <v>0</v>
      </c>
      <c r="K1191" s="618"/>
      <c r="L1191" s="104">
        <f t="shared" si="183"/>
        <v>0</v>
      </c>
      <c r="M1191" s="615">
        <f t="shared" si="187"/>
        <v>0</v>
      </c>
      <c r="N1191" s="618"/>
      <c r="O1191" s="104">
        <f t="shared" si="184"/>
        <v>0</v>
      </c>
      <c r="P1191" s="615">
        <f t="shared" si="188"/>
        <v>0</v>
      </c>
      <c r="Q1191" s="616">
        <f t="shared" si="190"/>
        <v>0</v>
      </c>
      <c r="R1191" s="616">
        <f t="shared" si="190"/>
        <v>0</v>
      </c>
      <c r="S1191" s="617">
        <f t="shared" si="189"/>
        <v>0</v>
      </c>
    </row>
    <row r="1192" spans="1:19" ht="22.5">
      <c r="A1192" s="100">
        <f>'[2]Namuna No. 8'!A1196</f>
        <v>0</v>
      </c>
      <c r="B1192" s="618"/>
      <c r="C1192" s="613"/>
      <c r="D1192" s="618"/>
      <c r="E1192" s="618"/>
      <c r="F1192" s="619">
        <f t="shared" si="181"/>
        <v>0</v>
      </c>
      <c r="G1192" s="615">
        <f t="shared" si="185"/>
        <v>0</v>
      </c>
      <c r="H1192" s="618"/>
      <c r="I1192" s="104">
        <f t="shared" si="182"/>
        <v>0</v>
      </c>
      <c r="J1192" s="615">
        <f t="shared" si="186"/>
        <v>0</v>
      </c>
      <c r="K1192" s="618"/>
      <c r="L1192" s="104">
        <f t="shared" si="183"/>
        <v>0</v>
      </c>
      <c r="M1192" s="615">
        <f t="shared" si="187"/>
        <v>0</v>
      </c>
      <c r="N1192" s="618"/>
      <c r="O1192" s="104">
        <f t="shared" si="184"/>
        <v>0</v>
      </c>
      <c r="P1192" s="615">
        <f t="shared" si="188"/>
        <v>0</v>
      </c>
      <c r="Q1192" s="616">
        <f t="shared" si="190"/>
        <v>0</v>
      </c>
      <c r="R1192" s="616">
        <f t="shared" si="190"/>
        <v>0</v>
      </c>
      <c r="S1192" s="617">
        <f t="shared" si="189"/>
        <v>0</v>
      </c>
    </row>
    <row r="1193" spans="1:19" ht="22.5">
      <c r="A1193" s="100">
        <f>'[2]Namuna No. 8'!A1197</f>
        <v>0</v>
      </c>
      <c r="B1193" s="618"/>
      <c r="C1193" s="613"/>
      <c r="D1193" s="618"/>
      <c r="E1193" s="618"/>
      <c r="F1193" s="619">
        <f t="shared" si="181"/>
        <v>0</v>
      </c>
      <c r="G1193" s="615">
        <f t="shared" si="185"/>
        <v>0</v>
      </c>
      <c r="H1193" s="618"/>
      <c r="I1193" s="104">
        <f t="shared" si="182"/>
        <v>0</v>
      </c>
      <c r="J1193" s="615">
        <f t="shared" si="186"/>
        <v>0</v>
      </c>
      <c r="K1193" s="618"/>
      <c r="L1193" s="104">
        <f t="shared" si="183"/>
        <v>0</v>
      </c>
      <c r="M1193" s="615">
        <f t="shared" si="187"/>
        <v>0</v>
      </c>
      <c r="N1193" s="618"/>
      <c r="O1193" s="104">
        <f t="shared" si="184"/>
        <v>0</v>
      </c>
      <c r="P1193" s="615">
        <f t="shared" si="188"/>
        <v>0</v>
      </c>
      <c r="Q1193" s="616">
        <f t="shared" si="190"/>
        <v>0</v>
      </c>
      <c r="R1193" s="616">
        <f t="shared" si="190"/>
        <v>0</v>
      </c>
      <c r="S1193" s="617">
        <f t="shared" si="189"/>
        <v>0</v>
      </c>
    </row>
    <row r="1194" spans="1:19" ht="22.5">
      <c r="A1194" s="612">
        <f>'[2]Namuna No. 8'!A1198</f>
        <v>0</v>
      </c>
      <c r="B1194" s="618"/>
      <c r="C1194" s="613"/>
      <c r="D1194" s="618"/>
      <c r="E1194" s="618"/>
      <c r="F1194" s="619">
        <f t="shared" si="181"/>
        <v>0</v>
      </c>
      <c r="G1194" s="615">
        <f t="shared" si="185"/>
        <v>0</v>
      </c>
      <c r="H1194" s="618"/>
      <c r="I1194" s="104">
        <f t="shared" si="182"/>
        <v>0</v>
      </c>
      <c r="J1194" s="615">
        <f t="shared" si="186"/>
        <v>0</v>
      </c>
      <c r="K1194" s="618"/>
      <c r="L1194" s="104">
        <f t="shared" si="183"/>
        <v>0</v>
      </c>
      <c r="M1194" s="615">
        <f t="shared" si="187"/>
        <v>0</v>
      </c>
      <c r="N1194" s="618"/>
      <c r="O1194" s="104">
        <f t="shared" si="184"/>
        <v>0</v>
      </c>
      <c r="P1194" s="615">
        <f t="shared" si="188"/>
        <v>0</v>
      </c>
      <c r="Q1194" s="616">
        <f t="shared" si="190"/>
        <v>0</v>
      </c>
      <c r="R1194" s="616">
        <f t="shared" si="190"/>
        <v>0</v>
      </c>
      <c r="S1194" s="617">
        <f t="shared" si="189"/>
        <v>0</v>
      </c>
    </row>
    <row r="1195" spans="1:19" ht="22.5">
      <c r="A1195" s="100">
        <f>'[2]Namuna No. 8'!A1199</f>
        <v>0</v>
      </c>
      <c r="B1195" s="618"/>
      <c r="C1195" s="613"/>
      <c r="D1195" s="618"/>
      <c r="E1195" s="618"/>
      <c r="F1195" s="619">
        <f t="shared" si="181"/>
        <v>0</v>
      </c>
      <c r="G1195" s="615">
        <f t="shared" si="185"/>
        <v>0</v>
      </c>
      <c r="H1195" s="618"/>
      <c r="I1195" s="104">
        <f t="shared" si="182"/>
        <v>0</v>
      </c>
      <c r="J1195" s="615">
        <f t="shared" si="186"/>
        <v>0</v>
      </c>
      <c r="K1195" s="618"/>
      <c r="L1195" s="104">
        <f t="shared" si="183"/>
        <v>0</v>
      </c>
      <c r="M1195" s="615">
        <f t="shared" si="187"/>
        <v>0</v>
      </c>
      <c r="N1195" s="618"/>
      <c r="O1195" s="104">
        <f t="shared" si="184"/>
        <v>0</v>
      </c>
      <c r="P1195" s="615">
        <f t="shared" si="188"/>
        <v>0</v>
      </c>
      <c r="Q1195" s="616">
        <f t="shared" ref="Q1195:Q1197" si="191">E1195+H1195+K1195+N1195</f>
        <v>0</v>
      </c>
      <c r="R1195" s="616">
        <f t="shared" ref="R1195:R1197" si="192">F1195+I1195+L1195+O1195</f>
        <v>0</v>
      </c>
      <c r="S1195" s="617">
        <f t="shared" ref="S1195:S1197" si="193">SUM(Q1195:R1195)</f>
        <v>0</v>
      </c>
    </row>
    <row r="1196" spans="1:19" ht="22.5">
      <c r="A1196" s="100">
        <f>'[2]Namuna No. 8'!A1200</f>
        <v>0</v>
      </c>
      <c r="B1196" s="618"/>
      <c r="C1196" s="613"/>
      <c r="D1196" s="618"/>
      <c r="E1196" s="618"/>
      <c r="F1196" s="619">
        <f t="shared" si="181"/>
        <v>0</v>
      </c>
      <c r="G1196" s="615">
        <f t="shared" si="185"/>
        <v>0</v>
      </c>
      <c r="H1196" s="618"/>
      <c r="I1196" s="104">
        <f t="shared" si="182"/>
        <v>0</v>
      </c>
      <c r="J1196" s="615">
        <f t="shared" si="186"/>
        <v>0</v>
      </c>
      <c r="K1196" s="618"/>
      <c r="L1196" s="104">
        <f t="shared" si="183"/>
        <v>0</v>
      </c>
      <c r="M1196" s="615">
        <f t="shared" si="187"/>
        <v>0</v>
      </c>
      <c r="N1196" s="618"/>
      <c r="O1196" s="104">
        <f t="shared" si="184"/>
        <v>0</v>
      </c>
      <c r="P1196" s="615">
        <f t="shared" si="188"/>
        <v>0</v>
      </c>
      <c r="Q1196" s="616">
        <f t="shared" si="191"/>
        <v>0</v>
      </c>
      <c r="R1196" s="616">
        <f t="shared" si="192"/>
        <v>0</v>
      </c>
      <c r="S1196" s="617">
        <f t="shared" si="193"/>
        <v>0</v>
      </c>
    </row>
    <row r="1197" spans="1:19" ht="22.5">
      <c r="A1197" s="100">
        <f>'[2]Namuna No. 8'!A1201</f>
        <v>0</v>
      </c>
      <c r="B1197" s="618"/>
      <c r="C1197" s="613"/>
      <c r="D1197" s="618"/>
      <c r="E1197" s="618"/>
      <c r="F1197" s="619">
        <f t="shared" si="181"/>
        <v>0</v>
      </c>
      <c r="G1197" s="615">
        <f t="shared" si="185"/>
        <v>0</v>
      </c>
      <c r="H1197" s="618"/>
      <c r="I1197" s="104">
        <f t="shared" si="182"/>
        <v>0</v>
      </c>
      <c r="J1197" s="615">
        <f t="shared" si="186"/>
        <v>0</v>
      </c>
      <c r="K1197" s="618"/>
      <c r="L1197" s="104">
        <f t="shared" si="183"/>
        <v>0</v>
      </c>
      <c r="M1197" s="615">
        <f t="shared" si="187"/>
        <v>0</v>
      </c>
      <c r="N1197" s="618"/>
      <c r="O1197" s="104">
        <f t="shared" si="184"/>
        <v>0</v>
      </c>
      <c r="P1197" s="615">
        <f t="shared" si="188"/>
        <v>0</v>
      </c>
      <c r="Q1197" s="616">
        <f t="shared" si="191"/>
        <v>0</v>
      </c>
      <c r="R1197" s="616">
        <f t="shared" si="192"/>
        <v>0</v>
      </c>
      <c r="S1197" s="617">
        <f t="shared" si="193"/>
        <v>0</v>
      </c>
    </row>
    <row r="1198" spans="1:19">
      <c r="A1198" s="618"/>
      <c r="B1198" s="618"/>
      <c r="C1198" s="618"/>
      <c r="D1198" s="618"/>
      <c r="E1198" s="618"/>
      <c r="F1198" s="618"/>
      <c r="G1198" s="618"/>
      <c r="H1198" s="618"/>
      <c r="I1198" s="618"/>
      <c r="J1198" s="618"/>
      <c r="K1198" s="618"/>
      <c r="L1198" s="618"/>
      <c r="M1198" s="618"/>
      <c r="N1198" s="618"/>
      <c r="O1198" s="618"/>
      <c r="P1198" s="618"/>
      <c r="Q1198" s="618"/>
      <c r="R1198" s="618"/>
      <c r="S1198" s="618"/>
    </row>
  </sheetData>
  <mergeCells count="12">
    <mergeCell ref="A1:S1"/>
    <mergeCell ref="A2:S2"/>
    <mergeCell ref="A3:S3"/>
    <mergeCell ref="A4:A6"/>
    <mergeCell ref="B4:B6"/>
    <mergeCell ref="C4:D5"/>
    <mergeCell ref="E4:S4"/>
    <mergeCell ref="E5:G5"/>
    <mergeCell ref="H5:J5"/>
    <mergeCell ref="K5:M5"/>
    <mergeCell ref="N5:P5"/>
    <mergeCell ref="Q5:S5"/>
  </mergeCells>
  <conditionalFormatting sqref="C7:C503">
    <cfRule type="duplicateValues" dxfId="0" priority="1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'न.८ साठीचे दर'!$AM$2:$AM$529</xm:f>
          </x14:formula1>
          <xm:sqref>C7:C1197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6"/>
  <sheetViews>
    <sheetView workbookViewId="0">
      <selection sqref="A1:A666"/>
    </sheetView>
  </sheetViews>
  <sheetFormatPr defaultRowHeight="15"/>
  <sheetData>
    <row r="1" spans="1:1">
      <c r="A1" s="623">
        <v>1</v>
      </c>
    </row>
    <row r="2" spans="1:1">
      <c r="A2" s="623">
        <v>2</v>
      </c>
    </row>
    <row r="3" spans="1:1">
      <c r="A3" s="623">
        <v>3</v>
      </c>
    </row>
    <row r="4" spans="1:1">
      <c r="A4" s="623">
        <v>4</v>
      </c>
    </row>
    <row r="5" spans="1:1">
      <c r="A5" s="623">
        <v>5</v>
      </c>
    </row>
    <row r="6" spans="1:1">
      <c r="A6" s="623">
        <v>6</v>
      </c>
    </row>
    <row r="7" spans="1:1">
      <c r="A7" s="623">
        <v>7</v>
      </c>
    </row>
    <row r="8" spans="1:1">
      <c r="A8" s="623">
        <v>8</v>
      </c>
    </row>
    <row r="9" spans="1:1">
      <c r="A9" s="623">
        <v>9</v>
      </c>
    </row>
    <row r="10" spans="1:1">
      <c r="A10" s="623">
        <v>10</v>
      </c>
    </row>
    <row r="11" spans="1:1">
      <c r="A11" s="623">
        <v>11</v>
      </c>
    </row>
    <row r="12" spans="1:1">
      <c r="A12" s="623">
        <v>12</v>
      </c>
    </row>
    <row r="13" spans="1:1">
      <c r="A13" s="623">
        <v>13</v>
      </c>
    </row>
    <row r="14" spans="1:1">
      <c r="A14" s="623">
        <v>14</v>
      </c>
    </row>
    <row r="15" spans="1:1">
      <c r="A15" s="623">
        <v>15</v>
      </c>
    </row>
    <row r="16" spans="1:1">
      <c r="A16" s="623">
        <v>16</v>
      </c>
    </row>
    <row r="17" spans="1:1">
      <c r="A17" s="623">
        <v>17</v>
      </c>
    </row>
    <row r="18" spans="1:1">
      <c r="A18" s="623">
        <v>18</v>
      </c>
    </row>
    <row r="19" spans="1:1">
      <c r="A19" s="623">
        <v>19</v>
      </c>
    </row>
    <row r="20" spans="1:1">
      <c r="A20" s="623">
        <v>20</v>
      </c>
    </row>
    <row r="21" spans="1:1">
      <c r="A21" s="623">
        <v>21</v>
      </c>
    </row>
    <row r="22" spans="1:1">
      <c r="A22" s="623">
        <v>22</v>
      </c>
    </row>
    <row r="23" spans="1:1">
      <c r="A23" s="623">
        <v>23</v>
      </c>
    </row>
    <row r="24" spans="1:1">
      <c r="A24" s="623">
        <v>24</v>
      </c>
    </row>
    <row r="25" spans="1:1">
      <c r="A25" s="623">
        <v>25</v>
      </c>
    </row>
    <row r="26" spans="1:1">
      <c r="A26" s="623">
        <v>26</v>
      </c>
    </row>
    <row r="27" spans="1:1">
      <c r="A27" s="623">
        <v>27</v>
      </c>
    </row>
    <row r="28" spans="1:1">
      <c r="A28" s="623">
        <v>28</v>
      </c>
    </row>
    <row r="29" spans="1:1">
      <c r="A29" s="623">
        <v>29</v>
      </c>
    </row>
    <row r="30" spans="1:1">
      <c r="A30" s="623">
        <v>30</v>
      </c>
    </row>
    <row r="31" spans="1:1">
      <c r="A31" s="623">
        <v>31</v>
      </c>
    </row>
    <row r="32" spans="1:1">
      <c r="A32" s="623">
        <v>32</v>
      </c>
    </row>
    <row r="33" spans="1:1">
      <c r="A33" s="623">
        <v>33</v>
      </c>
    </row>
    <row r="34" spans="1:1">
      <c r="A34" s="623">
        <v>34</v>
      </c>
    </row>
    <row r="35" spans="1:1">
      <c r="A35" s="623">
        <v>35</v>
      </c>
    </row>
    <row r="36" spans="1:1">
      <c r="A36" s="623">
        <v>36</v>
      </c>
    </row>
    <row r="37" spans="1:1">
      <c r="A37" s="623">
        <v>37</v>
      </c>
    </row>
    <row r="38" spans="1:1">
      <c r="A38" s="623">
        <v>38</v>
      </c>
    </row>
    <row r="39" spans="1:1">
      <c r="A39" s="623">
        <v>39</v>
      </c>
    </row>
    <row r="40" spans="1:1">
      <c r="A40" s="623">
        <v>40</v>
      </c>
    </row>
    <row r="41" spans="1:1">
      <c r="A41" s="623">
        <v>41</v>
      </c>
    </row>
    <row r="42" spans="1:1">
      <c r="A42" s="623">
        <v>42</v>
      </c>
    </row>
    <row r="43" spans="1:1">
      <c r="A43" s="623">
        <v>43</v>
      </c>
    </row>
    <row r="44" spans="1:1">
      <c r="A44" s="623">
        <v>44</v>
      </c>
    </row>
    <row r="45" spans="1:1">
      <c r="A45" s="623">
        <v>45</v>
      </c>
    </row>
    <row r="46" spans="1:1">
      <c r="A46" s="623">
        <v>46</v>
      </c>
    </row>
    <row r="47" spans="1:1">
      <c r="A47" s="623">
        <v>47</v>
      </c>
    </row>
    <row r="48" spans="1:1">
      <c r="A48" s="623">
        <v>48</v>
      </c>
    </row>
    <row r="49" spans="1:1">
      <c r="A49" s="623">
        <v>49</v>
      </c>
    </row>
    <row r="50" spans="1:1">
      <c r="A50" s="623">
        <v>50</v>
      </c>
    </row>
    <row r="51" spans="1:1">
      <c r="A51" s="623">
        <v>51</v>
      </c>
    </row>
    <row r="52" spans="1:1">
      <c r="A52" s="623">
        <v>52</v>
      </c>
    </row>
    <row r="53" spans="1:1">
      <c r="A53" s="623">
        <v>53</v>
      </c>
    </row>
    <row r="54" spans="1:1">
      <c r="A54" s="623">
        <v>54</v>
      </c>
    </row>
    <row r="55" spans="1:1">
      <c r="A55" s="623">
        <v>55</v>
      </c>
    </row>
    <row r="56" spans="1:1">
      <c r="A56" s="623">
        <v>56</v>
      </c>
    </row>
    <row r="57" spans="1:1">
      <c r="A57" s="623">
        <v>57</v>
      </c>
    </row>
    <row r="58" spans="1:1">
      <c r="A58" s="623">
        <v>58</v>
      </c>
    </row>
    <row r="59" spans="1:1">
      <c r="A59" s="623">
        <v>59</v>
      </c>
    </row>
    <row r="60" spans="1:1">
      <c r="A60" s="623">
        <v>60</v>
      </c>
    </row>
    <row r="61" spans="1:1">
      <c r="A61" s="623">
        <v>61</v>
      </c>
    </row>
    <row r="62" spans="1:1">
      <c r="A62" s="623">
        <v>62</v>
      </c>
    </row>
    <row r="63" spans="1:1">
      <c r="A63" s="623">
        <v>63</v>
      </c>
    </row>
    <row r="64" spans="1:1">
      <c r="A64" s="623">
        <v>64</v>
      </c>
    </row>
    <row r="65" spans="1:1">
      <c r="A65" s="623">
        <v>65</v>
      </c>
    </row>
    <row r="66" spans="1:1">
      <c r="A66" s="623">
        <v>66</v>
      </c>
    </row>
    <row r="67" spans="1:1">
      <c r="A67" s="623">
        <v>67</v>
      </c>
    </row>
    <row r="68" spans="1:1">
      <c r="A68" s="623">
        <v>68</v>
      </c>
    </row>
    <row r="69" spans="1:1">
      <c r="A69" s="623">
        <v>69</v>
      </c>
    </row>
    <row r="70" spans="1:1">
      <c r="A70" s="623">
        <v>70</v>
      </c>
    </row>
    <row r="71" spans="1:1">
      <c r="A71" s="623">
        <v>71</v>
      </c>
    </row>
    <row r="72" spans="1:1">
      <c r="A72" s="623">
        <v>72</v>
      </c>
    </row>
    <row r="73" spans="1:1">
      <c r="A73" s="623">
        <v>73</v>
      </c>
    </row>
    <row r="74" spans="1:1">
      <c r="A74" s="623">
        <v>74</v>
      </c>
    </row>
    <row r="75" spans="1:1">
      <c r="A75" s="623">
        <v>75</v>
      </c>
    </row>
    <row r="76" spans="1:1">
      <c r="A76" s="623">
        <v>76</v>
      </c>
    </row>
    <row r="77" spans="1:1">
      <c r="A77" s="623">
        <v>77</v>
      </c>
    </row>
    <row r="78" spans="1:1">
      <c r="A78" s="623">
        <v>78</v>
      </c>
    </row>
    <row r="79" spans="1:1">
      <c r="A79" s="623">
        <v>79</v>
      </c>
    </row>
    <row r="80" spans="1:1">
      <c r="A80" s="623">
        <v>80</v>
      </c>
    </row>
    <row r="81" spans="1:1">
      <c r="A81" s="623">
        <v>81</v>
      </c>
    </row>
    <row r="82" spans="1:1">
      <c r="A82" s="623">
        <v>82</v>
      </c>
    </row>
    <row r="83" spans="1:1">
      <c r="A83" s="623">
        <v>83</v>
      </c>
    </row>
    <row r="84" spans="1:1">
      <c r="A84" s="623">
        <v>84</v>
      </c>
    </row>
    <row r="85" spans="1:1">
      <c r="A85" s="623">
        <v>85</v>
      </c>
    </row>
    <row r="86" spans="1:1">
      <c r="A86" s="623">
        <v>86</v>
      </c>
    </row>
    <row r="87" spans="1:1">
      <c r="A87" s="623">
        <v>87</v>
      </c>
    </row>
    <row r="88" spans="1:1">
      <c r="A88" s="623">
        <v>88</v>
      </c>
    </row>
    <row r="89" spans="1:1">
      <c r="A89" s="623">
        <v>89</v>
      </c>
    </row>
    <row r="90" spans="1:1">
      <c r="A90" s="623">
        <v>90</v>
      </c>
    </row>
    <row r="91" spans="1:1">
      <c r="A91" s="623">
        <v>91</v>
      </c>
    </row>
    <row r="92" spans="1:1">
      <c r="A92" s="623">
        <v>92</v>
      </c>
    </row>
    <row r="93" spans="1:1">
      <c r="A93" s="623">
        <v>93</v>
      </c>
    </row>
    <row r="94" spans="1:1">
      <c r="A94" s="623">
        <v>94</v>
      </c>
    </row>
    <row r="95" spans="1:1">
      <c r="A95" s="623">
        <v>95</v>
      </c>
    </row>
    <row r="96" spans="1:1">
      <c r="A96" s="623">
        <v>96</v>
      </c>
    </row>
    <row r="97" spans="1:1">
      <c r="A97" s="623">
        <v>97</v>
      </c>
    </row>
    <row r="98" spans="1:1">
      <c r="A98" s="623">
        <v>98</v>
      </c>
    </row>
    <row r="99" spans="1:1">
      <c r="A99" s="623">
        <v>99</v>
      </c>
    </row>
    <row r="100" spans="1:1">
      <c r="A100" s="623">
        <v>100</v>
      </c>
    </row>
    <row r="101" spans="1:1">
      <c r="A101" s="623">
        <v>101</v>
      </c>
    </row>
    <row r="102" spans="1:1">
      <c r="A102" s="623">
        <v>102</v>
      </c>
    </row>
    <row r="103" spans="1:1">
      <c r="A103" s="623">
        <v>103</v>
      </c>
    </row>
    <row r="104" spans="1:1">
      <c r="A104" s="623">
        <v>104</v>
      </c>
    </row>
    <row r="105" spans="1:1">
      <c r="A105" s="623">
        <v>105</v>
      </c>
    </row>
    <row r="106" spans="1:1">
      <c r="A106" s="623">
        <v>106</v>
      </c>
    </row>
    <row r="107" spans="1:1">
      <c r="A107" s="623">
        <v>107</v>
      </c>
    </row>
    <row r="108" spans="1:1">
      <c r="A108" s="623">
        <v>108</v>
      </c>
    </row>
    <row r="109" spans="1:1">
      <c r="A109" s="623">
        <v>109</v>
      </c>
    </row>
    <row r="110" spans="1:1">
      <c r="A110" s="623">
        <v>110</v>
      </c>
    </row>
    <row r="111" spans="1:1">
      <c r="A111" s="623">
        <v>111</v>
      </c>
    </row>
    <row r="112" spans="1:1">
      <c r="A112" s="623">
        <v>112</v>
      </c>
    </row>
    <row r="113" spans="1:1">
      <c r="A113" s="623">
        <v>113</v>
      </c>
    </row>
    <row r="114" spans="1:1">
      <c r="A114" s="623">
        <v>114</v>
      </c>
    </row>
    <row r="115" spans="1:1">
      <c r="A115" s="623">
        <v>115</v>
      </c>
    </row>
    <row r="116" spans="1:1">
      <c r="A116" s="623">
        <v>116</v>
      </c>
    </row>
    <row r="117" spans="1:1">
      <c r="A117" s="623">
        <v>117</v>
      </c>
    </row>
    <row r="118" spans="1:1">
      <c r="A118" s="623">
        <v>118</v>
      </c>
    </row>
    <row r="119" spans="1:1">
      <c r="A119" s="623">
        <v>119</v>
      </c>
    </row>
    <row r="120" spans="1:1">
      <c r="A120" s="623">
        <v>120</v>
      </c>
    </row>
    <row r="121" spans="1:1">
      <c r="A121" s="623">
        <v>121</v>
      </c>
    </row>
    <row r="122" spans="1:1">
      <c r="A122" s="623">
        <v>122</v>
      </c>
    </row>
    <row r="123" spans="1:1">
      <c r="A123" s="623">
        <v>123</v>
      </c>
    </row>
    <row r="124" spans="1:1">
      <c r="A124" s="623">
        <v>124</v>
      </c>
    </row>
    <row r="125" spans="1:1">
      <c r="A125" s="623">
        <v>125</v>
      </c>
    </row>
    <row r="126" spans="1:1">
      <c r="A126" s="623">
        <v>126</v>
      </c>
    </row>
    <row r="127" spans="1:1">
      <c r="A127" s="623">
        <v>127</v>
      </c>
    </row>
    <row r="128" spans="1:1">
      <c r="A128" s="623">
        <v>128</v>
      </c>
    </row>
    <row r="129" spans="1:1">
      <c r="A129" s="623">
        <v>129</v>
      </c>
    </row>
    <row r="130" spans="1:1">
      <c r="A130" s="623">
        <v>130</v>
      </c>
    </row>
    <row r="131" spans="1:1">
      <c r="A131" s="623">
        <v>131</v>
      </c>
    </row>
    <row r="132" spans="1:1">
      <c r="A132" s="623">
        <v>132</v>
      </c>
    </row>
    <row r="133" spans="1:1">
      <c r="A133" s="623">
        <v>133</v>
      </c>
    </row>
    <row r="134" spans="1:1">
      <c r="A134" s="623">
        <v>134</v>
      </c>
    </row>
    <row r="135" spans="1:1">
      <c r="A135" s="623">
        <v>135</v>
      </c>
    </row>
    <row r="136" spans="1:1">
      <c r="A136" s="623">
        <v>136</v>
      </c>
    </row>
    <row r="137" spans="1:1">
      <c r="A137" s="623">
        <v>137</v>
      </c>
    </row>
    <row r="138" spans="1:1">
      <c r="A138" s="623">
        <v>138</v>
      </c>
    </row>
    <row r="139" spans="1:1">
      <c r="A139" s="623">
        <v>139</v>
      </c>
    </row>
    <row r="140" spans="1:1">
      <c r="A140" s="623">
        <v>140</v>
      </c>
    </row>
    <row r="141" spans="1:1">
      <c r="A141" s="623">
        <v>141</v>
      </c>
    </row>
    <row r="142" spans="1:1">
      <c r="A142" s="623">
        <v>142</v>
      </c>
    </row>
    <row r="143" spans="1:1">
      <c r="A143" s="623">
        <v>143</v>
      </c>
    </row>
    <row r="144" spans="1:1">
      <c r="A144" s="623">
        <v>144</v>
      </c>
    </row>
    <row r="145" spans="1:1">
      <c r="A145" s="623">
        <v>145</v>
      </c>
    </row>
    <row r="146" spans="1:1">
      <c r="A146" s="623">
        <v>146</v>
      </c>
    </row>
    <row r="147" spans="1:1">
      <c r="A147" s="623">
        <v>147</v>
      </c>
    </row>
    <row r="148" spans="1:1">
      <c r="A148" s="623">
        <v>148</v>
      </c>
    </row>
    <row r="149" spans="1:1">
      <c r="A149" s="623">
        <v>149</v>
      </c>
    </row>
    <row r="150" spans="1:1">
      <c r="A150" s="623">
        <v>150</v>
      </c>
    </row>
    <row r="151" spans="1:1">
      <c r="A151" s="623">
        <v>151</v>
      </c>
    </row>
    <row r="152" spans="1:1">
      <c r="A152" s="623">
        <v>152</v>
      </c>
    </row>
    <row r="153" spans="1:1">
      <c r="A153" s="623">
        <v>153</v>
      </c>
    </row>
    <row r="154" spans="1:1">
      <c r="A154" s="623">
        <v>154</v>
      </c>
    </row>
    <row r="155" spans="1:1">
      <c r="A155" s="623">
        <v>155</v>
      </c>
    </row>
    <row r="156" spans="1:1">
      <c r="A156" s="623">
        <v>156</v>
      </c>
    </row>
    <row r="157" spans="1:1">
      <c r="A157" s="623">
        <v>157</v>
      </c>
    </row>
    <row r="158" spans="1:1">
      <c r="A158" s="623">
        <v>158</v>
      </c>
    </row>
    <row r="159" spans="1:1">
      <c r="A159" s="623">
        <v>159</v>
      </c>
    </row>
    <row r="160" spans="1:1">
      <c r="A160" s="623">
        <v>160</v>
      </c>
    </row>
    <row r="161" spans="1:1">
      <c r="A161" s="623">
        <v>161</v>
      </c>
    </row>
    <row r="162" spans="1:1">
      <c r="A162" s="623">
        <v>162</v>
      </c>
    </row>
    <row r="163" spans="1:1">
      <c r="A163" s="623">
        <v>163</v>
      </c>
    </row>
    <row r="164" spans="1:1">
      <c r="A164" s="623">
        <v>164</v>
      </c>
    </row>
    <row r="165" spans="1:1">
      <c r="A165" s="623">
        <v>165</v>
      </c>
    </row>
    <row r="166" spans="1:1">
      <c r="A166" s="623">
        <v>166</v>
      </c>
    </row>
    <row r="167" spans="1:1">
      <c r="A167" s="623">
        <v>167</v>
      </c>
    </row>
    <row r="168" spans="1:1">
      <c r="A168" s="623">
        <v>168</v>
      </c>
    </row>
    <row r="169" spans="1:1">
      <c r="A169" s="623">
        <v>169</v>
      </c>
    </row>
    <row r="170" spans="1:1">
      <c r="A170" s="623">
        <v>170</v>
      </c>
    </row>
    <row r="171" spans="1:1">
      <c r="A171" s="623">
        <v>171</v>
      </c>
    </row>
    <row r="172" spans="1:1">
      <c r="A172" s="623">
        <v>172</v>
      </c>
    </row>
    <row r="173" spans="1:1">
      <c r="A173" s="623">
        <v>173</v>
      </c>
    </row>
    <row r="174" spans="1:1">
      <c r="A174" s="623">
        <v>174</v>
      </c>
    </row>
    <row r="175" spans="1:1">
      <c r="A175" s="623">
        <v>175</v>
      </c>
    </row>
    <row r="176" spans="1:1">
      <c r="A176" s="623">
        <v>176</v>
      </c>
    </row>
    <row r="177" spans="1:1">
      <c r="A177" s="623">
        <v>177</v>
      </c>
    </row>
    <row r="178" spans="1:1">
      <c r="A178" s="623">
        <v>178</v>
      </c>
    </row>
    <row r="179" spans="1:1">
      <c r="A179" s="623">
        <v>179</v>
      </c>
    </row>
    <row r="180" spans="1:1">
      <c r="A180" s="623">
        <v>180</v>
      </c>
    </row>
    <row r="181" spans="1:1">
      <c r="A181" s="623">
        <v>181</v>
      </c>
    </row>
    <row r="182" spans="1:1">
      <c r="A182" s="623">
        <v>182</v>
      </c>
    </row>
    <row r="183" spans="1:1">
      <c r="A183" s="623">
        <v>183</v>
      </c>
    </row>
    <row r="184" spans="1:1">
      <c r="A184" s="623">
        <v>184</v>
      </c>
    </row>
    <row r="185" spans="1:1">
      <c r="A185" s="623">
        <v>185</v>
      </c>
    </row>
    <row r="186" spans="1:1">
      <c r="A186" s="623">
        <v>186</v>
      </c>
    </row>
    <row r="187" spans="1:1">
      <c r="A187" s="623">
        <v>187</v>
      </c>
    </row>
    <row r="188" spans="1:1">
      <c r="A188" s="623">
        <v>188</v>
      </c>
    </row>
    <row r="189" spans="1:1">
      <c r="A189" s="623">
        <v>189</v>
      </c>
    </row>
    <row r="190" spans="1:1">
      <c r="A190" s="623">
        <v>190</v>
      </c>
    </row>
    <row r="191" spans="1:1">
      <c r="A191" s="623">
        <v>191</v>
      </c>
    </row>
    <row r="192" spans="1:1">
      <c r="A192" s="623">
        <v>192</v>
      </c>
    </row>
    <row r="193" spans="1:1">
      <c r="A193" s="623">
        <v>193</v>
      </c>
    </row>
    <row r="194" spans="1:1">
      <c r="A194" s="623">
        <v>194</v>
      </c>
    </row>
    <row r="195" spans="1:1">
      <c r="A195" s="623">
        <v>195</v>
      </c>
    </row>
    <row r="196" spans="1:1">
      <c r="A196" s="623">
        <v>196</v>
      </c>
    </row>
    <row r="197" spans="1:1">
      <c r="A197" s="623">
        <v>197</v>
      </c>
    </row>
    <row r="198" spans="1:1">
      <c r="A198" s="623">
        <v>198</v>
      </c>
    </row>
    <row r="199" spans="1:1">
      <c r="A199" s="623">
        <v>199</v>
      </c>
    </row>
    <row r="200" spans="1:1">
      <c r="A200" s="623">
        <v>200</v>
      </c>
    </row>
    <row r="201" spans="1:1">
      <c r="A201" s="623">
        <v>201</v>
      </c>
    </row>
    <row r="202" spans="1:1">
      <c r="A202" s="623">
        <v>202</v>
      </c>
    </row>
    <row r="203" spans="1:1">
      <c r="A203" s="623">
        <v>203</v>
      </c>
    </row>
    <row r="204" spans="1:1">
      <c r="A204" s="623">
        <v>204</v>
      </c>
    </row>
    <row r="205" spans="1:1">
      <c r="A205" s="623">
        <v>205</v>
      </c>
    </row>
    <row r="206" spans="1:1">
      <c r="A206" s="623">
        <v>206</v>
      </c>
    </row>
    <row r="207" spans="1:1">
      <c r="A207" s="623">
        <v>207</v>
      </c>
    </row>
    <row r="208" spans="1:1">
      <c r="A208" s="623">
        <v>208</v>
      </c>
    </row>
    <row r="209" spans="1:1">
      <c r="A209" s="623">
        <v>209</v>
      </c>
    </row>
    <row r="210" spans="1:1">
      <c r="A210" s="623">
        <v>210</v>
      </c>
    </row>
    <row r="211" spans="1:1">
      <c r="A211" s="623">
        <v>211</v>
      </c>
    </row>
    <row r="212" spans="1:1">
      <c r="A212" s="623">
        <v>212</v>
      </c>
    </row>
    <row r="213" spans="1:1">
      <c r="A213" s="623">
        <v>213</v>
      </c>
    </row>
    <row r="214" spans="1:1">
      <c r="A214" s="623">
        <v>214</v>
      </c>
    </row>
    <row r="215" spans="1:1">
      <c r="A215" s="623">
        <v>215</v>
      </c>
    </row>
    <row r="216" spans="1:1">
      <c r="A216" s="623">
        <v>216</v>
      </c>
    </row>
    <row r="217" spans="1:1">
      <c r="A217" s="623">
        <v>217</v>
      </c>
    </row>
    <row r="218" spans="1:1">
      <c r="A218" s="623">
        <v>218</v>
      </c>
    </row>
    <row r="219" spans="1:1">
      <c r="A219" s="623">
        <v>219</v>
      </c>
    </row>
    <row r="220" spans="1:1">
      <c r="A220" s="623">
        <v>220</v>
      </c>
    </row>
    <row r="221" spans="1:1">
      <c r="A221" s="623">
        <v>221</v>
      </c>
    </row>
    <row r="222" spans="1:1">
      <c r="A222" s="623">
        <v>222</v>
      </c>
    </row>
    <row r="223" spans="1:1">
      <c r="A223" s="623">
        <v>223</v>
      </c>
    </row>
    <row r="224" spans="1:1">
      <c r="A224" s="623">
        <v>224</v>
      </c>
    </row>
    <row r="225" spans="1:1">
      <c r="A225" s="623">
        <v>225</v>
      </c>
    </row>
    <row r="226" spans="1:1">
      <c r="A226" s="623">
        <v>226</v>
      </c>
    </row>
    <row r="227" spans="1:1">
      <c r="A227" s="623">
        <v>227</v>
      </c>
    </row>
    <row r="228" spans="1:1">
      <c r="A228" s="623">
        <v>228</v>
      </c>
    </row>
    <row r="229" spans="1:1">
      <c r="A229" s="623">
        <v>229</v>
      </c>
    </row>
    <row r="230" spans="1:1">
      <c r="A230" s="623">
        <v>230</v>
      </c>
    </row>
    <row r="231" spans="1:1">
      <c r="A231" s="623">
        <v>231</v>
      </c>
    </row>
    <row r="232" spans="1:1">
      <c r="A232" s="623">
        <v>232</v>
      </c>
    </row>
    <row r="233" spans="1:1">
      <c r="A233" s="623">
        <v>233</v>
      </c>
    </row>
    <row r="234" spans="1:1">
      <c r="A234" s="623">
        <v>234</v>
      </c>
    </row>
    <row r="235" spans="1:1">
      <c r="A235" s="623">
        <v>235</v>
      </c>
    </row>
    <row r="236" spans="1:1">
      <c r="A236" s="623">
        <v>236</v>
      </c>
    </row>
    <row r="237" spans="1:1">
      <c r="A237" s="623">
        <v>237</v>
      </c>
    </row>
    <row r="238" spans="1:1">
      <c r="A238" s="623">
        <v>238</v>
      </c>
    </row>
    <row r="239" spans="1:1">
      <c r="A239" s="623">
        <v>239</v>
      </c>
    </row>
    <row r="240" spans="1:1">
      <c r="A240" s="623">
        <v>240</v>
      </c>
    </row>
    <row r="241" spans="1:1">
      <c r="A241" s="623">
        <v>241</v>
      </c>
    </row>
    <row r="242" spans="1:1">
      <c r="A242" s="623">
        <v>242</v>
      </c>
    </row>
    <row r="243" spans="1:1">
      <c r="A243" s="623">
        <v>243</v>
      </c>
    </row>
    <row r="244" spans="1:1">
      <c r="A244" s="623">
        <v>244</v>
      </c>
    </row>
    <row r="245" spans="1:1">
      <c r="A245" s="623">
        <v>245</v>
      </c>
    </row>
    <row r="246" spans="1:1">
      <c r="A246" s="623">
        <v>246</v>
      </c>
    </row>
    <row r="247" spans="1:1">
      <c r="A247" s="623">
        <v>247</v>
      </c>
    </row>
    <row r="248" spans="1:1">
      <c r="A248" s="623">
        <v>248</v>
      </c>
    </row>
    <row r="249" spans="1:1">
      <c r="A249" s="623">
        <v>249</v>
      </c>
    </row>
    <row r="250" spans="1:1">
      <c r="A250" s="623">
        <v>250</v>
      </c>
    </row>
    <row r="251" spans="1:1">
      <c r="A251" s="623">
        <v>251</v>
      </c>
    </row>
    <row r="252" spans="1:1">
      <c r="A252" s="623">
        <v>252</v>
      </c>
    </row>
    <row r="253" spans="1:1">
      <c r="A253" s="623">
        <v>253</v>
      </c>
    </row>
    <row r="254" spans="1:1">
      <c r="A254" s="623">
        <v>254</v>
      </c>
    </row>
    <row r="255" spans="1:1">
      <c r="A255" s="623">
        <v>255</v>
      </c>
    </row>
    <row r="256" spans="1:1">
      <c r="A256" s="623">
        <v>256</v>
      </c>
    </row>
    <row r="257" spans="1:1">
      <c r="A257" s="623">
        <v>257</v>
      </c>
    </row>
    <row r="258" spans="1:1">
      <c r="A258" s="623">
        <v>258</v>
      </c>
    </row>
    <row r="259" spans="1:1">
      <c r="A259" s="623">
        <v>259</v>
      </c>
    </row>
    <row r="260" spans="1:1">
      <c r="A260" s="623">
        <v>260</v>
      </c>
    </row>
    <row r="261" spans="1:1">
      <c r="A261" s="623">
        <v>261</v>
      </c>
    </row>
    <row r="262" spans="1:1">
      <c r="A262" s="623">
        <v>262</v>
      </c>
    </row>
    <row r="263" spans="1:1">
      <c r="A263" s="623">
        <v>263</v>
      </c>
    </row>
    <row r="264" spans="1:1">
      <c r="A264" s="623">
        <v>264</v>
      </c>
    </row>
    <row r="265" spans="1:1">
      <c r="A265" s="623">
        <v>265</v>
      </c>
    </row>
    <row r="266" spans="1:1">
      <c r="A266" s="623">
        <v>266</v>
      </c>
    </row>
    <row r="267" spans="1:1">
      <c r="A267" s="623">
        <v>267</v>
      </c>
    </row>
    <row r="268" spans="1:1">
      <c r="A268" s="623">
        <v>268</v>
      </c>
    </row>
    <row r="269" spans="1:1">
      <c r="A269" s="623">
        <v>269</v>
      </c>
    </row>
    <row r="270" spans="1:1">
      <c r="A270" s="623">
        <v>270</v>
      </c>
    </row>
    <row r="271" spans="1:1">
      <c r="A271" s="623">
        <v>271</v>
      </c>
    </row>
    <row r="272" spans="1:1">
      <c r="A272" s="623">
        <v>272</v>
      </c>
    </row>
    <row r="273" spans="1:1">
      <c r="A273" s="623">
        <v>273</v>
      </c>
    </row>
    <row r="274" spans="1:1">
      <c r="A274" s="623">
        <v>274</v>
      </c>
    </row>
    <row r="275" spans="1:1">
      <c r="A275" s="623">
        <v>275</v>
      </c>
    </row>
    <row r="276" spans="1:1">
      <c r="A276" s="623">
        <v>276</v>
      </c>
    </row>
    <row r="277" spans="1:1">
      <c r="A277" s="623">
        <v>277</v>
      </c>
    </row>
    <row r="278" spans="1:1">
      <c r="A278" s="623">
        <v>278</v>
      </c>
    </row>
    <row r="279" spans="1:1">
      <c r="A279" s="623">
        <v>279</v>
      </c>
    </row>
    <row r="280" spans="1:1">
      <c r="A280" s="623">
        <v>280</v>
      </c>
    </row>
    <row r="281" spans="1:1">
      <c r="A281" s="623">
        <v>281</v>
      </c>
    </row>
    <row r="282" spans="1:1">
      <c r="A282" s="623">
        <v>282</v>
      </c>
    </row>
    <row r="283" spans="1:1">
      <c r="A283" s="623">
        <v>283</v>
      </c>
    </row>
    <row r="284" spans="1:1">
      <c r="A284" s="623">
        <v>284</v>
      </c>
    </row>
    <row r="285" spans="1:1">
      <c r="A285" s="623">
        <v>285</v>
      </c>
    </row>
    <row r="286" spans="1:1">
      <c r="A286" s="623">
        <v>286</v>
      </c>
    </row>
    <row r="287" spans="1:1">
      <c r="A287" s="623">
        <v>287</v>
      </c>
    </row>
    <row r="288" spans="1:1">
      <c r="A288" s="623">
        <v>288</v>
      </c>
    </row>
    <row r="289" spans="1:1">
      <c r="A289" s="623">
        <v>289</v>
      </c>
    </row>
    <row r="290" spans="1:1">
      <c r="A290" s="623">
        <v>290</v>
      </c>
    </row>
    <row r="291" spans="1:1">
      <c r="A291" s="623">
        <v>291</v>
      </c>
    </row>
    <row r="292" spans="1:1">
      <c r="A292" s="623">
        <v>292</v>
      </c>
    </row>
    <row r="293" spans="1:1">
      <c r="A293" s="623">
        <v>293</v>
      </c>
    </row>
    <row r="294" spans="1:1">
      <c r="A294" s="623">
        <v>294</v>
      </c>
    </row>
    <row r="295" spans="1:1">
      <c r="A295" s="623">
        <v>295</v>
      </c>
    </row>
    <row r="296" spans="1:1">
      <c r="A296" s="623">
        <v>296</v>
      </c>
    </row>
    <row r="297" spans="1:1">
      <c r="A297" s="623">
        <v>297</v>
      </c>
    </row>
    <row r="298" spans="1:1">
      <c r="A298" s="623">
        <v>298</v>
      </c>
    </row>
    <row r="299" spans="1:1">
      <c r="A299" s="623">
        <v>299</v>
      </c>
    </row>
    <row r="300" spans="1:1">
      <c r="A300" s="623">
        <v>300</v>
      </c>
    </row>
    <row r="301" spans="1:1">
      <c r="A301" s="623">
        <v>301</v>
      </c>
    </row>
    <row r="302" spans="1:1">
      <c r="A302" s="623">
        <v>302</v>
      </c>
    </row>
    <row r="303" spans="1:1">
      <c r="A303" s="623">
        <v>303</v>
      </c>
    </row>
    <row r="304" spans="1:1">
      <c r="A304" s="623">
        <v>304</v>
      </c>
    </row>
    <row r="305" spans="1:1">
      <c r="A305" s="623">
        <v>305</v>
      </c>
    </row>
    <row r="306" spans="1:1">
      <c r="A306" s="623">
        <v>306</v>
      </c>
    </row>
    <row r="307" spans="1:1">
      <c r="A307" s="623">
        <v>307</v>
      </c>
    </row>
    <row r="308" spans="1:1">
      <c r="A308" s="623">
        <v>308</v>
      </c>
    </row>
    <row r="309" spans="1:1">
      <c r="A309" s="623">
        <v>309</v>
      </c>
    </row>
    <row r="310" spans="1:1">
      <c r="A310" s="623">
        <v>310</v>
      </c>
    </row>
    <row r="311" spans="1:1">
      <c r="A311" s="623">
        <v>311</v>
      </c>
    </row>
    <row r="312" spans="1:1">
      <c r="A312" s="623">
        <v>312</v>
      </c>
    </row>
    <row r="313" spans="1:1">
      <c r="A313" s="623">
        <v>313</v>
      </c>
    </row>
    <row r="314" spans="1:1">
      <c r="A314" s="623">
        <v>314</v>
      </c>
    </row>
    <row r="315" spans="1:1">
      <c r="A315" s="623">
        <v>315</v>
      </c>
    </row>
    <row r="316" spans="1:1">
      <c r="A316" s="623">
        <v>316</v>
      </c>
    </row>
    <row r="317" spans="1:1">
      <c r="A317" s="623">
        <v>317</v>
      </c>
    </row>
    <row r="318" spans="1:1">
      <c r="A318" s="623">
        <v>318</v>
      </c>
    </row>
    <row r="319" spans="1:1">
      <c r="A319" s="623">
        <v>319</v>
      </c>
    </row>
    <row r="320" spans="1:1">
      <c r="A320" s="623">
        <v>320</v>
      </c>
    </row>
    <row r="321" spans="1:1">
      <c r="A321" s="623">
        <v>321</v>
      </c>
    </row>
    <row r="322" spans="1:1">
      <c r="A322" s="623">
        <v>322</v>
      </c>
    </row>
    <row r="323" spans="1:1">
      <c r="A323" s="623">
        <v>323</v>
      </c>
    </row>
    <row r="324" spans="1:1">
      <c r="A324" s="623">
        <v>324</v>
      </c>
    </row>
    <row r="325" spans="1:1">
      <c r="A325" s="623">
        <v>325</v>
      </c>
    </row>
    <row r="326" spans="1:1">
      <c r="A326" s="623">
        <v>326</v>
      </c>
    </row>
    <row r="327" spans="1:1">
      <c r="A327" s="623">
        <v>327</v>
      </c>
    </row>
    <row r="328" spans="1:1">
      <c r="A328" s="623">
        <v>328</v>
      </c>
    </row>
    <row r="329" spans="1:1">
      <c r="A329" s="623">
        <v>329</v>
      </c>
    </row>
    <row r="330" spans="1:1">
      <c r="A330" s="623">
        <v>330</v>
      </c>
    </row>
    <row r="331" spans="1:1">
      <c r="A331" s="623">
        <v>331</v>
      </c>
    </row>
    <row r="332" spans="1:1">
      <c r="A332" s="623">
        <v>332</v>
      </c>
    </row>
    <row r="333" spans="1:1">
      <c r="A333" s="623">
        <v>333</v>
      </c>
    </row>
    <row r="334" spans="1:1">
      <c r="A334" s="623">
        <v>334</v>
      </c>
    </row>
    <row r="335" spans="1:1">
      <c r="A335" s="623">
        <v>335</v>
      </c>
    </row>
    <row r="336" spans="1:1">
      <c r="A336" s="623">
        <v>336</v>
      </c>
    </row>
    <row r="337" spans="1:1">
      <c r="A337" s="623">
        <v>337</v>
      </c>
    </row>
    <row r="338" spans="1:1">
      <c r="A338" s="623">
        <v>338</v>
      </c>
    </row>
    <row r="339" spans="1:1">
      <c r="A339" s="623">
        <v>339</v>
      </c>
    </row>
    <row r="340" spans="1:1">
      <c r="A340" s="623">
        <v>340</v>
      </c>
    </row>
    <row r="341" spans="1:1">
      <c r="A341" s="623">
        <v>341</v>
      </c>
    </row>
    <row r="342" spans="1:1">
      <c r="A342" s="623">
        <v>342</v>
      </c>
    </row>
    <row r="343" spans="1:1">
      <c r="A343" s="623">
        <v>343</v>
      </c>
    </row>
    <row r="344" spans="1:1">
      <c r="A344" s="623">
        <v>344</v>
      </c>
    </row>
    <row r="345" spans="1:1">
      <c r="A345" s="623">
        <v>345</v>
      </c>
    </row>
    <row r="346" spans="1:1">
      <c r="A346" s="623">
        <v>346</v>
      </c>
    </row>
    <row r="347" spans="1:1">
      <c r="A347" s="623">
        <v>347</v>
      </c>
    </row>
    <row r="348" spans="1:1">
      <c r="A348" s="623">
        <v>348</v>
      </c>
    </row>
    <row r="349" spans="1:1">
      <c r="A349" s="623">
        <v>349</v>
      </c>
    </row>
    <row r="350" spans="1:1">
      <c r="A350" s="623">
        <v>350</v>
      </c>
    </row>
    <row r="351" spans="1:1">
      <c r="A351" s="623">
        <v>351</v>
      </c>
    </row>
    <row r="352" spans="1:1">
      <c r="A352" s="623">
        <v>352</v>
      </c>
    </row>
    <row r="353" spans="1:1">
      <c r="A353" s="623">
        <v>353</v>
      </c>
    </row>
    <row r="354" spans="1:1">
      <c r="A354" s="623">
        <v>354</v>
      </c>
    </row>
    <row r="355" spans="1:1">
      <c r="A355" s="623">
        <v>355</v>
      </c>
    </row>
    <row r="356" spans="1:1">
      <c r="A356" s="623">
        <v>356</v>
      </c>
    </row>
    <row r="357" spans="1:1">
      <c r="A357" s="623">
        <v>357</v>
      </c>
    </row>
    <row r="358" spans="1:1">
      <c r="A358" s="623">
        <v>358</v>
      </c>
    </row>
    <row r="359" spans="1:1">
      <c r="A359" s="623">
        <v>359</v>
      </c>
    </row>
    <row r="360" spans="1:1">
      <c r="A360" s="623">
        <v>360</v>
      </c>
    </row>
    <row r="361" spans="1:1">
      <c r="A361" s="623">
        <v>361</v>
      </c>
    </row>
    <row r="362" spans="1:1">
      <c r="A362" s="623">
        <v>362</v>
      </c>
    </row>
    <row r="363" spans="1:1">
      <c r="A363" s="623">
        <v>363</v>
      </c>
    </row>
    <row r="364" spans="1:1">
      <c r="A364" s="623">
        <v>364</v>
      </c>
    </row>
    <row r="365" spans="1:1">
      <c r="A365" s="623">
        <v>365</v>
      </c>
    </row>
    <row r="366" spans="1:1">
      <c r="A366" s="623">
        <v>366</v>
      </c>
    </row>
    <row r="367" spans="1:1">
      <c r="A367" s="623">
        <v>367</v>
      </c>
    </row>
    <row r="368" spans="1:1">
      <c r="A368" s="623">
        <v>368</v>
      </c>
    </row>
    <row r="369" spans="1:1">
      <c r="A369" s="623">
        <v>369</v>
      </c>
    </row>
    <row r="370" spans="1:1">
      <c r="A370" s="623">
        <v>370</v>
      </c>
    </row>
    <row r="371" spans="1:1">
      <c r="A371" s="623">
        <v>371</v>
      </c>
    </row>
    <row r="372" spans="1:1">
      <c r="A372" s="623">
        <v>372</v>
      </c>
    </row>
    <row r="373" spans="1:1">
      <c r="A373" s="623">
        <v>373</v>
      </c>
    </row>
    <row r="374" spans="1:1">
      <c r="A374" s="623">
        <v>374</v>
      </c>
    </row>
    <row r="375" spans="1:1">
      <c r="A375" s="623">
        <v>375</v>
      </c>
    </row>
    <row r="376" spans="1:1">
      <c r="A376" s="623">
        <v>376</v>
      </c>
    </row>
    <row r="377" spans="1:1">
      <c r="A377" s="623">
        <v>377</v>
      </c>
    </row>
    <row r="378" spans="1:1">
      <c r="A378" s="623">
        <v>378</v>
      </c>
    </row>
    <row r="379" spans="1:1">
      <c r="A379" s="623">
        <v>379</v>
      </c>
    </row>
    <row r="380" spans="1:1">
      <c r="A380" s="623">
        <v>380</v>
      </c>
    </row>
    <row r="381" spans="1:1">
      <c r="A381" s="623">
        <v>381</v>
      </c>
    </row>
    <row r="382" spans="1:1">
      <c r="A382" s="623">
        <v>382</v>
      </c>
    </row>
    <row r="383" spans="1:1">
      <c r="A383" s="623">
        <v>383</v>
      </c>
    </row>
    <row r="384" spans="1:1">
      <c r="A384" s="623">
        <v>384</v>
      </c>
    </row>
    <row r="385" spans="1:1">
      <c r="A385" s="623">
        <v>385</v>
      </c>
    </row>
    <row r="386" spans="1:1">
      <c r="A386" s="623">
        <v>386</v>
      </c>
    </row>
    <row r="387" spans="1:1">
      <c r="A387" s="623">
        <v>387</v>
      </c>
    </row>
    <row r="388" spans="1:1">
      <c r="A388" s="623">
        <v>388</v>
      </c>
    </row>
    <row r="389" spans="1:1">
      <c r="A389" s="623">
        <v>389</v>
      </c>
    </row>
    <row r="390" spans="1:1">
      <c r="A390" s="623">
        <v>390</v>
      </c>
    </row>
    <row r="391" spans="1:1">
      <c r="A391" s="623">
        <v>391</v>
      </c>
    </row>
    <row r="392" spans="1:1">
      <c r="A392" s="623">
        <v>392</v>
      </c>
    </row>
    <row r="393" spans="1:1">
      <c r="A393" s="623">
        <v>393</v>
      </c>
    </row>
    <row r="394" spans="1:1">
      <c r="A394" s="623">
        <v>394</v>
      </c>
    </row>
    <row r="395" spans="1:1">
      <c r="A395" s="623">
        <v>395</v>
      </c>
    </row>
    <row r="396" spans="1:1">
      <c r="A396" s="623">
        <v>396</v>
      </c>
    </row>
    <row r="397" spans="1:1">
      <c r="A397" s="623">
        <v>397</v>
      </c>
    </row>
    <row r="398" spans="1:1">
      <c r="A398" s="623">
        <v>398</v>
      </c>
    </row>
    <row r="399" spans="1:1">
      <c r="A399" s="623">
        <v>399</v>
      </c>
    </row>
    <row r="400" spans="1:1">
      <c r="A400" s="623">
        <v>400</v>
      </c>
    </row>
    <row r="401" spans="1:1">
      <c r="A401" s="623">
        <v>401</v>
      </c>
    </row>
    <row r="402" spans="1:1">
      <c r="A402" s="623">
        <v>402</v>
      </c>
    </row>
    <row r="403" spans="1:1">
      <c r="A403" s="623">
        <v>403</v>
      </c>
    </row>
    <row r="404" spans="1:1">
      <c r="A404" s="623">
        <v>404</v>
      </c>
    </row>
    <row r="405" spans="1:1">
      <c r="A405" s="623">
        <v>405</v>
      </c>
    </row>
    <row r="406" spans="1:1">
      <c r="A406" s="623">
        <v>406</v>
      </c>
    </row>
    <row r="407" spans="1:1">
      <c r="A407" s="623">
        <v>407</v>
      </c>
    </row>
    <row r="408" spans="1:1">
      <c r="A408" s="623">
        <v>408</v>
      </c>
    </row>
    <row r="409" spans="1:1">
      <c r="A409" s="623">
        <v>409</v>
      </c>
    </row>
    <row r="410" spans="1:1">
      <c r="A410" s="623">
        <v>410</v>
      </c>
    </row>
    <row r="411" spans="1:1">
      <c r="A411" s="623">
        <v>411</v>
      </c>
    </row>
    <row r="412" spans="1:1">
      <c r="A412" s="623">
        <v>412</v>
      </c>
    </row>
    <row r="413" spans="1:1">
      <c r="A413" s="623">
        <v>413</v>
      </c>
    </row>
    <row r="414" spans="1:1">
      <c r="A414" s="623">
        <v>414</v>
      </c>
    </row>
    <row r="415" spans="1:1">
      <c r="A415" s="623">
        <v>415</v>
      </c>
    </row>
    <row r="416" spans="1:1">
      <c r="A416" s="623">
        <v>416</v>
      </c>
    </row>
    <row r="417" spans="1:1">
      <c r="A417" s="623">
        <v>417</v>
      </c>
    </row>
    <row r="418" spans="1:1">
      <c r="A418" s="623">
        <v>418</v>
      </c>
    </row>
    <row r="419" spans="1:1">
      <c r="A419" s="623">
        <v>419</v>
      </c>
    </row>
    <row r="420" spans="1:1">
      <c r="A420" s="623">
        <v>420</v>
      </c>
    </row>
    <row r="421" spans="1:1">
      <c r="A421" s="623">
        <v>421</v>
      </c>
    </row>
    <row r="422" spans="1:1">
      <c r="A422" s="623">
        <v>422</v>
      </c>
    </row>
    <row r="423" spans="1:1">
      <c r="A423" s="623">
        <v>423</v>
      </c>
    </row>
    <row r="424" spans="1:1">
      <c r="A424" s="623">
        <v>424</v>
      </c>
    </row>
    <row r="425" spans="1:1">
      <c r="A425" s="623">
        <v>425</v>
      </c>
    </row>
    <row r="426" spans="1:1">
      <c r="A426" s="623">
        <v>426</v>
      </c>
    </row>
    <row r="427" spans="1:1">
      <c r="A427" s="623">
        <v>427</v>
      </c>
    </row>
    <row r="428" spans="1:1">
      <c r="A428" s="623">
        <v>428</v>
      </c>
    </row>
    <row r="429" spans="1:1">
      <c r="A429" s="623">
        <v>429</v>
      </c>
    </row>
    <row r="430" spans="1:1">
      <c r="A430" s="623">
        <v>430</v>
      </c>
    </row>
    <row r="431" spans="1:1">
      <c r="A431" s="623">
        <v>431</v>
      </c>
    </row>
    <row r="432" spans="1:1">
      <c r="A432" s="623">
        <v>432</v>
      </c>
    </row>
    <row r="433" spans="1:1">
      <c r="A433" s="623">
        <v>433</v>
      </c>
    </row>
    <row r="434" spans="1:1">
      <c r="A434" s="623">
        <v>434</v>
      </c>
    </row>
    <row r="435" spans="1:1">
      <c r="A435" s="623">
        <v>435</v>
      </c>
    </row>
    <row r="436" spans="1:1">
      <c r="A436" s="623">
        <v>436</v>
      </c>
    </row>
    <row r="437" spans="1:1">
      <c r="A437" s="623">
        <v>437</v>
      </c>
    </row>
    <row r="438" spans="1:1">
      <c r="A438" s="623">
        <v>438</v>
      </c>
    </row>
    <row r="439" spans="1:1">
      <c r="A439" s="623">
        <v>439</v>
      </c>
    </row>
    <row r="440" spans="1:1">
      <c r="A440" s="623">
        <v>440</v>
      </c>
    </row>
    <row r="441" spans="1:1">
      <c r="A441" s="623">
        <v>441</v>
      </c>
    </row>
    <row r="442" spans="1:1">
      <c r="A442" s="623">
        <v>442</v>
      </c>
    </row>
    <row r="443" spans="1:1">
      <c r="A443" s="623">
        <v>443</v>
      </c>
    </row>
    <row r="444" spans="1:1">
      <c r="A444" s="623">
        <v>444</v>
      </c>
    </row>
    <row r="445" spans="1:1">
      <c r="A445" s="623">
        <v>445</v>
      </c>
    </row>
    <row r="446" spans="1:1">
      <c r="A446" s="623">
        <v>446</v>
      </c>
    </row>
    <row r="447" spans="1:1">
      <c r="A447" s="623">
        <v>447</v>
      </c>
    </row>
    <row r="448" spans="1:1">
      <c r="A448" s="623">
        <v>448</v>
      </c>
    </row>
    <row r="449" spans="1:1">
      <c r="A449" s="623">
        <v>449</v>
      </c>
    </row>
    <row r="450" spans="1:1">
      <c r="A450" s="623">
        <v>450</v>
      </c>
    </row>
    <row r="451" spans="1:1">
      <c r="A451" s="623">
        <v>451</v>
      </c>
    </row>
    <row r="452" spans="1:1">
      <c r="A452" s="623">
        <v>452</v>
      </c>
    </row>
    <row r="453" spans="1:1">
      <c r="A453" s="623">
        <v>453</v>
      </c>
    </row>
    <row r="454" spans="1:1">
      <c r="A454" s="623">
        <v>454</v>
      </c>
    </row>
    <row r="455" spans="1:1">
      <c r="A455" s="623">
        <v>455</v>
      </c>
    </row>
    <row r="456" spans="1:1">
      <c r="A456" s="623">
        <v>456</v>
      </c>
    </row>
    <row r="457" spans="1:1">
      <c r="A457" s="623">
        <v>457</v>
      </c>
    </row>
    <row r="458" spans="1:1">
      <c r="A458" s="623">
        <v>458</v>
      </c>
    </row>
    <row r="459" spans="1:1">
      <c r="A459" s="623">
        <v>459</v>
      </c>
    </row>
    <row r="460" spans="1:1">
      <c r="A460" s="623">
        <v>460</v>
      </c>
    </row>
    <row r="461" spans="1:1">
      <c r="A461" s="623">
        <v>461</v>
      </c>
    </row>
    <row r="462" spans="1:1">
      <c r="A462" s="623">
        <v>462</v>
      </c>
    </row>
    <row r="463" spans="1:1">
      <c r="A463" s="623">
        <v>463</v>
      </c>
    </row>
    <row r="464" spans="1:1">
      <c r="A464" s="623">
        <v>464</v>
      </c>
    </row>
    <row r="465" spans="1:1">
      <c r="A465" s="623">
        <v>465</v>
      </c>
    </row>
    <row r="466" spans="1:1">
      <c r="A466" s="623">
        <v>466</v>
      </c>
    </row>
    <row r="467" spans="1:1">
      <c r="A467" s="623">
        <v>467</v>
      </c>
    </row>
    <row r="468" spans="1:1">
      <c r="A468" s="623">
        <v>468</v>
      </c>
    </row>
    <row r="469" spans="1:1">
      <c r="A469" s="623">
        <v>469</v>
      </c>
    </row>
    <row r="470" spans="1:1">
      <c r="A470" s="623">
        <v>470</v>
      </c>
    </row>
    <row r="471" spans="1:1">
      <c r="A471" s="623">
        <v>471</v>
      </c>
    </row>
    <row r="472" spans="1:1">
      <c r="A472" s="623">
        <v>472</v>
      </c>
    </row>
    <row r="473" spans="1:1">
      <c r="A473" s="623">
        <v>473</v>
      </c>
    </row>
    <row r="474" spans="1:1">
      <c r="A474" s="623">
        <v>474</v>
      </c>
    </row>
    <row r="475" spans="1:1">
      <c r="A475" s="623">
        <v>475</v>
      </c>
    </row>
    <row r="476" spans="1:1">
      <c r="A476" s="623">
        <v>476</v>
      </c>
    </row>
    <row r="477" spans="1:1">
      <c r="A477" s="623">
        <v>477</v>
      </c>
    </row>
    <row r="478" spans="1:1">
      <c r="A478" s="623">
        <v>478</v>
      </c>
    </row>
    <row r="479" spans="1:1">
      <c r="A479" s="623">
        <v>479</v>
      </c>
    </row>
    <row r="480" spans="1:1">
      <c r="A480" s="623">
        <v>480</v>
      </c>
    </row>
    <row r="481" spans="1:1">
      <c r="A481" s="623">
        <v>481</v>
      </c>
    </row>
    <row r="482" spans="1:1">
      <c r="A482" s="623">
        <v>482</v>
      </c>
    </row>
    <row r="483" spans="1:1">
      <c r="A483" s="623">
        <v>483</v>
      </c>
    </row>
    <row r="484" spans="1:1">
      <c r="A484" s="623">
        <v>484</v>
      </c>
    </row>
    <row r="485" spans="1:1">
      <c r="A485" s="623">
        <v>485</v>
      </c>
    </row>
    <row r="486" spans="1:1">
      <c r="A486" s="623">
        <v>486</v>
      </c>
    </row>
    <row r="487" spans="1:1">
      <c r="A487" s="623">
        <v>487</v>
      </c>
    </row>
    <row r="488" spans="1:1">
      <c r="A488" s="623">
        <v>488</v>
      </c>
    </row>
    <row r="489" spans="1:1">
      <c r="A489" s="623">
        <v>489</v>
      </c>
    </row>
    <row r="490" spans="1:1">
      <c r="A490" s="623">
        <v>490</v>
      </c>
    </row>
    <row r="491" spans="1:1">
      <c r="A491" s="623">
        <v>491</v>
      </c>
    </row>
    <row r="492" spans="1:1">
      <c r="A492" s="623">
        <v>492</v>
      </c>
    </row>
    <row r="493" spans="1:1">
      <c r="A493" s="623">
        <v>493</v>
      </c>
    </row>
    <row r="494" spans="1:1">
      <c r="A494" s="623">
        <v>494</v>
      </c>
    </row>
    <row r="495" spans="1:1">
      <c r="A495" s="623">
        <v>495</v>
      </c>
    </row>
    <row r="496" spans="1:1">
      <c r="A496" s="623">
        <v>496</v>
      </c>
    </row>
    <row r="497" spans="1:1">
      <c r="A497" s="623">
        <v>497</v>
      </c>
    </row>
    <row r="498" spans="1:1">
      <c r="A498" s="623">
        <v>498</v>
      </c>
    </row>
    <row r="499" spans="1:1">
      <c r="A499" s="623">
        <v>499</v>
      </c>
    </row>
    <row r="500" spans="1:1">
      <c r="A500" s="623">
        <v>500</v>
      </c>
    </row>
    <row r="501" spans="1:1">
      <c r="A501" s="623">
        <v>501</v>
      </c>
    </row>
    <row r="502" spans="1:1">
      <c r="A502" s="623">
        <v>502</v>
      </c>
    </row>
    <row r="503" spans="1:1">
      <c r="A503" s="623">
        <v>503</v>
      </c>
    </row>
    <row r="504" spans="1:1">
      <c r="A504" s="623">
        <v>504</v>
      </c>
    </row>
    <row r="505" spans="1:1">
      <c r="A505" s="623">
        <v>505</v>
      </c>
    </row>
    <row r="506" spans="1:1">
      <c r="A506" s="623">
        <v>506</v>
      </c>
    </row>
    <row r="507" spans="1:1">
      <c r="A507" s="623">
        <v>507</v>
      </c>
    </row>
    <row r="508" spans="1:1">
      <c r="A508" s="623">
        <v>508</v>
      </c>
    </row>
    <row r="509" spans="1:1">
      <c r="A509" s="623">
        <v>509</v>
      </c>
    </row>
    <row r="510" spans="1:1">
      <c r="A510" s="623">
        <v>510</v>
      </c>
    </row>
    <row r="511" spans="1:1">
      <c r="A511" s="623">
        <v>511</v>
      </c>
    </row>
    <row r="512" spans="1:1">
      <c r="A512" s="623">
        <v>512</v>
      </c>
    </row>
    <row r="513" spans="1:1">
      <c r="A513" s="623">
        <v>513</v>
      </c>
    </row>
    <row r="514" spans="1:1">
      <c r="A514" s="623">
        <v>514</v>
      </c>
    </row>
    <row r="515" spans="1:1">
      <c r="A515" s="623">
        <v>515</v>
      </c>
    </row>
    <row r="516" spans="1:1">
      <c r="A516" s="623">
        <v>516</v>
      </c>
    </row>
    <row r="517" spans="1:1">
      <c r="A517" s="623">
        <v>517</v>
      </c>
    </row>
    <row r="518" spans="1:1">
      <c r="A518" s="623">
        <v>518</v>
      </c>
    </row>
    <row r="519" spans="1:1">
      <c r="A519" s="623">
        <v>519</v>
      </c>
    </row>
    <row r="520" spans="1:1">
      <c r="A520" s="623">
        <v>520</v>
      </c>
    </row>
    <row r="521" spans="1:1">
      <c r="A521" s="623">
        <v>521</v>
      </c>
    </row>
    <row r="522" spans="1:1">
      <c r="A522" s="623">
        <v>522</v>
      </c>
    </row>
    <row r="523" spans="1:1">
      <c r="A523" s="623">
        <v>523</v>
      </c>
    </row>
    <row r="524" spans="1:1">
      <c r="A524" s="623">
        <v>524</v>
      </c>
    </row>
    <row r="525" spans="1:1">
      <c r="A525" s="623">
        <v>525</v>
      </c>
    </row>
    <row r="526" spans="1:1">
      <c r="A526" s="623">
        <v>526</v>
      </c>
    </row>
    <row r="527" spans="1:1">
      <c r="A527" s="623">
        <v>527</v>
      </c>
    </row>
    <row r="528" spans="1:1">
      <c r="A528" s="623">
        <v>528</v>
      </c>
    </row>
    <row r="529" spans="1:1">
      <c r="A529" s="623">
        <v>529</v>
      </c>
    </row>
    <row r="530" spans="1:1">
      <c r="A530" s="623">
        <v>530</v>
      </c>
    </row>
    <row r="531" spans="1:1">
      <c r="A531" s="623">
        <v>531</v>
      </c>
    </row>
    <row r="532" spans="1:1">
      <c r="A532" s="623">
        <v>532</v>
      </c>
    </row>
    <row r="533" spans="1:1">
      <c r="A533" s="623">
        <v>533</v>
      </c>
    </row>
    <row r="534" spans="1:1">
      <c r="A534" s="623">
        <v>534</v>
      </c>
    </row>
    <row r="535" spans="1:1">
      <c r="A535" s="623">
        <v>535</v>
      </c>
    </row>
    <row r="536" spans="1:1">
      <c r="A536" s="623">
        <v>536</v>
      </c>
    </row>
    <row r="537" spans="1:1">
      <c r="A537" s="623">
        <v>537</v>
      </c>
    </row>
    <row r="538" spans="1:1">
      <c r="A538" s="623">
        <v>538</v>
      </c>
    </row>
    <row r="539" spans="1:1">
      <c r="A539" s="623">
        <v>539</v>
      </c>
    </row>
    <row r="540" spans="1:1">
      <c r="A540" s="623">
        <v>540</v>
      </c>
    </row>
    <row r="541" spans="1:1">
      <c r="A541" s="623">
        <v>541</v>
      </c>
    </row>
    <row r="542" spans="1:1">
      <c r="A542" s="623">
        <v>542</v>
      </c>
    </row>
    <row r="543" spans="1:1">
      <c r="A543" s="623">
        <v>543</v>
      </c>
    </row>
    <row r="544" spans="1:1">
      <c r="A544" s="623">
        <v>544</v>
      </c>
    </row>
    <row r="545" spans="1:1">
      <c r="A545" s="623">
        <v>545</v>
      </c>
    </row>
    <row r="546" spans="1:1">
      <c r="A546" s="623">
        <v>546</v>
      </c>
    </row>
    <row r="547" spans="1:1">
      <c r="A547" s="623">
        <v>547</v>
      </c>
    </row>
    <row r="548" spans="1:1">
      <c r="A548" s="623">
        <v>548</v>
      </c>
    </row>
    <row r="549" spans="1:1">
      <c r="A549" s="623">
        <v>549</v>
      </c>
    </row>
    <row r="550" spans="1:1">
      <c r="A550" s="623">
        <v>550</v>
      </c>
    </row>
    <row r="551" spans="1:1">
      <c r="A551" s="623">
        <v>551</v>
      </c>
    </row>
    <row r="552" spans="1:1">
      <c r="A552" s="623">
        <v>552</v>
      </c>
    </row>
    <row r="553" spans="1:1">
      <c r="A553" s="623">
        <v>553</v>
      </c>
    </row>
    <row r="554" spans="1:1">
      <c r="A554" s="623">
        <v>554</v>
      </c>
    </row>
    <row r="555" spans="1:1">
      <c r="A555" s="623">
        <v>555</v>
      </c>
    </row>
    <row r="556" spans="1:1">
      <c r="A556" s="623">
        <v>556</v>
      </c>
    </row>
    <row r="557" spans="1:1">
      <c r="A557" s="623">
        <v>557</v>
      </c>
    </row>
    <row r="558" spans="1:1">
      <c r="A558" s="623">
        <v>558</v>
      </c>
    </row>
    <row r="559" spans="1:1">
      <c r="A559" s="623">
        <v>559</v>
      </c>
    </row>
    <row r="560" spans="1:1">
      <c r="A560" s="623">
        <v>560</v>
      </c>
    </row>
    <row r="561" spans="1:1">
      <c r="A561" s="623">
        <v>561</v>
      </c>
    </row>
    <row r="562" spans="1:1">
      <c r="A562" s="623">
        <v>562</v>
      </c>
    </row>
    <row r="563" spans="1:1">
      <c r="A563" s="623">
        <v>563</v>
      </c>
    </row>
    <row r="564" spans="1:1">
      <c r="A564" s="623">
        <v>564</v>
      </c>
    </row>
    <row r="565" spans="1:1">
      <c r="A565" s="623">
        <v>565</v>
      </c>
    </row>
    <row r="566" spans="1:1">
      <c r="A566" s="623">
        <v>566</v>
      </c>
    </row>
    <row r="567" spans="1:1">
      <c r="A567" s="623">
        <v>567</v>
      </c>
    </row>
    <row r="568" spans="1:1">
      <c r="A568" s="623">
        <v>568</v>
      </c>
    </row>
    <row r="569" spans="1:1">
      <c r="A569" s="623">
        <v>569</v>
      </c>
    </row>
    <row r="570" spans="1:1">
      <c r="A570" s="623">
        <v>570</v>
      </c>
    </row>
    <row r="571" spans="1:1">
      <c r="A571" s="623">
        <v>571</v>
      </c>
    </row>
    <row r="572" spans="1:1">
      <c r="A572" s="623">
        <v>572</v>
      </c>
    </row>
    <row r="573" spans="1:1">
      <c r="A573" s="623">
        <v>573</v>
      </c>
    </row>
    <row r="574" spans="1:1">
      <c r="A574" s="623">
        <v>574</v>
      </c>
    </row>
    <row r="575" spans="1:1">
      <c r="A575" s="623">
        <v>575</v>
      </c>
    </row>
    <row r="576" spans="1:1">
      <c r="A576" s="623">
        <v>576</v>
      </c>
    </row>
    <row r="577" spans="1:1">
      <c r="A577" s="623">
        <v>577</v>
      </c>
    </row>
    <row r="578" spans="1:1">
      <c r="A578" s="623">
        <v>578</v>
      </c>
    </row>
    <row r="579" spans="1:1">
      <c r="A579" s="623">
        <v>579</v>
      </c>
    </row>
    <row r="580" spans="1:1">
      <c r="A580" s="623">
        <v>580</v>
      </c>
    </row>
    <row r="581" spans="1:1">
      <c r="A581" s="623">
        <v>581</v>
      </c>
    </row>
    <row r="582" spans="1:1">
      <c r="A582" s="623">
        <v>582</v>
      </c>
    </row>
    <row r="583" spans="1:1">
      <c r="A583" s="623">
        <v>583</v>
      </c>
    </row>
    <row r="584" spans="1:1">
      <c r="A584" s="623">
        <v>584</v>
      </c>
    </row>
    <row r="585" spans="1:1">
      <c r="A585" s="623">
        <v>585</v>
      </c>
    </row>
    <row r="586" spans="1:1">
      <c r="A586" s="623">
        <v>586</v>
      </c>
    </row>
    <row r="587" spans="1:1">
      <c r="A587" s="623">
        <v>587</v>
      </c>
    </row>
    <row r="588" spans="1:1">
      <c r="A588" s="623">
        <v>588</v>
      </c>
    </row>
    <row r="589" spans="1:1">
      <c r="A589" s="623">
        <v>589</v>
      </c>
    </row>
    <row r="590" spans="1:1">
      <c r="A590" s="623">
        <v>590</v>
      </c>
    </row>
    <row r="591" spans="1:1">
      <c r="A591" s="623">
        <v>591</v>
      </c>
    </row>
    <row r="592" spans="1:1">
      <c r="A592" s="623">
        <v>592</v>
      </c>
    </row>
    <row r="593" spans="1:1">
      <c r="A593" s="623">
        <v>593</v>
      </c>
    </row>
    <row r="594" spans="1:1">
      <c r="A594" s="623">
        <v>594</v>
      </c>
    </row>
    <row r="595" spans="1:1">
      <c r="A595" s="623">
        <v>595</v>
      </c>
    </row>
    <row r="596" spans="1:1">
      <c r="A596" s="623">
        <v>596</v>
      </c>
    </row>
    <row r="597" spans="1:1">
      <c r="A597" s="623">
        <v>597</v>
      </c>
    </row>
    <row r="598" spans="1:1">
      <c r="A598" s="623">
        <v>598</v>
      </c>
    </row>
    <row r="599" spans="1:1">
      <c r="A599" s="623">
        <v>599</v>
      </c>
    </row>
    <row r="600" spans="1:1">
      <c r="A600" s="623">
        <v>600</v>
      </c>
    </row>
    <row r="601" spans="1:1">
      <c r="A601" s="623">
        <v>601</v>
      </c>
    </row>
    <row r="602" spans="1:1">
      <c r="A602" s="623">
        <v>602</v>
      </c>
    </row>
    <row r="603" spans="1:1">
      <c r="A603" s="623">
        <v>603</v>
      </c>
    </row>
    <row r="604" spans="1:1">
      <c r="A604" s="623">
        <v>604</v>
      </c>
    </row>
    <row r="605" spans="1:1">
      <c r="A605" s="623">
        <v>605</v>
      </c>
    </row>
    <row r="606" spans="1:1">
      <c r="A606" s="623">
        <v>606</v>
      </c>
    </row>
    <row r="607" spans="1:1">
      <c r="A607" s="623">
        <v>607</v>
      </c>
    </row>
    <row r="608" spans="1:1">
      <c r="A608" s="623">
        <v>608</v>
      </c>
    </row>
    <row r="609" spans="1:1">
      <c r="A609" s="623">
        <v>609</v>
      </c>
    </row>
    <row r="610" spans="1:1">
      <c r="A610" s="623">
        <v>610</v>
      </c>
    </row>
    <row r="611" spans="1:1">
      <c r="A611" s="623">
        <v>611</v>
      </c>
    </row>
    <row r="612" spans="1:1">
      <c r="A612" s="623">
        <v>612</v>
      </c>
    </row>
    <row r="613" spans="1:1">
      <c r="A613" s="623">
        <v>613</v>
      </c>
    </row>
    <row r="614" spans="1:1">
      <c r="A614" s="623">
        <v>614</v>
      </c>
    </row>
    <row r="615" spans="1:1">
      <c r="A615" s="623">
        <v>615</v>
      </c>
    </row>
    <row r="616" spans="1:1">
      <c r="A616" s="623">
        <v>616</v>
      </c>
    </row>
    <row r="617" spans="1:1">
      <c r="A617" s="623">
        <v>617</v>
      </c>
    </row>
    <row r="618" spans="1:1">
      <c r="A618" s="623">
        <v>618</v>
      </c>
    </row>
    <row r="619" spans="1:1">
      <c r="A619" s="623">
        <v>619</v>
      </c>
    </row>
    <row r="620" spans="1:1">
      <c r="A620" s="623">
        <v>620</v>
      </c>
    </row>
    <row r="621" spans="1:1">
      <c r="A621" s="623">
        <v>621</v>
      </c>
    </row>
    <row r="622" spans="1:1">
      <c r="A622" s="623">
        <v>622</v>
      </c>
    </row>
    <row r="623" spans="1:1">
      <c r="A623" s="623">
        <v>623</v>
      </c>
    </row>
    <row r="624" spans="1:1">
      <c r="A624" s="623">
        <v>624</v>
      </c>
    </row>
    <row r="625" spans="1:1">
      <c r="A625" s="623">
        <v>625</v>
      </c>
    </row>
    <row r="626" spans="1:1">
      <c r="A626" s="623">
        <v>626</v>
      </c>
    </row>
    <row r="627" spans="1:1">
      <c r="A627" s="623">
        <v>627</v>
      </c>
    </row>
    <row r="628" spans="1:1">
      <c r="A628" s="623">
        <v>628</v>
      </c>
    </row>
    <row r="629" spans="1:1">
      <c r="A629" s="623">
        <v>629</v>
      </c>
    </row>
    <row r="630" spans="1:1">
      <c r="A630" s="623">
        <v>630</v>
      </c>
    </row>
    <row r="631" spans="1:1">
      <c r="A631" s="623">
        <v>631</v>
      </c>
    </row>
    <row r="632" spans="1:1">
      <c r="A632" s="623">
        <v>632</v>
      </c>
    </row>
    <row r="633" spans="1:1">
      <c r="A633" s="623">
        <v>633</v>
      </c>
    </row>
    <row r="634" spans="1:1">
      <c r="A634" s="623">
        <v>634</v>
      </c>
    </row>
    <row r="635" spans="1:1">
      <c r="A635" s="623">
        <v>635</v>
      </c>
    </row>
    <row r="636" spans="1:1">
      <c r="A636" s="623">
        <v>636</v>
      </c>
    </row>
    <row r="637" spans="1:1">
      <c r="A637" s="623">
        <v>637</v>
      </c>
    </row>
    <row r="638" spans="1:1">
      <c r="A638" s="623">
        <v>638</v>
      </c>
    </row>
    <row r="639" spans="1:1">
      <c r="A639" s="623">
        <v>639</v>
      </c>
    </row>
    <row r="640" spans="1:1">
      <c r="A640" s="623">
        <v>640</v>
      </c>
    </row>
    <row r="641" spans="1:1">
      <c r="A641" s="623">
        <v>641</v>
      </c>
    </row>
    <row r="642" spans="1:1">
      <c r="A642" s="623">
        <v>642</v>
      </c>
    </row>
    <row r="643" spans="1:1">
      <c r="A643" s="623">
        <v>643</v>
      </c>
    </row>
    <row r="644" spans="1:1">
      <c r="A644" s="623">
        <v>644</v>
      </c>
    </row>
    <row r="645" spans="1:1">
      <c r="A645" s="623">
        <v>645</v>
      </c>
    </row>
    <row r="646" spans="1:1">
      <c r="A646" s="623">
        <v>646</v>
      </c>
    </row>
    <row r="647" spans="1:1">
      <c r="A647" s="623">
        <v>647</v>
      </c>
    </row>
    <row r="648" spans="1:1">
      <c r="A648" s="623">
        <v>648</v>
      </c>
    </row>
    <row r="649" spans="1:1">
      <c r="A649" s="623">
        <v>649</v>
      </c>
    </row>
    <row r="650" spans="1:1">
      <c r="A650" s="623">
        <v>650</v>
      </c>
    </row>
    <row r="651" spans="1:1">
      <c r="A651" s="623">
        <v>651</v>
      </c>
    </row>
    <row r="652" spans="1:1">
      <c r="A652" s="623">
        <v>652</v>
      </c>
    </row>
    <row r="653" spans="1:1">
      <c r="A653" s="623">
        <v>653</v>
      </c>
    </row>
    <row r="654" spans="1:1">
      <c r="A654" s="623">
        <v>654</v>
      </c>
    </row>
    <row r="655" spans="1:1">
      <c r="A655" s="623">
        <v>655</v>
      </c>
    </row>
    <row r="656" spans="1:1">
      <c r="A656" s="623">
        <v>656</v>
      </c>
    </row>
    <row r="657" spans="1:1">
      <c r="A657" s="623">
        <v>657</v>
      </c>
    </row>
    <row r="658" spans="1:1">
      <c r="A658" s="623">
        <v>658</v>
      </c>
    </row>
    <row r="659" spans="1:1">
      <c r="A659" s="623">
        <v>659</v>
      </c>
    </row>
    <row r="660" spans="1:1">
      <c r="A660" s="623">
        <v>660</v>
      </c>
    </row>
    <row r="661" spans="1:1">
      <c r="A661" s="623">
        <v>661</v>
      </c>
    </row>
    <row r="662" spans="1:1">
      <c r="A662" s="623">
        <v>662</v>
      </c>
    </row>
    <row r="663" spans="1:1">
      <c r="A663" s="623">
        <v>663</v>
      </c>
    </row>
    <row r="664" spans="1:1">
      <c r="A664" s="623">
        <v>664</v>
      </c>
    </row>
    <row r="665" spans="1:1">
      <c r="A665" s="623">
        <v>665</v>
      </c>
    </row>
    <row r="666" spans="1:1">
      <c r="A666" s="623">
        <v>666</v>
      </c>
    </row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29"/>
  <sheetViews>
    <sheetView topLeftCell="A7" workbookViewId="0">
      <selection activeCell="K8" sqref="K8"/>
    </sheetView>
  </sheetViews>
  <sheetFormatPr defaultRowHeight="15"/>
  <sheetData>
    <row r="1" spans="1:8">
      <c r="A1" s="927" t="s">
        <v>765</v>
      </c>
      <c r="B1" s="928"/>
      <c r="C1" s="928"/>
      <c r="D1" s="928"/>
      <c r="E1" s="928"/>
      <c r="F1" s="928"/>
      <c r="G1" s="928"/>
      <c r="H1" s="929"/>
    </row>
    <row r="2" spans="1:8" ht="15.75">
      <c r="A2" s="107"/>
      <c r="B2" s="108"/>
      <c r="C2" s="108"/>
      <c r="D2" s="108"/>
      <c r="E2" s="108"/>
      <c r="F2" s="108"/>
      <c r="G2" s="108"/>
      <c r="H2" s="109"/>
    </row>
    <row r="3" spans="1:8" ht="26.25">
      <c r="A3" s="930" t="s">
        <v>766</v>
      </c>
      <c r="B3" s="931"/>
      <c r="C3" s="931"/>
      <c r="D3" s="931"/>
      <c r="E3" s="931"/>
      <c r="F3" s="931"/>
      <c r="G3" s="931"/>
      <c r="H3" s="932"/>
    </row>
    <row r="4" spans="1:8">
      <c r="A4" s="110"/>
      <c r="B4" s="111"/>
      <c r="C4" s="111"/>
      <c r="D4" s="111"/>
      <c r="E4" s="111"/>
      <c r="F4" s="111"/>
      <c r="G4" s="112" t="s">
        <v>767</v>
      </c>
      <c r="H4" s="113"/>
    </row>
    <row r="5" spans="1:8" ht="15.75">
      <c r="A5" s="114" t="s">
        <v>793</v>
      </c>
      <c r="B5" s="115"/>
      <c r="C5" s="115"/>
      <c r="D5" s="115"/>
      <c r="E5" s="115" t="s">
        <v>66</v>
      </c>
      <c r="F5" s="108"/>
      <c r="G5" s="108" t="s">
        <v>794</v>
      </c>
      <c r="H5" s="109"/>
    </row>
    <row r="6" spans="1:8" ht="15.75">
      <c r="A6" s="116" t="s">
        <v>768</v>
      </c>
      <c r="B6" s="117" t="s">
        <v>60</v>
      </c>
      <c r="C6" s="118"/>
      <c r="D6" s="118"/>
      <c r="E6" s="118"/>
      <c r="F6" s="119"/>
      <c r="G6" s="119"/>
      <c r="H6" s="120"/>
    </row>
    <row r="7" spans="1:8" ht="15.75">
      <c r="A7" s="114" t="s">
        <v>769</v>
      </c>
      <c r="B7" s="121" t="s">
        <v>60</v>
      </c>
      <c r="C7" s="115" t="s">
        <v>770</v>
      </c>
      <c r="D7" s="115"/>
      <c r="E7" s="108"/>
      <c r="F7" s="108"/>
      <c r="G7" s="108"/>
      <c r="H7" s="109"/>
    </row>
    <row r="8" spans="1:8" ht="15.75">
      <c r="A8" s="122" t="s">
        <v>771</v>
      </c>
      <c r="B8" s="123"/>
      <c r="C8" s="123"/>
      <c r="D8" s="123"/>
      <c r="E8" s="123"/>
      <c r="F8" s="123"/>
      <c r="G8" s="123"/>
      <c r="H8" s="124"/>
    </row>
    <row r="9" spans="1:8" ht="16.5" thickBot="1">
      <c r="A9" s="114" t="s">
        <v>772</v>
      </c>
      <c r="B9" s="108"/>
      <c r="C9" s="108"/>
      <c r="D9" s="108"/>
      <c r="E9" s="108"/>
      <c r="F9" s="108"/>
      <c r="G9" s="108"/>
      <c r="H9" s="109"/>
    </row>
    <row r="10" spans="1:8" ht="16.5" thickTop="1">
      <c r="A10" s="933" t="s">
        <v>773</v>
      </c>
      <c r="B10" s="934"/>
      <c r="C10" s="937" t="s">
        <v>774</v>
      </c>
      <c r="D10" s="938"/>
      <c r="E10" s="939" t="s">
        <v>775</v>
      </c>
      <c r="F10" s="937"/>
      <c r="G10" s="940" t="s">
        <v>776</v>
      </c>
      <c r="H10" s="941"/>
    </row>
    <row r="11" spans="1:8" ht="15.75" thickBot="1">
      <c r="A11" s="935"/>
      <c r="B11" s="936"/>
      <c r="C11" s="125" t="s">
        <v>777</v>
      </c>
      <c r="D11" s="126" t="s">
        <v>778</v>
      </c>
      <c r="E11" s="126" t="s">
        <v>777</v>
      </c>
      <c r="F11" s="127" t="s">
        <v>778</v>
      </c>
      <c r="G11" s="128" t="s">
        <v>777</v>
      </c>
      <c r="H11" s="129" t="s">
        <v>778</v>
      </c>
    </row>
    <row r="12" spans="1:8" ht="16.5" thickTop="1">
      <c r="A12" s="130" t="s">
        <v>779</v>
      </c>
      <c r="B12" s="131"/>
      <c r="C12" s="132"/>
      <c r="D12" s="133"/>
      <c r="E12" s="133"/>
      <c r="F12" s="134"/>
      <c r="G12" s="135">
        <f t="shared" ref="G12:G20" si="0">C12+E12</f>
        <v>0</v>
      </c>
      <c r="H12" s="136"/>
    </row>
    <row r="13" spans="1:8" ht="15.75">
      <c r="A13" s="137" t="s">
        <v>780</v>
      </c>
      <c r="B13" s="138"/>
      <c r="C13" s="139"/>
      <c r="D13" s="140"/>
      <c r="E13" s="140"/>
      <c r="F13" s="141"/>
      <c r="G13" s="135">
        <f t="shared" si="0"/>
        <v>0</v>
      </c>
      <c r="H13" s="142"/>
    </row>
    <row r="14" spans="1:8" ht="15.75">
      <c r="A14" s="137" t="s">
        <v>781</v>
      </c>
      <c r="B14" s="138"/>
      <c r="C14" s="139"/>
      <c r="D14" s="140"/>
      <c r="E14" s="140"/>
      <c r="F14" s="141"/>
      <c r="G14" s="135">
        <f t="shared" si="0"/>
        <v>0</v>
      </c>
      <c r="H14" s="142"/>
    </row>
    <row r="15" spans="1:8" ht="16.5" thickBot="1">
      <c r="A15" s="143" t="s">
        <v>782</v>
      </c>
      <c r="B15" s="144"/>
      <c r="C15" s="145"/>
      <c r="D15" s="146"/>
      <c r="E15" s="146"/>
      <c r="F15" s="147"/>
      <c r="G15" s="135">
        <f t="shared" si="0"/>
        <v>0</v>
      </c>
      <c r="H15" s="148"/>
    </row>
    <row r="16" spans="1:8" ht="16.5" thickTop="1" thickBot="1">
      <c r="A16" s="149"/>
      <c r="B16" s="150" t="s">
        <v>642</v>
      </c>
      <c r="C16" s="151">
        <f>C12+C13+C14+C15</f>
        <v>0</v>
      </c>
      <c r="D16" s="152"/>
      <c r="E16" s="152">
        <f>SUM(E12:E15)</f>
        <v>0</v>
      </c>
      <c r="F16" s="153"/>
      <c r="G16" s="154">
        <f t="shared" si="0"/>
        <v>0</v>
      </c>
      <c r="H16" s="155"/>
    </row>
    <row r="17" spans="1:8" ht="16.5" thickTop="1">
      <c r="A17" s="156" t="s">
        <v>783</v>
      </c>
      <c r="B17" s="157"/>
      <c r="C17" s="158"/>
      <c r="D17" s="159"/>
      <c r="E17" s="159"/>
      <c r="F17" s="160"/>
      <c r="G17" s="161">
        <f t="shared" si="0"/>
        <v>0</v>
      </c>
      <c r="H17" s="162"/>
    </row>
    <row r="18" spans="1:8" ht="15.75">
      <c r="A18" s="163" t="s">
        <v>784</v>
      </c>
      <c r="B18" s="164"/>
      <c r="C18" s="139"/>
      <c r="D18" s="140"/>
      <c r="E18" s="140"/>
      <c r="F18" s="165"/>
      <c r="G18" s="166">
        <f t="shared" si="0"/>
        <v>0</v>
      </c>
      <c r="H18" s="167"/>
    </row>
    <row r="19" spans="1:8" ht="15.75">
      <c r="A19" s="156" t="s">
        <v>785</v>
      </c>
      <c r="B19" s="157"/>
      <c r="C19" s="139"/>
      <c r="D19" s="140"/>
      <c r="E19" s="140"/>
      <c r="F19" s="165"/>
      <c r="G19" s="166">
        <f t="shared" si="0"/>
        <v>0</v>
      </c>
      <c r="H19" s="167"/>
    </row>
    <row r="20" spans="1:8" ht="16.5" thickBot="1">
      <c r="A20" s="168" t="s">
        <v>786</v>
      </c>
      <c r="B20" s="169"/>
      <c r="C20" s="170"/>
      <c r="D20" s="171"/>
      <c r="E20" s="171"/>
      <c r="F20" s="172"/>
      <c r="G20" s="173">
        <f t="shared" si="0"/>
        <v>0</v>
      </c>
      <c r="H20" s="174"/>
    </row>
    <row r="21" spans="1:8" ht="16.5" thickTop="1" thickBot="1">
      <c r="A21" s="149"/>
      <c r="B21" s="150" t="s">
        <v>642</v>
      </c>
      <c r="C21" s="151">
        <f>SUM(C16:C20)</f>
        <v>0</v>
      </c>
      <c r="D21" s="152"/>
      <c r="E21" s="152">
        <f>E16+E18</f>
        <v>0</v>
      </c>
      <c r="F21" s="153"/>
      <c r="G21" s="175">
        <f>C21+E21</f>
        <v>0</v>
      </c>
      <c r="H21" s="155"/>
    </row>
    <row r="22" spans="1:8" ht="16.5" thickTop="1">
      <c r="A22" s="176"/>
      <c r="B22" s="177" t="s">
        <v>787</v>
      </c>
      <c r="C22" s="178"/>
      <c r="D22" s="178"/>
      <c r="E22" s="178"/>
      <c r="F22" s="178"/>
      <c r="G22" s="178"/>
      <c r="H22" s="179"/>
    </row>
    <row r="23" spans="1:8" ht="15.75">
      <c r="A23" s="180" t="s">
        <v>788</v>
      </c>
      <c r="B23" s="178"/>
      <c r="C23" s="178"/>
      <c r="D23" s="178"/>
      <c r="E23" s="178"/>
      <c r="F23" s="178"/>
      <c r="G23" s="178"/>
      <c r="H23" s="179"/>
    </row>
    <row r="24" spans="1:8" ht="15.75">
      <c r="A24" s="180" t="s">
        <v>789</v>
      </c>
      <c r="B24" s="178"/>
      <c r="C24" s="178"/>
      <c r="D24" s="178"/>
      <c r="E24" s="178"/>
      <c r="F24" s="178"/>
      <c r="G24" s="178"/>
      <c r="H24" s="179"/>
    </row>
    <row r="25" spans="1:8" ht="15.75">
      <c r="A25" s="176"/>
      <c r="B25" s="178"/>
      <c r="C25" s="178"/>
      <c r="D25" s="178"/>
      <c r="E25" s="178"/>
      <c r="F25" s="178"/>
      <c r="G25" s="178"/>
      <c r="H25" s="179"/>
    </row>
    <row r="26" spans="1:8" ht="15.75">
      <c r="A26" s="176"/>
      <c r="B26" s="178"/>
      <c r="C26" s="178"/>
      <c r="D26" s="178"/>
      <c r="E26" s="178"/>
      <c r="F26" s="178"/>
      <c r="G26" s="178"/>
      <c r="H26" s="179"/>
    </row>
    <row r="27" spans="1:8" ht="15.75">
      <c r="A27" s="176" t="s">
        <v>790</v>
      </c>
      <c r="B27" s="926">
        <v>43556</v>
      </c>
      <c r="C27" s="926"/>
      <c r="D27" s="178"/>
      <c r="E27" s="178"/>
      <c r="F27" s="178"/>
      <c r="G27" s="178"/>
      <c r="H27" s="179"/>
    </row>
    <row r="28" spans="1:8" ht="15.75">
      <c r="A28" s="181"/>
      <c r="B28" s="108"/>
      <c r="C28" s="108"/>
      <c r="D28" s="108"/>
      <c r="E28" s="108"/>
      <c r="F28" s="108" t="s">
        <v>750</v>
      </c>
      <c r="G28" s="108"/>
      <c r="H28" s="109"/>
    </row>
    <row r="29" spans="1:8" ht="16.5" thickBot="1">
      <c r="A29" s="182"/>
      <c r="B29" s="183"/>
      <c r="C29" s="183"/>
      <c r="D29" s="183"/>
      <c r="E29" s="183"/>
      <c r="F29" s="183"/>
      <c r="G29" s="183"/>
      <c r="H29" s="184"/>
    </row>
  </sheetData>
  <mergeCells count="7">
    <mergeCell ref="B27:C27"/>
    <mergeCell ref="A1:H1"/>
    <mergeCell ref="A3:H3"/>
    <mergeCell ref="A10:B11"/>
    <mergeCell ref="C10:D10"/>
    <mergeCell ref="E10:F10"/>
    <mergeCell ref="G10:H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29"/>
  <sheetViews>
    <sheetView workbookViewId="0">
      <selection activeCell="Q20" sqref="Q20"/>
    </sheetView>
  </sheetViews>
  <sheetFormatPr defaultRowHeight="15"/>
  <sheetData>
    <row r="1" spans="1:8">
      <c r="A1" s="942" t="s">
        <v>765</v>
      </c>
      <c r="B1" s="943"/>
      <c r="C1" s="943"/>
      <c r="D1" s="943"/>
      <c r="E1" s="943"/>
      <c r="F1" s="943"/>
      <c r="G1" s="943"/>
      <c r="H1" s="944"/>
    </row>
    <row r="2" spans="1:8" ht="15.75">
      <c r="A2" s="107"/>
      <c r="B2" s="108"/>
      <c r="C2" s="108"/>
      <c r="D2" s="108"/>
      <c r="E2" s="108"/>
      <c r="F2" s="108"/>
      <c r="G2" s="108"/>
      <c r="H2" s="109"/>
    </row>
    <row r="3" spans="1:8" ht="26.25">
      <c r="A3" s="930" t="s">
        <v>766</v>
      </c>
      <c r="B3" s="931"/>
      <c r="C3" s="931"/>
      <c r="D3" s="931"/>
      <c r="E3" s="931"/>
      <c r="F3" s="931"/>
      <c r="G3" s="931"/>
      <c r="H3" s="932"/>
    </row>
    <row r="4" spans="1:8">
      <c r="A4" s="110"/>
      <c r="B4" s="111"/>
      <c r="C4" s="111"/>
      <c r="D4" s="111"/>
      <c r="E4" s="111"/>
      <c r="F4" s="111"/>
      <c r="G4" s="112" t="s">
        <v>767</v>
      </c>
      <c r="H4" s="113" t="s">
        <v>60</v>
      </c>
    </row>
    <row r="5" spans="1:8" ht="15.75">
      <c r="A5" s="114" t="s">
        <v>791</v>
      </c>
      <c r="B5" s="115"/>
      <c r="C5" s="115"/>
      <c r="D5" s="115"/>
      <c r="E5" s="115" t="s">
        <v>795</v>
      </c>
      <c r="F5" s="108"/>
      <c r="G5" s="108" t="s">
        <v>67</v>
      </c>
      <c r="H5" s="109"/>
    </row>
    <row r="6" spans="1:8" ht="15.75">
      <c r="A6" s="116" t="s">
        <v>768</v>
      </c>
      <c r="B6" s="117" t="s">
        <v>60</v>
      </c>
      <c r="C6" s="118"/>
      <c r="D6" s="118"/>
      <c r="E6" s="118"/>
      <c r="F6" s="119"/>
      <c r="G6" s="119"/>
      <c r="H6" s="120"/>
    </row>
    <row r="7" spans="1:8" ht="15.75">
      <c r="A7" s="114" t="s">
        <v>769</v>
      </c>
      <c r="B7" s="121" t="s">
        <v>60</v>
      </c>
      <c r="C7" s="115" t="s">
        <v>770</v>
      </c>
      <c r="D7" s="115"/>
      <c r="E7" s="108"/>
      <c r="F7" s="108"/>
      <c r="G7" s="108"/>
      <c r="H7" s="109"/>
    </row>
    <row r="8" spans="1:8" ht="15.75">
      <c r="A8" s="180" t="s">
        <v>771</v>
      </c>
      <c r="B8" s="178"/>
      <c r="C8" s="178"/>
      <c r="D8" s="178"/>
      <c r="E8" s="178"/>
      <c r="F8" s="178"/>
      <c r="G8" s="178"/>
      <c r="H8" s="179"/>
    </row>
    <row r="9" spans="1:8" ht="16.5" thickBot="1">
      <c r="A9" s="114" t="s">
        <v>772</v>
      </c>
      <c r="B9" s="108"/>
      <c r="C9" s="108"/>
      <c r="D9" s="108"/>
      <c r="E9" s="108"/>
      <c r="F9" s="108"/>
      <c r="G9" s="108"/>
      <c r="H9" s="109"/>
    </row>
    <row r="10" spans="1:8" ht="16.5" thickTop="1">
      <c r="A10" s="933" t="s">
        <v>773</v>
      </c>
      <c r="B10" s="934"/>
      <c r="C10" s="937" t="s">
        <v>774</v>
      </c>
      <c r="D10" s="938"/>
      <c r="E10" s="939" t="s">
        <v>775</v>
      </c>
      <c r="F10" s="937"/>
      <c r="G10" s="940" t="s">
        <v>776</v>
      </c>
      <c r="H10" s="941"/>
    </row>
    <row r="11" spans="1:8" ht="15.75" thickBot="1">
      <c r="A11" s="935"/>
      <c r="B11" s="936"/>
      <c r="C11" s="125" t="s">
        <v>777</v>
      </c>
      <c r="D11" s="126" t="s">
        <v>778</v>
      </c>
      <c r="E11" s="126" t="s">
        <v>777</v>
      </c>
      <c r="F11" s="127" t="s">
        <v>778</v>
      </c>
      <c r="G11" s="128" t="s">
        <v>777</v>
      </c>
      <c r="H11" s="129" t="s">
        <v>778</v>
      </c>
    </row>
    <row r="12" spans="1:8" ht="16.5" thickTop="1">
      <c r="A12" s="130" t="s">
        <v>779</v>
      </c>
      <c r="B12" s="131"/>
      <c r="C12" s="132"/>
      <c r="D12" s="133"/>
      <c r="E12" s="133"/>
      <c r="F12" s="134"/>
      <c r="G12" s="135">
        <f t="shared" ref="G12:G20" si="0">C12+E12</f>
        <v>0</v>
      </c>
      <c r="H12" s="136"/>
    </row>
    <row r="13" spans="1:8" ht="15.75">
      <c r="A13" s="137" t="s">
        <v>780</v>
      </c>
      <c r="B13" s="138"/>
      <c r="C13" s="139"/>
      <c r="D13" s="140"/>
      <c r="E13" s="140"/>
      <c r="F13" s="141"/>
      <c r="G13" s="135">
        <f t="shared" si="0"/>
        <v>0</v>
      </c>
      <c r="H13" s="142"/>
    </row>
    <row r="14" spans="1:8" ht="15.75">
      <c r="A14" s="137" t="s">
        <v>781</v>
      </c>
      <c r="B14" s="138"/>
      <c r="C14" s="139"/>
      <c r="D14" s="140"/>
      <c r="E14" s="140"/>
      <c r="F14" s="141"/>
      <c r="G14" s="135">
        <f t="shared" si="0"/>
        <v>0</v>
      </c>
      <c r="H14" s="142"/>
    </row>
    <row r="15" spans="1:8" ht="16.5" thickBot="1">
      <c r="A15" s="143" t="s">
        <v>782</v>
      </c>
      <c r="B15" s="144"/>
      <c r="C15" s="145"/>
      <c r="D15" s="146"/>
      <c r="E15" s="146"/>
      <c r="F15" s="147"/>
      <c r="G15" s="135">
        <f t="shared" si="0"/>
        <v>0</v>
      </c>
      <c r="H15" s="148"/>
    </row>
    <row r="16" spans="1:8" ht="17.25" thickTop="1" thickBot="1">
      <c r="A16" s="185"/>
      <c r="B16" s="186" t="s">
        <v>642</v>
      </c>
      <c r="C16" s="151">
        <f>C12+C13+C14+C15</f>
        <v>0</v>
      </c>
      <c r="D16" s="187"/>
      <c r="E16" s="152">
        <f>SUM(E12:E15)</f>
        <v>0</v>
      </c>
      <c r="F16" s="188"/>
      <c r="G16" s="154">
        <f t="shared" si="0"/>
        <v>0</v>
      </c>
      <c r="H16" s="189"/>
    </row>
    <row r="17" spans="1:8" ht="16.5" thickTop="1">
      <c r="A17" s="156" t="s">
        <v>783</v>
      </c>
      <c r="B17" s="157"/>
      <c r="C17" s="158"/>
      <c r="D17" s="159"/>
      <c r="E17" s="159">
        <f>E12/100*5</f>
        <v>0</v>
      </c>
      <c r="F17" s="160"/>
      <c r="G17" s="161">
        <f t="shared" si="0"/>
        <v>0</v>
      </c>
      <c r="H17" s="162"/>
    </row>
    <row r="18" spans="1:8" ht="15.75">
      <c r="A18" s="163" t="s">
        <v>784</v>
      </c>
      <c r="B18" s="164"/>
      <c r="C18" s="139">
        <f>C12/100*5</f>
        <v>0</v>
      </c>
      <c r="D18" s="140"/>
      <c r="E18" s="140">
        <f>E12/100*5</f>
        <v>0</v>
      </c>
      <c r="F18" s="165"/>
      <c r="G18" s="166">
        <f t="shared" si="0"/>
        <v>0</v>
      </c>
      <c r="H18" s="167"/>
    </row>
    <row r="19" spans="1:8" ht="15.75">
      <c r="A19" s="156" t="s">
        <v>785</v>
      </c>
      <c r="B19" s="157"/>
      <c r="C19" s="139">
        <v>0</v>
      </c>
      <c r="D19" s="140"/>
      <c r="E19" s="140">
        <v>0</v>
      </c>
      <c r="F19" s="165"/>
      <c r="G19" s="166">
        <f t="shared" si="0"/>
        <v>0</v>
      </c>
      <c r="H19" s="167"/>
    </row>
    <row r="20" spans="1:8" ht="16.5" thickBot="1">
      <c r="A20" s="168" t="s">
        <v>786</v>
      </c>
      <c r="B20" s="169"/>
      <c r="C20" s="170">
        <v>0</v>
      </c>
      <c r="D20" s="171"/>
      <c r="E20" s="171">
        <v>0</v>
      </c>
      <c r="F20" s="172"/>
      <c r="G20" s="173">
        <f t="shared" si="0"/>
        <v>0</v>
      </c>
      <c r="H20" s="174"/>
    </row>
    <row r="21" spans="1:8" ht="17.25" thickTop="1" thickBot="1">
      <c r="A21" s="185"/>
      <c r="B21" s="186" t="s">
        <v>642</v>
      </c>
      <c r="C21" s="190">
        <f>SUM(C16:C20)</f>
        <v>0</v>
      </c>
      <c r="D21" s="152"/>
      <c r="E21" s="152">
        <f>E16+E18</f>
        <v>0</v>
      </c>
      <c r="F21" s="153"/>
      <c r="G21" s="175">
        <f>C21+E21</f>
        <v>0</v>
      </c>
      <c r="H21" s="155"/>
    </row>
    <row r="22" spans="1:8" ht="16.5" thickTop="1">
      <c r="A22" s="176"/>
      <c r="B22" s="177" t="s">
        <v>787</v>
      </c>
      <c r="C22" s="178"/>
      <c r="D22" s="178"/>
      <c r="E22" s="178"/>
      <c r="F22" s="178"/>
      <c r="G22" s="178"/>
      <c r="H22" s="179"/>
    </row>
    <row r="23" spans="1:8" ht="15.75">
      <c r="A23" s="180" t="s">
        <v>788</v>
      </c>
      <c r="B23" s="178"/>
      <c r="C23" s="178"/>
      <c r="D23" s="178"/>
      <c r="E23" s="178"/>
      <c r="F23" s="178"/>
      <c r="G23" s="178"/>
      <c r="H23" s="179"/>
    </row>
    <row r="24" spans="1:8" ht="15.75">
      <c r="A24" s="180" t="s">
        <v>789</v>
      </c>
      <c r="B24" s="178"/>
      <c r="C24" s="178"/>
      <c r="D24" s="178"/>
      <c r="E24" s="178"/>
      <c r="F24" s="178"/>
      <c r="G24" s="178"/>
      <c r="H24" s="179"/>
    </row>
    <row r="25" spans="1:8" ht="15.75">
      <c r="A25" s="176"/>
      <c r="B25" s="178"/>
      <c r="C25" s="178"/>
      <c r="D25" s="178"/>
      <c r="E25" s="178"/>
      <c r="F25" s="178"/>
      <c r="G25" s="178"/>
      <c r="H25" s="179"/>
    </row>
    <row r="26" spans="1:8" ht="15.75">
      <c r="A26" s="176"/>
      <c r="B26" s="178"/>
      <c r="C26" s="178"/>
      <c r="D26" s="178"/>
      <c r="E26" s="178"/>
      <c r="F26" s="178"/>
      <c r="G26" s="178"/>
      <c r="H26" s="179"/>
    </row>
    <row r="27" spans="1:8" ht="15.75">
      <c r="A27" s="176" t="s">
        <v>790</v>
      </c>
      <c r="B27" s="926" t="s">
        <v>60</v>
      </c>
      <c r="C27" s="926"/>
      <c r="D27" s="178"/>
      <c r="E27" s="178"/>
      <c r="F27" s="178"/>
      <c r="G27" s="178"/>
      <c r="H27" s="179"/>
    </row>
    <row r="28" spans="1:8" ht="15.75">
      <c r="A28" s="181"/>
      <c r="B28" s="108"/>
      <c r="C28" s="108"/>
      <c r="D28" s="108"/>
      <c r="E28" s="108"/>
      <c r="F28" s="108" t="s">
        <v>750</v>
      </c>
      <c r="G28" s="108"/>
      <c r="H28" s="109"/>
    </row>
    <row r="29" spans="1:8" ht="16.5" thickBot="1">
      <c r="A29" s="182" t="s">
        <v>60</v>
      </c>
      <c r="B29" s="183"/>
      <c r="C29" s="183"/>
      <c r="D29" s="183"/>
      <c r="E29" s="183"/>
      <c r="F29" s="183"/>
      <c r="G29" s="183"/>
      <c r="H29" s="184"/>
    </row>
  </sheetData>
  <mergeCells count="7">
    <mergeCell ref="B27:C27"/>
    <mergeCell ref="A1:H1"/>
    <mergeCell ref="A3:H3"/>
    <mergeCell ref="A10:B11"/>
    <mergeCell ref="C10:D10"/>
    <mergeCell ref="E10:F10"/>
    <mergeCell ref="G10:H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B2:H246"/>
  <sheetViews>
    <sheetView workbookViewId="0">
      <selection activeCell="A5" sqref="A5:XFD5"/>
    </sheetView>
  </sheetViews>
  <sheetFormatPr defaultRowHeight="19.5"/>
  <cols>
    <col min="1" max="1" width="6.28515625" style="404" customWidth="1"/>
    <col min="2" max="2" width="7.5703125" style="404" customWidth="1"/>
    <col min="3" max="3" width="9" style="404" customWidth="1"/>
    <col min="4" max="4" width="19" style="407" customWidth="1"/>
    <col min="5" max="5" width="33.42578125" style="404" customWidth="1"/>
    <col min="6" max="6" width="23.5703125" style="404" customWidth="1"/>
    <col min="7" max="7" width="33" style="404" customWidth="1"/>
    <col min="8" max="8" width="35.85546875" style="456" customWidth="1"/>
    <col min="9" max="16384" width="9.140625" style="404"/>
  </cols>
  <sheetData>
    <row r="2" spans="2:8">
      <c r="B2" s="945"/>
      <c r="C2" s="945"/>
      <c r="D2" s="945"/>
      <c r="F2" s="946" t="s">
        <v>898</v>
      </c>
      <c r="G2" s="946"/>
    </row>
    <row r="3" spans="2:8" s="408" customFormat="1" ht="18.75" customHeight="1">
      <c r="B3" s="457" t="s">
        <v>902</v>
      </c>
      <c r="C3" s="457"/>
      <c r="D3" s="458"/>
      <c r="F3" s="946"/>
      <c r="G3" s="946"/>
      <c r="H3" s="459"/>
    </row>
    <row r="4" spans="2:8" s="408" customFormat="1" ht="21">
      <c r="B4" s="460"/>
      <c r="C4" s="457" t="s">
        <v>903</v>
      </c>
      <c r="D4" s="461"/>
      <c r="H4" s="459"/>
    </row>
    <row r="5" spans="2:8" s="462" customFormat="1" ht="21.75" thickBot="1">
      <c r="B5" s="462">
        <v>1</v>
      </c>
      <c r="C5" s="462">
        <v>2</v>
      </c>
      <c r="D5" s="462">
        <v>3</v>
      </c>
      <c r="E5" s="463">
        <v>4</v>
      </c>
      <c r="F5" s="462">
        <v>5</v>
      </c>
      <c r="G5" s="462">
        <v>6</v>
      </c>
      <c r="H5" s="464">
        <v>7</v>
      </c>
    </row>
    <row r="6" spans="2:8" ht="20.25" thickBot="1">
      <c r="B6" s="430" t="s">
        <v>900</v>
      </c>
      <c r="C6" s="465" t="s">
        <v>899</v>
      </c>
      <c r="D6" s="465" t="s">
        <v>901</v>
      </c>
      <c r="E6" s="465" t="s">
        <v>895</v>
      </c>
      <c r="F6" s="465" t="s">
        <v>893</v>
      </c>
      <c r="G6" s="466" t="s">
        <v>314</v>
      </c>
      <c r="H6" s="467" t="s">
        <v>894</v>
      </c>
    </row>
    <row r="7" spans="2:8" ht="21">
      <c r="B7" s="468">
        <f>IF(Table15[[#This Row],[वार]]="","",ROW(1:1))</f>
        <v>1</v>
      </c>
      <c r="C7" s="469" t="str">
        <f>IF(Table15[[#This Row],[दिनांक]]="","",TEXT(Table15[[#This Row],[दिनांक]],"ddd"))</f>
        <v>Sun</v>
      </c>
      <c r="D7" s="470">
        <v>43961</v>
      </c>
      <c r="E7" s="404" t="s">
        <v>896</v>
      </c>
      <c r="F7" s="404" t="s">
        <v>4</v>
      </c>
      <c r="G7" s="455">
        <v>12540</v>
      </c>
      <c r="H7" s="471" t="str">
        <f t="shared" ref="H7:H70" si="0">IFERROR(IF(LEN(G7)&gt;11,LMT,IF(VALUE(RIGHT(INT(G7/ABJ),2))=0,"",INDEX(MA_Num_S2G,RIGHT(INT(G7/ABJ),2)) &amp;ABW)&amp;IF(VALUE(RIGHT(INT(G7/KTI),2))=0,"",INDEX(MA_Num_S2G,RIGHT(INT(G7/KTI),2))&amp;KTW)&amp;IF(VALUE(RIGHT(INT(G7/LKS),2))=0,"",INDEX(MA_Num_S2G,RIGHT(INT(G7/LKS),2))&amp;LKW)&amp;IF(VALUE(RIGHT(INT(G7/HZR),2))=0,"",INDEX(MA_Num_S2G,RIGHT(INT(G7/HZR),2))&amp;HZW)&amp;IF(RIGHT(G7,3)="100",STK,IF(VALUE(RIGHT(INT(G7/100),1))=0,"",INDEX(MA_Num_S2G,RIGHT(INT(G7/100),1))&amp;SHE))&amp;IF(INT(RIGHT(G7,2))=0,"",INDEX(MA_Num_S2G,RIGHT(G7,2)))&amp;IF(G7=0,ZRO,"")),"")</f>
        <v>बारा हजार पाचशे चाळीस</v>
      </c>
    </row>
    <row r="8" spans="2:8" ht="21">
      <c r="B8" s="468">
        <f>IF(Table15[[#This Row],[वार]]="","",ROW(2:2))</f>
        <v>2</v>
      </c>
      <c r="C8" s="469" t="str">
        <f>IF(Table15[[#This Row],[दिनांक]]="","",TEXT(Table15[[#This Row],[दिनांक]],"ddd"))</f>
        <v>Sat</v>
      </c>
      <c r="D8" s="470">
        <v>44212</v>
      </c>
      <c r="E8" s="404" t="s">
        <v>904</v>
      </c>
      <c r="F8" s="404" t="s">
        <v>920</v>
      </c>
      <c r="G8" s="426">
        <v>1212</v>
      </c>
      <c r="H8" s="471" t="str">
        <f t="shared" si="0"/>
        <v>एक हजार दोनशे बारा</v>
      </c>
    </row>
    <row r="9" spans="2:8" ht="21">
      <c r="B9" s="472">
        <f>IF(Table15[[#This Row],[वार]]="","",ROW(3:3))</f>
        <v>3</v>
      </c>
      <c r="C9" s="473" t="str">
        <f>IF(Table15[[#This Row],[दिनांक]]="","",TEXT(Table15[[#This Row],[दिनांक]],"ddd"))</f>
        <v>Mon</v>
      </c>
      <c r="D9" s="470">
        <v>44228</v>
      </c>
      <c r="E9" s="404" t="s">
        <v>897</v>
      </c>
      <c r="F9" s="404" t="s">
        <v>921</v>
      </c>
      <c r="G9" s="426">
        <v>55500</v>
      </c>
      <c r="H9" s="471" t="str">
        <f t="shared" si="0"/>
        <v xml:space="preserve">पंचावन्न हजार पाचशे </v>
      </c>
    </row>
    <row r="10" spans="2:8" ht="21">
      <c r="B10" s="472">
        <f>IF(Table15[[#This Row],[वार]]="","",ROW(4:4))</f>
        <v>4</v>
      </c>
      <c r="C10" s="469" t="str">
        <f>IF(Table15[[#This Row],[दिनांक]]="","",TEXT(Table15[[#This Row],[दिनांक]],"ddd"))</f>
        <v>Tue</v>
      </c>
      <c r="D10" s="470">
        <v>44243</v>
      </c>
      <c r="E10" s="404" t="s">
        <v>922</v>
      </c>
      <c r="F10" s="404" t="s">
        <v>923</v>
      </c>
      <c r="G10" s="426">
        <v>25000</v>
      </c>
      <c r="H10" s="471" t="str">
        <f t="shared" si="0"/>
        <v xml:space="preserve">पंचवीस हजार </v>
      </c>
    </row>
    <row r="11" spans="2:8" ht="21">
      <c r="B11" s="468">
        <f>IF(Table15[[#This Row],[वार]]="","",ROW(5:5))</f>
        <v>5</v>
      </c>
      <c r="C11" s="469" t="str">
        <f>IF(Table15[[#This Row],[दिनांक]]="","",TEXT(Table15[[#This Row],[दिनांक]],"ddd"))</f>
        <v>Thu</v>
      </c>
      <c r="D11" s="470">
        <v>44245</v>
      </c>
      <c r="E11" s="404" t="s">
        <v>924</v>
      </c>
      <c r="F11" s="404" t="s">
        <v>925</v>
      </c>
      <c r="G11" s="426">
        <v>10000</v>
      </c>
      <c r="H11" s="471" t="str">
        <f t="shared" si="0"/>
        <v xml:space="preserve">दहा हजार </v>
      </c>
    </row>
    <row r="12" spans="2:8" ht="21">
      <c r="B12" s="468">
        <f>IF(Table15[[#This Row],[वार]]="","",ROW(6:6))</f>
        <v>6</v>
      </c>
      <c r="C12" s="473" t="str">
        <f>IF(Table15[[#This Row],[दिनांक]]="","",TEXT(Table15[[#This Row],[दिनांक]],"ddd"))</f>
        <v>Mon</v>
      </c>
      <c r="D12" s="474">
        <v>44284</v>
      </c>
      <c r="E12" s="404" t="s">
        <v>926</v>
      </c>
      <c r="F12" s="404" t="s">
        <v>927</v>
      </c>
      <c r="G12" s="426">
        <v>25000</v>
      </c>
      <c r="H12" s="471" t="str">
        <f t="shared" si="0"/>
        <v xml:space="preserve">पंचवीस हजार </v>
      </c>
    </row>
    <row r="13" spans="2:8" ht="21">
      <c r="B13" s="472">
        <f>IF(Table15[[#This Row],[वार]]="","",ROW(7:7))</f>
        <v>7</v>
      </c>
      <c r="C13" s="469" t="str">
        <f>IF(Table15[[#This Row],[दिनांक]]="","",TEXT(Table15[[#This Row],[दिनांक]],"ddd"))</f>
        <v>Sun</v>
      </c>
      <c r="D13" s="474">
        <v>44311</v>
      </c>
      <c r="E13" s="404" t="s">
        <v>928</v>
      </c>
      <c r="F13" s="404" t="s">
        <v>929</v>
      </c>
      <c r="G13" s="426">
        <v>5500</v>
      </c>
      <c r="H13" s="471" t="str">
        <f t="shared" si="0"/>
        <v xml:space="preserve">पाच हजार पाचशे </v>
      </c>
    </row>
    <row r="14" spans="2:8" ht="21">
      <c r="B14" s="472">
        <f>IF(Table15[[#This Row],[वार]]="","",ROW(8:8))</f>
        <v>8</v>
      </c>
      <c r="C14" s="469" t="str">
        <f>IF(Table15[[#This Row],[दिनांक]]="","",TEXT(Table15[[#This Row],[दिनांक]],"ddd"))</f>
        <v>१३/०२/२०२१</v>
      </c>
      <c r="D14" s="407" t="s">
        <v>932</v>
      </c>
      <c r="E14" s="404" t="s">
        <v>933</v>
      </c>
      <c r="F14" s="404" t="s">
        <v>156</v>
      </c>
      <c r="G14" s="426">
        <v>10000</v>
      </c>
      <c r="H14" s="471" t="str">
        <f t="shared" si="0"/>
        <v xml:space="preserve">दहा हजार </v>
      </c>
    </row>
    <row r="15" spans="2:8" ht="21">
      <c r="B15" s="468" t="str">
        <f>IF(Table15[[#This Row],[वार]]="","",ROW(9:9))</f>
        <v/>
      </c>
      <c r="C15" s="473" t="str">
        <f>IF(Table15[[#This Row],[दिनांक]]="","",TEXT(Table15[[#This Row],[दिनांक]],"ddd"))</f>
        <v/>
      </c>
      <c r="H15" s="471" t="str">
        <f t="shared" si="0"/>
        <v/>
      </c>
    </row>
    <row r="16" spans="2:8" ht="21">
      <c r="B16" s="468" t="str">
        <f>IF(Table15[[#This Row],[वार]]="","",ROW(10:10))</f>
        <v/>
      </c>
      <c r="C16" s="469" t="str">
        <f>IF(Table15[[#This Row],[दिनांक]]="","",TEXT(Table15[[#This Row],[दिनांक]],"ddd"))</f>
        <v/>
      </c>
      <c r="H16" s="471" t="str">
        <f t="shared" si="0"/>
        <v/>
      </c>
    </row>
    <row r="17" spans="2:8" ht="21">
      <c r="B17" s="472" t="str">
        <f>IF(Table15[[#This Row],[वार]]="","",ROW(11:11))</f>
        <v/>
      </c>
      <c r="C17" s="469" t="str">
        <f>IF(Table15[[#This Row],[दिनांक]]="","",TEXT(Table15[[#This Row],[दिनांक]],"ddd"))</f>
        <v/>
      </c>
      <c r="H17" s="471" t="str">
        <f t="shared" si="0"/>
        <v/>
      </c>
    </row>
    <row r="18" spans="2:8" ht="21">
      <c r="B18" s="472" t="str">
        <f>IF(Table15[[#This Row],[वार]]="","",ROW(12:12))</f>
        <v/>
      </c>
      <c r="C18" s="469" t="str">
        <f>IF(Table15[[#This Row],[दिनांक]]="","",TEXT(Table15[[#This Row],[दिनांक]],"ddd"))</f>
        <v/>
      </c>
      <c r="H18" s="471" t="str">
        <f t="shared" si="0"/>
        <v/>
      </c>
    </row>
    <row r="19" spans="2:8" ht="21">
      <c r="B19" s="468" t="str">
        <f>IF(Table15[[#This Row],[वार]]="","",ROW(13:13))</f>
        <v/>
      </c>
      <c r="C19" s="469" t="str">
        <f>IF(Table15[[#This Row],[दिनांक]]="","",TEXT(Table15[[#This Row],[दिनांक]],"ddd"))</f>
        <v/>
      </c>
      <c r="H19" s="471" t="str">
        <f t="shared" si="0"/>
        <v/>
      </c>
    </row>
    <row r="20" spans="2:8" ht="21">
      <c r="B20" s="468" t="str">
        <f>IF(Table15[[#This Row],[वार]]="","",ROW(14:14))</f>
        <v/>
      </c>
      <c r="C20" s="473" t="str">
        <f>IF(Table15[[#This Row],[दिनांक]]="","",TEXT(Table15[[#This Row],[दिनांक]],"ddd"))</f>
        <v/>
      </c>
      <c r="H20" s="471" t="str">
        <f t="shared" si="0"/>
        <v/>
      </c>
    </row>
    <row r="21" spans="2:8" ht="21">
      <c r="B21" s="472" t="str">
        <f>IF(Table15[[#This Row],[वार]]="","",ROW(15:15))</f>
        <v/>
      </c>
      <c r="C21" s="469" t="str">
        <f>IF(Table15[[#This Row],[दिनांक]]="","",TEXT(Table15[[#This Row],[दिनांक]],"ddd"))</f>
        <v/>
      </c>
      <c r="H21" s="471" t="str">
        <f t="shared" si="0"/>
        <v/>
      </c>
    </row>
    <row r="22" spans="2:8" ht="21">
      <c r="B22" s="472" t="str">
        <f>IF(Table15[[#This Row],[वार]]="","",ROW(16:16))</f>
        <v/>
      </c>
      <c r="C22" s="469" t="str">
        <f>IF(Table15[[#This Row],[दिनांक]]="","",TEXT(Table15[[#This Row],[दिनांक]],"ddd"))</f>
        <v/>
      </c>
      <c r="H22" s="471" t="str">
        <f t="shared" si="0"/>
        <v/>
      </c>
    </row>
    <row r="23" spans="2:8" ht="21">
      <c r="B23" s="468" t="str">
        <f>IF(Table15[[#This Row],[वार]]="","",ROW(17:17))</f>
        <v/>
      </c>
      <c r="C23" s="473" t="str">
        <f>IF(Table15[[#This Row],[दिनांक]]="","",TEXT(Table15[[#This Row],[दिनांक]],"ddd"))</f>
        <v/>
      </c>
      <c r="H23" s="471" t="str">
        <f t="shared" si="0"/>
        <v/>
      </c>
    </row>
    <row r="24" spans="2:8" ht="21">
      <c r="B24" s="468" t="str">
        <f>IF(Table15[[#This Row],[वार]]="","",ROW(18:18))</f>
        <v/>
      </c>
      <c r="C24" s="469" t="str">
        <f>IF(Table15[[#This Row],[दिनांक]]="","",TEXT(Table15[[#This Row],[दिनांक]],"ddd"))</f>
        <v/>
      </c>
      <c r="H24" s="471" t="str">
        <f t="shared" si="0"/>
        <v/>
      </c>
    </row>
    <row r="25" spans="2:8" ht="21">
      <c r="B25" s="472" t="str">
        <f>IF(Table15[[#This Row],[वार]]="","",ROW(19:19))</f>
        <v/>
      </c>
      <c r="C25" s="469" t="str">
        <f>IF(Table15[[#This Row],[दिनांक]]="","",TEXT(Table15[[#This Row],[दिनांक]],"ddd"))</f>
        <v/>
      </c>
      <c r="H25" s="471" t="str">
        <f t="shared" si="0"/>
        <v/>
      </c>
    </row>
    <row r="26" spans="2:8" ht="21">
      <c r="B26" s="472" t="str">
        <f>IF(Table15[[#This Row],[वार]]="","",ROW(20:20))</f>
        <v/>
      </c>
      <c r="C26" s="473" t="str">
        <f>IF(Table15[[#This Row],[दिनांक]]="","",TEXT(Table15[[#This Row],[दिनांक]],"ddd"))</f>
        <v/>
      </c>
      <c r="H26" s="471" t="str">
        <f t="shared" si="0"/>
        <v/>
      </c>
    </row>
    <row r="27" spans="2:8" ht="21">
      <c r="B27" s="468" t="str">
        <f>IF(Table15[[#This Row],[वार]]="","",ROW(21:21))</f>
        <v/>
      </c>
      <c r="C27" s="469" t="str">
        <f>IF(Table15[[#This Row],[दिनांक]]="","",TEXT(Table15[[#This Row],[दिनांक]],"ddd"))</f>
        <v/>
      </c>
      <c r="H27" s="471" t="str">
        <f t="shared" si="0"/>
        <v/>
      </c>
    </row>
    <row r="28" spans="2:8" ht="21">
      <c r="B28" s="468" t="str">
        <f>IF(Table15[[#This Row],[वार]]="","",ROW(22:22))</f>
        <v/>
      </c>
      <c r="C28" s="469" t="str">
        <f>IF(Table15[[#This Row],[दिनांक]]="","",TEXT(Table15[[#This Row],[दिनांक]],"ddd"))</f>
        <v/>
      </c>
      <c r="H28" s="471" t="str">
        <f t="shared" si="0"/>
        <v/>
      </c>
    </row>
    <row r="29" spans="2:8" ht="21">
      <c r="B29" s="472" t="str">
        <f>IF(Table15[[#This Row],[वार]]="","",ROW(23:23))</f>
        <v/>
      </c>
      <c r="C29" s="469" t="str">
        <f>IF(Table15[[#This Row],[दिनांक]]="","",TEXT(Table15[[#This Row],[दिनांक]],"ddd"))</f>
        <v/>
      </c>
      <c r="H29" s="471" t="str">
        <f t="shared" si="0"/>
        <v/>
      </c>
    </row>
    <row r="30" spans="2:8" ht="21">
      <c r="B30" s="472" t="str">
        <f>IF(Table15[[#This Row],[वार]]="","",ROW(24:24))</f>
        <v/>
      </c>
      <c r="C30" s="469" t="str">
        <f>IF(Table15[[#This Row],[दिनांक]]="","",TEXT(Table15[[#This Row],[दिनांक]],"ddd"))</f>
        <v/>
      </c>
      <c r="H30" s="471" t="str">
        <f t="shared" si="0"/>
        <v/>
      </c>
    </row>
    <row r="31" spans="2:8" ht="21">
      <c r="B31" s="468" t="str">
        <f>IF(Table15[[#This Row],[वार]]="","",ROW(25:25))</f>
        <v/>
      </c>
      <c r="C31" s="473" t="str">
        <f>IF(Table15[[#This Row],[दिनांक]]="","",TEXT(Table15[[#This Row],[दिनांक]],"ddd"))</f>
        <v/>
      </c>
      <c r="H31" s="471" t="str">
        <f t="shared" si="0"/>
        <v/>
      </c>
    </row>
    <row r="32" spans="2:8" ht="21">
      <c r="B32" s="468" t="str">
        <f>IF(Table15[[#This Row],[वार]]="","",ROW(26:26))</f>
        <v/>
      </c>
      <c r="C32" s="469" t="str">
        <f>IF(Table15[[#This Row],[दिनांक]]="","",TEXT(Table15[[#This Row],[दिनांक]],"ddd"))</f>
        <v/>
      </c>
      <c r="H32" s="471" t="str">
        <f t="shared" si="0"/>
        <v/>
      </c>
    </row>
    <row r="33" spans="2:8" ht="21">
      <c r="B33" s="472" t="str">
        <f>IF(Table15[[#This Row],[वार]]="","",ROW(27:27))</f>
        <v/>
      </c>
      <c r="C33" s="469" t="str">
        <f>IF(Table15[[#This Row],[दिनांक]]="","",TEXT(Table15[[#This Row],[दिनांक]],"ddd"))</f>
        <v/>
      </c>
      <c r="H33" s="471" t="str">
        <f t="shared" si="0"/>
        <v/>
      </c>
    </row>
    <row r="34" spans="2:8" ht="21">
      <c r="B34" s="472" t="str">
        <f>IF(Table15[[#This Row],[वार]]="","",ROW(28:28))</f>
        <v/>
      </c>
      <c r="C34" s="473" t="str">
        <f>IF(Table15[[#This Row],[दिनांक]]="","",TEXT(Table15[[#This Row],[दिनांक]],"ddd"))</f>
        <v/>
      </c>
      <c r="H34" s="471" t="str">
        <f t="shared" si="0"/>
        <v/>
      </c>
    </row>
    <row r="35" spans="2:8" ht="21">
      <c r="B35" s="468" t="str">
        <f>IF(Table15[[#This Row],[वार]]="","",ROW(29:29))</f>
        <v/>
      </c>
      <c r="C35" s="469" t="str">
        <f>IF(Table15[[#This Row],[दिनांक]]="","",TEXT(Table15[[#This Row],[दिनांक]],"ddd"))</f>
        <v/>
      </c>
      <c r="H35" s="471" t="str">
        <f t="shared" si="0"/>
        <v/>
      </c>
    </row>
    <row r="36" spans="2:8" ht="21">
      <c r="B36" s="468" t="str">
        <f>IF(Table15[[#This Row],[वार]]="","",ROW(30:30))</f>
        <v/>
      </c>
      <c r="C36" s="469" t="str">
        <f>IF(Table15[[#This Row],[दिनांक]]="","",TEXT(Table15[[#This Row],[दिनांक]],"ddd"))</f>
        <v/>
      </c>
      <c r="H36" s="471" t="str">
        <f t="shared" si="0"/>
        <v/>
      </c>
    </row>
    <row r="37" spans="2:8" ht="21">
      <c r="B37" s="472" t="str">
        <f>IF(Table15[[#This Row],[वार]]="","",ROW(31:31))</f>
        <v/>
      </c>
      <c r="C37" s="473" t="str">
        <f>IF(Table15[[#This Row],[दिनांक]]="","",TEXT(Table15[[#This Row],[दिनांक]],"ddd"))</f>
        <v/>
      </c>
      <c r="H37" s="471" t="str">
        <f t="shared" si="0"/>
        <v/>
      </c>
    </row>
    <row r="38" spans="2:8" ht="21">
      <c r="B38" s="472" t="str">
        <f>IF(Table15[[#This Row],[वार]]="","",ROW(32:32))</f>
        <v/>
      </c>
      <c r="C38" s="469" t="str">
        <f>IF(Table15[[#This Row],[दिनांक]]="","",TEXT(Table15[[#This Row],[दिनांक]],"ddd"))</f>
        <v/>
      </c>
      <c r="H38" s="471" t="str">
        <f t="shared" si="0"/>
        <v/>
      </c>
    </row>
    <row r="39" spans="2:8" ht="21">
      <c r="B39" s="468" t="str">
        <f>IF(Table15[[#This Row],[वार]]="","",ROW(33:33))</f>
        <v/>
      </c>
      <c r="C39" s="469" t="str">
        <f>IF(Table15[[#This Row],[दिनांक]]="","",TEXT(Table15[[#This Row],[दिनांक]],"ddd"))</f>
        <v/>
      </c>
      <c r="H39" s="471" t="str">
        <f t="shared" si="0"/>
        <v/>
      </c>
    </row>
    <row r="40" spans="2:8" ht="21">
      <c r="B40" s="468" t="str">
        <f>IF(Table15[[#This Row],[वार]]="","",ROW(34:34))</f>
        <v/>
      </c>
      <c r="C40" s="469" t="str">
        <f>IF(Table15[[#This Row],[दिनांक]]="","",TEXT(Table15[[#This Row],[दिनांक]],"ddd"))</f>
        <v/>
      </c>
      <c r="H40" s="471" t="str">
        <f t="shared" si="0"/>
        <v/>
      </c>
    </row>
    <row r="41" spans="2:8" ht="21">
      <c r="B41" s="472" t="str">
        <f>IF(Table15[[#This Row],[वार]]="","",ROW(35:35))</f>
        <v/>
      </c>
      <c r="C41" s="469" t="str">
        <f>IF(Table15[[#This Row],[दिनांक]]="","",TEXT(Table15[[#This Row],[दिनांक]],"ddd"))</f>
        <v/>
      </c>
      <c r="H41" s="471" t="str">
        <f t="shared" si="0"/>
        <v/>
      </c>
    </row>
    <row r="42" spans="2:8" ht="21">
      <c r="B42" s="472" t="str">
        <f>IF(Table15[[#This Row],[वार]]="","",ROW(36:36))</f>
        <v/>
      </c>
      <c r="C42" s="473" t="str">
        <f>IF(Table15[[#This Row],[दिनांक]]="","",TEXT(Table15[[#This Row],[दिनांक]],"ddd"))</f>
        <v/>
      </c>
      <c r="H42" s="471" t="str">
        <f t="shared" si="0"/>
        <v/>
      </c>
    </row>
    <row r="43" spans="2:8" ht="21">
      <c r="B43" s="468" t="str">
        <f>IF(Table15[[#This Row],[वार]]="","",ROW(37:37))</f>
        <v/>
      </c>
      <c r="C43" s="469" t="str">
        <f>IF(Table15[[#This Row],[दिनांक]]="","",TEXT(Table15[[#This Row],[दिनांक]],"ddd"))</f>
        <v/>
      </c>
      <c r="H43" s="471" t="str">
        <f t="shared" si="0"/>
        <v/>
      </c>
    </row>
    <row r="44" spans="2:8" ht="21">
      <c r="B44" s="468" t="str">
        <f>IF(Table15[[#This Row],[वार]]="","",ROW(38:38))</f>
        <v/>
      </c>
      <c r="C44" s="469" t="str">
        <f>IF(Table15[[#This Row],[दिनांक]]="","",TEXT(Table15[[#This Row],[दिनांक]],"ddd"))</f>
        <v/>
      </c>
      <c r="H44" s="471" t="str">
        <f t="shared" si="0"/>
        <v/>
      </c>
    </row>
    <row r="45" spans="2:8" ht="21">
      <c r="B45" s="472" t="str">
        <f>IF(Table15[[#This Row],[वार]]="","",ROW(39:39))</f>
        <v/>
      </c>
      <c r="C45" s="473" t="str">
        <f>IF(Table15[[#This Row],[दिनांक]]="","",TEXT(Table15[[#This Row],[दिनांक]],"ddd"))</f>
        <v/>
      </c>
      <c r="H45" s="471" t="str">
        <f t="shared" si="0"/>
        <v/>
      </c>
    </row>
    <row r="46" spans="2:8" ht="21">
      <c r="B46" s="472" t="str">
        <f>IF(Table15[[#This Row],[वार]]="","",ROW(40:40))</f>
        <v/>
      </c>
      <c r="C46" s="469" t="str">
        <f>IF(Table15[[#This Row],[दिनांक]]="","",TEXT(Table15[[#This Row],[दिनांक]],"ddd"))</f>
        <v/>
      </c>
      <c r="H46" s="471" t="str">
        <f t="shared" si="0"/>
        <v/>
      </c>
    </row>
    <row r="47" spans="2:8" ht="21">
      <c r="B47" s="468" t="str">
        <f>IF(Table15[[#This Row],[वार]]="","",ROW(41:41))</f>
        <v/>
      </c>
      <c r="C47" s="469" t="str">
        <f>IF(Table15[[#This Row],[दिनांक]]="","",TEXT(Table15[[#This Row],[दिनांक]],"ddd"))</f>
        <v/>
      </c>
      <c r="H47" s="471" t="str">
        <f t="shared" si="0"/>
        <v/>
      </c>
    </row>
    <row r="48" spans="2:8" ht="21">
      <c r="B48" s="468" t="str">
        <f>IF(Table15[[#This Row],[वार]]="","",ROW(42:42))</f>
        <v/>
      </c>
      <c r="C48" s="473" t="str">
        <f>IF(Table15[[#This Row],[दिनांक]]="","",TEXT(Table15[[#This Row],[दिनांक]],"ddd"))</f>
        <v/>
      </c>
      <c r="H48" s="471" t="str">
        <f t="shared" si="0"/>
        <v/>
      </c>
    </row>
    <row r="49" spans="2:8" ht="21">
      <c r="B49" s="472" t="str">
        <f>IF(Table15[[#This Row],[वार]]="","",ROW(43:43))</f>
        <v/>
      </c>
      <c r="C49" s="469" t="str">
        <f>IF(Table15[[#This Row],[दिनांक]]="","",TEXT(Table15[[#This Row],[दिनांक]],"ddd"))</f>
        <v/>
      </c>
      <c r="H49" s="471" t="str">
        <f t="shared" si="0"/>
        <v/>
      </c>
    </row>
    <row r="50" spans="2:8" ht="21">
      <c r="B50" s="472" t="str">
        <f>IF(Table15[[#This Row],[वार]]="","",ROW(44:44))</f>
        <v/>
      </c>
      <c r="C50" s="469" t="str">
        <f>IF(Table15[[#This Row],[दिनांक]]="","",TEXT(Table15[[#This Row],[दिनांक]],"ddd"))</f>
        <v/>
      </c>
      <c r="H50" s="471" t="str">
        <f t="shared" si="0"/>
        <v/>
      </c>
    </row>
    <row r="51" spans="2:8" ht="21">
      <c r="B51" s="468" t="str">
        <f>IF(Table15[[#This Row],[वार]]="","",ROW(45:45))</f>
        <v/>
      </c>
      <c r="C51" s="469" t="str">
        <f>IF(Table15[[#This Row],[दिनांक]]="","",TEXT(Table15[[#This Row],[दिनांक]],"ddd"))</f>
        <v/>
      </c>
      <c r="H51" s="471" t="str">
        <f t="shared" si="0"/>
        <v/>
      </c>
    </row>
    <row r="52" spans="2:8" ht="21">
      <c r="B52" s="468" t="str">
        <f>IF(Table15[[#This Row],[वार]]="","",ROW(46:46))</f>
        <v/>
      </c>
      <c r="C52" s="469" t="str">
        <f>IF(Table15[[#This Row],[दिनांक]]="","",TEXT(Table15[[#This Row],[दिनांक]],"ddd"))</f>
        <v/>
      </c>
      <c r="H52" s="471" t="str">
        <f t="shared" si="0"/>
        <v/>
      </c>
    </row>
    <row r="53" spans="2:8" ht="21">
      <c r="B53" s="472" t="str">
        <f>IF(Table15[[#This Row],[वार]]="","",ROW(47:47))</f>
        <v/>
      </c>
      <c r="C53" s="473" t="str">
        <f>IF(Table15[[#This Row],[दिनांक]]="","",TEXT(Table15[[#This Row],[दिनांक]],"ddd"))</f>
        <v/>
      </c>
      <c r="H53" s="471" t="str">
        <f t="shared" si="0"/>
        <v/>
      </c>
    </row>
    <row r="54" spans="2:8" ht="21">
      <c r="B54" s="472" t="str">
        <f>IF(Table15[[#This Row],[वार]]="","",ROW(48:48))</f>
        <v/>
      </c>
      <c r="C54" s="469" t="str">
        <f>IF(Table15[[#This Row],[दिनांक]]="","",TEXT(Table15[[#This Row],[दिनांक]],"ddd"))</f>
        <v/>
      </c>
      <c r="H54" s="471" t="str">
        <f t="shared" si="0"/>
        <v/>
      </c>
    </row>
    <row r="55" spans="2:8" ht="21">
      <c r="B55" s="468" t="str">
        <f>IF(Table15[[#This Row],[वार]]="","",ROW(49:49))</f>
        <v/>
      </c>
      <c r="C55" s="469" t="str">
        <f>IF(Table15[[#This Row],[दिनांक]]="","",TEXT(Table15[[#This Row],[दिनांक]],"ddd"))</f>
        <v/>
      </c>
      <c r="H55" s="471" t="str">
        <f t="shared" si="0"/>
        <v/>
      </c>
    </row>
    <row r="56" spans="2:8" ht="21">
      <c r="B56" s="468" t="str">
        <f>IF(Table15[[#This Row],[वार]]="","",ROW(50:50))</f>
        <v/>
      </c>
      <c r="C56" s="473" t="str">
        <f>IF(Table15[[#This Row],[दिनांक]]="","",TEXT(Table15[[#This Row],[दिनांक]],"ddd"))</f>
        <v/>
      </c>
      <c r="H56" s="471" t="str">
        <f t="shared" si="0"/>
        <v/>
      </c>
    </row>
    <row r="57" spans="2:8" ht="21">
      <c r="B57" s="472" t="str">
        <f>IF(Table15[[#This Row],[वार]]="","",ROW(51:51))</f>
        <v/>
      </c>
      <c r="C57" s="469" t="str">
        <f>IF(Table15[[#This Row],[दिनांक]]="","",TEXT(Table15[[#This Row],[दिनांक]],"ddd"))</f>
        <v/>
      </c>
      <c r="H57" s="471" t="str">
        <f t="shared" si="0"/>
        <v/>
      </c>
    </row>
    <row r="58" spans="2:8" ht="21">
      <c r="B58" s="472" t="str">
        <f>IF(Table15[[#This Row],[वार]]="","",ROW(52:52))</f>
        <v/>
      </c>
      <c r="C58" s="469" t="str">
        <f>IF(Table15[[#This Row],[दिनांक]]="","",TEXT(Table15[[#This Row],[दिनांक]],"ddd"))</f>
        <v/>
      </c>
      <c r="H58" s="471" t="str">
        <f t="shared" si="0"/>
        <v/>
      </c>
    </row>
    <row r="59" spans="2:8" ht="21">
      <c r="B59" s="468" t="str">
        <f>IF(Table15[[#This Row],[वार]]="","",ROW(53:53))</f>
        <v/>
      </c>
      <c r="C59" s="473" t="str">
        <f>IF(Table15[[#This Row],[दिनांक]]="","",TEXT(Table15[[#This Row],[दिनांक]],"ddd"))</f>
        <v/>
      </c>
      <c r="H59" s="471" t="str">
        <f t="shared" si="0"/>
        <v/>
      </c>
    </row>
    <row r="60" spans="2:8" ht="21">
      <c r="B60" s="468" t="str">
        <f>IF(Table15[[#This Row],[वार]]="","",ROW(54:54))</f>
        <v/>
      </c>
      <c r="C60" s="469" t="str">
        <f>IF(Table15[[#This Row],[दिनांक]]="","",TEXT(Table15[[#This Row],[दिनांक]],"ddd"))</f>
        <v/>
      </c>
      <c r="H60" s="471" t="str">
        <f t="shared" si="0"/>
        <v/>
      </c>
    </row>
    <row r="61" spans="2:8" ht="21">
      <c r="B61" s="472" t="str">
        <f>IF(Table15[[#This Row],[वार]]="","",ROW(55:55))</f>
        <v/>
      </c>
      <c r="C61" s="469" t="str">
        <f>IF(Table15[[#This Row],[दिनांक]]="","",TEXT(Table15[[#This Row],[दिनांक]],"ddd"))</f>
        <v/>
      </c>
      <c r="H61" s="471" t="str">
        <f t="shared" si="0"/>
        <v/>
      </c>
    </row>
    <row r="62" spans="2:8" ht="21">
      <c r="B62" s="472" t="str">
        <f>IF(Table15[[#This Row],[वार]]="","",ROW(56:56))</f>
        <v/>
      </c>
      <c r="C62" s="469" t="str">
        <f>IF(Table15[[#This Row],[दिनांक]]="","",TEXT(Table15[[#This Row],[दिनांक]],"ddd"))</f>
        <v/>
      </c>
      <c r="H62" s="471" t="str">
        <f t="shared" si="0"/>
        <v/>
      </c>
    </row>
    <row r="63" spans="2:8" ht="21">
      <c r="B63" s="468" t="str">
        <f>IF(Table15[[#This Row],[वार]]="","",ROW(57:57))</f>
        <v/>
      </c>
      <c r="C63" s="469" t="str">
        <f>IF(Table15[[#This Row],[दिनांक]]="","",TEXT(Table15[[#This Row],[दिनांक]],"ddd"))</f>
        <v/>
      </c>
      <c r="H63" s="471" t="str">
        <f t="shared" si="0"/>
        <v/>
      </c>
    </row>
    <row r="64" spans="2:8" ht="21">
      <c r="B64" s="468" t="str">
        <f>IF(Table15[[#This Row],[वार]]="","",ROW(58:58))</f>
        <v/>
      </c>
      <c r="C64" s="473" t="str">
        <f>IF(Table15[[#This Row],[दिनांक]]="","",TEXT(Table15[[#This Row],[दिनांक]],"ddd"))</f>
        <v/>
      </c>
      <c r="H64" s="471" t="str">
        <f t="shared" si="0"/>
        <v/>
      </c>
    </row>
    <row r="65" spans="2:8" ht="21">
      <c r="B65" s="472" t="str">
        <f>IF(Table15[[#This Row],[वार]]="","",ROW(59:59))</f>
        <v/>
      </c>
      <c r="C65" s="469" t="str">
        <f>IF(Table15[[#This Row],[दिनांक]]="","",TEXT(Table15[[#This Row],[दिनांक]],"ddd"))</f>
        <v/>
      </c>
      <c r="H65" s="471" t="str">
        <f t="shared" si="0"/>
        <v/>
      </c>
    </row>
    <row r="66" spans="2:8" ht="21">
      <c r="B66" s="472" t="str">
        <f>IF(Table15[[#This Row],[वार]]="","",ROW(60:60))</f>
        <v/>
      </c>
      <c r="C66" s="469" t="str">
        <f>IF(Table15[[#This Row],[दिनांक]]="","",TEXT(Table15[[#This Row],[दिनांक]],"ddd"))</f>
        <v/>
      </c>
      <c r="H66" s="471" t="str">
        <f t="shared" si="0"/>
        <v/>
      </c>
    </row>
    <row r="67" spans="2:8" ht="21">
      <c r="B67" s="468" t="str">
        <f>IF(Table15[[#This Row],[वार]]="","",ROW(61:61))</f>
        <v/>
      </c>
      <c r="C67" s="473" t="str">
        <f>IF(Table15[[#This Row],[दिनांक]]="","",TEXT(Table15[[#This Row],[दिनांक]],"ddd"))</f>
        <v/>
      </c>
      <c r="H67" s="471" t="str">
        <f t="shared" si="0"/>
        <v/>
      </c>
    </row>
    <row r="68" spans="2:8" ht="21">
      <c r="B68" s="468" t="str">
        <f>IF(Table15[[#This Row],[वार]]="","",ROW(62:62))</f>
        <v/>
      </c>
      <c r="C68" s="469" t="str">
        <f>IF(Table15[[#This Row],[दिनांक]]="","",TEXT(Table15[[#This Row],[दिनांक]],"ddd"))</f>
        <v/>
      </c>
      <c r="H68" s="471" t="str">
        <f t="shared" si="0"/>
        <v/>
      </c>
    </row>
    <row r="69" spans="2:8" ht="21">
      <c r="B69" s="472" t="str">
        <f>IF(Table15[[#This Row],[वार]]="","",ROW(63:63))</f>
        <v/>
      </c>
      <c r="C69" s="469" t="str">
        <f>IF(Table15[[#This Row],[दिनांक]]="","",TEXT(Table15[[#This Row],[दिनांक]],"ddd"))</f>
        <v/>
      </c>
      <c r="H69" s="471" t="str">
        <f t="shared" si="0"/>
        <v/>
      </c>
    </row>
    <row r="70" spans="2:8" ht="21">
      <c r="B70" s="472" t="str">
        <f>IF(Table15[[#This Row],[वार]]="","",ROW(64:64))</f>
        <v/>
      </c>
      <c r="C70" s="473" t="str">
        <f>IF(Table15[[#This Row],[दिनांक]]="","",TEXT(Table15[[#This Row],[दिनांक]],"ddd"))</f>
        <v/>
      </c>
      <c r="H70" s="471" t="str">
        <f t="shared" si="0"/>
        <v/>
      </c>
    </row>
    <row r="71" spans="2:8" ht="21">
      <c r="B71" s="468" t="str">
        <f>IF(Table15[[#This Row],[वार]]="","",ROW(65:65))</f>
        <v/>
      </c>
      <c r="C71" s="469" t="str">
        <f>IF(Table15[[#This Row],[दिनांक]]="","",TEXT(Table15[[#This Row],[दिनांक]],"ddd"))</f>
        <v/>
      </c>
      <c r="H71" s="471" t="str">
        <f t="shared" ref="H71:H134" si="1">IFERROR(IF(LEN(G71)&gt;11,LMT,IF(VALUE(RIGHT(INT(G71/ABJ),2))=0,"",INDEX(MA_Num_S2G,RIGHT(INT(G71/ABJ),2)) &amp;ABW)&amp;IF(VALUE(RIGHT(INT(G71/KTI),2))=0,"",INDEX(MA_Num_S2G,RIGHT(INT(G71/KTI),2))&amp;KTW)&amp;IF(VALUE(RIGHT(INT(G71/LKS),2))=0,"",INDEX(MA_Num_S2G,RIGHT(INT(G71/LKS),2))&amp;LKW)&amp;IF(VALUE(RIGHT(INT(G71/HZR),2))=0,"",INDEX(MA_Num_S2G,RIGHT(INT(G71/HZR),2))&amp;HZW)&amp;IF(RIGHT(G71,3)="100",STK,IF(VALUE(RIGHT(INT(G71/100),1))=0,"",INDEX(MA_Num_S2G,RIGHT(INT(G71/100),1))&amp;SHE))&amp;IF(INT(RIGHT(G71,2))=0,"",INDEX(MA_Num_S2G,RIGHT(G71,2)))&amp;IF(G71=0,ZRO,"")),"")</f>
        <v/>
      </c>
    </row>
    <row r="72" spans="2:8" ht="21">
      <c r="B72" s="468" t="str">
        <f>IF(Table15[[#This Row],[वार]]="","",ROW(66:66))</f>
        <v/>
      </c>
      <c r="C72" s="469" t="str">
        <f>IF(Table15[[#This Row],[दिनांक]]="","",TEXT(Table15[[#This Row],[दिनांक]],"ddd"))</f>
        <v/>
      </c>
      <c r="H72" s="471" t="str">
        <f t="shared" si="1"/>
        <v/>
      </c>
    </row>
    <row r="73" spans="2:8" ht="21">
      <c r="B73" s="472" t="str">
        <f>IF(Table15[[#This Row],[वार]]="","",ROW(67:67))</f>
        <v/>
      </c>
      <c r="C73" s="469" t="str">
        <f>IF(Table15[[#This Row],[दिनांक]]="","",TEXT(Table15[[#This Row],[दिनांक]],"ddd"))</f>
        <v/>
      </c>
      <c r="H73" s="471" t="str">
        <f t="shared" si="1"/>
        <v/>
      </c>
    </row>
    <row r="74" spans="2:8" ht="21">
      <c r="B74" s="472" t="str">
        <f>IF(Table15[[#This Row],[वार]]="","",ROW(68:68))</f>
        <v/>
      </c>
      <c r="C74" s="469" t="str">
        <f>IF(Table15[[#This Row],[दिनांक]]="","",TEXT(Table15[[#This Row],[दिनांक]],"ddd"))</f>
        <v/>
      </c>
      <c r="H74" s="471" t="str">
        <f t="shared" si="1"/>
        <v/>
      </c>
    </row>
    <row r="75" spans="2:8" ht="21">
      <c r="B75" s="468" t="str">
        <f>IF(Table15[[#This Row],[वार]]="","",ROW(69:69))</f>
        <v/>
      </c>
      <c r="C75" s="473" t="str">
        <f>IF(Table15[[#This Row],[दिनांक]]="","",TEXT(Table15[[#This Row],[दिनांक]],"ddd"))</f>
        <v/>
      </c>
      <c r="H75" s="471" t="str">
        <f t="shared" si="1"/>
        <v/>
      </c>
    </row>
    <row r="76" spans="2:8" ht="21">
      <c r="B76" s="468" t="str">
        <f>IF(Table15[[#This Row],[वार]]="","",ROW(70:70))</f>
        <v/>
      </c>
      <c r="C76" s="469" t="str">
        <f>IF(Table15[[#This Row],[दिनांक]]="","",TEXT(Table15[[#This Row],[दिनांक]],"ddd"))</f>
        <v/>
      </c>
      <c r="H76" s="471" t="str">
        <f t="shared" si="1"/>
        <v/>
      </c>
    </row>
    <row r="77" spans="2:8" ht="21">
      <c r="B77" s="472" t="str">
        <f>IF(Table15[[#This Row],[वार]]="","",ROW(71:71))</f>
        <v/>
      </c>
      <c r="C77" s="469" t="str">
        <f>IF(Table15[[#This Row],[दिनांक]]="","",TEXT(Table15[[#This Row],[दिनांक]],"ddd"))</f>
        <v/>
      </c>
      <c r="H77" s="471" t="str">
        <f t="shared" si="1"/>
        <v/>
      </c>
    </row>
    <row r="78" spans="2:8" ht="21">
      <c r="B78" s="472" t="str">
        <f>IF(Table15[[#This Row],[वार]]="","",ROW(72:72))</f>
        <v/>
      </c>
      <c r="C78" s="473" t="str">
        <f>IF(Table15[[#This Row],[दिनांक]]="","",TEXT(Table15[[#This Row],[दिनांक]],"ddd"))</f>
        <v/>
      </c>
      <c r="H78" s="471" t="str">
        <f t="shared" si="1"/>
        <v/>
      </c>
    </row>
    <row r="79" spans="2:8" ht="21">
      <c r="B79" s="468" t="str">
        <f>IF(Table15[[#This Row],[वार]]="","",ROW(73:73))</f>
        <v/>
      </c>
      <c r="C79" s="469" t="str">
        <f>IF(Table15[[#This Row],[दिनांक]]="","",TEXT(Table15[[#This Row],[दिनांक]],"ddd"))</f>
        <v/>
      </c>
      <c r="H79" s="471" t="str">
        <f t="shared" si="1"/>
        <v/>
      </c>
    </row>
    <row r="80" spans="2:8" ht="21">
      <c r="B80" s="468" t="str">
        <f>IF(Table15[[#This Row],[वार]]="","",ROW(74:74))</f>
        <v/>
      </c>
      <c r="C80" s="469" t="str">
        <f>IF(Table15[[#This Row],[दिनांक]]="","",TEXT(Table15[[#This Row],[दिनांक]],"ddd"))</f>
        <v/>
      </c>
      <c r="H80" s="471" t="str">
        <f t="shared" si="1"/>
        <v/>
      </c>
    </row>
    <row r="81" spans="2:8" ht="21">
      <c r="B81" s="472" t="str">
        <f>IF(Table15[[#This Row],[वार]]="","",ROW(75:75))</f>
        <v/>
      </c>
      <c r="C81" s="473" t="str">
        <f>IF(Table15[[#This Row],[दिनांक]]="","",TEXT(Table15[[#This Row],[दिनांक]],"ddd"))</f>
        <v/>
      </c>
      <c r="H81" s="471" t="str">
        <f t="shared" si="1"/>
        <v/>
      </c>
    </row>
    <row r="82" spans="2:8" ht="21">
      <c r="B82" s="472" t="str">
        <f>IF(Table15[[#This Row],[वार]]="","",ROW(76:76))</f>
        <v/>
      </c>
      <c r="C82" s="469" t="str">
        <f>IF(Table15[[#This Row],[दिनांक]]="","",TEXT(Table15[[#This Row],[दिनांक]],"ddd"))</f>
        <v/>
      </c>
      <c r="H82" s="471" t="str">
        <f t="shared" si="1"/>
        <v/>
      </c>
    </row>
    <row r="83" spans="2:8" ht="21">
      <c r="B83" s="468" t="str">
        <f>IF(Table15[[#This Row],[वार]]="","",ROW(77:77))</f>
        <v/>
      </c>
      <c r="C83" s="469" t="str">
        <f>IF(Table15[[#This Row],[दिनांक]]="","",TEXT(Table15[[#This Row],[दिनांक]],"ddd"))</f>
        <v/>
      </c>
      <c r="H83" s="471" t="str">
        <f t="shared" si="1"/>
        <v/>
      </c>
    </row>
    <row r="84" spans="2:8" ht="21">
      <c r="B84" s="468" t="str">
        <f>IF(Table15[[#This Row],[वार]]="","",ROW(78:78))</f>
        <v/>
      </c>
      <c r="C84" s="469" t="str">
        <f>IF(Table15[[#This Row],[दिनांक]]="","",TEXT(Table15[[#This Row],[दिनांक]],"ddd"))</f>
        <v/>
      </c>
      <c r="H84" s="471" t="str">
        <f t="shared" si="1"/>
        <v/>
      </c>
    </row>
    <row r="85" spans="2:8" ht="21">
      <c r="B85" s="472" t="str">
        <f>IF(Table15[[#This Row],[वार]]="","",ROW(79:79))</f>
        <v/>
      </c>
      <c r="C85" s="469" t="str">
        <f>IF(Table15[[#This Row],[दिनांक]]="","",TEXT(Table15[[#This Row],[दिनांक]],"ddd"))</f>
        <v/>
      </c>
      <c r="H85" s="471" t="str">
        <f t="shared" si="1"/>
        <v/>
      </c>
    </row>
    <row r="86" spans="2:8" ht="21">
      <c r="B86" s="472" t="str">
        <f>IF(Table15[[#This Row],[वार]]="","",ROW(80:80))</f>
        <v/>
      </c>
      <c r="C86" s="473" t="str">
        <f>IF(Table15[[#This Row],[दिनांक]]="","",TEXT(Table15[[#This Row],[दिनांक]],"ddd"))</f>
        <v/>
      </c>
      <c r="H86" s="471" t="str">
        <f t="shared" si="1"/>
        <v/>
      </c>
    </row>
    <row r="87" spans="2:8" ht="21">
      <c r="B87" s="468" t="str">
        <f>IF(Table15[[#This Row],[वार]]="","",ROW(81:81))</f>
        <v/>
      </c>
      <c r="C87" s="469" t="str">
        <f>IF(Table15[[#This Row],[दिनांक]]="","",TEXT(Table15[[#This Row],[दिनांक]],"ddd"))</f>
        <v/>
      </c>
      <c r="H87" s="471" t="str">
        <f t="shared" si="1"/>
        <v/>
      </c>
    </row>
    <row r="88" spans="2:8" ht="21">
      <c r="B88" s="468" t="str">
        <f>IF(Table15[[#This Row],[वार]]="","",ROW(82:82))</f>
        <v/>
      </c>
      <c r="C88" s="469" t="str">
        <f>IF(Table15[[#This Row],[दिनांक]]="","",TEXT(Table15[[#This Row],[दिनांक]],"ddd"))</f>
        <v/>
      </c>
      <c r="H88" s="471" t="str">
        <f t="shared" si="1"/>
        <v/>
      </c>
    </row>
    <row r="89" spans="2:8" ht="21">
      <c r="B89" s="472" t="str">
        <f>IF(Table15[[#This Row],[वार]]="","",ROW(83:83))</f>
        <v/>
      </c>
      <c r="C89" s="473" t="str">
        <f>IF(Table15[[#This Row],[दिनांक]]="","",TEXT(Table15[[#This Row],[दिनांक]],"ddd"))</f>
        <v/>
      </c>
      <c r="H89" s="471" t="str">
        <f t="shared" si="1"/>
        <v/>
      </c>
    </row>
    <row r="90" spans="2:8" ht="21">
      <c r="B90" s="472" t="str">
        <f>IF(Table15[[#This Row],[वार]]="","",ROW(84:84))</f>
        <v/>
      </c>
      <c r="C90" s="469" t="str">
        <f>IF(Table15[[#This Row],[दिनांक]]="","",TEXT(Table15[[#This Row],[दिनांक]],"ddd"))</f>
        <v/>
      </c>
      <c r="H90" s="471" t="str">
        <f t="shared" si="1"/>
        <v/>
      </c>
    </row>
    <row r="91" spans="2:8" ht="21">
      <c r="B91" s="468" t="str">
        <f>IF(Table15[[#This Row],[वार]]="","",ROW(85:85))</f>
        <v/>
      </c>
      <c r="C91" s="469" t="str">
        <f>IF(Table15[[#This Row],[दिनांक]]="","",TEXT(Table15[[#This Row],[दिनांक]],"ddd"))</f>
        <v/>
      </c>
      <c r="H91" s="471" t="str">
        <f t="shared" si="1"/>
        <v/>
      </c>
    </row>
    <row r="92" spans="2:8" ht="21">
      <c r="B92" s="468" t="str">
        <f>IF(Table15[[#This Row],[वार]]="","",ROW(86:86))</f>
        <v/>
      </c>
      <c r="C92" s="473" t="str">
        <f>IF(Table15[[#This Row],[दिनांक]]="","",TEXT(Table15[[#This Row],[दिनांक]],"ddd"))</f>
        <v/>
      </c>
      <c r="H92" s="471" t="str">
        <f t="shared" si="1"/>
        <v/>
      </c>
    </row>
    <row r="93" spans="2:8" ht="21">
      <c r="B93" s="472" t="str">
        <f>IF(Table15[[#This Row],[वार]]="","",ROW(87:87))</f>
        <v/>
      </c>
      <c r="C93" s="469" t="str">
        <f>IF(Table15[[#This Row],[दिनांक]]="","",TEXT(Table15[[#This Row],[दिनांक]],"ddd"))</f>
        <v/>
      </c>
      <c r="H93" s="471" t="str">
        <f t="shared" si="1"/>
        <v/>
      </c>
    </row>
    <row r="94" spans="2:8" ht="21">
      <c r="B94" s="472" t="str">
        <f>IF(Table15[[#This Row],[वार]]="","",ROW(88:88))</f>
        <v/>
      </c>
      <c r="C94" s="469" t="str">
        <f>IF(Table15[[#This Row],[दिनांक]]="","",TEXT(Table15[[#This Row],[दिनांक]],"ddd"))</f>
        <v/>
      </c>
      <c r="H94" s="471" t="str">
        <f t="shared" si="1"/>
        <v/>
      </c>
    </row>
    <row r="95" spans="2:8" ht="21">
      <c r="B95" s="468" t="str">
        <f>IF(Table15[[#This Row],[वार]]="","",ROW(89:89))</f>
        <v/>
      </c>
      <c r="C95" s="469" t="str">
        <f>IF(Table15[[#This Row],[दिनांक]]="","",TEXT(Table15[[#This Row],[दिनांक]],"ddd"))</f>
        <v/>
      </c>
      <c r="H95" s="471" t="str">
        <f t="shared" si="1"/>
        <v/>
      </c>
    </row>
    <row r="96" spans="2:8" ht="21">
      <c r="B96" s="468" t="str">
        <f>IF(Table15[[#This Row],[वार]]="","",ROW(90:90))</f>
        <v/>
      </c>
      <c r="C96" s="469" t="str">
        <f>IF(Table15[[#This Row],[दिनांक]]="","",TEXT(Table15[[#This Row],[दिनांक]],"ddd"))</f>
        <v/>
      </c>
      <c r="H96" s="471" t="str">
        <f t="shared" si="1"/>
        <v/>
      </c>
    </row>
    <row r="97" spans="2:8" ht="21">
      <c r="B97" s="472" t="str">
        <f>IF(Table15[[#This Row],[वार]]="","",ROW(91:91))</f>
        <v/>
      </c>
      <c r="C97" s="473" t="str">
        <f>IF(Table15[[#This Row],[दिनांक]]="","",TEXT(Table15[[#This Row],[दिनांक]],"ddd"))</f>
        <v/>
      </c>
      <c r="H97" s="471" t="str">
        <f t="shared" si="1"/>
        <v/>
      </c>
    </row>
    <row r="98" spans="2:8" ht="21">
      <c r="B98" s="472" t="str">
        <f>IF(Table15[[#This Row],[वार]]="","",ROW(92:92))</f>
        <v/>
      </c>
      <c r="C98" s="469" t="str">
        <f>IF(Table15[[#This Row],[दिनांक]]="","",TEXT(Table15[[#This Row],[दिनांक]],"ddd"))</f>
        <v/>
      </c>
      <c r="H98" s="471" t="str">
        <f t="shared" si="1"/>
        <v/>
      </c>
    </row>
    <row r="99" spans="2:8" ht="21">
      <c r="B99" s="468" t="str">
        <f>IF(Table15[[#This Row],[वार]]="","",ROW(93:93))</f>
        <v/>
      </c>
      <c r="C99" s="469" t="str">
        <f>IF(Table15[[#This Row],[दिनांक]]="","",TEXT(Table15[[#This Row],[दिनांक]],"ddd"))</f>
        <v/>
      </c>
      <c r="H99" s="471" t="str">
        <f t="shared" si="1"/>
        <v/>
      </c>
    </row>
    <row r="100" spans="2:8" ht="21">
      <c r="B100" s="468" t="str">
        <f>IF(Table15[[#This Row],[वार]]="","",ROW(94:94))</f>
        <v/>
      </c>
      <c r="C100" s="473" t="str">
        <f>IF(Table15[[#This Row],[दिनांक]]="","",TEXT(Table15[[#This Row],[दिनांक]],"ddd"))</f>
        <v/>
      </c>
      <c r="H100" s="471" t="str">
        <f t="shared" si="1"/>
        <v/>
      </c>
    </row>
    <row r="101" spans="2:8" ht="21">
      <c r="B101" s="472" t="str">
        <f>IF(Table15[[#This Row],[वार]]="","",ROW(95:95))</f>
        <v/>
      </c>
      <c r="C101" s="469" t="str">
        <f>IF(Table15[[#This Row],[दिनांक]]="","",TEXT(Table15[[#This Row],[दिनांक]],"ddd"))</f>
        <v/>
      </c>
      <c r="H101" s="471" t="str">
        <f t="shared" si="1"/>
        <v/>
      </c>
    </row>
    <row r="102" spans="2:8" ht="21">
      <c r="B102" s="472" t="str">
        <f>IF(Table15[[#This Row],[वार]]="","",ROW(96:96))</f>
        <v/>
      </c>
      <c r="C102" s="469" t="str">
        <f>IF(Table15[[#This Row],[दिनांक]]="","",TEXT(Table15[[#This Row],[दिनांक]],"ddd"))</f>
        <v/>
      </c>
      <c r="H102" s="471" t="str">
        <f t="shared" si="1"/>
        <v/>
      </c>
    </row>
    <row r="103" spans="2:8" ht="21">
      <c r="B103" s="468" t="str">
        <f>IF(Table15[[#This Row],[वार]]="","",ROW(97:97))</f>
        <v/>
      </c>
      <c r="C103" s="473" t="str">
        <f>IF(Table15[[#This Row],[दिनांक]]="","",TEXT(Table15[[#This Row],[दिनांक]],"ddd"))</f>
        <v/>
      </c>
      <c r="H103" s="471" t="str">
        <f t="shared" si="1"/>
        <v/>
      </c>
    </row>
    <row r="104" spans="2:8" ht="21">
      <c r="B104" s="468" t="str">
        <f>IF(Table15[[#This Row],[वार]]="","",ROW(98:98))</f>
        <v/>
      </c>
      <c r="C104" s="469" t="str">
        <f>IF(Table15[[#This Row],[दिनांक]]="","",TEXT(Table15[[#This Row],[दिनांक]],"ddd"))</f>
        <v/>
      </c>
      <c r="H104" s="471" t="str">
        <f t="shared" si="1"/>
        <v/>
      </c>
    </row>
    <row r="105" spans="2:8" ht="21">
      <c r="B105" s="472" t="str">
        <f>IF(Table15[[#This Row],[वार]]="","",ROW(99:99))</f>
        <v/>
      </c>
      <c r="C105" s="469" t="str">
        <f>IF(Table15[[#This Row],[दिनांक]]="","",TEXT(Table15[[#This Row],[दिनांक]],"ddd"))</f>
        <v/>
      </c>
      <c r="H105" s="471" t="str">
        <f t="shared" si="1"/>
        <v/>
      </c>
    </row>
    <row r="106" spans="2:8" ht="21">
      <c r="B106" s="472" t="str">
        <f>IF(Table15[[#This Row],[वार]]="","",ROW(100:100))</f>
        <v/>
      </c>
      <c r="C106" s="469" t="str">
        <f>IF(Table15[[#This Row],[दिनांक]]="","",TEXT(Table15[[#This Row],[दिनांक]],"ddd"))</f>
        <v/>
      </c>
      <c r="H106" s="471" t="str">
        <f t="shared" si="1"/>
        <v/>
      </c>
    </row>
    <row r="107" spans="2:8" ht="21">
      <c r="B107" s="468" t="str">
        <f>IF(Table15[[#This Row],[वार]]="","",ROW(101:101))</f>
        <v/>
      </c>
      <c r="C107" s="469" t="str">
        <f>IF(Table15[[#This Row],[दिनांक]]="","",TEXT(Table15[[#This Row],[दिनांक]],"ddd"))</f>
        <v/>
      </c>
      <c r="H107" s="471" t="str">
        <f t="shared" si="1"/>
        <v/>
      </c>
    </row>
    <row r="108" spans="2:8" ht="21">
      <c r="B108" s="468" t="str">
        <f>IF(Table15[[#This Row],[वार]]="","",ROW(102:102))</f>
        <v/>
      </c>
      <c r="C108" s="473" t="str">
        <f>IF(Table15[[#This Row],[दिनांक]]="","",TEXT(Table15[[#This Row],[दिनांक]],"ddd"))</f>
        <v/>
      </c>
      <c r="H108" s="471" t="str">
        <f t="shared" si="1"/>
        <v/>
      </c>
    </row>
    <row r="109" spans="2:8" ht="21">
      <c r="B109" s="472" t="str">
        <f>IF(Table15[[#This Row],[वार]]="","",ROW(103:103))</f>
        <v/>
      </c>
      <c r="C109" s="469" t="str">
        <f>IF(Table15[[#This Row],[दिनांक]]="","",TEXT(Table15[[#This Row],[दिनांक]],"ddd"))</f>
        <v/>
      </c>
      <c r="H109" s="471" t="str">
        <f t="shared" si="1"/>
        <v/>
      </c>
    </row>
    <row r="110" spans="2:8" ht="21">
      <c r="B110" s="472" t="str">
        <f>IF(Table15[[#This Row],[वार]]="","",ROW(104:104))</f>
        <v/>
      </c>
      <c r="C110" s="469" t="str">
        <f>IF(Table15[[#This Row],[दिनांक]]="","",TEXT(Table15[[#This Row],[दिनांक]],"ddd"))</f>
        <v/>
      </c>
      <c r="H110" s="471" t="str">
        <f t="shared" si="1"/>
        <v/>
      </c>
    </row>
    <row r="111" spans="2:8" ht="21">
      <c r="B111" s="468" t="str">
        <f>IF(Table15[[#This Row],[वार]]="","",ROW(105:105))</f>
        <v/>
      </c>
      <c r="C111" s="473" t="str">
        <f>IF(Table15[[#This Row],[दिनांक]]="","",TEXT(Table15[[#This Row],[दिनांक]],"ddd"))</f>
        <v/>
      </c>
      <c r="H111" s="471" t="str">
        <f t="shared" si="1"/>
        <v/>
      </c>
    </row>
    <row r="112" spans="2:8" ht="21">
      <c r="B112" s="468" t="str">
        <f>IF(Table15[[#This Row],[वार]]="","",ROW(106:106))</f>
        <v/>
      </c>
      <c r="C112" s="469" t="str">
        <f>IF(Table15[[#This Row],[दिनांक]]="","",TEXT(Table15[[#This Row],[दिनांक]],"ddd"))</f>
        <v/>
      </c>
      <c r="H112" s="471" t="str">
        <f t="shared" si="1"/>
        <v/>
      </c>
    </row>
    <row r="113" spans="2:8" ht="21">
      <c r="B113" s="472" t="str">
        <f>IF(Table15[[#This Row],[वार]]="","",ROW(107:107))</f>
        <v/>
      </c>
      <c r="C113" s="469" t="str">
        <f>IF(Table15[[#This Row],[दिनांक]]="","",TEXT(Table15[[#This Row],[दिनांक]],"ddd"))</f>
        <v/>
      </c>
      <c r="H113" s="471" t="str">
        <f t="shared" si="1"/>
        <v/>
      </c>
    </row>
    <row r="114" spans="2:8" ht="21">
      <c r="B114" s="472" t="str">
        <f>IF(Table15[[#This Row],[वार]]="","",ROW(108:108))</f>
        <v/>
      </c>
      <c r="C114" s="473" t="str">
        <f>IF(Table15[[#This Row],[दिनांक]]="","",TEXT(Table15[[#This Row],[दिनांक]],"ddd"))</f>
        <v/>
      </c>
      <c r="H114" s="471" t="str">
        <f t="shared" si="1"/>
        <v/>
      </c>
    </row>
    <row r="115" spans="2:8" ht="21">
      <c r="B115" s="468" t="str">
        <f>IF(Table15[[#This Row],[वार]]="","",ROW(109:109))</f>
        <v/>
      </c>
      <c r="C115" s="469" t="str">
        <f>IF(Table15[[#This Row],[दिनांक]]="","",TEXT(Table15[[#This Row],[दिनांक]],"ddd"))</f>
        <v/>
      </c>
      <c r="H115" s="471" t="str">
        <f t="shared" si="1"/>
        <v/>
      </c>
    </row>
    <row r="116" spans="2:8" ht="21">
      <c r="B116" s="468" t="str">
        <f>IF(Table15[[#This Row],[वार]]="","",ROW(110:110))</f>
        <v/>
      </c>
      <c r="C116" s="469" t="str">
        <f>IF(Table15[[#This Row],[दिनांक]]="","",TEXT(Table15[[#This Row],[दिनांक]],"ddd"))</f>
        <v/>
      </c>
      <c r="H116" s="471" t="str">
        <f t="shared" si="1"/>
        <v/>
      </c>
    </row>
    <row r="117" spans="2:8" ht="21">
      <c r="B117" s="472" t="str">
        <f>IF(Table15[[#This Row],[वार]]="","",ROW(111:111))</f>
        <v/>
      </c>
      <c r="C117" s="469" t="str">
        <f>IF(Table15[[#This Row],[दिनांक]]="","",TEXT(Table15[[#This Row],[दिनांक]],"ddd"))</f>
        <v/>
      </c>
      <c r="H117" s="471" t="str">
        <f t="shared" si="1"/>
        <v/>
      </c>
    </row>
    <row r="118" spans="2:8" ht="21">
      <c r="B118" s="472" t="str">
        <f>IF(Table15[[#This Row],[वार]]="","",ROW(112:112))</f>
        <v/>
      </c>
      <c r="C118" s="469" t="str">
        <f>IF(Table15[[#This Row],[दिनांक]]="","",TEXT(Table15[[#This Row],[दिनांक]],"ddd"))</f>
        <v/>
      </c>
      <c r="H118" s="471" t="str">
        <f t="shared" si="1"/>
        <v/>
      </c>
    </row>
    <row r="119" spans="2:8" ht="21">
      <c r="B119" s="468" t="str">
        <f>IF(Table15[[#This Row],[वार]]="","",ROW(113:113))</f>
        <v/>
      </c>
      <c r="C119" s="473" t="str">
        <f>IF(Table15[[#This Row],[दिनांक]]="","",TEXT(Table15[[#This Row],[दिनांक]],"ddd"))</f>
        <v/>
      </c>
      <c r="H119" s="471" t="str">
        <f t="shared" si="1"/>
        <v/>
      </c>
    </row>
    <row r="120" spans="2:8" ht="21">
      <c r="B120" s="468" t="str">
        <f>IF(Table15[[#This Row],[वार]]="","",ROW(114:114))</f>
        <v/>
      </c>
      <c r="C120" s="469" t="str">
        <f>IF(Table15[[#This Row],[दिनांक]]="","",TEXT(Table15[[#This Row],[दिनांक]],"ddd"))</f>
        <v/>
      </c>
      <c r="H120" s="471" t="str">
        <f t="shared" si="1"/>
        <v/>
      </c>
    </row>
    <row r="121" spans="2:8" ht="21">
      <c r="B121" s="472" t="str">
        <f>IF(Table15[[#This Row],[वार]]="","",ROW(115:115))</f>
        <v/>
      </c>
      <c r="C121" s="469" t="str">
        <f>IF(Table15[[#This Row],[दिनांक]]="","",TEXT(Table15[[#This Row],[दिनांक]],"ddd"))</f>
        <v/>
      </c>
      <c r="H121" s="471" t="str">
        <f t="shared" si="1"/>
        <v/>
      </c>
    </row>
    <row r="122" spans="2:8" ht="21">
      <c r="B122" s="472" t="str">
        <f>IF(Table15[[#This Row],[वार]]="","",ROW(116:116))</f>
        <v/>
      </c>
      <c r="C122" s="473" t="str">
        <f>IF(Table15[[#This Row],[दिनांक]]="","",TEXT(Table15[[#This Row],[दिनांक]],"ddd"))</f>
        <v/>
      </c>
      <c r="H122" s="471" t="str">
        <f t="shared" si="1"/>
        <v/>
      </c>
    </row>
    <row r="123" spans="2:8" ht="21">
      <c r="B123" s="468" t="str">
        <f>IF(Table15[[#This Row],[वार]]="","",ROW(117:117))</f>
        <v/>
      </c>
      <c r="C123" s="469" t="str">
        <f>IF(Table15[[#This Row],[दिनांक]]="","",TEXT(Table15[[#This Row],[दिनांक]],"ddd"))</f>
        <v/>
      </c>
      <c r="H123" s="471" t="str">
        <f t="shared" si="1"/>
        <v/>
      </c>
    </row>
    <row r="124" spans="2:8" ht="21">
      <c r="B124" s="468" t="str">
        <f>IF(Table15[[#This Row],[वार]]="","",ROW(118:118))</f>
        <v/>
      </c>
      <c r="C124" s="469" t="str">
        <f>IF(Table15[[#This Row],[दिनांक]]="","",TEXT(Table15[[#This Row],[दिनांक]],"ddd"))</f>
        <v/>
      </c>
      <c r="H124" s="471" t="str">
        <f t="shared" si="1"/>
        <v/>
      </c>
    </row>
    <row r="125" spans="2:8" ht="21">
      <c r="B125" s="472" t="str">
        <f>IF(Table15[[#This Row],[वार]]="","",ROW(119:119))</f>
        <v/>
      </c>
      <c r="C125" s="473" t="str">
        <f>IF(Table15[[#This Row],[दिनांक]]="","",TEXT(Table15[[#This Row],[दिनांक]],"ddd"))</f>
        <v/>
      </c>
      <c r="H125" s="471" t="str">
        <f t="shared" si="1"/>
        <v/>
      </c>
    </row>
    <row r="126" spans="2:8" ht="21">
      <c r="B126" s="472" t="str">
        <f>IF(Table15[[#This Row],[वार]]="","",ROW(120:120))</f>
        <v/>
      </c>
      <c r="C126" s="469" t="str">
        <f>IF(Table15[[#This Row],[दिनांक]]="","",TEXT(Table15[[#This Row],[दिनांक]],"ddd"))</f>
        <v/>
      </c>
      <c r="H126" s="471" t="str">
        <f t="shared" si="1"/>
        <v/>
      </c>
    </row>
    <row r="127" spans="2:8" ht="21">
      <c r="B127" s="468" t="str">
        <f>IF(Table15[[#This Row],[वार]]="","",ROW(121:121))</f>
        <v/>
      </c>
      <c r="C127" s="469" t="str">
        <f>IF(Table15[[#This Row],[दिनांक]]="","",TEXT(Table15[[#This Row],[दिनांक]],"ddd"))</f>
        <v/>
      </c>
      <c r="H127" s="471" t="str">
        <f t="shared" si="1"/>
        <v/>
      </c>
    </row>
    <row r="128" spans="2:8" ht="21">
      <c r="B128" s="468" t="str">
        <f>IF(Table15[[#This Row],[वार]]="","",ROW(122:122))</f>
        <v/>
      </c>
      <c r="C128" s="469" t="str">
        <f>IF(Table15[[#This Row],[दिनांक]]="","",TEXT(Table15[[#This Row],[दिनांक]],"ddd"))</f>
        <v/>
      </c>
      <c r="H128" s="471" t="str">
        <f t="shared" si="1"/>
        <v/>
      </c>
    </row>
    <row r="129" spans="2:8" ht="21">
      <c r="B129" s="472" t="str">
        <f>IF(Table15[[#This Row],[वार]]="","",ROW(123:123))</f>
        <v/>
      </c>
      <c r="C129" s="469" t="str">
        <f>IF(Table15[[#This Row],[दिनांक]]="","",TEXT(Table15[[#This Row],[दिनांक]],"ddd"))</f>
        <v/>
      </c>
      <c r="H129" s="471" t="str">
        <f t="shared" si="1"/>
        <v/>
      </c>
    </row>
    <row r="130" spans="2:8" ht="21">
      <c r="B130" s="472" t="str">
        <f>IF(Table15[[#This Row],[वार]]="","",ROW(124:124))</f>
        <v/>
      </c>
      <c r="C130" s="473" t="str">
        <f>IF(Table15[[#This Row],[दिनांक]]="","",TEXT(Table15[[#This Row],[दिनांक]],"ddd"))</f>
        <v/>
      </c>
      <c r="H130" s="471" t="str">
        <f t="shared" si="1"/>
        <v/>
      </c>
    </row>
    <row r="131" spans="2:8" ht="21">
      <c r="B131" s="468" t="str">
        <f>IF(Table15[[#This Row],[वार]]="","",ROW(125:125))</f>
        <v/>
      </c>
      <c r="C131" s="469" t="str">
        <f>IF(Table15[[#This Row],[दिनांक]]="","",TEXT(Table15[[#This Row],[दिनांक]],"ddd"))</f>
        <v/>
      </c>
      <c r="H131" s="471" t="str">
        <f t="shared" si="1"/>
        <v/>
      </c>
    </row>
    <row r="132" spans="2:8" ht="21">
      <c r="B132" s="468" t="str">
        <f>IF(Table15[[#This Row],[वार]]="","",ROW(126:126))</f>
        <v/>
      </c>
      <c r="C132" s="469" t="str">
        <f>IF(Table15[[#This Row],[दिनांक]]="","",TEXT(Table15[[#This Row],[दिनांक]],"ddd"))</f>
        <v/>
      </c>
      <c r="H132" s="471" t="str">
        <f t="shared" si="1"/>
        <v/>
      </c>
    </row>
    <row r="133" spans="2:8" ht="21">
      <c r="B133" s="472" t="str">
        <f>IF(Table15[[#This Row],[वार]]="","",ROW(127:127))</f>
        <v/>
      </c>
      <c r="C133" s="473" t="str">
        <f>IF(Table15[[#This Row],[दिनांक]]="","",TEXT(Table15[[#This Row],[दिनांक]],"ddd"))</f>
        <v/>
      </c>
      <c r="H133" s="471" t="str">
        <f t="shared" si="1"/>
        <v/>
      </c>
    </row>
    <row r="134" spans="2:8" ht="21">
      <c r="B134" s="472" t="str">
        <f>IF(Table15[[#This Row],[वार]]="","",ROW(128:128))</f>
        <v/>
      </c>
      <c r="C134" s="469" t="str">
        <f>IF(Table15[[#This Row],[दिनांक]]="","",TEXT(Table15[[#This Row],[दिनांक]],"ddd"))</f>
        <v/>
      </c>
      <c r="H134" s="471" t="str">
        <f t="shared" si="1"/>
        <v/>
      </c>
    </row>
    <row r="135" spans="2:8" ht="21">
      <c r="B135" s="468" t="str">
        <f>IF(Table15[[#This Row],[वार]]="","",ROW(129:129))</f>
        <v/>
      </c>
      <c r="C135" s="469" t="str">
        <f>IF(Table15[[#This Row],[दिनांक]]="","",TEXT(Table15[[#This Row],[दिनांक]],"ddd"))</f>
        <v/>
      </c>
      <c r="H135" s="471" t="str">
        <f t="shared" ref="H135:H198" si="2">IFERROR(IF(LEN(G135)&gt;11,LMT,IF(VALUE(RIGHT(INT(G135/ABJ),2))=0,"",INDEX(MA_Num_S2G,RIGHT(INT(G135/ABJ),2)) &amp;ABW)&amp;IF(VALUE(RIGHT(INT(G135/KTI),2))=0,"",INDEX(MA_Num_S2G,RIGHT(INT(G135/KTI),2))&amp;KTW)&amp;IF(VALUE(RIGHT(INT(G135/LKS),2))=0,"",INDEX(MA_Num_S2G,RIGHT(INT(G135/LKS),2))&amp;LKW)&amp;IF(VALUE(RIGHT(INT(G135/HZR),2))=0,"",INDEX(MA_Num_S2G,RIGHT(INT(G135/HZR),2))&amp;HZW)&amp;IF(RIGHT(G135,3)="100",STK,IF(VALUE(RIGHT(INT(G135/100),1))=0,"",INDEX(MA_Num_S2G,RIGHT(INT(G135/100),1))&amp;SHE))&amp;IF(INT(RIGHT(G135,2))=0,"",INDEX(MA_Num_S2G,RIGHT(G135,2)))&amp;IF(G135=0,ZRO,"")),"")</f>
        <v/>
      </c>
    </row>
    <row r="136" spans="2:8" ht="21">
      <c r="B136" s="468" t="str">
        <f>IF(Table15[[#This Row],[वार]]="","",ROW(130:130))</f>
        <v/>
      </c>
      <c r="C136" s="473" t="str">
        <f>IF(Table15[[#This Row],[दिनांक]]="","",TEXT(Table15[[#This Row],[दिनांक]],"ddd"))</f>
        <v/>
      </c>
      <c r="H136" s="471" t="str">
        <f t="shared" si="2"/>
        <v/>
      </c>
    </row>
    <row r="137" spans="2:8" ht="21">
      <c r="B137" s="472" t="str">
        <f>IF(Table15[[#This Row],[वार]]="","",ROW(131:131))</f>
        <v/>
      </c>
      <c r="C137" s="469" t="str">
        <f>IF(Table15[[#This Row],[दिनांक]]="","",TEXT(Table15[[#This Row],[दिनांक]],"ddd"))</f>
        <v/>
      </c>
      <c r="H137" s="471" t="str">
        <f t="shared" si="2"/>
        <v/>
      </c>
    </row>
    <row r="138" spans="2:8" ht="21">
      <c r="B138" s="472" t="str">
        <f>IF(Table15[[#This Row],[वार]]="","",ROW(132:132))</f>
        <v/>
      </c>
      <c r="C138" s="469" t="str">
        <f>IF(Table15[[#This Row],[दिनांक]]="","",TEXT(Table15[[#This Row],[दिनांक]],"ddd"))</f>
        <v/>
      </c>
      <c r="H138" s="471" t="str">
        <f t="shared" si="2"/>
        <v/>
      </c>
    </row>
    <row r="139" spans="2:8" ht="21">
      <c r="B139" s="468" t="str">
        <f>IF(Table15[[#This Row],[वार]]="","",ROW(133:133))</f>
        <v/>
      </c>
      <c r="C139" s="469" t="str">
        <f>IF(Table15[[#This Row],[दिनांक]]="","",TEXT(Table15[[#This Row],[दिनांक]],"ddd"))</f>
        <v/>
      </c>
      <c r="H139" s="471" t="str">
        <f t="shared" si="2"/>
        <v/>
      </c>
    </row>
    <row r="140" spans="2:8" ht="21">
      <c r="B140" s="468" t="str">
        <f>IF(Table15[[#This Row],[वार]]="","",ROW(134:134))</f>
        <v/>
      </c>
      <c r="C140" s="469" t="str">
        <f>IF(Table15[[#This Row],[दिनांक]]="","",TEXT(Table15[[#This Row],[दिनांक]],"ddd"))</f>
        <v/>
      </c>
      <c r="H140" s="471" t="str">
        <f t="shared" si="2"/>
        <v/>
      </c>
    </row>
    <row r="141" spans="2:8" ht="21">
      <c r="B141" s="472" t="str">
        <f>IF(Table15[[#This Row],[वार]]="","",ROW(135:135))</f>
        <v/>
      </c>
      <c r="C141" s="473" t="str">
        <f>IF(Table15[[#This Row],[दिनांक]]="","",TEXT(Table15[[#This Row],[दिनांक]],"ddd"))</f>
        <v/>
      </c>
      <c r="H141" s="471" t="str">
        <f t="shared" si="2"/>
        <v/>
      </c>
    </row>
    <row r="142" spans="2:8" ht="21">
      <c r="B142" s="472" t="str">
        <f>IF(Table15[[#This Row],[वार]]="","",ROW(136:136))</f>
        <v/>
      </c>
      <c r="C142" s="469" t="str">
        <f>IF(Table15[[#This Row],[दिनांक]]="","",TEXT(Table15[[#This Row],[दिनांक]],"ddd"))</f>
        <v/>
      </c>
      <c r="H142" s="471" t="str">
        <f t="shared" si="2"/>
        <v/>
      </c>
    </row>
    <row r="143" spans="2:8" ht="21">
      <c r="B143" s="468" t="str">
        <f>IF(Table15[[#This Row],[वार]]="","",ROW(137:137))</f>
        <v/>
      </c>
      <c r="C143" s="469" t="str">
        <f>IF(Table15[[#This Row],[दिनांक]]="","",TEXT(Table15[[#This Row],[दिनांक]],"ddd"))</f>
        <v/>
      </c>
      <c r="H143" s="471" t="str">
        <f t="shared" si="2"/>
        <v/>
      </c>
    </row>
    <row r="144" spans="2:8" ht="21">
      <c r="B144" s="468" t="str">
        <f>IF(Table15[[#This Row],[वार]]="","",ROW(138:138))</f>
        <v/>
      </c>
      <c r="C144" s="473" t="str">
        <f>IF(Table15[[#This Row],[दिनांक]]="","",TEXT(Table15[[#This Row],[दिनांक]],"ddd"))</f>
        <v/>
      </c>
      <c r="H144" s="471" t="str">
        <f t="shared" si="2"/>
        <v/>
      </c>
    </row>
    <row r="145" spans="2:8" ht="21">
      <c r="B145" s="472" t="str">
        <f>IF(Table15[[#This Row],[वार]]="","",ROW(139:139))</f>
        <v/>
      </c>
      <c r="C145" s="469" t="str">
        <f>IF(Table15[[#This Row],[दिनांक]]="","",TEXT(Table15[[#This Row],[दिनांक]],"ddd"))</f>
        <v/>
      </c>
      <c r="H145" s="471" t="str">
        <f t="shared" si="2"/>
        <v/>
      </c>
    </row>
    <row r="146" spans="2:8" ht="21">
      <c r="B146" s="472" t="str">
        <f>IF(Table15[[#This Row],[वार]]="","",ROW(140:140))</f>
        <v/>
      </c>
      <c r="C146" s="469" t="str">
        <f>IF(Table15[[#This Row],[दिनांक]]="","",TEXT(Table15[[#This Row],[दिनांक]],"ddd"))</f>
        <v/>
      </c>
      <c r="H146" s="471" t="str">
        <f t="shared" si="2"/>
        <v/>
      </c>
    </row>
    <row r="147" spans="2:8" ht="21">
      <c r="B147" s="468" t="str">
        <f>IF(Table15[[#This Row],[वार]]="","",ROW(141:141))</f>
        <v/>
      </c>
      <c r="C147" s="473" t="str">
        <f>IF(Table15[[#This Row],[दिनांक]]="","",TEXT(Table15[[#This Row],[दिनांक]],"ddd"))</f>
        <v/>
      </c>
      <c r="H147" s="471" t="str">
        <f t="shared" si="2"/>
        <v/>
      </c>
    </row>
    <row r="148" spans="2:8" ht="21">
      <c r="B148" s="468" t="str">
        <f>IF(Table15[[#This Row],[वार]]="","",ROW(142:142))</f>
        <v/>
      </c>
      <c r="C148" s="469" t="str">
        <f>IF(Table15[[#This Row],[दिनांक]]="","",TEXT(Table15[[#This Row],[दिनांक]],"ddd"))</f>
        <v/>
      </c>
      <c r="H148" s="471" t="str">
        <f t="shared" si="2"/>
        <v/>
      </c>
    </row>
    <row r="149" spans="2:8" ht="21">
      <c r="B149" s="472" t="str">
        <f>IF(Table15[[#This Row],[वार]]="","",ROW(143:143))</f>
        <v/>
      </c>
      <c r="C149" s="469" t="str">
        <f>IF(Table15[[#This Row],[दिनांक]]="","",TEXT(Table15[[#This Row],[दिनांक]],"ddd"))</f>
        <v/>
      </c>
      <c r="H149" s="471" t="str">
        <f t="shared" si="2"/>
        <v/>
      </c>
    </row>
    <row r="150" spans="2:8" ht="21">
      <c r="B150" s="472" t="str">
        <f>IF(Table15[[#This Row],[वार]]="","",ROW(144:144))</f>
        <v/>
      </c>
      <c r="C150" s="469" t="str">
        <f>IF(Table15[[#This Row],[दिनांक]]="","",TEXT(Table15[[#This Row],[दिनांक]],"ddd"))</f>
        <v/>
      </c>
      <c r="H150" s="471" t="str">
        <f t="shared" si="2"/>
        <v/>
      </c>
    </row>
    <row r="151" spans="2:8" ht="21">
      <c r="B151" s="468" t="str">
        <f>IF(Table15[[#This Row],[वार]]="","",ROW(145:145))</f>
        <v/>
      </c>
      <c r="C151" s="469" t="str">
        <f>IF(Table15[[#This Row],[दिनांक]]="","",TEXT(Table15[[#This Row],[दिनांक]],"ddd"))</f>
        <v/>
      </c>
      <c r="H151" s="471" t="str">
        <f t="shared" si="2"/>
        <v/>
      </c>
    </row>
    <row r="152" spans="2:8" ht="21">
      <c r="B152" s="468" t="str">
        <f>IF(Table15[[#This Row],[वार]]="","",ROW(146:146))</f>
        <v/>
      </c>
      <c r="C152" s="473" t="str">
        <f>IF(Table15[[#This Row],[दिनांक]]="","",TEXT(Table15[[#This Row],[दिनांक]],"ddd"))</f>
        <v/>
      </c>
      <c r="H152" s="471" t="str">
        <f t="shared" si="2"/>
        <v/>
      </c>
    </row>
    <row r="153" spans="2:8" ht="21">
      <c r="B153" s="472" t="str">
        <f>IF(Table15[[#This Row],[वार]]="","",ROW(147:147))</f>
        <v/>
      </c>
      <c r="C153" s="469" t="str">
        <f>IF(Table15[[#This Row],[दिनांक]]="","",TEXT(Table15[[#This Row],[दिनांक]],"ddd"))</f>
        <v/>
      </c>
      <c r="H153" s="471" t="str">
        <f t="shared" si="2"/>
        <v/>
      </c>
    </row>
    <row r="154" spans="2:8" ht="21">
      <c r="B154" s="472" t="str">
        <f>IF(Table15[[#This Row],[वार]]="","",ROW(148:148))</f>
        <v/>
      </c>
      <c r="C154" s="469" t="str">
        <f>IF(Table15[[#This Row],[दिनांक]]="","",TEXT(Table15[[#This Row],[दिनांक]],"ddd"))</f>
        <v/>
      </c>
      <c r="H154" s="471" t="str">
        <f t="shared" si="2"/>
        <v/>
      </c>
    </row>
    <row r="155" spans="2:8" ht="21">
      <c r="B155" s="468" t="str">
        <f>IF(Table15[[#This Row],[वार]]="","",ROW(149:149))</f>
        <v/>
      </c>
      <c r="C155" s="473" t="str">
        <f>IF(Table15[[#This Row],[दिनांक]]="","",TEXT(Table15[[#This Row],[दिनांक]],"ddd"))</f>
        <v/>
      </c>
      <c r="H155" s="471" t="str">
        <f t="shared" si="2"/>
        <v/>
      </c>
    </row>
    <row r="156" spans="2:8" ht="21">
      <c r="B156" s="468" t="str">
        <f>IF(Table15[[#This Row],[वार]]="","",ROW(150:150))</f>
        <v/>
      </c>
      <c r="C156" s="469" t="str">
        <f>IF(Table15[[#This Row],[दिनांक]]="","",TEXT(Table15[[#This Row],[दिनांक]],"ddd"))</f>
        <v/>
      </c>
      <c r="H156" s="471" t="str">
        <f t="shared" si="2"/>
        <v/>
      </c>
    </row>
    <row r="157" spans="2:8" ht="21">
      <c r="B157" s="472" t="str">
        <f>IF(Table15[[#This Row],[वार]]="","",ROW(151:151))</f>
        <v/>
      </c>
      <c r="C157" s="469" t="str">
        <f>IF(Table15[[#This Row],[दिनांक]]="","",TEXT(Table15[[#This Row],[दिनांक]],"ddd"))</f>
        <v/>
      </c>
      <c r="H157" s="471" t="str">
        <f t="shared" si="2"/>
        <v/>
      </c>
    </row>
    <row r="158" spans="2:8" ht="21">
      <c r="B158" s="472" t="str">
        <f>IF(Table15[[#This Row],[वार]]="","",ROW(152:152))</f>
        <v/>
      </c>
      <c r="C158" s="473" t="str">
        <f>IF(Table15[[#This Row],[दिनांक]]="","",TEXT(Table15[[#This Row],[दिनांक]],"ddd"))</f>
        <v/>
      </c>
      <c r="H158" s="471" t="str">
        <f t="shared" si="2"/>
        <v/>
      </c>
    </row>
    <row r="159" spans="2:8" ht="21">
      <c r="B159" s="468" t="str">
        <f>IF(Table15[[#This Row],[वार]]="","",ROW(153:153))</f>
        <v/>
      </c>
      <c r="C159" s="469" t="str">
        <f>IF(Table15[[#This Row],[दिनांक]]="","",TEXT(Table15[[#This Row],[दिनांक]],"ddd"))</f>
        <v/>
      </c>
      <c r="H159" s="471" t="str">
        <f t="shared" si="2"/>
        <v/>
      </c>
    </row>
    <row r="160" spans="2:8" ht="21">
      <c r="B160" s="468" t="str">
        <f>IF(Table15[[#This Row],[वार]]="","",ROW(154:154))</f>
        <v/>
      </c>
      <c r="C160" s="469" t="str">
        <f>IF(Table15[[#This Row],[दिनांक]]="","",TEXT(Table15[[#This Row],[दिनांक]],"ddd"))</f>
        <v/>
      </c>
      <c r="H160" s="471" t="str">
        <f t="shared" si="2"/>
        <v/>
      </c>
    </row>
    <row r="161" spans="2:8" ht="21">
      <c r="B161" s="472" t="str">
        <f>IF(Table15[[#This Row],[वार]]="","",ROW(155:155))</f>
        <v/>
      </c>
      <c r="C161" s="469" t="str">
        <f>IF(Table15[[#This Row],[दिनांक]]="","",TEXT(Table15[[#This Row],[दिनांक]],"ddd"))</f>
        <v/>
      </c>
      <c r="H161" s="471" t="str">
        <f t="shared" si="2"/>
        <v/>
      </c>
    </row>
    <row r="162" spans="2:8" ht="21">
      <c r="B162" s="472" t="str">
        <f>IF(Table15[[#This Row],[वार]]="","",ROW(156:156))</f>
        <v/>
      </c>
      <c r="C162" s="469" t="str">
        <f>IF(Table15[[#This Row],[दिनांक]]="","",TEXT(Table15[[#This Row],[दिनांक]],"ddd"))</f>
        <v/>
      </c>
      <c r="H162" s="471" t="str">
        <f t="shared" si="2"/>
        <v/>
      </c>
    </row>
    <row r="163" spans="2:8" ht="21">
      <c r="B163" s="468" t="str">
        <f>IF(Table15[[#This Row],[वार]]="","",ROW(157:157))</f>
        <v/>
      </c>
      <c r="C163" s="473" t="str">
        <f>IF(Table15[[#This Row],[दिनांक]]="","",TEXT(Table15[[#This Row],[दिनांक]],"ddd"))</f>
        <v/>
      </c>
      <c r="H163" s="471" t="str">
        <f t="shared" si="2"/>
        <v/>
      </c>
    </row>
    <row r="164" spans="2:8" ht="21">
      <c r="B164" s="468" t="str">
        <f>IF(Table15[[#This Row],[वार]]="","",ROW(158:158))</f>
        <v/>
      </c>
      <c r="C164" s="469" t="str">
        <f>IF(Table15[[#This Row],[दिनांक]]="","",TEXT(Table15[[#This Row],[दिनांक]],"ddd"))</f>
        <v/>
      </c>
      <c r="H164" s="471" t="str">
        <f t="shared" si="2"/>
        <v/>
      </c>
    </row>
    <row r="165" spans="2:8" ht="21">
      <c r="B165" s="472" t="str">
        <f>IF(Table15[[#This Row],[वार]]="","",ROW(159:159))</f>
        <v/>
      </c>
      <c r="C165" s="469" t="str">
        <f>IF(Table15[[#This Row],[दिनांक]]="","",TEXT(Table15[[#This Row],[दिनांक]],"ddd"))</f>
        <v/>
      </c>
      <c r="H165" s="471" t="str">
        <f t="shared" si="2"/>
        <v/>
      </c>
    </row>
    <row r="166" spans="2:8" ht="21">
      <c r="B166" s="472" t="str">
        <f>IF(Table15[[#This Row],[वार]]="","",ROW(160:160))</f>
        <v/>
      </c>
      <c r="C166" s="473" t="str">
        <f>IF(Table15[[#This Row],[दिनांक]]="","",TEXT(Table15[[#This Row],[दिनांक]],"ddd"))</f>
        <v/>
      </c>
      <c r="H166" s="471" t="str">
        <f t="shared" si="2"/>
        <v/>
      </c>
    </row>
    <row r="167" spans="2:8" ht="21">
      <c r="B167" s="468" t="str">
        <f>IF(Table15[[#This Row],[वार]]="","",ROW(161:161))</f>
        <v/>
      </c>
      <c r="C167" s="469" t="str">
        <f>IF(Table15[[#This Row],[दिनांक]]="","",TEXT(Table15[[#This Row],[दिनांक]],"ddd"))</f>
        <v/>
      </c>
      <c r="H167" s="471" t="str">
        <f t="shared" si="2"/>
        <v/>
      </c>
    </row>
    <row r="168" spans="2:8" ht="21">
      <c r="B168" s="468" t="str">
        <f>IF(Table15[[#This Row],[वार]]="","",ROW(162:162))</f>
        <v/>
      </c>
      <c r="C168" s="469" t="str">
        <f>IF(Table15[[#This Row],[दिनांक]]="","",TEXT(Table15[[#This Row],[दिनांक]],"ddd"))</f>
        <v/>
      </c>
      <c r="H168" s="471" t="str">
        <f t="shared" si="2"/>
        <v/>
      </c>
    </row>
    <row r="169" spans="2:8" ht="21">
      <c r="B169" s="472" t="str">
        <f>IF(Table15[[#This Row],[वार]]="","",ROW(163:163))</f>
        <v/>
      </c>
      <c r="C169" s="473" t="str">
        <f>IF(Table15[[#This Row],[दिनांक]]="","",TEXT(Table15[[#This Row],[दिनांक]],"ddd"))</f>
        <v/>
      </c>
      <c r="H169" s="471" t="str">
        <f t="shared" si="2"/>
        <v/>
      </c>
    </row>
    <row r="170" spans="2:8" ht="21">
      <c r="B170" s="472" t="str">
        <f>IF(Table15[[#This Row],[वार]]="","",ROW(164:164))</f>
        <v/>
      </c>
      <c r="C170" s="469" t="str">
        <f>IF(Table15[[#This Row],[दिनांक]]="","",TEXT(Table15[[#This Row],[दिनांक]],"ddd"))</f>
        <v/>
      </c>
      <c r="H170" s="471" t="str">
        <f t="shared" si="2"/>
        <v/>
      </c>
    </row>
    <row r="171" spans="2:8" ht="21">
      <c r="B171" s="468" t="str">
        <f>IF(Table15[[#This Row],[वार]]="","",ROW(165:165))</f>
        <v/>
      </c>
      <c r="C171" s="469" t="str">
        <f>IF(Table15[[#This Row],[दिनांक]]="","",TEXT(Table15[[#This Row],[दिनांक]],"ddd"))</f>
        <v/>
      </c>
      <c r="H171" s="471" t="str">
        <f t="shared" si="2"/>
        <v/>
      </c>
    </row>
    <row r="172" spans="2:8" ht="21">
      <c r="B172" s="468" t="str">
        <f>IF(Table15[[#This Row],[वार]]="","",ROW(166:166))</f>
        <v/>
      </c>
      <c r="C172" s="469" t="str">
        <f>IF(Table15[[#This Row],[दिनांक]]="","",TEXT(Table15[[#This Row],[दिनांक]],"ddd"))</f>
        <v/>
      </c>
      <c r="H172" s="471" t="str">
        <f t="shared" si="2"/>
        <v/>
      </c>
    </row>
    <row r="173" spans="2:8" ht="21">
      <c r="B173" s="472" t="str">
        <f>IF(Table15[[#This Row],[वार]]="","",ROW(167:167))</f>
        <v/>
      </c>
      <c r="C173" s="469" t="str">
        <f>IF(Table15[[#This Row],[दिनांक]]="","",TEXT(Table15[[#This Row],[दिनांक]],"ddd"))</f>
        <v/>
      </c>
      <c r="H173" s="471" t="str">
        <f t="shared" si="2"/>
        <v/>
      </c>
    </row>
    <row r="174" spans="2:8" ht="21">
      <c r="B174" s="472" t="str">
        <f>IF(Table15[[#This Row],[वार]]="","",ROW(168:168))</f>
        <v/>
      </c>
      <c r="C174" s="473" t="str">
        <f>IF(Table15[[#This Row],[दिनांक]]="","",TEXT(Table15[[#This Row],[दिनांक]],"ddd"))</f>
        <v/>
      </c>
      <c r="H174" s="471" t="str">
        <f t="shared" si="2"/>
        <v/>
      </c>
    </row>
    <row r="175" spans="2:8" ht="21">
      <c r="B175" s="468" t="str">
        <f>IF(Table15[[#This Row],[वार]]="","",ROW(169:169))</f>
        <v/>
      </c>
      <c r="C175" s="469" t="str">
        <f>IF(Table15[[#This Row],[दिनांक]]="","",TEXT(Table15[[#This Row],[दिनांक]],"ddd"))</f>
        <v/>
      </c>
      <c r="H175" s="471" t="str">
        <f t="shared" si="2"/>
        <v/>
      </c>
    </row>
    <row r="176" spans="2:8" ht="21">
      <c r="B176" s="468" t="str">
        <f>IF(Table15[[#This Row],[वार]]="","",ROW(170:170))</f>
        <v/>
      </c>
      <c r="C176" s="469" t="str">
        <f>IF(Table15[[#This Row],[दिनांक]]="","",TEXT(Table15[[#This Row],[दिनांक]],"ddd"))</f>
        <v/>
      </c>
      <c r="H176" s="471" t="str">
        <f t="shared" si="2"/>
        <v/>
      </c>
    </row>
    <row r="177" spans="2:8" ht="21">
      <c r="B177" s="472" t="str">
        <f>IF(Table15[[#This Row],[वार]]="","",ROW(171:171))</f>
        <v/>
      </c>
      <c r="C177" s="473" t="str">
        <f>IF(Table15[[#This Row],[दिनांक]]="","",TEXT(Table15[[#This Row],[दिनांक]],"ddd"))</f>
        <v/>
      </c>
      <c r="H177" s="471" t="str">
        <f t="shared" si="2"/>
        <v/>
      </c>
    </row>
    <row r="178" spans="2:8" ht="21">
      <c r="B178" s="472" t="str">
        <f>IF(Table15[[#This Row],[वार]]="","",ROW(172:172))</f>
        <v/>
      </c>
      <c r="C178" s="469" t="str">
        <f>IF(Table15[[#This Row],[दिनांक]]="","",TEXT(Table15[[#This Row],[दिनांक]],"ddd"))</f>
        <v/>
      </c>
      <c r="H178" s="471" t="str">
        <f t="shared" si="2"/>
        <v/>
      </c>
    </row>
    <row r="179" spans="2:8" ht="21">
      <c r="B179" s="468" t="str">
        <f>IF(Table15[[#This Row],[वार]]="","",ROW(173:173))</f>
        <v/>
      </c>
      <c r="C179" s="469" t="str">
        <f>IF(Table15[[#This Row],[दिनांक]]="","",TEXT(Table15[[#This Row],[दिनांक]],"ddd"))</f>
        <v/>
      </c>
      <c r="H179" s="471" t="str">
        <f t="shared" si="2"/>
        <v/>
      </c>
    </row>
    <row r="180" spans="2:8" ht="21">
      <c r="B180" s="468" t="str">
        <f>IF(Table15[[#This Row],[वार]]="","",ROW(174:174))</f>
        <v/>
      </c>
      <c r="C180" s="473" t="str">
        <f>IF(Table15[[#This Row],[दिनांक]]="","",TEXT(Table15[[#This Row],[दिनांक]],"ddd"))</f>
        <v/>
      </c>
      <c r="H180" s="471" t="str">
        <f t="shared" si="2"/>
        <v/>
      </c>
    </row>
    <row r="181" spans="2:8" ht="21">
      <c r="B181" s="472" t="str">
        <f>IF(Table15[[#This Row],[वार]]="","",ROW(175:175))</f>
        <v/>
      </c>
      <c r="C181" s="469" t="str">
        <f>IF(Table15[[#This Row],[दिनांक]]="","",TEXT(Table15[[#This Row],[दिनांक]],"ddd"))</f>
        <v/>
      </c>
      <c r="H181" s="471" t="str">
        <f t="shared" si="2"/>
        <v/>
      </c>
    </row>
    <row r="182" spans="2:8" ht="21">
      <c r="B182" s="472" t="str">
        <f>IF(Table15[[#This Row],[वार]]="","",ROW(176:176))</f>
        <v/>
      </c>
      <c r="C182" s="469" t="str">
        <f>IF(Table15[[#This Row],[दिनांक]]="","",TEXT(Table15[[#This Row],[दिनांक]],"ddd"))</f>
        <v/>
      </c>
      <c r="H182" s="471" t="str">
        <f t="shared" si="2"/>
        <v/>
      </c>
    </row>
    <row r="183" spans="2:8" ht="21">
      <c r="B183" s="468" t="str">
        <f>IF(Table15[[#This Row],[वार]]="","",ROW(177:177))</f>
        <v/>
      </c>
      <c r="C183" s="469" t="str">
        <f>IF(Table15[[#This Row],[दिनांक]]="","",TEXT(Table15[[#This Row],[दिनांक]],"ddd"))</f>
        <v/>
      </c>
      <c r="H183" s="471" t="str">
        <f t="shared" si="2"/>
        <v/>
      </c>
    </row>
    <row r="184" spans="2:8" ht="21">
      <c r="B184" s="468" t="str">
        <f>IF(Table15[[#This Row],[वार]]="","",ROW(178:178))</f>
        <v/>
      </c>
      <c r="C184" s="469" t="str">
        <f>IF(Table15[[#This Row],[दिनांक]]="","",TEXT(Table15[[#This Row],[दिनांक]],"ddd"))</f>
        <v/>
      </c>
      <c r="H184" s="471" t="str">
        <f t="shared" si="2"/>
        <v/>
      </c>
    </row>
    <row r="185" spans="2:8" ht="21">
      <c r="B185" s="472" t="str">
        <f>IF(Table15[[#This Row],[वार]]="","",ROW(179:179))</f>
        <v/>
      </c>
      <c r="C185" s="473" t="str">
        <f>IF(Table15[[#This Row],[दिनांक]]="","",TEXT(Table15[[#This Row],[दिनांक]],"ddd"))</f>
        <v/>
      </c>
      <c r="H185" s="471" t="str">
        <f t="shared" si="2"/>
        <v/>
      </c>
    </row>
    <row r="186" spans="2:8" ht="21">
      <c r="B186" s="472" t="str">
        <f>IF(Table15[[#This Row],[वार]]="","",ROW(180:180))</f>
        <v/>
      </c>
      <c r="C186" s="469" t="str">
        <f>IF(Table15[[#This Row],[दिनांक]]="","",TEXT(Table15[[#This Row],[दिनांक]],"ddd"))</f>
        <v/>
      </c>
      <c r="H186" s="471" t="str">
        <f t="shared" si="2"/>
        <v/>
      </c>
    </row>
    <row r="187" spans="2:8" ht="21">
      <c r="B187" s="468" t="str">
        <f>IF(Table15[[#This Row],[वार]]="","",ROW(181:181))</f>
        <v/>
      </c>
      <c r="C187" s="469" t="str">
        <f>IF(Table15[[#This Row],[दिनांक]]="","",TEXT(Table15[[#This Row],[दिनांक]],"ddd"))</f>
        <v/>
      </c>
      <c r="H187" s="471" t="str">
        <f t="shared" si="2"/>
        <v/>
      </c>
    </row>
    <row r="188" spans="2:8" ht="21">
      <c r="B188" s="468" t="str">
        <f>IF(Table15[[#This Row],[वार]]="","",ROW(182:182))</f>
        <v/>
      </c>
      <c r="C188" s="473" t="str">
        <f>IF(Table15[[#This Row],[दिनांक]]="","",TEXT(Table15[[#This Row],[दिनांक]],"ddd"))</f>
        <v/>
      </c>
      <c r="H188" s="471" t="str">
        <f t="shared" si="2"/>
        <v/>
      </c>
    </row>
    <row r="189" spans="2:8" ht="21">
      <c r="B189" s="472" t="str">
        <f>IF(Table15[[#This Row],[वार]]="","",ROW(183:183))</f>
        <v/>
      </c>
      <c r="C189" s="469" t="str">
        <f>IF(Table15[[#This Row],[दिनांक]]="","",TEXT(Table15[[#This Row],[दिनांक]],"ddd"))</f>
        <v/>
      </c>
      <c r="H189" s="471" t="str">
        <f t="shared" si="2"/>
        <v/>
      </c>
    </row>
    <row r="190" spans="2:8" ht="21">
      <c r="B190" s="472" t="str">
        <f>IF(Table15[[#This Row],[वार]]="","",ROW(184:184))</f>
        <v/>
      </c>
      <c r="C190" s="469" t="str">
        <f>IF(Table15[[#This Row],[दिनांक]]="","",TEXT(Table15[[#This Row],[दिनांक]],"ddd"))</f>
        <v/>
      </c>
      <c r="H190" s="471" t="str">
        <f t="shared" si="2"/>
        <v/>
      </c>
    </row>
    <row r="191" spans="2:8" ht="21">
      <c r="B191" s="468" t="str">
        <f>IF(Table15[[#This Row],[वार]]="","",ROW(185:185))</f>
        <v/>
      </c>
      <c r="C191" s="473" t="str">
        <f>IF(Table15[[#This Row],[दिनांक]]="","",TEXT(Table15[[#This Row],[दिनांक]],"ddd"))</f>
        <v/>
      </c>
      <c r="H191" s="471" t="str">
        <f t="shared" si="2"/>
        <v/>
      </c>
    </row>
    <row r="192" spans="2:8" ht="21">
      <c r="B192" s="468" t="str">
        <f>IF(Table15[[#This Row],[वार]]="","",ROW(186:186))</f>
        <v/>
      </c>
      <c r="C192" s="469" t="str">
        <f>IF(Table15[[#This Row],[दिनांक]]="","",TEXT(Table15[[#This Row],[दिनांक]],"ddd"))</f>
        <v/>
      </c>
      <c r="H192" s="471" t="str">
        <f t="shared" si="2"/>
        <v/>
      </c>
    </row>
    <row r="193" spans="2:8" ht="21">
      <c r="B193" s="472" t="str">
        <f>IF(Table15[[#This Row],[वार]]="","",ROW(187:187))</f>
        <v/>
      </c>
      <c r="C193" s="469" t="str">
        <f>IF(Table15[[#This Row],[दिनांक]]="","",TEXT(Table15[[#This Row],[दिनांक]],"ddd"))</f>
        <v/>
      </c>
      <c r="H193" s="471" t="str">
        <f t="shared" si="2"/>
        <v/>
      </c>
    </row>
    <row r="194" spans="2:8" ht="21">
      <c r="B194" s="472" t="str">
        <f>IF(Table15[[#This Row],[वार]]="","",ROW(188:188))</f>
        <v/>
      </c>
      <c r="C194" s="469" t="str">
        <f>IF(Table15[[#This Row],[दिनांक]]="","",TEXT(Table15[[#This Row],[दिनांक]],"ddd"))</f>
        <v/>
      </c>
      <c r="H194" s="471" t="str">
        <f t="shared" si="2"/>
        <v/>
      </c>
    </row>
    <row r="195" spans="2:8" ht="21">
      <c r="B195" s="468" t="str">
        <f>IF(Table15[[#This Row],[वार]]="","",ROW(189:189))</f>
        <v/>
      </c>
      <c r="C195" s="469" t="str">
        <f>IF(Table15[[#This Row],[दिनांक]]="","",TEXT(Table15[[#This Row],[दिनांक]],"ddd"))</f>
        <v/>
      </c>
      <c r="H195" s="471" t="str">
        <f t="shared" si="2"/>
        <v/>
      </c>
    </row>
    <row r="196" spans="2:8" ht="21">
      <c r="B196" s="468" t="str">
        <f>IF(Table15[[#This Row],[वार]]="","",ROW(190:190))</f>
        <v/>
      </c>
      <c r="C196" s="473" t="str">
        <f>IF(Table15[[#This Row],[दिनांक]]="","",TEXT(Table15[[#This Row],[दिनांक]],"ddd"))</f>
        <v/>
      </c>
      <c r="H196" s="471" t="str">
        <f t="shared" si="2"/>
        <v/>
      </c>
    </row>
    <row r="197" spans="2:8" ht="21">
      <c r="B197" s="472" t="str">
        <f>IF(Table15[[#This Row],[वार]]="","",ROW(191:191))</f>
        <v/>
      </c>
      <c r="C197" s="469" t="str">
        <f>IF(Table15[[#This Row],[दिनांक]]="","",TEXT(Table15[[#This Row],[दिनांक]],"ddd"))</f>
        <v/>
      </c>
      <c r="H197" s="471" t="str">
        <f t="shared" si="2"/>
        <v/>
      </c>
    </row>
    <row r="198" spans="2:8" ht="21">
      <c r="B198" s="472" t="str">
        <f>IF(Table15[[#This Row],[वार]]="","",ROW(192:192))</f>
        <v/>
      </c>
      <c r="C198" s="469" t="str">
        <f>IF(Table15[[#This Row],[दिनांक]]="","",TEXT(Table15[[#This Row],[दिनांक]],"ddd"))</f>
        <v/>
      </c>
      <c r="H198" s="471" t="str">
        <f t="shared" si="2"/>
        <v/>
      </c>
    </row>
    <row r="199" spans="2:8" ht="21">
      <c r="B199" s="468" t="str">
        <f>IF(Table15[[#This Row],[वार]]="","",ROW(193:193))</f>
        <v/>
      </c>
      <c r="C199" s="473" t="str">
        <f>IF(Table15[[#This Row],[दिनांक]]="","",TEXT(Table15[[#This Row],[दिनांक]],"ddd"))</f>
        <v/>
      </c>
      <c r="H199" s="471" t="str">
        <f t="shared" ref="H199:H246" si="3">IFERROR(IF(LEN(G199)&gt;11,LMT,IF(VALUE(RIGHT(INT(G199/ABJ),2))=0,"",INDEX(MA_Num_S2G,RIGHT(INT(G199/ABJ),2)) &amp;ABW)&amp;IF(VALUE(RIGHT(INT(G199/KTI),2))=0,"",INDEX(MA_Num_S2G,RIGHT(INT(G199/KTI),2))&amp;KTW)&amp;IF(VALUE(RIGHT(INT(G199/LKS),2))=0,"",INDEX(MA_Num_S2G,RIGHT(INT(G199/LKS),2))&amp;LKW)&amp;IF(VALUE(RIGHT(INT(G199/HZR),2))=0,"",INDEX(MA_Num_S2G,RIGHT(INT(G199/HZR),2))&amp;HZW)&amp;IF(RIGHT(G199,3)="100",STK,IF(VALUE(RIGHT(INT(G199/100),1))=0,"",INDEX(MA_Num_S2G,RIGHT(INT(G199/100),1))&amp;SHE))&amp;IF(INT(RIGHT(G199,2))=0,"",INDEX(MA_Num_S2G,RIGHT(G199,2)))&amp;IF(G199=0,ZRO,"")),"")</f>
        <v/>
      </c>
    </row>
    <row r="200" spans="2:8" ht="21">
      <c r="B200" s="468" t="str">
        <f>IF(Table15[[#This Row],[वार]]="","",ROW(194:194))</f>
        <v/>
      </c>
      <c r="C200" s="469" t="str">
        <f>IF(Table15[[#This Row],[दिनांक]]="","",TEXT(Table15[[#This Row],[दिनांक]],"ddd"))</f>
        <v/>
      </c>
      <c r="H200" s="471" t="str">
        <f t="shared" si="3"/>
        <v/>
      </c>
    </row>
    <row r="201" spans="2:8" ht="21">
      <c r="B201" s="472" t="str">
        <f>IF(Table15[[#This Row],[वार]]="","",ROW(195:195))</f>
        <v/>
      </c>
      <c r="C201" s="469" t="str">
        <f>IF(Table15[[#This Row],[दिनांक]]="","",TEXT(Table15[[#This Row],[दिनांक]],"ddd"))</f>
        <v/>
      </c>
      <c r="H201" s="471" t="str">
        <f t="shared" si="3"/>
        <v/>
      </c>
    </row>
    <row r="202" spans="2:8" ht="21">
      <c r="B202" s="472" t="str">
        <f>IF(Table15[[#This Row],[वार]]="","",ROW(196:196))</f>
        <v/>
      </c>
      <c r="C202" s="473" t="str">
        <f>IF(Table15[[#This Row],[दिनांक]]="","",TEXT(Table15[[#This Row],[दिनांक]],"ddd"))</f>
        <v/>
      </c>
      <c r="H202" s="471" t="str">
        <f t="shared" si="3"/>
        <v/>
      </c>
    </row>
    <row r="203" spans="2:8" ht="21">
      <c r="B203" s="468" t="str">
        <f>IF(Table15[[#This Row],[वार]]="","",ROW(197:197))</f>
        <v/>
      </c>
      <c r="C203" s="469" t="str">
        <f>IF(Table15[[#This Row],[दिनांक]]="","",TEXT(Table15[[#This Row],[दिनांक]],"ddd"))</f>
        <v/>
      </c>
      <c r="H203" s="471" t="str">
        <f t="shared" si="3"/>
        <v/>
      </c>
    </row>
    <row r="204" spans="2:8" ht="21">
      <c r="B204" s="468" t="str">
        <f>IF(Table15[[#This Row],[वार]]="","",ROW(198:198))</f>
        <v/>
      </c>
      <c r="C204" s="469" t="str">
        <f>IF(Table15[[#This Row],[दिनांक]]="","",TEXT(Table15[[#This Row],[दिनांक]],"ddd"))</f>
        <v/>
      </c>
      <c r="H204" s="471" t="str">
        <f t="shared" si="3"/>
        <v/>
      </c>
    </row>
    <row r="205" spans="2:8" ht="21">
      <c r="B205" s="472" t="str">
        <f>IF(Table15[[#This Row],[वार]]="","",ROW(199:199))</f>
        <v/>
      </c>
      <c r="C205" s="469" t="str">
        <f>IF(Table15[[#This Row],[दिनांक]]="","",TEXT(Table15[[#This Row],[दिनांक]],"ddd"))</f>
        <v/>
      </c>
      <c r="H205" s="471" t="str">
        <f t="shared" si="3"/>
        <v/>
      </c>
    </row>
    <row r="206" spans="2:8" ht="21">
      <c r="B206" s="472" t="str">
        <f>IF(Table15[[#This Row],[वार]]="","",ROW(200:200))</f>
        <v/>
      </c>
      <c r="C206" s="469" t="str">
        <f>IF(Table15[[#This Row],[दिनांक]]="","",TEXT(Table15[[#This Row],[दिनांक]],"ddd"))</f>
        <v/>
      </c>
      <c r="H206" s="471" t="str">
        <f t="shared" si="3"/>
        <v/>
      </c>
    </row>
    <row r="207" spans="2:8" ht="21">
      <c r="B207" s="468" t="str">
        <f>IF(Table15[[#This Row],[वार]]="","",ROW(201:201))</f>
        <v/>
      </c>
      <c r="C207" s="473" t="str">
        <f>IF(Table15[[#This Row],[दिनांक]]="","",TEXT(Table15[[#This Row],[दिनांक]],"ddd"))</f>
        <v/>
      </c>
      <c r="H207" s="471" t="str">
        <f t="shared" si="3"/>
        <v/>
      </c>
    </row>
    <row r="208" spans="2:8" ht="21">
      <c r="B208" s="468" t="str">
        <f>IF(Table15[[#This Row],[वार]]="","",ROW(202:202))</f>
        <v/>
      </c>
      <c r="C208" s="469" t="str">
        <f>IF(Table15[[#This Row],[दिनांक]]="","",TEXT(Table15[[#This Row],[दिनांक]],"ddd"))</f>
        <v/>
      </c>
      <c r="H208" s="471" t="str">
        <f t="shared" si="3"/>
        <v/>
      </c>
    </row>
    <row r="209" spans="2:8" ht="21">
      <c r="B209" s="472" t="str">
        <f>IF(Table15[[#This Row],[वार]]="","",ROW(203:203))</f>
        <v/>
      </c>
      <c r="C209" s="469" t="str">
        <f>IF(Table15[[#This Row],[दिनांक]]="","",TEXT(Table15[[#This Row],[दिनांक]],"ddd"))</f>
        <v/>
      </c>
      <c r="H209" s="471" t="str">
        <f t="shared" si="3"/>
        <v/>
      </c>
    </row>
    <row r="210" spans="2:8" ht="21">
      <c r="B210" s="472" t="str">
        <f>IF(Table15[[#This Row],[वार]]="","",ROW(204:204))</f>
        <v/>
      </c>
      <c r="C210" s="473" t="str">
        <f>IF(Table15[[#This Row],[दिनांक]]="","",TEXT(Table15[[#This Row],[दिनांक]],"ddd"))</f>
        <v/>
      </c>
      <c r="H210" s="471" t="str">
        <f t="shared" si="3"/>
        <v/>
      </c>
    </row>
    <row r="211" spans="2:8" ht="21">
      <c r="B211" s="468" t="str">
        <f>IF(Table15[[#This Row],[वार]]="","",ROW(205:205))</f>
        <v/>
      </c>
      <c r="C211" s="469" t="str">
        <f>IF(Table15[[#This Row],[दिनांक]]="","",TEXT(Table15[[#This Row],[दिनांक]],"ddd"))</f>
        <v/>
      </c>
      <c r="H211" s="471" t="str">
        <f t="shared" si="3"/>
        <v/>
      </c>
    </row>
    <row r="212" spans="2:8" ht="21">
      <c r="B212" s="468" t="str">
        <f>IF(Table15[[#This Row],[वार]]="","",ROW(206:206))</f>
        <v/>
      </c>
      <c r="C212" s="469" t="str">
        <f>IF(Table15[[#This Row],[दिनांक]]="","",TEXT(Table15[[#This Row],[दिनांक]],"ddd"))</f>
        <v/>
      </c>
      <c r="H212" s="471" t="str">
        <f t="shared" si="3"/>
        <v/>
      </c>
    </row>
    <row r="213" spans="2:8" ht="21">
      <c r="B213" s="472" t="str">
        <f>IF(Table15[[#This Row],[वार]]="","",ROW(207:207))</f>
        <v/>
      </c>
      <c r="C213" s="473" t="str">
        <f>IF(Table15[[#This Row],[दिनांक]]="","",TEXT(Table15[[#This Row],[दिनांक]],"ddd"))</f>
        <v/>
      </c>
      <c r="H213" s="471" t="str">
        <f t="shared" si="3"/>
        <v/>
      </c>
    </row>
    <row r="214" spans="2:8" ht="21">
      <c r="B214" s="472" t="str">
        <f>IF(Table15[[#This Row],[वार]]="","",ROW(208:208))</f>
        <v/>
      </c>
      <c r="C214" s="469" t="str">
        <f>IF(Table15[[#This Row],[दिनांक]]="","",TEXT(Table15[[#This Row],[दिनांक]],"ddd"))</f>
        <v/>
      </c>
      <c r="H214" s="471" t="str">
        <f t="shared" si="3"/>
        <v/>
      </c>
    </row>
    <row r="215" spans="2:8" ht="21">
      <c r="B215" s="468" t="str">
        <f>IF(Table15[[#This Row],[वार]]="","",ROW(209:209))</f>
        <v/>
      </c>
      <c r="C215" s="469" t="str">
        <f>IF(Table15[[#This Row],[दिनांक]]="","",TEXT(Table15[[#This Row],[दिनांक]],"ddd"))</f>
        <v/>
      </c>
      <c r="H215" s="471" t="str">
        <f t="shared" si="3"/>
        <v/>
      </c>
    </row>
    <row r="216" spans="2:8" ht="21">
      <c r="B216" s="468" t="str">
        <f>IF(Table15[[#This Row],[वार]]="","",ROW(210:210))</f>
        <v/>
      </c>
      <c r="C216" s="469" t="str">
        <f>IF(Table15[[#This Row],[दिनांक]]="","",TEXT(Table15[[#This Row],[दिनांक]],"ddd"))</f>
        <v/>
      </c>
      <c r="H216" s="471" t="str">
        <f t="shared" si="3"/>
        <v/>
      </c>
    </row>
    <row r="217" spans="2:8" ht="21">
      <c r="B217" s="472" t="str">
        <f>IF(Table15[[#This Row],[वार]]="","",ROW(211:211))</f>
        <v/>
      </c>
      <c r="C217" s="469" t="str">
        <f>IF(Table15[[#This Row],[दिनांक]]="","",TEXT(Table15[[#This Row],[दिनांक]],"ddd"))</f>
        <v/>
      </c>
      <c r="H217" s="471" t="str">
        <f t="shared" si="3"/>
        <v/>
      </c>
    </row>
    <row r="218" spans="2:8" ht="21">
      <c r="B218" s="472" t="str">
        <f>IF(Table15[[#This Row],[वार]]="","",ROW(212:212))</f>
        <v/>
      </c>
      <c r="C218" s="473" t="str">
        <f>IF(Table15[[#This Row],[दिनांक]]="","",TEXT(Table15[[#This Row],[दिनांक]],"ddd"))</f>
        <v/>
      </c>
      <c r="H218" s="471" t="str">
        <f t="shared" si="3"/>
        <v/>
      </c>
    </row>
    <row r="219" spans="2:8" ht="21">
      <c r="B219" s="468" t="str">
        <f>IF(Table15[[#This Row],[वार]]="","",ROW(213:213))</f>
        <v/>
      </c>
      <c r="C219" s="469" t="str">
        <f>IF(Table15[[#This Row],[दिनांक]]="","",TEXT(Table15[[#This Row],[दिनांक]],"ddd"))</f>
        <v/>
      </c>
      <c r="H219" s="471" t="str">
        <f t="shared" si="3"/>
        <v/>
      </c>
    </row>
    <row r="220" spans="2:8" ht="21">
      <c r="B220" s="468" t="str">
        <f>IF(Table15[[#This Row],[वार]]="","",ROW(214:214))</f>
        <v/>
      </c>
      <c r="C220" s="469" t="str">
        <f>IF(Table15[[#This Row],[दिनांक]]="","",TEXT(Table15[[#This Row],[दिनांक]],"ddd"))</f>
        <v/>
      </c>
      <c r="H220" s="471" t="str">
        <f t="shared" si="3"/>
        <v/>
      </c>
    </row>
    <row r="221" spans="2:8" ht="21">
      <c r="B221" s="472" t="str">
        <f>IF(Table15[[#This Row],[वार]]="","",ROW(215:215))</f>
        <v/>
      </c>
      <c r="C221" s="473" t="str">
        <f>IF(Table15[[#This Row],[दिनांक]]="","",TEXT(Table15[[#This Row],[दिनांक]],"ddd"))</f>
        <v/>
      </c>
      <c r="H221" s="471" t="str">
        <f t="shared" si="3"/>
        <v/>
      </c>
    </row>
    <row r="222" spans="2:8" ht="21">
      <c r="B222" s="472" t="str">
        <f>IF(Table15[[#This Row],[वार]]="","",ROW(216:216))</f>
        <v/>
      </c>
      <c r="C222" s="469" t="str">
        <f>IF(Table15[[#This Row],[दिनांक]]="","",TEXT(Table15[[#This Row],[दिनांक]],"ddd"))</f>
        <v/>
      </c>
      <c r="H222" s="471" t="str">
        <f t="shared" si="3"/>
        <v/>
      </c>
    </row>
    <row r="223" spans="2:8" ht="21">
      <c r="B223" s="468" t="str">
        <f>IF(Table15[[#This Row],[वार]]="","",ROW(217:217))</f>
        <v/>
      </c>
      <c r="C223" s="469" t="str">
        <f>IF(Table15[[#This Row],[दिनांक]]="","",TEXT(Table15[[#This Row],[दिनांक]],"ddd"))</f>
        <v/>
      </c>
      <c r="H223" s="471" t="str">
        <f t="shared" si="3"/>
        <v/>
      </c>
    </row>
    <row r="224" spans="2:8" ht="21">
      <c r="B224" s="468" t="str">
        <f>IF(Table15[[#This Row],[वार]]="","",ROW(218:218))</f>
        <v/>
      </c>
      <c r="C224" s="473" t="str">
        <f>IF(Table15[[#This Row],[दिनांक]]="","",TEXT(Table15[[#This Row],[दिनांक]],"ddd"))</f>
        <v/>
      </c>
      <c r="H224" s="471" t="str">
        <f t="shared" si="3"/>
        <v/>
      </c>
    </row>
    <row r="225" spans="2:8" ht="21">
      <c r="B225" s="472" t="str">
        <f>IF(Table15[[#This Row],[वार]]="","",ROW(219:219))</f>
        <v/>
      </c>
      <c r="C225" s="469" t="str">
        <f>IF(Table15[[#This Row],[दिनांक]]="","",TEXT(Table15[[#This Row],[दिनांक]],"ddd"))</f>
        <v/>
      </c>
      <c r="H225" s="471" t="str">
        <f t="shared" si="3"/>
        <v/>
      </c>
    </row>
    <row r="226" spans="2:8" ht="21">
      <c r="B226" s="472" t="str">
        <f>IF(Table15[[#This Row],[वार]]="","",ROW(220:220))</f>
        <v/>
      </c>
      <c r="C226" s="469" t="str">
        <f>IF(Table15[[#This Row],[दिनांक]]="","",TEXT(Table15[[#This Row],[दिनांक]],"ddd"))</f>
        <v/>
      </c>
      <c r="H226" s="471" t="str">
        <f t="shared" si="3"/>
        <v/>
      </c>
    </row>
    <row r="227" spans="2:8" ht="21">
      <c r="B227" s="468" t="str">
        <f>IF(Table15[[#This Row],[वार]]="","",ROW(221:221))</f>
        <v/>
      </c>
      <c r="C227" s="469" t="str">
        <f>IF(Table15[[#This Row],[दिनांक]]="","",TEXT(Table15[[#This Row],[दिनांक]],"ddd"))</f>
        <v/>
      </c>
      <c r="H227" s="471" t="str">
        <f t="shared" si="3"/>
        <v/>
      </c>
    </row>
    <row r="228" spans="2:8" ht="21">
      <c r="B228" s="468" t="str">
        <f>IF(Table15[[#This Row],[वार]]="","",ROW(222:222))</f>
        <v/>
      </c>
      <c r="C228" s="469" t="str">
        <f>IF(Table15[[#This Row],[दिनांक]]="","",TEXT(Table15[[#This Row],[दिनांक]],"ddd"))</f>
        <v/>
      </c>
      <c r="H228" s="471" t="str">
        <f t="shared" si="3"/>
        <v/>
      </c>
    </row>
    <row r="229" spans="2:8" ht="21">
      <c r="B229" s="472" t="str">
        <f>IF(Table15[[#This Row],[वार]]="","",ROW(223:223))</f>
        <v/>
      </c>
      <c r="C229" s="473" t="str">
        <f>IF(Table15[[#This Row],[दिनांक]]="","",TEXT(Table15[[#This Row],[दिनांक]],"ddd"))</f>
        <v/>
      </c>
      <c r="H229" s="471" t="str">
        <f t="shared" si="3"/>
        <v/>
      </c>
    </row>
    <row r="230" spans="2:8" ht="21">
      <c r="B230" s="472" t="str">
        <f>IF(Table15[[#This Row],[वार]]="","",ROW(224:224))</f>
        <v/>
      </c>
      <c r="C230" s="469" t="str">
        <f>IF(Table15[[#This Row],[दिनांक]]="","",TEXT(Table15[[#This Row],[दिनांक]],"ddd"))</f>
        <v/>
      </c>
      <c r="H230" s="471" t="str">
        <f t="shared" si="3"/>
        <v/>
      </c>
    </row>
    <row r="231" spans="2:8" ht="21">
      <c r="B231" s="468" t="str">
        <f>IF(Table15[[#This Row],[वार]]="","",ROW(225:225))</f>
        <v/>
      </c>
      <c r="C231" s="469" t="str">
        <f>IF(Table15[[#This Row],[दिनांक]]="","",TEXT(Table15[[#This Row],[दिनांक]],"ddd"))</f>
        <v/>
      </c>
      <c r="H231" s="471" t="str">
        <f t="shared" si="3"/>
        <v/>
      </c>
    </row>
    <row r="232" spans="2:8" ht="21">
      <c r="B232" s="468" t="str">
        <f>IF(Table15[[#This Row],[वार]]="","",ROW(226:226))</f>
        <v/>
      </c>
      <c r="C232" s="473" t="str">
        <f>IF(Table15[[#This Row],[दिनांक]]="","",TEXT(Table15[[#This Row],[दिनांक]],"ddd"))</f>
        <v/>
      </c>
      <c r="H232" s="471" t="str">
        <f t="shared" si="3"/>
        <v/>
      </c>
    </row>
    <row r="233" spans="2:8" ht="21">
      <c r="B233" s="472" t="str">
        <f>IF(Table15[[#This Row],[वार]]="","",ROW(227:227))</f>
        <v/>
      </c>
      <c r="C233" s="469" t="str">
        <f>IF(Table15[[#This Row],[दिनांक]]="","",TEXT(Table15[[#This Row],[दिनांक]],"ddd"))</f>
        <v/>
      </c>
      <c r="H233" s="471" t="str">
        <f t="shared" si="3"/>
        <v/>
      </c>
    </row>
    <row r="234" spans="2:8" ht="21">
      <c r="B234" s="472" t="str">
        <f>IF(Table15[[#This Row],[वार]]="","",ROW(228:228))</f>
        <v/>
      </c>
      <c r="C234" s="469" t="str">
        <f>IF(Table15[[#This Row],[दिनांक]]="","",TEXT(Table15[[#This Row],[दिनांक]],"ddd"))</f>
        <v/>
      </c>
      <c r="H234" s="471" t="str">
        <f t="shared" si="3"/>
        <v/>
      </c>
    </row>
    <row r="235" spans="2:8" ht="21">
      <c r="B235" s="468" t="str">
        <f>IF(Table15[[#This Row],[वार]]="","",ROW(229:229))</f>
        <v/>
      </c>
      <c r="C235" s="473" t="str">
        <f>IF(Table15[[#This Row],[दिनांक]]="","",TEXT(Table15[[#This Row],[दिनांक]],"ddd"))</f>
        <v/>
      </c>
      <c r="H235" s="471" t="str">
        <f t="shared" si="3"/>
        <v/>
      </c>
    </row>
    <row r="236" spans="2:8" ht="21">
      <c r="B236" s="468" t="str">
        <f>IF(Table15[[#This Row],[वार]]="","",ROW(230:230))</f>
        <v/>
      </c>
      <c r="C236" s="469" t="str">
        <f>IF(Table15[[#This Row],[दिनांक]]="","",TEXT(Table15[[#This Row],[दिनांक]],"ddd"))</f>
        <v/>
      </c>
      <c r="H236" s="471" t="str">
        <f t="shared" si="3"/>
        <v/>
      </c>
    </row>
    <row r="237" spans="2:8" ht="21">
      <c r="B237" s="472" t="str">
        <f>IF(Table15[[#This Row],[वार]]="","",ROW(231:231))</f>
        <v/>
      </c>
      <c r="C237" s="469" t="str">
        <f>IF(Table15[[#This Row],[दिनांक]]="","",TEXT(Table15[[#This Row],[दिनांक]],"ddd"))</f>
        <v/>
      </c>
      <c r="H237" s="471" t="str">
        <f t="shared" si="3"/>
        <v/>
      </c>
    </row>
    <row r="238" spans="2:8" ht="21">
      <c r="B238" s="472" t="str">
        <f>IF(Table15[[#This Row],[वार]]="","",ROW(232:232))</f>
        <v/>
      </c>
      <c r="C238" s="469" t="str">
        <f>IF(Table15[[#This Row],[दिनांक]]="","",TEXT(Table15[[#This Row],[दिनांक]],"ddd"))</f>
        <v/>
      </c>
      <c r="H238" s="471" t="str">
        <f t="shared" si="3"/>
        <v/>
      </c>
    </row>
    <row r="239" spans="2:8" ht="21">
      <c r="B239" s="468" t="str">
        <f>IF(Table15[[#This Row],[वार]]="","",ROW(233:233))</f>
        <v/>
      </c>
      <c r="C239" s="469" t="str">
        <f>IF(Table15[[#This Row],[दिनांक]]="","",TEXT(Table15[[#This Row],[दिनांक]],"ddd"))</f>
        <v/>
      </c>
      <c r="H239" s="471" t="str">
        <f t="shared" si="3"/>
        <v/>
      </c>
    </row>
    <row r="240" spans="2:8" ht="21">
      <c r="B240" s="468" t="str">
        <f>IF(Table15[[#This Row],[वार]]="","",ROW(234:234))</f>
        <v/>
      </c>
      <c r="C240" s="473" t="str">
        <f>IF(Table15[[#This Row],[दिनांक]]="","",TEXT(Table15[[#This Row],[दिनांक]],"ddd"))</f>
        <v/>
      </c>
      <c r="H240" s="471" t="str">
        <f t="shared" si="3"/>
        <v/>
      </c>
    </row>
    <row r="241" spans="2:8" ht="21">
      <c r="B241" s="472" t="str">
        <f>IF(Table15[[#This Row],[वार]]="","",ROW(235:235))</f>
        <v/>
      </c>
      <c r="C241" s="469" t="str">
        <f>IF(Table15[[#This Row],[दिनांक]]="","",TEXT(Table15[[#This Row],[दिनांक]],"ddd"))</f>
        <v/>
      </c>
      <c r="H241" s="471" t="str">
        <f t="shared" si="3"/>
        <v/>
      </c>
    </row>
    <row r="242" spans="2:8" ht="21">
      <c r="B242" s="472" t="str">
        <f>IF(Table15[[#This Row],[वार]]="","",ROW(236:236))</f>
        <v/>
      </c>
      <c r="C242" s="469" t="str">
        <f>IF(Table15[[#This Row],[दिनांक]]="","",TEXT(Table15[[#This Row],[दिनांक]],"ddd"))</f>
        <v/>
      </c>
      <c r="H242" s="471" t="str">
        <f t="shared" si="3"/>
        <v/>
      </c>
    </row>
    <row r="243" spans="2:8" ht="21">
      <c r="B243" s="468" t="str">
        <f>IF(Table15[[#This Row],[वार]]="","",ROW(237:237))</f>
        <v/>
      </c>
      <c r="C243" s="473" t="str">
        <f>IF(Table15[[#This Row],[दिनांक]]="","",TEXT(Table15[[#This Row],[दिनांक]],"ddd"))</f>
        <v/>
      </c>
      <c r="H243" s="471" t="str">
        <f t="shared" si="3"/>
        <v/>
      </c>
    </row>
    <row r="244" spans="2:8" ht="21">
      <c r="B244" s="468" t="str">
        <f>IF(Table15[[#This Row],[वार]]="","",ROW(238:238))</f>
        <v/>
      </c>
      <c r="C244" s="469" t="str">
        <f>IF(Table15[[#This Row],[दिनांक]]="","",TEXT(Table15[[#This Row],[दिनांक]],"ddd"))</f>
        <v/>
      </c>
      <c r="H244" s="471" t="str">
        <f t="shared" si="3"/>
        <v/>
      </c>
    </row>
    <row r="245" spans="2:8" ht="21">
      <c r="B245" s="472" t="str">
        <f>IF(Table15[[#This Row],[वार]]="","",ROW(239:239))</f>
        <v/>
      </c>
      <c r="C245" s="469" t="str">
        <f>IF(Table15[[#This Row],[दिनांक]]="","",TEXT(Table15[[#This Row],[दिनांक]],"ddd"))</f>
        <v/>
      </c>
      <c r="H245" s="471" t="str">
        <f t="shared" si="3"/>
        <v/>
      </c>
    </row>
    <row r="246" spans="2:8" ht="21">
      <c r="B246" s="472" t="str">
        <f>IF(Table15[[#This Row],[वार]]="","",ROW(240:240))</f>
        <v/>
      </c>
      <c r="C246" s="473" t="str">
        <f>IF(Table15[[#This Row],[दिनांक]]="","",TEXT(Table15[[#This Row],[दिनांक]],"ddd"))</f>
        <v/>
      </c>
      <c r="H246" s="471" t="str">
        <f t="shared" si="3"/>
        <v/>
      </c>
    </row>
  </sheetData>
  <mergeCells count="2">
    <mergeCell ref="B2:D2"/>
    <mergeCell ref="F2:G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U35"/>
  <sheetViews>
    <sheetView view="pageBreakPreview" zoomScale="96" zoomScaleSheetLayoutView="96" workbookViewId="0">
      <selection activeCell="E5" sqref="E5:I5"/>
    </sheetView>
  </sheetViews>
  <sheetFormatPr defaultRowHeight="15"/>
  <cols>
    <col min="2" max="2" width="15.7109375" customWidth="1"/>
    <col min="5" max="5" width="6.42578125" customWidth="1"/>
    <col min="6" max="6" width="11.85546875" customWidth="1"/>
    <col min="9" max="9" width="14.140625" customWidth="1"/>
    <col min="15" max="16" width="0" hidden="1" customWidth="1"/>
    <col min="17" max="17" width="16.85546875" hidden="1" customWidth="1"/>
    <col min="18" max="18" width="13.42578125" hidden="1" customWidth="1"/>
    <col min="19" max="19" width="13.140625" hidden="1" customWidth="1"/>
    <col min="20" max="20" width="20.28515625" hidden="1" customWidth="1"/>
  </cols>
  <sheetData>
    <row r="1" spans="1:21" ht="22.5">
      <c r="A1" s="306"/>
      <c r="B1" s="307"/>
      <c r="C1" s="307"/>
      <c r="D1" s="983" t="s">
        <v>858</v>
      </c>
      <c r="E1" s="983"/>
      <c r="F1" s="983"/>
      <c r="G1" s="983"/>
      <c r="H1" s="307"/>
      <c r="I1" s="307"/>
    </row>
    <row r="2" spans="1:21" ht="16.5">
      <c r="A2" s="984" t="s">
        <v>859</v>
      </c>
      <c r="B2" s="984"/>
      <c r="C2" s="984"/>
      <c r="D2" s="984"/>
      <c r="E2" s="984"/>
      <c r="F2" s="984"/>
      <c r="G2" s="984"/>
      <c r="H2" s="984"/>
      <c r="I2" s="984"/>
    </row>
    <row r="3" spans="1:21" ht="20.25">
      <c r="A3" s="985" t="s">
        <v>860</v>
      </c>
      <c r="B3" s="985"/>
      <c r="C3" s="985"/>
      <c r="D3" s="985"/>
      <c r="E3" s="985"/>
      <c r="F3" s="985"/>
      <c r="G3" s="985"/>
      <c r="H3" s="985"/>
      <c r="I3" s="985"/>
    </row>
    <row r="4" spans="1:21" ht="20.25">
      <c r="A4" s="308" t="s">
        <v>861</v>
      </c>
      <c r="B4" s="308"/>
      <c r="C4" s="952" t="str">
        <f>'मुख्य पान '!E2</f>
        <v>बळसाणे</v>
      </c>
      <c r="D4" s="952"/>
      <c r="E4" s="306" t="s">
        <v>66</v>
      </c>
      <c r="F4" s="312" t="str">
        <f>'मुख्य पान '!I2</f>
        <v xml:space="preserve">साक्री </v>
      </c>
      <c r="G4" s="306" t="s">
        <v>67</v>
      </c>
      <c r="H4" s="952" t="str">
        <f>'मुख्य पान '!M2</f>
        <v xml:space="preserve">धुळे </v>
      </c>
      <c r="I4" s="952"/>
    </row>
    <row r="5" spans="1:21" ht="26.25" customHeight="1" thickBot="1">
      <c r="A5" s="951" t="s">
        <v>862</v>
      </c>
      <c r="B5" s="951"/>
      <c r="C5" s="314">
        <f>L11</f>
        <v>3</v>
      </c>
      <c r="D5" s="306" t="s">
        <v>863</v>
      </c>
      <c r="E5" s="952" t="str">
        <f>VLOOKUP(L11,'खर्च बाजू'!B5:H246,'खर्च बाजू'!E5,TRUE)</f>
        <v xml:space="preserve">प्रमोद शिंदे </v>
      </c>
      <c r="F5" s="952"/>
      <c r="G5" s="952"/>
      <c r="H5" s="952"/>
      <c r="I5" s="952"/>
    </row>
    <row r="6" spans="1:21" ht="33" customHeight="1">
      <c r="A6" s="959" t="s">
        <v>864</v>
      </c>
      <c r="B6" s="960"/>
      <c r="C6" s="961"/>
      <c r="D6" s="315" t="s">
        <v>865</v>
      </c>
      <c r="E6" s="309" t="s">
        <v>866</v>
      </c>
      <c r="F6" s="309" t="s">
        <v>867</v>
      </c>
      <c r="G6" s="962" t="s">
        <v>314</v>
      </c>
      <c r="H6" s="962"/>
      <c r="I6" s="963"/>
    </row>
    <row r="7" spans="1:21" ht="26.25" customHeight="1">
      <c r="A7" s="964" t="str">
        <f>VLOOKUP(L11,'खर्च बाजू'!B5:H246,'खर्च बाजू'!F5,TRUE)</f>
        <v xml:space="preserve">रस्ता </v>
      </c>
      <c r="B7" s="965"/>
      <c r="C7" s="966"/>
      <c r="D7" s="973"/>
      <c r="E7" s="973"/>
      <c r="F7" s="973"/>
      <c r="G7" s="973" t="s">
        <v>868</v>
      </c>
      <c r="H7" s="973"/>
      <c r="I7" s="310" t="s">
        <v>869</v>
      </c>
    </row>
    <row r="8" spans="1:21">
      <c r="A8" s="967"/>
      <c r="B8" s="968"/>
      <c r="C8" s="969"/>
      <c r="D8" s="973"/>
      <c r="E8" s="973"/>
      <c r="F8" s="973"/>
      <c r="G8" s="975">
        <f>VLOOKUP(L11,'खर्च बाजू'!B5:H246,'खर्च बाजू'!G5,TRUE)</f>
        <v>55500</v>
      </c>
      <c r="H8" s="976"/>
      <c r="I8" s="981"/>
    </row>
    <row r="9" spans="1:21">
      <c r="A9" s="967"/>
      <c r="B9" s="968"/>
      <c r="C9" s="969"/>
      <c r="D9" s="973"/>
      <c r="E9" s="973"/>
      <c r="F9" s="973"/>
      <c r="G9" s="977"/>
      <c r="H9" s="978"/>
      <c r="I9" s="981"/>
    </row>
    <row r="10" spans="1:21" ht="15.75" thickBot="1">
      <c r="A10" s="967"/>
      <c r="B10" s="968"/>
      <c r="C10" s="969"/>
      <c r="D10" s="973"/>
      <c r="E10" s="973"/>
      <c r="F10" s="973"/>
      <c r="G10" s="977"/>
      <c r="H10" s="978"/>
      <c r="I10" s="981"/>
    </row>
    <row r="11" spans="1:21" ht="21" customHeight="1">
      <c r="A11" s="967"/>
      <c r="B11" s="968"/>
      <c r="C11" s="969"/>
      <c r="D11" s="973"/>
      <c r="E11" s="973"/>
      <c r="F11" s="973"/>
      <c r="G11" s="977"/>
      <c r="H11" s="978"/>
      <c r="I11" s="981"/>
      <c r="L11" s="947">
        <v>3</v>
      </c>
      <c r="M11" s="948"/>
    </row>
    <row r="12" spans="1:21" ht="15.75" customHeight="1" thickBot="1">
      <c r="A12" s="970"/>
      <c r="B12" s="971"/>
      <c r="C12" s="972"/>
      <c r="D12" s="974"/>
      <c r="E12" s="974"/>
      <c r="F12" s="974"/>
      <c r="G12" s="979"/>
      <c r="H12" s="980"/>
      <c r="I12" s="982"/>
      <c r="L12" s="949"/>
      <c r="M12" s="950"/>
    </row>
    <row r="13" spans="1:21" ht="28.5" customHeight="1" thickBot="1">
      <c r="A13" s="306"/>
      <c r="B13" s="951" t="s">
        <v>870</v>
      </c>
      <c r="C13" s="951"/>
      <c r="D13" s="951"/>
      <c r="E13" s="953"/>
      <c r="F13" s="954"/>
      <c r="G13" s="955" t="s">
        <v>871</v>
      </c>
      <c r="H13" s="956"/>
      <c r="I13" s="956"/>
      <c r="L13" s="313"/>
    </row>
    <row r="14" spans="1:21" ht="30.75" customHeight="1" thickBot="1">
      <c r="A14" s="306"/>
      <c r="B14" s="951" t="s">
        <v>872</v>
      </c>
      <c r="C14" s="951"/>
      <c r="D14" s="951"/>
      <c r="E14" s="953"/>
      <c r="F14" s="954"/>
      <c r="G14" s="957"/>
      <c r="H14" s="958"/>
      <c r="I14" s="958"/>
    </row>
    <row r="15" spans="1:21" ht="30" customHeight="1" thickBot="1">
      <c r="A15" s="306"/>
      <c r="B15" s="951" t="s">
        <v>873</v>
      </c>
      <c r="C15" s="951"/>
      <c r="D15" s="951"/>
      <c r="E15" s="986">
        <f>G8</f>
        <v>55500</v>
      </c>
      <c r="F15" s="954"/>
      <c r="G15" s="957"/>
      <c r="H15" s="958"/>
      <c r="I15" s="958"/>
    </row>
    <row r="16" spans="1:21" ht="28.5" customHeight="1" thickBot="1">
      <c r="A16" s="306"/>
      <c r="B16" s="951" t="s">
        <v>874</v>
      </c>
      <c r="C16" s="951"/>
      <c r="D16" s="951"/>
      <c r="E16" s="986">
        <f>SUM(E13:F15)</f>
        <v>55500</v>
      </c>
      <c r="F16" s="954"/>
      <c r="G16" s="957"/>
      <c r="H16" s="958"/>
      <c r="I16" s="958"/>
      <c r="Q16" s="320">
        <f>VLOOKUP(L11,'खर्च बाजू'!B5:H246,'खर्च बाजू'!D5,TRUE)</f>
        <v>44228</v>
      </c>
      <c r="R16" s="321" t="str">
        <f>INDEX({"रविवार","सोमवार","मंगळवार","बुधवार","गुरुवार","शुक्रवार","शनिवार"},WEEKDAY(Q16))</f>
        <v>सोमवार</v>
      </c>
      <c r="S16" s="321" t="str">
        <f>INDEX({"जानेवारी","फेब्रुवारी","मार्च","एप्रिल","मे","जून","जुलै","ऑगस्ट","सप्टेंबर","ऑक्टोबर","नोव्हेंबर","डिसेंबर"},MONTH(Q16))</f>
        <v>फेब्रुवारी</v>
      </c>
      <c r="U16" s="322"/>
    </row>
    <row r="17" spans="1:20" ht="36.75" customHeight="1" thickBot="1">
      <c r="A17" s="306"/>
      <c r="B17" s="951" t="s">
        <v>875</v>
      </c>
      <c r="C17" s="951"/>
      <c r="D17" s="951"/>
      <c r="E17" s="986"/>
      <c r="F17" s="954"/>
      <c r="G17" s="957"/>
      <c r="H17" s="958"/>
      <c r="I17" s="958"/>
    </row>
    <row r="18" spans="1:20" ht="43.5" customHeight="1">
      <c r="A18" s="306"/>
      <c r="B18" s="306"/>
      <c r="C18" s="306"/>
      <c r="D18" s="306"/>
      <c r="E18" s="306"/>
      <c r="F18" s="306"/>
      <c r="G18" s="306"/>
      <c r="H18" s="306"/>
      <c r="I18" s="306"/>
      <c r="Q18" s="318">
        <f>Q16</f>
        <v>44228</v>
      </c>
      <c r="R18" s="319" t="str">
        <f>INDEX({"रविवार","सोमवार","मंगळवार","बुधवार","गुरुवार","शुक्रवार","शनिवार"},WEEKDAY(Q18))</f>
        <v>सोमवार</v>
      </c>
      <c r="S18" s="319" t="str">
        <f>INDEX({"जानेवारी","फेब्रुवारी","मार्च","एप्रिल","मे","जून","जुलै","ऑगस्ट","सप्टेंबर","ऑक्टोबर","नोव्हेंबर","डिसेंबर"},MONTH(Q18))</f>
        <v>फेब्रुवारी</v>
      </c>
      <c r="T18" s="319" t="str">
        <f>CONCATENATE(DAY(Q18),"  ",INDEX({"जानेवारी","फेब्रुवारी","मार्च","एप्रिल","मे","जून","जुलै","ऑगस्ट","सप्टेंबर","ऑक्टोबर","नोव्हेंबर","डिसेंबर"},MONTH(Q18))," ",YEAR(Q18))</f>
        <v>1  फेब्रुवारी 2021</v>
      </c>
    </row>
    <row r="19" spans="1:20" s="323" customFormat="1" ht="30" customHeight="1">
      <c r="A19" s="324" t="s">
        <v>876</v>
      </c>
      <c r="B19" s="991" t="str">
        <f>CONCATENATE(DAY(Q16),"  ",INDEX({"जानेवारी","फेब्रुवारी","मार्च","एप्रिल","मे","जून","जुलै","ऑगस्ट","सप्टेंबर","ऑक्टोबर","नोव्हेंबर","डिसेंबर"},MONTH(Q16))," ",YEAR(Q16))</f>
        <v>1  फेब्रुवारी 2021</v>
      </c>
      <c r="C19" s="991"/>
      <c r="D19" s="991"/>
      <c r="E19" s="991"/>
      <c r="F19" s="991"/>
      <c r="G19" s="985" t="s">
        <v>878</v>
      </c>
      <c r="H19" s="985"/>
      <c r="I19" s="985"/>
    </row>
    <row r="20" spans="1:20" ht="32.25" customHeight="1">
      <c r="A20" s="990" t="s">
        <v>879</v>
      </c>
      <c r="B20" s="990"/>
      <c r="C20" s="990"/>
      <c r="D20" s="990"/>
      <c r="E20" s="990"/>
      <c r="F20" s="990"/>
      <c r="G20" s="990"/>
      <c r="H20" s="990"/>
      <c r="I20" s="990"/>
    </row>
    <row r="21" spans="1:20" ht="20.25" customHeight="1">
      <c r="A21" s="990"/>
      <c r="B21" s="990"/>
      <c r="C21" s="990"/>
      <c r="D21" s="990"/>
      <c r="E21" s="990"/>
      <c r="F21" s="990"/>
      <c r="G21" s="990"/>
      <c r="H21" s="990"/>
      <c r="I21" s="990"/>
    </row>
    <row r="22" spans="1:20" ht="20.25">
      <c r="A22" s="306" t="s">
        <v>880</v>
      </c>
      <c r="B22" s="306"/>
      <c r="C22" s="306" t="s">
        <v>876</v>
      </c>
      <c r="D22" s="306"/>
      <c r="E22" s="306" t="s">
        <v>62</v>
      </c>
      <c r="F22" s="306"/>
      <c r="G22" s="306" t="s">
        <v>877</v>
      </c>
      <c r="H22" s="306"/>
      <c r="I22" s="306"/>
    </row>
    <row r="23" spans="1:20" ht="20.25">
      <c r="A23" s="306"/>
      <c r="B23" s="306"/>
      <c r="C23" s="306"/>
      <c r="D23" s="306"/>
      <c r="E23" s="306"/>
      <c r="F23" s="306"/>
      <c r="G23" s="306"/>
      <c r="H23" s="306"/>
      <c r="I23" s="306"/>
    </row>
    <row r="24" spans="1:20" ht="20.25">
      <c r="A24" s="306"/>
      <c r="B24" s="306"/>
      <c r="C24" s="306"/>
      <c r="D24" s="306"/>
      <c r="E24" s="306"/>
      <c r="F24" s="306"/>
      <c r="G24" s="306"/>
      <c r="H24" s="306"/>
      <c r="I24" s="306"/>
    </row>
    <row r="25" spans="1:20" ht="20.25">
      <c r="A25" s="306"/>
      <c r="B25" s="306"/>
      <c r="C25" s="306"/>
      <c r="D25" s="306"/>
      <c r="E25" s="306"/>
      <c r="F25" s="306"/>
      <c r="G25" s="985" t="s">
        <v>881</v>
      </c>
      <c r="H25" s="985"/>
      <c r="I25" s="985"/>
    </row>
    <row r="26" spans="1:20" ht="20.25">
      <c r="A26" s="951" t="s">
        <v>882</v>
      </c>
      <c r="B26" s="951"/>
      <c r="C26" s="951"/>
      <c r="D26" s="985" t="str">
        <f>VLOOKUP(L11,'खर्च बाजू'!B5:H246,'खर्च बाजू'!H5,TRUE)</f>
        <v xml:space="preserve">पंचावन्न हजार पाचशे </v>
      </c>
      <c r="E26" s="985"/>
      <c r="F26" s="985"/>
      <c r="G26" s="985"/>
      <c r="H26" s="985"/>
      <c r="I26" s="985"/>
    </row>
    <row r="27" spans="1:20" ht="54" customHeight="1">
      <c r="A27" s="311" t="s">
        <v>883</v>
      </c>
      <c r="B27" s="306"/>
      <c r="C27" s="306"/>
      <c r="D27" s="306"/>
      <c r="E27" s="306"/>
      <c r="F27" s="306"/>
      <c r="G27" s="306"/>
      <c r="H27" s="306"/>
      <c r="I27" s="306"/>
    </row>
    <row r="28" spans="1:20" ht="20.25">
      <c r="A28" s="306" t="s">
        <v>876</v>
      </c>
      <c r="B28" s="991" t="str">
        <f>CONCATENATE(DAY(Q16),"  ",INDEX({"जानेवारी","फेब्रुवारी","मार्च","एप्रिल","मे","जून","जुलै","ऑगस्ट","सप्टेंबर","ऑक्टोबर","नोव्हेंबर","डिसेंबर"},MONTH(Q16))," ",YEAR(Q16))</f>
        <v>1  फेब्रुवारी 2021</v>
      </c>
      <c r="C28" s="991"/>
      <c r="D28" s="991"/>
      <c r="E28" s="991"/>
      <c r="F28" s="991"/>
      <c r="G28" s="306"/>
      <c r="H28" s="306" t="s">
        <v>884</v>
      </c>
      <c r="I28" s="306"/>
    </row>
    <row r="29" spans="1:20" ht="20.25">
      <c r="A29" s="306"/>
      <c r="B29" s="306"/>
      <c r="C29" s="306"/>
      <c r="D29" s="306"/>
      <c r="E29" s="306"/>
      <c r="F29" s="306"/>
      <c r="G29" s="306"/>
      <c r="H29" s="306"/>
      <c r="I29" s="306"/>
    </row>
    <row r="30" spans="1:20" ht="20.25">
      <c r="A30" s="306" t="s">
        <v>885</v>
      </c>
      <c r="B30" s="306"/>
      <c r="C30" s="987">
        <f>G8</f>
        <v>55500</v>
      </c>
      <c r="D30" s="985"/>
      <c r="E30" s="988" t="s">
        <v>886</v>
      </c>
      <c r="F30" s="988"/>
      <c r="G30" s="989" t="str">
        <f>D26</f>
        <v xml:space="preserve">पंचावन्न हजार पाचशे </v>
      </c>
      <c r="H30" s="989"/>
      <c r="I30" s="989"/>
    </row>
    <row r="31" spans="1:20" ht="20.25">
      <c r="A31" s="306"/>
      <c r="B31" s="306"/>
      <c r="C31" s="306"/>
      <c r="D31" s="306"/>
      <c r="E31" s="306" t="s">
        <v>887</v>
      </c>
      <c r="F31" s="306"/>
      <c r="G31" s="989"/>
      <c r="H31" s="989"/>
      <c r="I31" s="989"/>
    </row>
    <row r="32" spans="1:20" ht="46.5" customHeight="1">
      <c r="B32" s="306"/>
      <c r="C32" s="306"/>
      <c r="D32" s="306"/>
      <c r="E32" s="306"/>
      <c r="F32" s="306"/>
      <c r="G32" s="306"/>
      <c r="H32" s="306"/>
      <c r="I32" s="306"/>
    </row>
    <row r="33" spans="1:9" ht="20.25">
      <c r="A33" s="306"/>
      <c r="B33" s="306"/>
      <c r="C33" s="306"/>
      <c r="D33" s="306"/>
      <c r="E33" s="306"/>
      <c r="F33" s="306"/>
      <c r="G33" s="306" t="s">
        <v>888</v>
      </c>
      <c r="H33" s="306"/>
      <c r="I33" s="306"/>
    </row>
    <row r="34" spans="1:9" ht="58.5" customHeight="1">
      <c r="A34" s="306" t="s">
        <v>889</v>
      </c>
      <c r="B34" s="306"/>
      <c r="C34" s="306"/>
      <c r="D34" s="306"/>
      <c r="E34" s="306" t="s">
        <v>890</v>
      </c>
      <c r="F34" s="306"/>
      <c r="G34" s="316">
        <f>C5</f>
        <v>3</v>
      </c>
      <c r="H34" s="306"/>
      <c r="I34" s="306"/>
    </row>
    <row r="35" spans="1:9" ht="44.25" customHeight="1">
      <c r="A35" s="311" t="s">
        <v>891</v>
      </c>
      <c r="B35" s="311"/>
      <c r="C35" s="311"/>
      <c r="D35" s="311"/>
      <c r="E35" s="311" t="s">
        <v>892</v>
      </c>
      <c r="F35" s="311"/>
      <c r="G35" s="311"/>
      <c r="H35" s="311" t="s">
        <v>881</v>
      </c>
      <c r="I35" s="311"/>
    </row>
  </sheetData>
  <mergeCells count="38">
    <mergeCell ref="C30:D30"/>
    <mergeCell ref="E30:F30"/>
    <mergeCell ref="G30:I31"/>
    <mergeCell ref="B17:D17"/>
    <mergeCell ref="E17:F17"/>
    <mergeCell ref="G19:I19"/>
    <mergeCell ref="A20:I21"/>
    <mergeCell ref="G25:I25"/>
    <mergeCell ref="A26:C26"/>
    <mergeCell ref="D26:I26"/>
    <mergeCell ref="B19:F19"/>
    <mergeCell ref="B28:F28"/>
    <mergeCell ref="E14:F14"/>
    <mergeCell ref="B15:D15"/>
    <mergeCell ref="E15:F15"/>
    <mergeCell ref="B16:D16"/>
    <mergeCell ref="E16:F16"/>
    <mergeCell ref="D1:G1"/>
    <mergeCell ref="A2:I2"/>
    <mergeCell ref="C4:D4"/>
    <mergeCell ref="H4:I4"/>
    <mergeCell ref="A3:I3"/>
    <mergeCell ref="L11:M12"/>
    <mergeCell ref="A5:B5"/>
    <mergeCell ref="E5:I5"/>
    <mergeCell ref="B13:D13"/>
    <mergeCell ref="E13:F13"/>
    <mergeCell ref="G13:I17"/>
    <mergeCell ref="A6:C6"/>
    <mergeCell ref="G6:I6"/>
    <mergeCell ref="A7:C12"/>
    <mergeCell ref="D7:D12"/>
    <mergeCell ref="E7:E12"/>
    <mergeCell ref="F7:F12"/>
    <mergeCell ref="G7:H7"/>
    <mergeCell ref="G8:H12"/>
    <mergeCell ref="I8:I12"/>
    <mergeCell ref="B14:D14"/>
  </mergeCells>
  <pageMargins left="0.7" right="0.7" top="0.75" bottom="0.75" header="0.3" footer="0.3"/>
  <pageSetup paperSize="5" scale="94" orientation="portrait" horizont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00000"/>
  </sheetPr>
  <dimension ref="A1:AK81"/>
  <sheetViews>
    <sheetView view="pageBreakPreview" topLeftCell="A55" zoomScale="60" workbookViewId="0">
      <selection activeCell="AJ39" sqref="AJ39:AK39"/>
    </sheetView>
  </sheetViews>
  <sheetFormatPr defaultRowHeight="22.5"/>
  <cols>
    <col min="1" max="1" width="41.85546875" style="191" customWidth="1"/>
    <col min="2" max="2" width="16.5703125" style="191" customWidth="1"/>
    <col min="3" max="3" width="9.140625" style="191" customWidth="1"/>
    <col min="4" max="26" width="5.7109375" style="191" customWidth="1"/>
    <col min="27" max="27" width="7.7109375" style="191" customWidth="1"/>
    <col min="28" max="34" width="5.7109375" style="191" customWidth="1"/>
    <col min="35" max="35" width="18.7109375" style="191" customWidth="1"/>
    <col min="36" max="36" width="12.5703125" style="191" customWidth="1"/>
    <col min="37" max="37" width="13.85546875" style="191" bestFit="1" customWidth="1"/>
    <col min="38" max="16384" width="9.140625" style="191"/>
  </cols>
  <sheetData>
    <row r="1" spans="1:37" ht="45" customHeight="1"/>
    <row r="2" spans="1:37" ht="22.5" customHeight="1">
      <c r="A2" s="262"/>
      <c r="B2" s="1008" t="s">
        <v>825</v>
      </c>
      <c r="C2" s="1008"/>
      <c r="D2" s="1008"/>
      <c r="E2" s="1008"/>
      <c r="F2" s="1008"/>
      <c r="G2" s="1008"/>
      <c r="H2" s="262"/>
      <c r="I2" s="262"/>
      <c r="J2" s="262"/>
      <c r="K2" s="262"/>
      <c r="L2" s="262"/>
      <c r="M2" s="262"/>
      <c r="N2" s="1008" t="s">
        <v>61</v>
      </c>
      <c r="O2" s="1008"/>
      <c r="P2" s="1008"/>
      <c r="Q2" s="1008"/>
      <c r="R2" s="1008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</row>
    <row r="3" spans="1:37">
      <c r="A3" s="193" t="s">
        <v>826</v>
      </c>
      <c r="B3" s="192" t="s">
        <v>827</v>
      </c>
      <c r="C3" s="261" t="s">
        <v>824</v>
      </c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</row>
    <row r="4" spans="1:37" s="194" customFormat="1">
      <c r="A4" s="193" t="s">
        <v>62</v>
      </c>
      <c r="B4" s="192" t="s">
        <v>124</v>
      </c>
      <c r="C4" s="994" t="s">
        <v>63</v>
      </c>
      <c r="D4" s="994"/>
      <c r="E4" s="994"/>
      <c r="F4" s="994"/>
      <c r="G4" s="994"/>
      <c r="H4" s="994"/>
      <c r="I4" s="994"/>
      <c r="J4" s="994"/>
      <c r="K4" s="994"/>
      <c r="L4" s="994"/>
      <c r="M4" s="994"/>
      <c r="N4" s="994"/>
      <c r="O4" s="994"/>
      <c r="P4" s="994"/>
      <c r="Q4" s="994"/>
      <c r="R4" s="994"/>
      <c r="S4" s="994"/>
      <c r="T4" s="994"/>
      <c r="U4" s="994"/>
      <c r="V4" s="994"/>
      <c r="W4" s="994"/>
      <c r="X4" s="994"/>
      <c r="Y4" s="994"/>
      <c r="Z4" s="994"/>
      <c r="AA4" s="994"/>
      <c r="AB4" s="994"/>
      <c r="AC4" s="994"/>
      <c r="AD4" s="994"/>
      <c r="AE4" s="994"/>
      <c r="AF4" s="994"/>
      <c r="AG4" s="994"/>
      <c r="AH4" s="994"/>
      <c r="AI4" s="994"/>
      <c r="AJ4" s="192" t="s">
        <v>64</v>
      </c>
      <c r="AK4" s="192"/>
    </row>
    <row r="5" spans="1:37" s="194" customFormat="1" ht="23.25" thickBot="1">
      <c r="A5" s="994" t="s">
        <v>65</v>
      </c>
      <c r="B5" s="994"/>
      <c r="C5" s="1004" t="str">
        <f>'मुख्य पान '!E2</f>
        <v>बळसाणे</v>
      </c>
      <c r="D5" s="1004"/>
      <c r="E5" s="1004"/>
      <c r="F5" s="994" t="s">
        <v>66</v>
      </c>
      <c r="G5" s="994"/>
      <c r="H5" s="994"/>
      <c r="I5" s="994" t="str">
        <f>'मुख्य पान '!I2</f>
        <v xml:space="preserve">साक्री </v>
      </c>
      <c r="J5" s="994"/>
      <c r="K5" s="994"/>
      <c r="L5" s="994"/>
      <c r="M5" s="994"/>
      <c r="N5" s="994"/>
      <c r="X5" s="994" t="s">
        <v>67</v>
      </c>
      <c r="Y5" s="994"/>
      <c r="Z5" s="994" t="str">
        <f>'मुख्य पान '!M2</f>
        <v xml:space="preserve">धुळे </v>
      </c>
      <c r="AA5" s="994"/>
      <c r="AB5" s="994"/>
      <c r="AC5" s="994"/>
      <c r="AD5" s="994"/>
      <c r="AE5" s="994"/>
      <c r="AF5" s="994"/>
    </row>
    <row r="6" spans="1:37" s="194" customFormat="1" ht="36" customHeight="1" thickBot="1">
      <c r="A6" s="998" t="s">
        <v>55</v>
      </c>
      <c r="B6" s="999"/>
      <c r="C6" s="1002" t="s">
        <v>56</v>
      </c>
      <c r="D6" s="995" t="s">
        <v>68</v>
      </c>
      <c r="E6" s="996"/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7"/>
      <c r="AI6" s="992" t="s">
        <v>57</v>
      </c>
      <c r="AJ6" s="992" t="s">
        <v>58</v>
      </c>
      <c r="AK6" s="992" t="s">
        <v>59</v>
      </c>
    </row>
    <row r="7" spans="1:37" s="194" customFormat="1" ht="50.25" customHeight="1" thickBot="1">
      <c r="A7" s="1000"/>
      <c r="B7" s="1001"/>
      <c r="C7" s="1003"/>
      <c r="D7" s="195">
        <v>1</v>
      </c>
      <c r="E7" s="196">
        <v>2</v>
      </c>
      <c r="F7" s="196">
        <v>3</v>
      </c>
      <c r="G7" s="196">
        <v>4</v>
      </c>
      <c r="H7" s="196">
        <v>5</v>
      </c>
      <c r="I7" s="196">
        <v>6</v>
      </c>
      <c r="J7" s="196">
        <v>7</v>
      </c>
      <c r="K7" s="196">
        <v>8</v>
      </c>
      <c r="L7" s="196">
        <v>9</v>
      </c>
      <c r="M7" s="196">
        <v>10</v>
      </c>
      <c r="N7" s="196">
        <v>11</v>
      </c>
      <c r="O7" s="196">
        <v>12</v>
      </c>
      <c r="P7" s="196">
        <v>13</v>
      </c>
      <c r="Q7" s="196">
        <v>14</v>
      </c>
      <c r="R7" s="196">
        <v>15</v>
      </c>
      <c r="S7" s="196">
        <v>16</v>
      </c>
      <c r="T7" s="196">
        <v>17</v>
      </c>
      <c r="U7" s="196">
        <v>18</v>
      </c>
      <c r="V7" s="196">
        <v>19</v>
      </c>
      <c r="W7" s="196">
        <v>20</v>
      </c>
      <c r="X7" s="196">
        <v>21</v>
      </c>
      <c r="Y7" s="196">
        <v>22</v>
      </c>
      <c r="Z7" s="196">
        <v>23</v>
      </c>
      <c r="AA7" s="196">
        <v>24</v>
      </c>
      <c r="AB7" s="196">
        <v>25</v>
      </c>
      <c r="AC7" s="196">
        <v>26</v>
      </c>
      <c r="AD7" s="196">
        <v>27</v>
      </c>
      <c r="AE7" s="196">
        <v>28</v>
      </c>
      <c r="AF7" s="196">
        <v>29</v>
      </c>
      <c r="AG7" s="196">
        <v>30</v>
      </c>
      <c r="AH7" s="197">
        <v>31</v>
      </c>
      <c r="AI7" s="993"/>
      <c r="AJ7" s="993"/>
      <c r="AK7" s="993"/>
    </row>
    <row r="8" spans="1:37" ht="23.25" thickBot="1">
      <c r="A8" s="246" t="s">
        <v>0</v>
      </c>
      <c r="B8" s="243" t="s">
        <v>1</v>
      </c>
      <c r="C8" s="198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2"/>
      <c r="AI8" s="257">
        <f>SUM(D8:AH8)</f>
        <v>0</v>
      </c>
      <c r="AJ8" s="257">
        <v>0</v>
      </c>
      <c r="AK8" s="258">
        <f>SUM(AI8:AJ8)</f>
        <v>0</v>
      </c>
    </row>
    <row r="9" spans="1:37" ht="45.75" thickBot="1">
      <c r="A9" s="247" t="s">
        <v>2</v>
      </c>
      <c r="B9" s="244" t="s">
        <v>3</v>
      </c>
      <c r="C9" s="198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2"/>
      <c r="AI9" s="258">
        <f t="shared" ref="AI9:AI36" si="0">SUM(D9:AH9)</f>
        <v>0</v>
      </c>
      <c r="AJ9" s="257">
        <v>0</v>
      </c>
      <c r="AK9" s="258">
        <f t="shared" ref="AK9:AK36" si="1">SUM(AI9:AJ9)</f>
        <v>0</v>
      </c>
    </row>
    <row r="10" spans="1:37" ht="23.25" thickBot="1">
      <c r="A10" s="247" t="s">
        <v>4</v>
      </c>
      <c r="B10" s="244" t="s">
        <v>5</v>
      </c>
      <c r="C10" s="198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  <c r="AD10" s="251"/>
      <c r="AE10" s="251"/>
      <c r="AF10" s="251"/>
      <c r="AG10" s="251"/>
      <c r="AH10" s="252"/>
      <c r="AI10" s="258">
        <f t="shared" si="0"/>
        <v>0</v>
      </c>
      <c r="AJ10" s="257">
        <v>0</v>
      </c>
      <c r="AK10" s="258">
        <f t="shared" si="1"/>
        <v>0</v>
      </c>
    </row>
    <row r="11" spans="1:37" ht="23.25" thickBot="1">
      <c r="A11" s="247" t="s">
        <v>6</v>
      </c>
      <c r="B11" s="244" t="s">
        <v>7</v>
      </c>
      <c r="C11" s="198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2"/>
      <c r="AI11" s="258">
        <f t="shared" si="0"/>
        <v>0</v>
      </c>
      <c r="AJ11" s="257">
        <v>0</v>
      </c>
      <c r="AK11" s="258">
        <f t="shared" si="1"/>
        <v>0</v>
      </c>
    </row>
    <row r="12" spans="1:37" ht="45.75" thickBot="1">
      <c r="A12" s="247" t="s">
        <v>8</v>
      </c>
      <c r="B12" s="244" t="s">
        <v>9</v>
      </c>
      <c r="C12" s="198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2"/>
      <c r="AI12" s="258">
        <f t="shared" si="0"/>
        <v>0</v>
      </c>
      <c r="AJ12" s="257">
        <v>0</v>
      </c>
      <c r="AK12" s="258">
        <f t="shared" si="1"/>
        <v>0</v>
      </c>
    </row>
    <row r="13" spans="1:37" ht="23.25" thickBot="1">
      <c r="A13" s="247" t="s">
        <v>10</v>
      </c>
      <c r="B13" s="244" t="s">
        <v>11</v>
      </c>
      <c r="C13" s="198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2"/>
      <c r="AI13" s="258">
        <f t="shared" si="0"/>
        <v>0</v>
      </c>
      <c r="AJ13" s="257">
        <v>0</v>
      </c>
      <c r="AK13" s="258">
        <f t="shared" si="1"/>
        <v>0</v>
      </c>
    </row>
    <row r="14" spans="1:37" ht="23.25" thickBot="1">
      <c r="A14" s="247" t="s">
        <v>12</v>
      </c>
      <c r="B14" s="244" t="s">
        <v>13</v>
      </c>
      <c r="C14" s="198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2"/>
      <c r="AI14" s="258">
        <f t="shared" si="0"/>
        <v>0</v>
      </c>
      <c r="AJ14" s="257">
        <v>0</v>
      </c>
      <c r="AK14" s="258">
        <f t="shared" si="1"/>
        <v>0</v>
      </c>
    </row>
    <row r="15" spans="1:37" ht="23.25" thickBot="1">
      <c r="A15" s="247" t="s">
        <v>14</v>
      </c>
      <c r="B15" s="244"/>
      <c r="C15" s="198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2"/>
      <c r="AI15" s="258">
        <f t="shared" si="0"/>
        <v>0</v>
      </c>
      <c r="AJ15" s="257">
        <v>0</v>
      </c>
      <c r="AK15" s="258">
        <f t="shared" si="1"/>
        <v>0</v>
      </c>
    </row>
    <row r="16" spans="1:37" ht="23.25" thickBot="1">
      <c r="A16" s="247" t="s">
        <v>15</v>
      </c>
      <c r="B16" s="244" t="s">
        <v>16</v>
      </c>
      <c r="C16" s="198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1"/>
      <c r="AH16" s="252"/>
      <c r="AI16" s="258">
        <f t="shared" si="0"/>
        <v>0</v>
      </c>
      <c r="AJ16" s="257">
        <v>0</v>
      </c>
      <c r="AK16" s="258">
        <f t="shared" si="1"/>
        <v>0</v>
      </c>
    </row>
    <row r="17" spans="1:37" ht="23.25" thickBot="1">
      <c r="A17" s="247" t="s">
        <v>17</v>
      </c>
      <c r="B17" s="244" t="s">
        <v>18</v>
      </c>
      <c r="C17" s="198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2"/>
      <c r="AI17" s="258">
        <f t="shared" si="0"/>
        <v>0</v>
      </c>
      <c r="AJ17" s="257">
        <v>0</v>
      </c>
      <c r="AK17" s="258">
        <f t="shared" si="1"/>
        <v>0</v>
      </c>
    </row>
    <row r="18" spans="1:37" ht="23.25" thickBot="1">
      <c r="A18" s="247" t="s">
        <v>19</v>
      </c>
      <c r="B18" s="244" t="s">
        <v>20</v>
      </c>
      <c r="C18" s="198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2"/>
      <c r="AI18" s="258">
        <f t="shared" si="0"/>
        <v>0</v>
      </c>
      <c r="AJ18" s="257">
        <v>0</v>
      </c>
      <c r="AK18" s="258">
        <f t="shared" si="1"/>
        <v>0</v>
      </c>
    </row>
    <row r="19" spans="1:37" ht="23.25" thickBot="1">
      <c r="A19" s="247" t="s">
        <v>21</v>
      </c>
      <c r="B19" s="244" t="s">
        <v>18</v>
      </c>
      <c r="C19" s="198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2"/>
      <c r="AI19" s="258">
        <f t="shared" si="0"/>
        <v>0</v>
      </c>
      <c r="AJ19" s="257">
        <v>0</v>
      </c>
      <c r="AK19" s="258">
        <f t="shared" si="1"/>
        <v>0</v>
      </c>
    </row>
    <row r="20" spans="1:37" ht="23.25" thickBot="1">
      <c r="A20" s="247" t="s">
        <v>23</v>
      </c>
      <c r="B20" s="244" t="s">
        <v>24</v>
      </c>
      <c r="C20" s="198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2"/>
      <c r="AI20" s="258">
        <f t="shared" si="0"/>
        <v>0</v>
      </c>
      <c r="AJ20" s="257">
        <v>0</v>
      </c>
      <c r="AK20" s="258">
        <f t="shared" si="1"/>
        <v>0</v>
      </c>
    </row>
    <row r="21" spans="1:37" ht="23.25" thickBot="1">
      <c r="A21" s="247" t="s">
        <v>25</v>
      </c>
      <c r="B21" s="244" t="s">
        <v>24</v>
      </c>
      <c r="C21" s="198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2"/>
      <c r="AI21" s="258">
        <f t="shared" si="0"/>
        <v>0</v>
      </c>
      <c r="AJ21" s="257">
        <v>0</v>
      </c>
      <c r="AK21" s="258">
        <f t="shared" si="1"/>
        <v>0</v>
      </c>
    </row>
    <row r="22" spans="1:37" ht="45.75" thickBot="1">
      <c r="A22" s="247" t="s">
        <v>26</v>
      </c>
      <c r="B22" s="244" t="s">
        <v>22</v>
      </c>
      <c r="C22" s="198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2"/>
      <c r="AI22" s="258">
        <f t="shared" si="0"/>
        <v>0</v>
      </c>
      <c r="AJ22" s="257">
        <v>0</v>
      </c>
      <c r="AK22" s="258">
        <f t="shared" si="1"/>
        <v>0</v>
      </c>
    </row>
    <row r="23" spans="1:37" ht="23.25" thickBot="1">
      <c r="A23" s="247" t="s">
        <v>27</v>
      </c>
      <c r="B23" s="244" t="s">
        <v>28</v>
      </c>
      <c r="C23" s="198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2"/>
      <c r="AI23" s="258">
        <f t="shared" si="0"/>
        <v>0</v>
      </c>
      <c r="AJ23" s="257">
        <v>0</v>
      </c>
      <c r="AK23" s="258">
        <f t="shared" si="1"/>
        <v>0</v>
      </c>
    </row>
    <row r="24" spans="1:37" ht="23.25" thickBot="1">
      <c r="A24" s="247" t="s">
        <v>29</v>
      </c>
      <c r="B24" s="244" t="s">
        <v>30</v>
      </c>
      <c r="C24" s="198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2"/>
      <c r="AI24" s="258">
        <f t="shared" si="0"/>
        <v>0</v>
      </c>
      <c r="AJ24" s="257">
        <v>0</v>
      </c>
      <c r="AK24" s="258">
        <f t="shared" si="1"/>
        <v>0</v>
      </c>
    </row>
    <row r="25" spans="1:37" ht="23.25" thickBot="1">
      <c r="A25" s="247" t="s">
        <v>31</v>
      </c>
      <c r="B25" s="244" t="s">
        <v>32</v>
      </c>
      <c r="C25" s="198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2"/>
      <c r="AI25" s="258">
        <f t="shared" si="0"/>
        <v>0</v>
      </c>
      <c r="AJ25" s="257">
        <v>0</v>
      </c>
      <c r="AK25" s="258">
        <f t="shared" si="1"/>
        <v>0</v>
      </c>
    </row>
    <row r="26" spans="1:37" ht="23.25" thickBot="1">
      <c r="A26" s="247" t="s">
        <v>33</v>
      </c>
      <c r="B26" s="244" t="s">
        <v>34</v>
      </c>
      <c r="C26" s="198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2"/>
      <c r="AI26" s="258">
        <f t="shared" si="0"/>
        <v>0</v>
      </c>
      <c r="AJ26" s="257">
        <v>0</v>
      </c>
      <c r="AK26" s="258">
        <f t="shared" si="1"/>
        <v>0</v>
      </c>
    </row>
    <row r="27" spans="1:37" ht="23.25" thickBot="1">
      <c r="A27" s="247" t="s">
        <v>35</v>
      </c>
      <c r="B27" s="244" t="s">
        <v>36</v>
      </c>
      <c r="C27" s="198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2"/>
      <c r="AI27" s="258">
        <f t="shared" si="0"/>
        <v>0</v>
      </c>
      <c r="AJ27" s="257">
        <v>0</v>
      </c>
      <c r="AK27" s="258">
        <f t="shared" si="1"/>
        <v>0</v>
      </c>
    </row>
    <row r="28" spans="1:37" ht="23.25" thickBot="1">
      <c r="A28" s="247" t="s">
        <v>37</v>
      </c>
      <c r="B28" s="244" t="s">
        <v>38</v>
      </c>
      <c r="C28" s="198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2"/>
      <c r="AI28" s="258">
        <f t="shared" si="0"/>
        <v>0</v>
      </c>
      <c r="AJ28" s="257">
        <v>0</v>
      </c>
      <c r="AK28" s="258">
        <f t="shared" si="1"/>
        <v>0</v>
      </c>
    </row>
    <row r="29" spans="1:37" ht="23.25" thickBot="1">
      <c r="A29" s="247" t="s">
        <v>39</v>
      </c>
      <c r="B29" s="244" t="s">
        <v>40</v>
      </c>
      <c r="C29" s="198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2"/>
      <c r="AI29" s="258">
        <f t="shared" si="0"/>
        <v>0</v>
      </c>
      <c r="AJ29" s="257">
        <v>0</v>
      </c>
      <c r="AK29" s="258">
        <f t="shared" si="1"/>
        <v>0</v>
      </c>
    </row>
    <row r="30" spans="1:37" ht="45.75" thickBot="1">
      <c r="A30" s="247" t="s">
        <v>42</v>
      </c>
      <c r="B30" s="244"/>
      <c r="C30" s="198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2"/>
      <c r="AI30" s="258">
        <f t="shared" si="0"/>
        <v>0</v>
      </c>
      <c r="AJ30" s="257">
        <v>0</v>
      </c>
      <c r="AK30" s="258">
        <f t="shared" si="1"/>
        <v>0</v>
      </c>
    </row>
    <row r="31" spans="1:37" ht="27" customHeight="1" thickBot="1">
      <c r="A31" s="247" t="s">
        <v>44</v>
      </c>
      <c r="B31" s="245" t="s">
        <v>45</v>
      </c>
      <c r="C31" s="198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2"/>
      <c r="AI31" s="258">
        <f t="shared" si="0"/>
        <v>0</v>
      </c>
      <c r="AJ31" s="257">
        <v>0</v>
      </c>
      <c r="AK31" s="258">
        <f t="shared" si="1"/>
        <v>0</v>
      </c>
    </row>
    <row r="32" spans="1:37" ht="23.25" thickBot="1">
      <c r="A32" s="247" t="s">
        <v>1062</v>
      </c>
      <c r="B32" s="244" t="s">
        <v>43</v>
      </c>
      <c r="C32" s="198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2"/>
      <c r="AI32" s="258">
        <f t="shared" si="0"/>
        <v>0</v>
      </c>
      <c r="AJ32" s="257">
        <v>0</v>
      </c>
      <c r="AK32" s="258">
        <f t="shared" si="1"/>
        <v>0</v>
      </c>
    </row>
    <row r="33" spans="1:37" ht="23.25" thickBot="1">
      <c r="A33" s="247" t="s">
        <v>48</v>
      </c>
      <c r="B33" s="244" t="s">
        <v>41</v>
      </c>
      <c r="C33" s="198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2"/>
      <c r="AI33" s="258">
        <f t="shared" si="0"/>
        <v>0</v>
      </c>
      <c r="AJ33" s="257">
        <v>0</v>
      </c>
      <c r="AK33" s="258">
        <f t="shared" si="1"/>
        <v>0</v>
      </c>
    </row>
    <row r="34" spans="1:37" ht="35.25" thickBot="1">
      <c r="A34" s="247" t="s">
        <v>49</v>
      </c>
      <c r="B34" s="245" t="s">
        <v>50</v>
      </c>
      <c r="C34" s="198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2"/>
      <c r="AI34" s="258">
        <f t="shared" si="0"/>
        <v>0</v>
      </c>
      <c r="AJ34" s="257">
        <v>0</v>
      </c>
      <c r="AK34" s="258">
        <f t="shared" si="1"/>
        <v>0</v>
      </c>
    </row>
    <row r="35" spans="1:37" ht="23.25" thickBot="1">
      <c r="A35" s="247" t="s">
        <v>51</v>
      </c>
      <c r="B35" s="244" t="s">
        <v>52</v>
      </c>
      <c r="C35" s="198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2"/>
      <c r="AI35" s="258">
        <f t="shared" si="0"/>
        <v>0</v>
      </c>
      <c r="AJ35" s="257">
        <v>0</v>
      </c>
      <c r="AK35" s="258">
        <f t="shared" si="1"/>
        <v>0</v>
      </c>
    </row>
    <row r="36" spans="1:37" ht="23.25" thickBot="1">
      <c r="A36" s="247" t="s">
        <v>53</v>
      </c>
      <c r="B36" s="244" t="s">
        <v>54</v>
      </c>
      <c r="C36" s="198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2"/>
      <c r="AI36" s="259">
        <f t="shared" si="0"/>
        <v>0</v>
      </c>
      <c r="AJ36" s="257">
        <v>0</v>
      </c>
      <c r="AK36" s="259">
        <f t="shared" si="1"/>
        <v>0</v>
      </c>
    </row>
    <row r="37" spans="1:37" ht="23.25" thickBot="1">
      <c r="AG37" s="1010" t="s">
        <v>69</v>
      </c>
      <c r="AH37" s="1010"/>
      <c r="AI37" s="206">
        <f>SUM(AI8:AI36)</f>
        <v>0</v>
      </c>
      <c r="AJ37" s="206">
        <f t="shared" ref="AJ37:AK37" si="2">SUM(AJ8:AJ36)</f>
        <v>0</v>
      </c>
      <c r="AK37" s="206">
        <f t="shared" si="2"/>
        <v>0</v>
      </c>
    </row>
    <row r="38" spans="1:37" ht="23.25" thickBot="1">
      <c r="AG38" s="1011" t="s">
        <v>70</v>
      </c>
      <c r="AH38" s="1011"/>
      <c r="AI38" s="1011"/>
      <c r="AJ38" s="1012">
        <v>1000</v>
      </c>
      <c r="AK38" s="1013"/>
    </row>
    <row r="39" spans="1:37" ht="23.25" thickBot="1">
      <c r="AG39" s="1011" t="s">
        <v>71</v>
      </c>
      <c r="AH39" s="1011"/>
      <c r="AI39" s="1011"/>
      <c r="AJ39" s="1014">
        <f>AK37</f>
        <v>0</v>
      </c>
      <c r="AK39" s="1015"/>
    </row>
    <row r="40" spans="1:37" ht="23.25" thickBot="1">
      <c r="AG40" s="1011" t="s">
        <v>72</v>
      </c>
      <c r="AH40" s="1011"/>
      <c r="AI40" s="1011"/>
      <c r="AJ40" s="1014">
        <f>SUM(AJ38:AK39)</f>
        <v>1000</v>
      </c>
      <c r="AK40" s="1015"/>
    </row>
    <row r="41" spans="1:37" ht="23.25" thickBot="1">
      <c r="AG41" s="1011" t="s">
        <v>73</v>
      </c>
      <c r="AH41" s="1011"/>
      <c r="AI41" s="1011"/>
      <c r="AJ41" s="1014">
        <f>AK81</f>
        <v>82</v>
      </c>
      <c r="AK41" s="1015"/>
    </row>
    <row r="42" spans="1:37" ht="23.25" thickBot="1">
      <c r="AG42" s="1011" t="s">
        <v>74</v>
      </c>
      <c r="AH42" s="1011"/>
      <c r="AI42" s="1011"/>
      <c r="AJ42" s="1012">
        <f>AJ40-AJ41</f>
        <v>918</v>
      </c>
      <c r="AK42" s="1013"/>
    </row>
    <row r="43" spans="1:37">
      <c r="AG43" s="194"/>
      <c r="AH43" s="194"/>
      <c r="AI43" s="194"/>
      <c r="AJ43" s="207">
        <f>SUM(AJ41:AK42)</f>
        <v>1000</v>
      </c>
      <c r="AK43" s="194"/>
    </row>
    <row r="44" spans="1:37">
      <c r="A44" s="1008"/>
      <c r="B44" s="1008"/>
      <c r="C44" s="1008"/>
      <c r="D44" s="1008"/>
      <c r="E44" s="1008"/>
      <c r="F44" s="1008"/>
      <c r="G44" s="1008"/>
      <c r="H44" s="1008"/>
      <c r="I44" s="1008"/>
      <c r="J44" s="1008"/>
      <c r="K44" s="1008"/>
      <c r="L44" s="1008"/>
      <c r="M44" s="1008"/>
      <c r="N44" s="1008"/>
      <c r="O44" s="1008"/>
      <c r="P44" s="1008"/>
      <c r="Q44" s="1008"/>
      <c r="R44" s="1008"/>
      <c r="S44" s="1008"/>
      <c r="T44" s="1008"/>
      <c r="U44" s="1008"/>
      <c r="V44" s="1008"/>
      <c r="W44" s="1008"/>
      <c r="X44" s="1008"/>
      <c r="Y44" s="1008"/>
      <c r="Z44" s="1008"/>
      <c r="AA44" s="1008"/>
      <c r="AB44" s="1008"/>
      <c r="AC44" s="1008"/>
      <c r="AD44" s="1008"/>
      <c r="AE44" s="1008"/>
      <c r="AF44" s="1008"/>
      <c r="AG44" s="1008"/>
      <c r="AH44" s="1008"/>
      <c r="AI44" s="1008"/>
      <c r="AJ44" s="1008"/>
      <c r="AK44" s="1008"/>
    </row>
    <row r="45" spans="1:37">
      <c r="A45" s="1005"/>
      <c r="B45" s="1005"/>
      <c r="C45" s="1005"/>
      <c r="D45" s="1005"/>
      <c r="E45" s="1005"/>
      <c r="F45" s="1005"/>
      <c r="G45" s="1005"/>
      <c r="H45" s="1005"/>
      <c r="I45" s="1005"/>
      <c r="J45" s="1005"/>
      <c r="K45" s="1005"/>
      <c r="L45" s="1005"/>
      <c r="M45" s="1005"/>
      <c r="N45" s="1005"/>
      <c r="O45" s="1005"/>
      <c r="P45" s="1005"/>
      <c r="Q45" s="1005"/>
      <c r="R45" s="1005"/>
      <c r="S45" s="1005"/>
      <c r="T45" s="1005"/>
      <c r="U45" s="1005"/>
      <c r="V45" s="1005"/>
      <c r="W45" s="1005"/>
      <c r="X45" s="1005"/>
      <c r="Y45" s="1005"/>
      <c r="Z45" s="1005"/>
      <c r="AA45" s="1005"/>
      <c r="AB45" s="1005"/>
      <c r="AC45" s="1005"/>
      <c r="AD45" s="1005"/>
      <c r="AE45" s="1005"/>
      <c r="AF45" s="1005"/>
      <c r="AG45" s="1005"/>
      <c r="AH45" s="1005"/>
      <c r="AI45" s="1005"/>
      <c r="AJ45" s="1005"/>
      <c r="AK45" s="1005"/>
    </row>
    <row r="46" spans="1:37" s="194" customFormat="1">
      <c r="A46" s="193" t="s">
        <v>62</v>
      </c>
      <c r="B46" s="192" t="s">
        <v>124</v>
      </c>
      <c r="C46" s="994" t="s">
        <v>137</v>
      </c>
      <c r="D46" s="994"/>
      <c r="E46" s="994"/>
      <c r="F46" s="994"/>
      <c r="G46" s="994"/>
      <c r="H46" s="994"/>
      <c r="I46" s="994"/>
      <c r="J46" s="994"/>
      <c r="K46" s="994"/>
      <c r="L46" s="994"/>
      <c r="M46" s="994"/>
      <c r="N46" s="994"/>
      <c r="O46" s="994"/>
      <c r="P46" s="994"/>
      <c r="Q46" s="994"/>
      <c r="R46" s="994"/>
      <c r="S46" s="994"/>
      <c r="T46" s="994"/>
      <c r="U46" s="994"/>
      <c r="V46" s="994"/>
      <c r="W46" s="994"/>
      <c r="X46" s="994"/>
      <c r="Y46" s="994"/>
      <c r="Z46" s="994"/>
      <c r="AA46" s="994"/>
      <c r="AB46" s="994"/>
      <c r="AC46" s="994"/>
      <c r="AD46" s="994"/>
      <c r="AE46" s="994"/>
      <c r="AF46" s="994"/>
      <c r="AG46" s="994"/>
      <c r="AH46" s="994"/>
      <c r="AI46" s="994"/>
      <c r="AJ46" s="192" t="s">
        <v>64</v>
      </c>
      <c r="AK46" s="192"/>
    </row>
    <row r="47" spans="1:37" s="194" customFormat="1" ht="23.25" thickBot="1">
      <c r="A47" s="994" t="s">
        <v>65</v>
      </c>
      <c r="B47" s="994"/>
      <c r="C47" s="1004" t="str">
        <f>'मुख्य पान '!E2</f>
        <v>बळसाणे</v>
      </c>
      <c r="D47" s="1004"/>
      <c r="E47" s="1004"/>
      <c r="F47" s="994" t="s">
        <v>66</v>
      </c>
      <c r="G47" s="994"/>
      <c r="H47" s="994"/>
      <c r="I47" s="994" t="str">
        <f>'मुख्य पान '!I2</f>
        <v xml:space="preserve">साक्री </v>
      </c>
      <c r="J47" s="994"/>
      <c r="K47" s="994"/>
      <c r="L47" s="994"/>
      <c r="M47" s="994"/>
      <c r="N47" s="994"/>
      <c r="X47" s="994" t="s">
        <v>67</v>
      </c>
      <c r="Y47" s="994"/>
      <c r="Z47" s="994" t="str">
        <f>'मुख्य पान '!M2</f>
        <v xml:space="preserve">धुळे </v>
      </c>
      <c r="AA47" s="994"/>
      <c r="AB47" s="994"/>
      <c r="AC47" s="994"/>
      <c r="AD47" s="994"/>
      <c r="AE47" s="994"/>
      <c r="AF47" s="994"/>
    </row>
    <row r="48" spans="1:37" s="194" customFormat="1" ht="23.25" thickBot="1">
      <c r="A48" s="998" t="s">
        <v>55</v>
      </c>
      <c r="B48" s="999"/>
      <c r="C48" s="1006" t="s">
        <v>56</v>
      </c>
      <c r="D48" s="995" t="s">
        <v>68</v>
      </c>
      <c r="E48" s="996"/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7"/>
      <c r="AI48" s="992" t="s">
        <v>57</v>
      </c>
      <c r="AJ48" s="992" t="s">
        <v>58</v>
      </c>
      <c r="AK48" s="992" t="s">
        <v>59</v>
      </c>
    </row>
    <row r="49" spans="1:37" s="194" customFormat="1" ht="39.75" customHeight="1" thickBot="1">
      <c r="A49" s="1000"/>
      <c r="B49" s="1001"/>
      <c r="C49" s="1007"/>
      <c r="D49" s="195">
        <v>1</v>
      </c>
      <c r="E49" s="196">
        <v>2</v>
      </c>
      <c r="F49" s="196">
        <v>3</v>
      </c>
      <c r="G49" s="196">
        <v>4</v>
      </c>
      <c r="H49" s="196">
        <v>5</v>
      </c>
      <c r="I49" s="196">
        <v>6</v>
      </c>
      <c r="J49" s="196">
        <v>7</v>
      </c>
      <c r="K49" s="196">
        <v>8</v>
      </c>
      <c r="L49" s="196">
        <v>9</v>
      </c>
      <c r="M49" s="196">
        <v>10</v>
      </c>
      <c r="N49" s="196">
        <v>11</v>
      </c>
      <c r="O49" s="196">
        <v>12</v>
      </c>
      <c r="P49" s="196">
        <v>13</v>
      </c>
      <c r="Q49" s="196">
        <v>14</v>
      </c>
      <c r="R49" s="196">
        <v>15</v>
      </c>
      <c r="S49" s="196">
        <v>16</v>
      </c>
      <c r="T49" s="196">
        <v>17</v>
      </c>
      <c r="U49" s="196">
        <v>18</v>
      </c>
      <c r="V49" s="196">
        <v>19</v>
      </c>
      <c r="W49" s="196">
        <v>20</v>
      </c>
      <c r="X49" s="196">
        <v>21</v>
      </c>
      <c r="Y49" s="196">
        <v>22</v>
      </c>
      <c r="Z49" s="196">
        <v>23</v>
      </c>
      <c r="AA49" s="196">
        <v>24</v>
      </c>
      <c r="AB49" s="196">
        <v>25</v>
      </c>
      <c r="AC49" s="196">
        <v>26</v>
      </c>
      <c r="AD49" s="196">
        <v>27</v>
      </c>
      <c r="AE49" s="196">
        <v>28</v>
      </c>
      <c r="AF49" s="196">
        <v>29</v>
      </c>
      <c r="AG49" s="196">
        <v>30</v>
      </c>
      <c r="AH49" s="197">
        <v>31</v>
      </c>
      <c r="AI49" s="993"/>
      <c r="AJ49" s="993"/>
      <c r="AK49" s="993"/>
    </row>
    <row r="50" spans="1:37">
      <c r="A50" s="214" t="s">
        <v>75</v>
      </c>
      <c r="B50" s="248" t="s">
        <v>76</v>
      </c>
      <c r="C50" s="253"/>
      <c r="D50" s="251"/>
      <c r="E50" s="251">
        <v>2</v>
      </c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2"/>
      <c r="AI50" s="257">
        <f>SUM(D50:AH50)</f>
        <v>2</v>
      </c>
      <c r="AJ50" s="257">
        <v>0</v>
      </c>
      <c r="AK50" s="257">
        <f>SUM(AI50:AJ50)</f>
        <v>2</v>
      </c>
    </row>
    <row r="51" spans="1:37" ht="51.75">
      <c r="A51" s="214" t="s">
        <v>77</v>
      </c>
      <c r="B51" s="248" t="s">
        <v>78</v>
      </c>
      <c r="C51" s="254"/>
      <c r="D51" s="251"/>
      <c r="E51" s="251">
        <v>2</v>
      </c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2"/>
      <c r="AI51" s="258">
        <f t="shared" ref="AI51:AI80" si="3">SUM(D51:AH51)</f>
        <v>2</v>
      </c>
      <c r="AJ51" s="258">
        <v>0</v>
      </c>
      <c r="AK51" s="258">
        <f t="shared" ref="AK51:AK80" si="4">SUM(AI51:AJ51)</f>
        <v>2</v>
      </c>
    </row>
    <row r="52" spans="1:37">
      <c r="A52" s="214" t="s">
        <v>79</v>
      </c>
      <c r="B52" s="248" t="s">
        <v>80</v>
      </c>
      <c r="C52" s="254"/>
      <c r="D52" s="251"/>
      <c r="E52" s="251">
        <v>2</v>
      </c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2"/>
      <c r="AI52" s="258">
        <f t="shared" si="3"/>
        <v>2</v>
      </c>
      <c r="AJ52" s="258">
        <v>0</v>
      </c>
      <c r="AK52" s="258">
        <f t="shared" si="4"/>
        <v>2</v>
      </c>
    </row>
    <row r="53" spans="1:37">
      <c r="A53" s="214" t="s">
        <v>81</v>
      </c>
      <c r="B53" s="248" t="s">
        <v>82</v>
      </c>
      <c r="C53" s="254"/>
      <c r="D53" s="251"/>
      <c r="E53" s="251">
        <v>2</v>
      </c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2"/>
      <c r="AI53" s="258">
        <f t="shared" si="3"/>
        <v>2</v>
      </c>
      <c r="AJ53" s="258">
        <v>0</v>
      </c>
      <c r="AK53" s="258">
        <f t="shared" si="4"/>
        <v>2</v>
      </c>
    </row>
    <row r="54" spans="1:37" ht="34.5">
      <c r="A54" s="214" t="s">
        <v>83</v>
      </c>
      <c r="B54" s="248" t="s">
        <v>84</v>
      </c>
      <c r="C54" s="254"/>
      <c r="D54" s="251"/>
      <c r="E54" s="251">
        <v>2</v>
      </c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2"/>
      <c r="AI54" s="258">
        <f t="shared" si="3"/>
        <v>2</v>
      </c>
      <c r="AJ54" s="258">
        <v>0</v>
      </c>
      <c r="AK54" s="258">
        <f t="shared" si="4"/>
        <v>2</v>
      </c>
    </row>
    <row r="55" spans="1:37">
      <c r="A55" s="214" t="s">
        <v>85</v>
      </c>
      <c r="B55" s="248" t="s">
        <v>86</v>
      </c>
      <c r="C55" s="254"/>
      <c r="D55" s="251"/>
      <c r="E55" s="251">
        <v>2</v>
      </c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2"/>
      <c r="AI55" s="258">
        <f t="shared" si="3"/>
        <v>2</v>
      </c>
      <c r="AJ55" s="258">
        <v>0</v>
      </c>
      <c r="AK55" s="258">
        <f t="shared" si="4"/>
        <v>2</v>
      </c>
    </row>
    <row r="56" spans="1:37">
      <c r="A56" s="214" t="s">
        <v>87</v>
      </c>
      <c r="B56" s="248" t="s">
        <v>88</v>
      </c>
      <c r="C56" s="254"/>
      <c r="D56" s="251"/>
      <c r="E56" s="251">
        <v>2</v>
      </c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2"/>
      <c r="AI56" s="258">
        <f t="shared" si="3"/>
        <v>2</v>
      </c>
      <c r="AJ56" s="258">
        <v>0</v>
      </c>
      <c r="AK56" s="258">
        <f t="shared" si="4"/>
        <v>2</v>
      </c>
    </row>
    <row r="57" spans="1:37">
      <c r="A57" s="214" t="s">
        <v>89</v>
      </c>
      <c r="B57" s="249">
        <v>2215</v>
      </c>
      <c r="C57" s="254"/>
      <c r="D57" s="251"/>
      <c r="E57" s="251">
        <v>2</v>
      </c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2"/>
      <c r="AI57" s="258">
        <f t="shared" si="3"/>
        <v>2</v>
      </c>
      <c r="AJ57" s="258">
        <v>0</v>
      </c>
      <c r="AK57" s="258">
        <f t="shared" si="4"/>
        <v>2</v>
      </c>
    </row>
    <row r="58" spans="1:37" ht="51.75">
      <c r="A58" s="214" t="s">
        <v>90</v>
      </c>
      <c r="B58" s="248" t="s">
        <v>91</v>
      </c>
      <c r="C58" s="254"/>
      <c r="D58" s="251"/>
      <c r="E58" s="251">
        <v>2</v>
      </c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2"/>
      <c r="AI58" s="258">
        <f t="shared" si="3"/>
        <v>2</v>
      </c>
      <c r="AJ58" s="258">
        <v>0</v>
      </c>
      <c r="AK58" s="258">
        <f t="shared" si="4"/>
        <v>2</v>
      </c>
    </row>
    <row r="59" spans="1:37">
      <c r="A59" s="214" t="s">
        <v>92</v>
      </c>
      <c r="B59" s="248" t="s">
        <v>93</v>
      </c>
      <c r="C59" s="254"/>
      <c r="D59" s="251"/>
      <c r="E59" s="251">
        <v>2</v>
      </c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2"/>
      <c r="AI59" s="258">
        <f t="shared" si="3"/>
        <v>2</v>
      </c>
      <c r="AJ59" s="258">
        <v>0</v>
      </c>
      <c r="AK59" s="258">
        <f t="shared" si="4"/>
        <v>2</v>
      </c>
    </row>
    <row r="60" spans="1:37">
      <c r="A60" s="214" t="s">
        <v>94</v>
      </c>
      <c r="B60" s="248" t="s">
        <v>95</v>
      </c>
      <c r="C60" s="254"/>
      <c r="D60" s="251"/>
      <c r="E60" s="251">
        <v>2</v>
      </c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2"/>
      <c r="AI60" s="258">
        <f t="shared" si="3"/>
        <v>2</v>
      </c>
      <c r="AJ60" s="258">
        <v>0</v>
      </c>
      <c r="AK60" s="258">
        <f t="shared" si="4"/>
        <v>2</v>
      </c>
    </row>
    <row r="61" spans="1:37">
      <c r="A61" s="214" t="s">
        <v>96</v>
      </c>
      <c r="B61" s="248" t="s">
        <v>97</v>
      </c>
      <c r="C61" s="254"/>
      <c r="D61" s="251"/>
      <c r="E61" s="251">
        <v>2</v>
      </c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2"/>
      <c r="AI61" s="258">
        <f t="shared" si="3"/>
        <v>2</v>
      </c>
      <c r="AJ61" s="258">
        <v>0</v>
      </c>
      <c r="AK61" s="258">
        <f t="shared" si="4"/>
        <v>2</v>
      </c>
    </row>
    <row r="62" spans="1:37">
      <c r="A62" s="214" t="s">
        <v>98</v>
      </c>
      <c r="B62" s="250">
        <v>22024202</v>
      </c>
      <c r="C62" s="254"/>
      <c r="D62" s="251"/>
      <c r="E62" s="251">
        <v>2</v>
      </c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2"/>
      <c r="AI62" s="258">
        <f t="shared" si="3"/>
        <v>2</v>
      </c>
      <c r="AJ62" s="258">
        <v>0</v>
      </c>
      <c r="AK62" s="258">
        <f t="shared" si="4"/>
        <v>2</v>
      </c>
    </row>
    <row r="63" spans="1:37">
      <c r="A63" s="214" t="s">
        <v>46</v>
      </c>
      <c r="B63" s="250">
        <v>22104210</v>
      </c>
      <c r="C63" s="254"/>
      <c r="D63" s="251"/>
      <c r="E63" s="251">
        <v>2</v>
      </c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2"/>
      <c r="AI63" s="258">
        <f t="shared" si="3"/>
        <v>2</v>
      </c>
      <c r="AJ63" s="258">
        <v>0</v>
      </c>
      <c r="AK63" s="258">
        <f t="shared" si="4"/>
        <v>2</v>
      </c>
    </row>
    <row r="64" spans="1:37">
      <c r="A64" s="214" t="s">
        <v>99</v>
      </c>
      <c r="B64" s="248" t="s">
        <v>100</v>
      </c>
      <c r="C64" s="254"/>
      <c r="D64" s="251"/>
      <c r="E64" s="251">
        <v>2</v>
      </c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2"/>
      <c r="AI64" s="258">
        <f t="shared" si="3"/>
        <v>2</v>
      </c>
      <c r="AJ64" s="258">
        <v>0</v>
      </c>
      <c r="AK64" s="258">
        <f t="shared" si="4"/>
        <v>2</v>
      </c>
    </row>
    <row r="65" spans="1:37">
      <c r="A65" s="214" t="s">
        <v>101</v>
      </c>
      <c r="B65" s="248" t="s">
        <v>102</v>
      </c>
      <c r="C65" s="254"/>
      <c r="D65" s="251"/>
      <c r="E65" s="251">
        <v>2</v>
      </c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2"/>
      <c r="AI65" s="258">
        <f t="shared" si="3"/>
        <v>2</v>
      </c>
      <c r="AJ65" s="258">
        <v>0</v>
      </c>
      <c r="AK65" s="258">
        <f t="shared" si="4"/>
        <v>2</v>
      </c>
    </row>
    <row r="66" spans="1:37">
      <c r="A66" s="214" t="s">
        <v>103</v>
      </c>
      <c r="B66" s="248" t="s">
        <v>88</v>
      </c>
      <c r="C66" s="254"/>
      <c r="D66" s="251"/>
      <c r="E66" s="251">
        <v>2</v>
      </c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/>
      <c r="AH66" s="252"/>
      <c r="AI66" s="258">
        <f t="shared" si="3"/>
        <v>2</v>
      </c>
      <c r="AJ66" s="258">
        <v>0</v>
      </c>
      <c r="AK66" s="258">
        <f t="shared" si="4"/>
        <v>2</v>
      </c>
    </row>
    <row r="67" spans="1:37">
      <c r="A67" s="214" t="s">
        <v>104</v>
      </c>
      <c r="B67" s="248" t="s">
        <v>105</v>
      </c>
      <c r="C67" s="254"/>
      <c r="D67" s="251"/>
      <c r="E67" s="251">
        <v>2</v>
      </c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2"/>
      <c r="AI67" s="258">
        <f t="shared" si="3"/>
        <v>2</v>
      </c>
      <c r="AJ67" s="258">
        <v>0</v>
      </c>
      <c r="AK67" s="258">
        <f t="shared" si="4"/>
        <v>2</v>
      </c>
    </row>
    <row r="68" spans="1:37">
      <c r="A68" s="214" t="s">
        <v>106</v>
      </c>
      <c r="B68" s="248"/>
      <c r="C68" s="254"/>
      <c r="D68" s="251"/>
      <c r="E68" s="251">
        <v>2</v>
      </c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2"/>
      <c r="AI68" s="258">
        <f t="shared" si="3"/>
        <v>2</v>
      </c>
      <c r="AJ68" s="258">
        <v>0</v>
      </c>
      <c r="AK68" s="258">
        <f t="shared" si="4"/>
        <v>2</v>
      </c>
    </row>
    <row r="69" spans="1:37">
      <c r="A69" s="214" t="s">
        <v>107</v>
      </c>
      <c r="B69" s="248"/>
      <c r="C69" s="254"/>
      <c r="D69" s="251"/>
      <c r="E69" s="251">
        <v>2</v>
      </c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51"/>
      <c r="AC69" s="251"/>
      <c r="AD69" s="251"/>
      <c r="AE69" s="251"/>
      <c r="AF69" s="251"/>
      <c r="AG69" s="251"/>
      <c r="AH69" s="252"/>
      <c r="AI69" s="258">
        <f t="shared" si="3"/>
        <v>2</v>
      </c>
      <c r="AJ69" s="258">
        <v>0</v>
      </c>
      <c r="AK69" s="258">
        <f t="shared" si="4"/>
        <v>2</v>
      </c>
    </row>
    <row r="70" spans="1:37" ht="45">
      <c r="A70" s="214" t="s">
        <v>108</v>
      </c>
      <c r="B70" s="248" t="s">
        <v>109</v>
      </c>
      <c r="C70" s="254"/>
      <c r="D70" s="251"/>
      <c r="E70" s="251">
        <v>2</v>
      </c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2"/>
      <c r="AI70" s="258">
        <f t="shared" si="3"/>
        <v>2</v>
      </c>
      <c r="AJ70" s="258">
        <v>0</v>
      </c>
      <c r="AK70" s="258">
        <f t="shared" si="4"/>
        <v>2</v>
      </c>
    </row>
    <row r="71" spans="1:37">
      <c r="A71" s="214" t="s">
        <v>110</v>
      </c>
      <c r="B71" s="248" t="s">
        <v>111</v>
      </c>
      <c r="C71" s="254"/>
      <c r="D71" s="251"/>
      <c r="E71" s="251">
        <v>2</v>
      </c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1"/>
      <c r="AE71" s="251"/>
      <c r="AF71" s="251"/>
      <c r="AG71" s="251"/>
      <c r="AH71" s="252"/>
      <c r="AI71" s="258">
        <f t="shared" si="3"/>
        <v>2</v>
      </c>
      <c r="AJ71" s="258">
        <v>0</v>
      </c>
      <c r="AK71" s="258">
        <f t="shared" si="4"/>
        <v>2</v>
      </c>
    </row>
    <row r="72" spans="1:37">
      <c r="A72" s="214" t="s">
        <v>112</v>
      </c>
      <c r="B72" s="248" t="s">
        <v>113</v>
      </c>
      <c r="C72" s="254"/>
      <c r="D72" s="251"/>
      <c r="E72" s="251">
        <v>2</v>
      </c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2"/>
      <c r="AI72" s="258">
        <f t="shared" si="3"/>
        <v>2</v>
      </c>
      <c r="AJ72" s="258">
        <v>0</v>
      </c>
      <c r="AK72" s="258">
        <f t="shared" si="4"/>
        <v>2</v>
      </c>
    </row>
    <row r="73" spans="1:37">
      <c r="A73" s="214" t="s">
        <v>114</v>
      </c>
      <c r="B73" s="248" t="s">
        <v>115</v>
      </c>
      <c r="C73" s="254"/>
      <c r="D73" s="251"/>
      <c r="E73" s="251">
        <v>2</v>
      </c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2"/>
      <c r="AI73" s="258">
        <f t="shared" si="3"/>
        <v>2</v>
      </c>
      <c r="AJ73" s="258">
        <v>0</v>
      </c>
      <c r="AK73" s="258">
        <f t="shared" si="4"/>
        <v>2</v>
      </c>
    </row>
    <row r="74" spans="1:37">
      <c r="A74" s="214" t="s">
        <v>116</v>
      </c>
      <c r="B74" s="248" t="s">
        <v>117</v>
      </c>
      <c r="C74" s="254"/>
      <c r="D74" s="251"/>
      <c r="E74" s="251">
        <v>2</v>
      </c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2"/>
      <c r="AI74" s="258">
        <f t="shared" si="3"/>
        <v>2</v>
      </c>
      <c r="AJ74" s="258">
        <v>0</v>
      </c>
      <c r="AK74" s="258">
        <f t="shared" si="4"/>
        <v>2</v>
      </c>
    </row>
    <row r="75" spans="1:37">
      <c r="A75" s="214" t="s">
        <v>118</v>
      </c>
      <c r="B75" s="248" t="s">
        <v>119</v>
      </c>
      <c r="C75" s="254"/>
      <c r="D75" s="251"/>
      <c r="E75" s="251">
        <v>22</v>
      </c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2"/>
      <c r="AI75" s="258">
        <f t="shared" si="3"/>
        <v>22</v>
      </c>
      <c r="AJ75" s="258">
        <v>0</v>
      </c>
      <c r="AK75" s="258">
        <f t="shared" si="4"/>
        <v>22</v>
      </c>
    </row>
    <row r="76" spans="1:37" ht="33" customHeight="1">
      <c r="A76" s="214" t="s">
        <v>120</v>
      </c>
      <c r="B76" s="248" t="s">
        <v>78</v>
      </c>
      <c r="C76" s="254"/>
      <c r="D76" s="251"/>
      <c r="E76" s="254">
        <v>2</v>
      </c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2"/>
      <c r="AI76" s="260">
        <f t="shared" si="3"/>
        <v>2</v>
      </c>
      <c r="AJ76" s="258">
        <v>0</v>
      </c>
      <c r="AK76" s="260">
        <f t="shared" si="4"/>
        <v>2</v>
      </c>
    </row>
    <row r="77" spans="1:37">
      <c r="A77" s="214" t="s">
        <v>48</v>
      </c>
      <c r="B77" s="245" t="s">
        <v>41</v>
      </c>
      <c r="C77" s="254"/>
      <c r="D77" s="251"/>
      <c r="E77" s="254">
        <v>2</v>
      </c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  <c r="AD77" s="254"/>
      <c r="AE77" s="254"/>
      <c r="AF77" s="254"/>
      <c r="AG77" s="254"/>
      <c r="AH77" s="252"/>
      <c r="AI77" s="260">
        <f t="shared" si="3"/>
        <v>2</v>
      </c>
      <c r="AJ77" s="258">
        <v>0</v>
      </c>
      <c r="AK77" s="260">
        <f t="shared" si="4"/>
        <v>2</v>
      </c>
    </row>
    <row r="78" spans="1:37" ht="34.5">
      <c r="A78" s="214" t="s">
        <v>49</v>
      </c>
      <c r="B78" s="245" t="s">
        <v>50</v>
      </c>
      <c r="C78" s="254"/>
      <c r="D78" s="251"/>
      <c r="E78" s="254">
        <v>2</v>
      </c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2"/>
      <c r="AI78" s="260">
        <f t="shared" si="3"/>
        <v>2</v>
      </c>
      <c r="AJ78" s="258">
        <v>0</v>
      </c>
      <c r="AK78" s="260">
        <f t="shared" si="4"/>
        <v>2</v>
      </c>
    </row>
    <row r="79" spans="1:37">
      <c r="A79" s="214" t="s">
        <v>121</v>
      </c>
      <c r="B79" s="248" t="s">
        <v>122</v>
      </c>
      <c r="C79" s="254"/>
      <c r="D79" s="251"/>
      <c r="E79" s="254">
        <v>2</v>
      </c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2"/>
      <c r="AI79" s="260">
        <f t="shared" si="3"/>
        <v>2</v>
      </c>
      <c r="AJ79" s="258">
        <v>0</v>
      </c>
      <c r="AK79" s="260">
        <f t="shared" si="4"/>
        <v>2</v>
      </c>
    </row>
    <row r="80" spans="1:37" ht="23.25" thickBot="1">
      <c r="A80" s="214" t="s">
        <v>53</v>
      </c>
      <c r="B80" s="248" t="s">
        <v>123</v>
      </c>
      <c r="C80" s="254"/>
      <c r="D80" s="251"/>
      <c r="E80" s="254">
        <v>2</v>
      </c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2"/>
      <c r="AI80" s="260">
        <f t="shared" si="3"/>
        <v>2</v>
      </c>
      <c r="AJ80" s="258">
        <v>0</v>
      </c>
      <c r="AK80" s="260">
        <f t="shared" si="4"/>
        <v>2</v>
      </c>
    </row>
    <row r="81" spans="3:37" ht="28.5" customHeight="1" thickBot="1"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1009" t="s">
        <v>69</v>
      </c>
      <c r="AH81" s="1009"/>
      <c r="AI81" s="256">
        <f t="shared" ref="AI81:AJ81" si="5">SUM(AI50:AI80)</f>
        <v>82</v>
      </c>
      <c r="AJ81" s="256">
        <f t="shared" si="5"/>
        <v>0</v>
      </c>
      <c r="AK81" s="256">
        <f>SUM(AK50:AK80)</f>
        <v>82</v>
      </c>
    </row>
  </sheetData>
  <mergeCells count="42">
    <mergeCell ref="N2:R2"/>
    <mergeCell ref="B2:G2"/>
    <mergeCell ref="AG81:AH81"/>
    <mergeCell ref="AK48:AK49"/>
    <mergeCell ref="AG37:AH37"/>
    <mergeCell ref="AG38:AI38"/>
    <mergeCell ref="AG39:AI39"/>
    <mergeCell ref="AG40:AI40"/>
    <mergeCell ref="AG41:AI41"/>
    <mergeCell ref="AG42:AI42"/>
    <mergeCell ref="AJ38:AK38"/>
    <mergeCell ref="AJ39:AK39"/>
    <mergeCell ref="AJ40:AK40"/>
    <mergeCell ref="AJ41:AK41"/>
    <mergeCell ref="AJ42:AK42"/>
    <mergeCell ref="A44:AK44"/>
    <mergeCell ref="A45:AK45"/>
    <mergeCell ref="C46:AI46"/>
    <mergeCell ref="A48:B49"/>
    <mergeCell ref="C48:C49"/>
    <mergeCell ref="D48:AH48"/>
    <mergeCell ref="AI48:AI49"/>
    <mergeCell ref="AJ48:AJ49"/>
    <mergeCell ref="A47:B47"/>
    <mergeCell ref="F47:H47"/>
    <mergeCell ref="I47:N47"/>
    <mergeCell ref="X47:Y47"/>
    <mergeCell ref="Z47:AF47"/>
    <mergeCell ref="C47:E47"/>
    <mergeCell ref="AK6:AK7"/>
    <mergeCell ref="C4:AI4"/>
    <mergeCell ref="A5:B5"/>
    <mergeCell ref="F5:H5"/>
    <mergeCell ref="I5:N5"/>
    <mergeCell ref="X5:Y5"/>
    <mergeCell ref="Z5:AF5"/>
    <mergeCell ref="D6:AH6"/>
    <mergeCell ref="A6:B7"/>
    <mergeCell ref="C6:C7"/>
    <mergeCell ref="AI6:AI7"/>
    <mergeCell ref="AJ6:AJ7"/>
    <mergeCell ref="C5:E5"/>
  </mergeCells>
  <printOptions horizontalCentered="1" verticalCentered="1"/>
  <pageMargins left="0.7" right="0.7" top="0.75" bottom="0.75" header="0.3" footer="0.3"/>
  <pageSetup paperSize="5" scale="46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00000"/>
  </sheetPr>
  <dimension ref="A1:AL82"/>
  <sheetViews>
    <sheetView view="pageBreakPreview" topLeftCell="A16" zoomScale="80" zoomScaleSheetLayoutView="80" workbookViewId="0">
      <selection activeCell="AT47" sqref="AT47"/>
    </sheetView>
  </sheetViews>
  <sheetFormatPr defaultRowHeight="22.5"/>
  <cols>
    <col min="1" max="1" width="0.140625" style="191" customWidth="1"/>
    <col min="2" max="2" width="38.140625" style="191" customWidth="1"/>
    <col min="3" max="3" width="19.85546875" style="191" bestFit="1" customWidth="1"/>
    <col min="4" max="4" width="9.140625" style="191" customWidth="1"/>
    <col min="5" max="16" width="5.7109375" style="191" customWidth="1"/>
    <col min="17" max="17" width="6.5703125" style="191" customWidth="1"/>
    <col min="18" max="35" width="5.7109375" style="191" customWidth="1"/>
    <col min="36" max="36" width="10" style="221" customWidth="1"/>
    <col min="37" max="38" width="14.5703125" style="221" customWidth="1"/>
    <col min="39" max="16384" width="9.140625" style="191"/>
  </cols>
  <sheetData>
    <row r="1" spans="1:38" ht="45" customHeight="1"/>
    <row r="2" spans="1:38" s="232" customFormat="1" ht="27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38" s="232" customFormat="1" ht="27">
      <c r="A3" s="1019" t="s">
        <v>817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38" s="236" customFormat="1" ht="27">
      <c r="A4" s="233" t="s">
        <v>60</v>
      </c>
      <c r="B4" s="234" t="s">
        <v>62</v>
      </c>
      <c r="C4" s="233" t="s">
        <v>126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5" t="s">
        <v>64</v>
      </c>
      <c r="AL4" s="235"/>
    </row>
    <row r="5" spans="1:38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  <c r="AJ5" s="237"/>
      <c r="AK5" s="237"/>
      <c r="AL5" s="237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1016" t="s">
        <v>57</v>
      </c>
      <c r="AK6" s="1016" t="s">
        <v>58</v>
      </c>
      <c r="AL6" s="1016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1017"/>
      <c r="AK7" s="1017"/>
      <c r="AL7" s="1017"/>
    </row>
    <row r="8" spans="1:38" ht="23.25" thickBot="1">
      <c r="B8" s="246" t="s">
        <v>0</v>
      </c>
      <c r="C8" s="243" t="s">
        <v>1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28">
        <f>SUM(E8:AI8)</f>
        <v>0</v>
      </c>
      <c r="AK8" s="228">
        <f>April!AK8</f>
        <v>0</v>
      </c>
      <c r="AL8" s="229">
        <f>SUM(AJ8:AK8)</f>
        <v>0</v>
      </c>
    </row>
    <row r="9" spans="1:38" ht="45.75" thickBot="1">
      <c r="B9" s="247" t="s">
        <v>2</v>
      </c>
      <c r="C9" s="244" t="s">
        <v>3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29">
        <f t="shared" ref="AJ9:AJ36" si="0">SUM(E9:AI9)</f>
        <v>0</v>
      </c>
      <c r="AK9" s="228">
        <f>April!AK9</f>
        <v>0</v>
      </c>
      <c r="AL9" s="229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29">
        <f t="shared" si="0"/>
        <v>0</v>
      </c>
      <c r="AK10" s="228">
        <f>April!AK10</f>
        <v>0</v>
      </c>
      <c r="AL10" s="229">
        <f t="shared" si="1"/>
        <v>0</v>
      </c>
    </row>
    <row r="11" spans="1:38" ht="23.25" thickBot="1">
      <c r="B11" s="247" t="s">
        <v>6</v>
      </c>
      <c r="C11" s="244" t="s">
        <v>7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29">
        <f t="shared" si="0"/>
        <v>0</v>
      </c>
      <c r="AK11" s="228">
        <f>April!AK11</f>
        <v>0</v>
      </c>
      <c r="AL11" s="229">
        <f t="shared" si="1"/>
        <v>0</v>
      </c>
    </row>
    <row r="12" spans="1:38" ht="45.75" thickBot="1">
      <c r="B12" s="247" t="s">
        <v>8</v>
      </c>
      <c r="C12" s="244" t="s">
        <v>9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29">
        <f t="shared" si="0"/>
        <v>0</v>
      </c>
      <c r="AK12" s="228">
        <f>April!AK12</f>
        <v>0</v>
      </c>
      <c r="AL12" s="229">
        <f t="shared" si="1"/>
        <v>0</v>
      </c>
    </row>
    <row r="13" spans="1:38" ht="23.25" thickBot="1">
      <c r="B13" s="247" t="s">
        <v>10</v>
      </c>
      <c r="C13" s="244" t="s">
        <v>11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29">
        <f t="shared" si="0"/>
        <v>0</v>
      </c>
      <c r="AK13" s="228">
        <f>April!AK13</f>
        <v>0</v>
      </c>
      <c r="AL13" s="229">
        <f t="shared" si="1"/>
        <v>0</v>
      </c>
    </row>
    <row r="14" spans="1:38" ht="23.25" thickBot="1">
      <c r="B14" s="247" t="s">
        <v>12</v>
      </c>
      <c r="C14" s="244" t="s">
        <v>13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29">
        <f t="shared" si="0"/>
        <v>0</v>
      </c>
      <c r="AK14" s="228">
        <f>April!AK14</f>
        <v>0</v>
      </c>
      <c r="AL14" s="229">
        <f t="shared" si="1"/>
        <v>0</v>
      </c>
    </row>
    <row r="15" spans="1:38" ht="23.25" thickBot="1">
      <c r="B15" s="247" t="s">
        <v>14</v>
      </c>
      <c r="C15" s="244"/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29">
        <f t="shared" si="0"/>
        <v>0</v>
      </c>
      <c r="AK15" s="228">
        <f>April!AK15</f>
        <v>0</v>
      </c>
      <c r="AL15" s="229">
        <f t="shared" si="1"/>
        <v>0</v>
      </c>
    </row>
    <row r="16" spans="1:38" ht="23.25" thickBot="1">
      <c r="B16" s="247" t="s">
        <v>15</v>
      </c>
      <c r="C16" s="244" t="s">
        <v>16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29">
        <f t="shared" si="0"/>
        <v>0</v>
      </c>
      <c r="AK16" s="228">
        <f>April!AK16</f>
        <v>0</v>
      </c>
      <c r="AL16" s="229">
        <f t="shared" si="1"/>
        <v>0</v>
      </c>
    </row>
    <row r="17" spans="2:38" ht="23.25" thickBot="1">
      <c r="B17" s="247" t="s">
        <v>17</v>
      </c>
      <c r="C17" s="244" t="s">
        <v>18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29">
        <f t="shared" si="0"/>
        <v>0</v>
      </c>
      <c r="AK17" s="228">
        <f>April!AK17</f>
        <v>0</v>
      </c>
      <c r="AL17" s="229">
        <f t="shared" si="1"/>
        <v>0</v>
      </c>
    </row>
    <row r="18" spans="2:38" ht="23.25" thickBot="1">
      <c r="B18" s="247" t="s">
        <v>19</v>
      </c>
      <c r="C18" s="244" t="s">
        <v>20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29">
        <f t="shared" si="0"/>
        <v>0</v>
      </c>
      <c r="AK18" s="228">
        <f>April!AK18</f>
        <v>0</v>
      </c>
      <c r="AL18" s="229">
        <f t="shared" si="1"/>
        <v>0</v>
      </c>
    </row>
    <row r="19" spans="2:38" ht="23.25" thickBot="1">
      <c r="B19" s="247" t="s">
        <v>21</v>
      </c>
      <c r="C19" s="244" t="s">
        <v>18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29">
        <f t="shared" si="0"/>
        <v>0</v>
      </c>
      <c r="AK19" s="228">
        <f>April!AK19</f>
        <v>0</v>
      </c>
      <c r="AL19" s="229">
        <f t="shared" si="1"/>
        <v>0</v>
      </c>
    </row>
    <row r="20" spans="2:38" ht="23.25" thickBot="1">
      <c r="B20" s="247" t="s">
        <v>23</v>
      </c>
      <c r="C20" s="244" t="s">
        <v>24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29">
        <f t="shared" si="0"/>
        <v>0</v>
      </c>
      <c r="AK20" s="228">
        <f>April!AK20</f>
        <v>0</v>
      </c>
      <c r="AL20" s="229">
        <f t="shared" si="1"/>
        <v>0</v>
      </c>
    </row>
    <row r="21" spans="2:38" ht="23.25" thickBot="1">
      <c r="B21" s="247" t="s">
        <v>25</v>
      </c>
      <c r="C21" s="244" t="s">
        <v>24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29">
        <f t="shared" si="0"/>
        <v>0</v>
      </c>
      <c r="AK21" s="228">
        <f>April!AK21</f>
        <v>0</v>
      </c>
      <c r="AL21" s="229">
        <f t="shared" si="1"/>
        <v>0</v>
      </c>
    </row>
    <row r="22" spans="2:38" ht="68.25" thickBot="1">
      <c r="B22" s="247" t="s">
        <v>26</v>
      </c>
      <c r="C22" s="244" t="s">
        <v>22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29">
        <f t="shared" si="0"/>
        <v>0</v>
      </c>
      <c r="AK22" s="228">
        <f>April!AK22</f>
        <v>0</v>
      </c>
      <c r="AL22" s="229">
        <f t="shared" si="1"/>
        <v>0</v>
      </c>
    </row>
    <row r="23" spans="2:38" ht="23.25" thickBot="1">
      <c r="B23" s="247" t="s">
        <v>27</v>
      </c>
      <c r="C23" s="244" t="s">
        <v>28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29">
        <f t="shared" si="0"/>
        <v>0</v>
      </c>
      <c r="AK23" s="228">
        <f>April!AK23</f>
        <v>0</v>
      </c>
      <c r="AL23" s="229">
        <f t="shared" si="1"/>
        <v>0</v>
      </c>
    </row>
    <row r="24" spans="2:38" ht="23.25" thickBot="1">
      <c r="B24" s="247" t="s">
        <v>29</v>
      </c>
      <c r="C24" s="244" t="s">
        <v>30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29">
        <f t="shared" si="0"/>
        <v>0</v>
      </c>
      <c r="AK24" s="228">
        <f>April!AK24</f>
        <v>0</v>
      </c>
      <c r="AL24" s="229">
        <f t="shared" si="1"/>
        <v>0</v>
      </c>
    </row>
    <row r="25" spans="2:38" ht="23.25" thickBot="1">
      <c r="B25" s="247" t="s">
        <v>31</v>
      </c>
      <c r="C25" s="244" t="s">
        <v>32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29">
        <f t="shared" si="0"/>
        <v>0</v>
      </c>
      <c r="AK25" s="228">
        <f>April!AK25</f>
        <v>0</v>
      </c>
      <c r="AL25" s="229">
        <f t="shared" si="1"/>
        <v>0</v>
      </c>
    </row>
    <row r="26" spans="2:38" ht="23.25" thickBot="1">
      <c r="B26" s="247" t="s">
        <v>33</v>
      </c>
      <c r="C26" s="244" t="s">
        <v>34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29">
        <f t="shared" si="0"/>
        <v>0</v>
      </c>
      <c r="AK26" s="228">
        <f>April!AK26</f>
        <v>0</v>
      </c>
      <c r="AL26" s="229">
        <f t="shared" si="1"/>
        <v>0</v>
      </c>
    </row>
    <row r="27" spans="2:38" ht="23.25" thickBot="1">
      <c r="B27" s="247" t="s">
        <v>35</v>
      </c>
      <c r="C27" s="244" t="s">
        <v>36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29">
        <f t="shared" si="0"/>
        <v>0</v>
      </c>
      <c r="AK27" s="228">
        <f>April!AK27</f>
        <v>0</v>
      </c>
      <c r="AL27" s="229">
        <f t="shared" si="1"/>
        <v>0</v>
      </c>
    </row>
    <row r="28" spans="2:38" ht="23.25" thickBot="1">
      <c r="B28" s="247" t="s">
        <v>37</v>
      </c>
      <c r="C28" s="244" t="s">
        <v>38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29">
        <f t="shared" si="0"/>
        <v>0</v>
      </c>
      <c r="AK28" s="228">
        <f>April!AK28</f>
        <v>0</v>
      </c>
      <c r="AL28" s="229">
        <f t="shared" si="1"/>
        <v>0</v>
      </c>
    </row>
    <row r="29" spans="2:38" ht="23.25" thickBot="1">
      <c r="B29" s="247" t="s">
        <v>39</v>
      </c>
      <c r="C29" s="244" t="s">
        <v>40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29">
        <f t="shared" si="0"/>
        <v>0</v>
      </c>
      <c r="AK29" s="228">
        <f>April!AK29</f>
        <v>0</v>
      </c>
      <c r="AL29" s="229">
        <f t="shared" si="1"/>
        <v>0</v>
      </c>
    </row>
    <row r="30" spans="2:38" ht="45.75" thickBot="1">
      <c r="B30" s="247" t="s">
        <v>42</v>
      </c>
      <c r="C30" s="244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29">
        <f t="shared" si="0"/>
        <v>0</v>
      </c>
      <c r="AK30" s="228">
        <f>April!AK30</f>
        <v>0</v>
      </c>
      <c r="AL30" s="229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29">
        <f t="shared" si="0"/>
        <v>0</v>
      </c>
      <c r="AK31" s="228">
        <f>April!AK31</f>
        <v>0</v>
      </c>
      <c r="AL31" s="229">
        <f t="shared" si="1"/>
        <v>0</v>
      </c>
    </row>
    <row r="32" spans="2:38" ht="23.25" thickBot="1">
      <c r="B32" s="247" t="s">
        <v>47</v>
      </c>
      <c r="C32" s="244" t="s">
        <v>43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29">
        <f t="shared" si="0"/>
        <v>0</v>
      </c>
      <c r="AK32" s="228">
        <f>April!AK32</f>
        <v>0</v>
      </c>
      <c r="AL32" s="229">
        <f t="shared" si="1"/>
        <v>0</v>
      </c>
    </row>
    <row r="33" spans="1:38" ht="23.25" thickBot="1">
      <c r="B33" s="247" t="s">
        <v>48</v>
      </c>
      <c r="C33" s="244" t="s">
        <v>41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29">
        <f t="shared" si="0"/>
        <v>0</v>
      </c>
      <c r="AK33" s="228">
        <f>April!AK33</f>
        <v>0</v>
      </c>
      <c r="AL33" s="229">
        <f t="shared" si="1"/>
        <v>0</v>
      </c>
    </row>
    <row r="34" spans="1:38" ht="35.25" thickBot="1">
      <c r="B34" s="247" t="s">
        <v>49</v>
      </c>
      <c r="C34" s="245" t="s">
        <v>50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29">
        <f t="shared" si="0"/>
        <v>0</v>
      </c>
      <c r="AK34" s="228">
        <f>April!AK34</f>
        <v>0</v>
      </c>
      <c r="AL34" s="229">
        <f t="shared" si="1"/>
        <v>0</v>
      </c>
    </row>
    <row r="35" spans="1:38" ht="23.25" thickBot="1">
      <c r="B35" s="247" t="s">
        <v>51</v>
      </c>
      <c r="C35" s="244" t="s">
        <v>52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29">
        <f t="shared" si="0"/>
        <v>0</v>
      </c>
      <c r="AK35" s="228">
        <f>April!AK35</f>
        <v>0</v>
      </c>
      <c r="AL35" s="229">
        <f t="shared" si="1"/>
        <v>0</v>
      </c>
    </row>
    <row r="36" spans="1:38" ht="23.25" thickBot="1">
      <c r="B36" s="247" t="s">
        <v>53</v>
      </c>
      <c r="C36" s="244" t="s">
        <v>54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30">
        <f t="shared" si="0"/>
        <v>0</v>
      </c>
      <c r="AK36" s="228">
        <f>April!AK36</f>
        <v>0</v>
      </c>
      <c r="AL36" s="230">
        <f t="shared" si="1"/>
        <v>0</v>
      </c>
    </row>
    <row r="37" spans="1:38" ht="23.25" thickBot="1">
      <c r="AG37" s="194"/>
      <c r="AH37" s="1010" t="s">
        <v>69</v>
      </c>
      <c r="AI37" s="1010"/>
      <c r="AJ37" s="225">
        <f>SUM(AJ8:AJ36)</f>
        <v>0</v>
      </c>
      <c r="AK37" s="225">
        <f t="shared" ref="AK37:AL37" si="2">SUM(AK8:AK36)</f>
        <v>0</v>
      </c>
      <c r="AL37" s="225">
        <f t="shared" si="2"/>
        <v>0</v>
      </c>
    </row>
    <row r="38" spans="1:38" ht="23.25" thickBot="1">
      <c r="AG38" s="194"/>
      <c r="AH38" s="1011" t="s">
        <v>70</v>
      </c>
      <c r="AI38" s="1011"/>
      <c r="AJ38" s="1011"/>
      <c r="AK38" s="1022">
        <f>April!AJ38</f>
        <v>1000</v>
      </c>
      <c r="AL38" s="1023"/>
    </row>
    <row r="39" spans="1:38" ht="23.25" thickBot="1">
      <c r="AG39" s="194"/>
      <c r="AH39" s="1011" t="s">
        <v>71</v>
      </c>
      <c r="AI39" s="1011"/>
      <c r="AJ39" s="1011"/>
      <c r="AK39" s="1022">
        <f>AL37</f>
        <v>0</v>
      </c>
      <c r="AL39" s="1023"/>
    </row>
    <row r="40" spans="1:38" ht="23.25" thickBot="1">
      <c r="AG40" s="194"/>
      <c r="AH40" s="1011" t="s">
        <v>72</v>
      </c>
      <c r="AI40" s="1011"/>
      <c r="AJ40" s="1011"/>
      <c r="AK40" s="1022">
        <f>SUM(AK38:AL39)</f>
        <v>1000</v>
      </c>
      <c r="AL40" s="1023"/>
    </row>
    <row r="41" spans="1:38" ht="23.25" thickBot="1">
      <c r="AG41" s="194"/>
      <c r="AH41" s="1011" t="s">
        <v>73</v>
      </c>
      <c r="AI41" s="1011"/>
      <c r="AJ41" s="1011"/>
      <c r="AK41" s="1022">
        <f>AL81</f>
        <v>82</v>
      </c>
      <c r="AL41" s="1023"/>
    </row>
    <row r="42" spans="1:38" ht="23.25" thickBot="1">
      <c r="AG42" s="194"/>
      <c r="AH42" s="1011" t="s">
        <v>74</v>
      </c>
      <c r="AI42" s="1011"/>
      <c r="AJ42" s="1011"/>
      <c r="AK42" s="1022">
        <f>AK40-AK41</f>
        <v>918</v>
      </c>
      <c r="AL42" s="1023"/>
    </row>
    <row r="43" spans="1:38">
      <c r="AG43" s="194"/>
      <c r="AH43" s="217"/>
      <c r="AI43" s="217"/>
      <c r="AK43" s="226">
        <f>SUM(AK41:AL42)</f>
        <v>1000</v>
      </c>
    </row>
    <row r="44" spans="1:38" s="232" customFormat="1" ht="27">
      <c r="A44" s="1018" t="s">
        <v>61</v>
      </c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  <c r="R44" s="1018"/>
      <c r="S44" s="1018"/>
      <c r="T44" s="1018"/>
      <c r="U44" s="1018"/>
      <c r="V44" s="1018"/>
      <c r="W44" s="1018"/>
      <c r="X44" s="1018"/>
      <c r="Y44" s="1018"/>
      <c r="Z44" s="1018"/>
      <c r="AA44" s="1018"/>
      <c r="AB44" s="1018"/>
      <c r="AC44" s="1018"/>
      <c r="AD44" s="1018"/>
      <c r="AE44" s="1018"/>
      <c r="AF44" s="1018"/>
      <c r="AG44" s="1018"/>
      <c r="AH44" s="1018"/>
      <c r="AI44" s="1018"/>
      <c r="AJ44" s="1018"/>
      <c r="AK44" s="1018"/>
      <c r="AL44" s="1018"/>
    </row>
    <row r="45" spans="1:38" s="232" customFormat="1" ht="27">
      <c r="A45" s="1019" t="s">
        <v>817</v>
      </c>
      <c r="B45" s="1019"/>
      <c r="C45" s="1019"/>
      <c r="D45" s="1019"/>
      <c r="E45" s="1019"/>
      <c r="F45" s="1019"/>
      <c r="G45" s="1019"/>
      <c r="H45" s="1019"/>
      <c r="I45" s="1019"/>
      <c r="J45" s="1019"/>
      <c r="K45" s="1019"/>
      <c r="L45" s="1019"/>
      <c r="M45" s="1019"/>
      <c r="N45" s="1019"/>
      <c r="O45" s="1019"/>
      <c r="P45" s="1019"/>
      <c r="Q45" s="1019"/>
      <c r="R45" s="1019"/>
      <c r="S45" s="1019"/>
      <c r="T45" s="1019"/>
      <c r="U45" s="1019"/>
      <c r="V45" s="1019"/>
      <c r="W45" s="1019"/>
      <c r="X45" s="1019"/>
      <c r="Y45" s="1019"/>
      <c r="Z45" s="1019"/>
      <c r="AA45" s="1019"/>
      <c r="AB45" s="1019"/>
      <c r="AC45" s="1019"/>
      <c r="AD45" s="1019"/>
      <c r="AE45" s="1019"/>
      <c r="AF45" s="1019"/>
      <c r="AG45" s="1019"/>
      <c r="AH45" s="1019"/>
      <c r="AI45" s="1019"/>
      <c r="AJ45" s="1019"/>
      <c r="AK45" s="1019"/>
      <c r="AL45" s="1019"/>
    </row>
    <row r="46" spans="1:38" s="236" customFormat="1" ht="27">
      <c r="A46" s="233" t="s">
        <v>60</v>
      </c>
      <c r="B46" s="234" t="s">
        <v>62</v>
      </c>
      <c r="C46" s="233" t="s">
        <v>126</v>
      </c>
      <c r="D46" s="1020" t="s">
        <v>137</v>
      </c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20"/>
      <c r="T46" s="1020"/>
      <c r="U46" s="1020"/>
      <c r="V46" s="1020"/>
      <c r="W46" s="1020"/>
      <c r="X46" s="1020"/>
      <c r="Y46" s="1020"/>
      <c r="Z46" s="1020"/>
      <c r="AA46" s="1020"/>
      <c r="AB46" s="1020"/>
      <c r="AC46" s="1020"/>
      <c r="AD46" s="1020"/>
      <c r="AE46" s="1020"/>
      <c r="AF46" s="1020"/>
      <c r="AG46" s="1020"/>
      <c r="AH46" s="1020"/>
      <c r="AI46" s="1020"/>
      <c r="AJ46" s="1020"/>
      <c r="AK46" s="235" t="s">
        <v>64</v>
      </c>
      <c r="AL46" s="235"/>
    </row>
    <row r="47" spans="1:38" s="236" customFormat="1" ht="27.75" thickBot="1">
      <c r="B47" s="1020" t="s">
        <v>65</v>
      </c>
      <c r="C47" s="1020"/>
      <c r="D47" s="1021" t="str">
        <f>'मुख्य पान '!E2</f>
        <v>बळसाणे</v>
      </c>
      <c r="E47" s="1021"/>
      <c r="F47" s="1021"/>
      <c r="G47" s="1020" t="s">
        <v>66</v>
      </c>
      <c r="H47" s="1020"/>
      <c r="I47" s="1020"/>
      <c r="J47" s="1020" t="str">
        <f>'मुख्य पान '!I2</f>
        <v xml:space="preserve">साक्री </v>
      </c>
      <c r="K47" s="1020"/>
      <c r="L47" s="1020"/>
      <c r="M47" s="1020"/>
      <c r="N47" s="1020"/>
      <c r="O47" s="1020"/>
      <c r="Y47" s="1020" t="s">
        <v>67</v>
      </c>
      <c r="Z47" s="1020"/>
      <c r="AA47" s="1020" t="str">
        <f>'मुख्य पान '!M2</f>
        <v xml:space="preserve">धुळे </v>
      </c>
      <c r="AB47" s="1020"/>
      <c r="AC47" s="1020"/>
      <c r="AD47" s="1020"/>
      <c r="AE47" s="1020"/>
      <c r="AF47" s="1020"/>
      <c r="AG47" s="1020"/>
      <c r="AJ47" s="237"/>
      <c r="AK47" s="237"/>
      <c r="AL47" s="237"/>
    </row>
    <row r="48" spans="1:38" s="194" customFormat="1" ht="23.25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1016" t="s">
        <v>57</v>
      </c>
      <c r="AK48" s="1016" t="s">
        <v>58</v>
      </c>
      <c r="AL48" s="1016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1017"/>
      <c r="AK49" s="1017"/>
      <c r="AL49" s="1017"/>
    </row>
    <row r="50" spans="2:38" ht="23.25" thickBot="1">
      <c r="B50" s="208" t="s">
        <v>75</v>
      </c>
      <c r="C50" s="209" t="s">
        <v>76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28">
        <f>SUM(E50:AI50)</f>
        <v>0</v>
      </c>
      <c r="AK50" s="228">
        <f>April!AK50</f>
        <v>2</v>
      </c>
      <c r="AL50" s="228">
        <f>SUM(AJ50:AK50)</f>
        <v>2</v>
      </c>
    </row>
    <row r="51" spans="2:38" ht="68.25" thickBot="1">
      <c r="B51" s="208" t="s">
        <v>77</v>
      </c>
      <c r="C51" s="211" t="s">
        <v>78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29">
        <f t="shared" ref="AJ51:AJ80" si="3">SUM(E51:AI51)</f>
        <v>0</v>
      </c>
      <c r="AK51" s="228">
        <f>April!AK51</f>
        <v>2</v>
      </c>
      <c r="AL51" s="229">
        <f t="shared" ref="AL51:AL80" si="4">SUM(AJ51:AK51)</f>
        <v>2</v>
      </c>
    </row>
    <row r="52" spans="2:38" ht="23.25" thickBot="1">
      <c r="B52" s="208" t="s">
        <v>79</v>
      </c>
      <c r="C52" s="209" t="s">
        <v>80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29">
        <f t="shared" si="3"/>
        <v>0</v>
      </c>
      <c r="AK52" s="228">
        <f>April!AK52</f>
        <v>2</v>
      </c>
      <c r="AL52" s="229">
        <f t="shared" si="4"/>
        <v>2</v>
      </c>
    </row>
    <row r="53" spans="2:38" ht="23.25" thickBot="1">
      <c r="B53" s="208" t="s">
        <v>81</v>
      </c>
      <c r="C53" s="209" t="s">
        <v>82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29">
        <f t="shared" si="3"/>
        <v>0</v>
      </c>
      <c r="AK53" s="228">
        <f>April!AK53</f>
        <v>2</v>
      </c>
      <c r="AL53" s="229">
        <f t="shared" si="4"/>
        <v>2</v>
      </c>
    </row>
    <row r="54" spans="2:38" ht="23.25" thickBot="1">
      <c r="B54" s="208" t="s">
        <v>83</v>
      </c>
      <c r="C54" s="209" t="s">
        <v>84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29">
        <f t="shared" si="3"/>
        <v>0</v>
      </c>
      <c r="AK54" s="228">
        <f>April!AK54</f>
        <v>2</v>
      </c>
      <c r="AL54" s="229">
        <f t="shared" si="4"/>
        <v>2</v>
      </c>
    </row>
    <row r="55" spans="2:38" ht="23.25" thickBot="1">
      <c r="B55" s="208" t="s">
        <v>85</v>
      </c>
      <c r="C55" s="209" t="s">
        <v>86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29">
        <f t="shared" si="3"/>
        <v>0</v>
      </c>
      <c r="AK55" s="228">
        <f>April!AK55</f>
        <v>2</v>
      </c>
      <c r="AL55" s="229">
        <f t="shared" si="4"/>
        <v>2</v>
      </c>
    </row>
    <row r="56" spans="2:38" ht="23.25" thickBot="1">
      <c r="B56" s="208" t="s">
        <v>87</v>
      </c>
      <c r="C56" s="209" t="s">
        <v>88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29">
        <f t="shared" si="3"/>
        <v>0</v>
      </c>
      <c r="AK56" s="228">
        <f>April!AK56</f>
        <v>2</v>
      </c>
      <c r="AL56" s="229">
        <f t="shared" si="4"/>
        <v>2</v>
      </c>
    </row>
    <row r="57" spans="2:38" ht="23.25" thickBot="1">
      <c r="B57" s="208" t="s">
        <v>89</v>
      </c>
      <c r="C57" s="212">
        <v>2215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29">
        <f t="shared" si="3"/>
        <v>0</v>
      </c>
      <c r="AK57" s="228">
        <f>April!AK57</f>
        <v>2</v>
      </c>
      <c r="AL57" s="229">
        <f t="shared" si="4"/>
        <v>2</v>
      </c>
    </row>
    <row r="58" spans="2:38" ht="68.25" thickBot="1">
      <c r="B58" s="208" t="s">
        <v>90</v>
      </c>
      <c r="C58" s="211" t="s">
        <v>91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29">
        <f t="shared" si="3"/>
        <v>0</v>
      </c>
      <c r="AK58" s="228">
        <f>April!AK58</f>
        <v>2</v>
      </c>
      <c r="AL58" s="229">
        <f t="shared" si="4"/>
        <v>2</v>
      </c>
    </row>
    <row r="59" spans="2:38" ht="23.25" thickBot="1">
      <c r="B59" s="208" t="s">
        <v>92</v>
      </c>
      <c r="C59" s="209" t="s">
        <v>93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29">
        <f t="shared" si="3"/>
        <v>0</v>
      </c>
      <c r="AK59" s="228">
        <f>April!AK59</f>
        <v>2</v>
      </c>
      <c r="AL59" s="229">
        <f t="shared" si="4"/>
        <v>2</v>
      </c>
    </row>
    <row r="60" spans="2:38" ht="23.25" thickBot="1">
      <c r="B60" s="208" t="s">
        <v>94</v>
      </c>
      <c r="C60" s="209" t="s">
        <v>95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29">
        <f t="shared" si="3"/>
        <v>0</v>
      </c>
      <c r="AK60" s="228">
        <f>April!AK60</f>
        <v>2</v>
      </c>
      <c r="AL60" s="229">
        <f t="shared" si="4"/>
        <v>2</v>
      </c>
    </row>
    <row r="61" spans="2:38" ht="23.25" thickBot="1">
      <c r="B61" s="208" t="s">
        <v>96</v>
      </c>
      <c r="C61" s="209" t="s">
        <v>97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29">
        <f t="shared" si="3"/>
        <v>0</v>
      </c>
      <c r="AK61" s="228">
        <f>April!AK61</f>
        <v>2</v>
      </c>
      <c r="AL61" s="229">
        <f t="shared" si="4"/>
        <v>2</v>
      </c>
    </row>
    <row r="62" spans="2:38" ht="23.25" thickBot="1">
      <c r="B62" s="208" t="s">
        <v>98</v>
      </c>
      <c r="C62" s="213">
        <v>22024202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29">
        <f t="shared" si="3"/>
        <v>0</v>
      </c>
      <c r="AK62" s="228">
        <f>April!AK62</f>
        <v>2</v>
      </c>
      <c r="AL62" s="229">
        <f t="shared" si="4"/>
        <v>2</v>
      </c>
    </row>
    <row r="63" spans="2:38" ht="23.25" thickBot="1">
      <c r="B63" s="208" t="s">
        <v>46</v>
      </c>
      <c r="C63" s="213"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29">
        <f t="shared" si="3"/>
        <v>0</v>
      </c>
      <c r="AK63" s="228">
        <f>April!AK63</f>
        <v>2</v>
      </c>
      <c r="AL63" s="229">
        <f t="shared" si="4"/>
        <v>2</v>
      </c>
    </row>
    <row r="64" spans="2:38" ht="23.25" thickBot="1">
      <c r="B64" s="208" t="s">
        <v>99</v>
      </c>
      <c r="C64" s="209" t="s">
        <v>100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29">
        <f t="shared" si="3"/>
        <v>0</v>
      </c>
      <c r="AK64" s="228">
        <f>April!AK64</f>
        <v>2</v>
      </c>
      <c r="AL64" s="229">
        <f t="shared" si="4"/>
        <v>2</v>
      </c>
    </row>
    <row r="65" spans="2:38" ht="23.25" thickBot="1">
      <c r="B65" s="208" t="s">
        <v>101</v>
      </c>
      <c r="C65" s="209" t="s">
        <v>102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29">
        <f t="shared" si="3"/>
        <v>0</v>
      </c>
      <c r="AK65" s="228">
        <f>April!AK65</f>
        <v>2</v>
      </c>
      <c r="AL65" s="229">
        <f t="shared" si="4"/>
        <v>2</v>
      </c>
    </row>
    <row r="66" spans="2:38" ht="23.25" thickBot="1">
      <c r="B66" s="208" t="s">
        <v>103</v>
      </c>
      <c r="C66" s="209" t="s">
        <v>88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29">
        <f t="shared" si="3"/>
        <v>0</v>
      </c>
      <c r="AK66" s="228">
        <f>April!AK66</f>
        <v>2</v>
      </c>
      <c r="AL66" s="229">
        <f t="shared" si="4"/>
        <v>2</v>
      </c>
    </row>
    <row r="67" spans="2:38" ht="23.25" thickBot="1">
      <c r="B67" s="208" t="s">
        <v>104</v>
      </c>
      <c r="C67" s="209" t="s">
        <v>105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29">
        <f t="shared" si="3"/>
        <v>0</v>
      </c>
      <c r="AK67" s="228">
        <f>April!AK67</f>
        <v>2</v>
      </c>
      <c r="AL67" s="229">
        <f t="shared" si="4"/>
        <v>2</v>
      </c>
    </row>
    <row r="68" spans="2:38" ht="23.25" thickBot="1">
      <c r="B68" s="208" t="s">
        <v>106</v>
      </c>
      <c r="C68" s="209"/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29">
        <f t="shared" si="3"/>
        <v>0</v>
      </c>
      <c r="AK68" s="228">
        <f>April!AK68</f>
        <v>2</v>
      </c>
      <c r="AL68" s="229">
        <f t="shared" si="4"/>
        <v>2</v>
      </c>
    </row>
    <row r="69" spans="2:38" ht="23.25" thickBot="1">
      <c r="B69" s="208" t="s">
        <v>107</v>
      </c>
      <c r="C69" s="209"/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29">
        <f t="shared" si="3"/>
        <v>0</v>
      </c>
      <c r="AK69" s="228">
        <f>April!AK69</f>
        <v>2</v>
      </c>
      <c r="AL69" s="229">
        <f t="shared" si="4"/>
        <v>2</v>
      </c>
    </row>
    <row r="70" spans="2:38" ht="23.25" thickBot="1">
      <c r="B70" s="208" t="s">
        <v>108</v>
      </c>
      <c r="C70" s="209" t="s">
        <v>109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29">
        <f t="shared" si="3"/>
        <v>0</v>
      </c>
      <c r="AK70" s="228">
        <f>April!AK70</f>
        <v>2</v>
      </c>
      <c r="AL70" s="229">
        <f t="shared" si="4"/>
        <v>2</v>
      </c>
    </row>
    <row r="71" spans="2:38" ht="23.25" thickBot="1">
      <c r="B71" s="208" t="s">
        <v>110</v>
      </c>
      <c r="C71" s="209" t="s">
        <v>111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29">
        <f t="shared" si="3"/>
        <v>0</v>
      </c>
      <c r="AK71" s="228">
        <f>April!AK71</f>
        <v>2</v>
      </c>
      <c r="AL71" s="229">
        <f t="shared" si="4"/>
        <v>2</v>
      </c>
    </row>
    <row r="72" spans="2:38" ht="23.25" thickBot="1">
      <c r="B72" s="208" t="s">
        <v>112</v>
      </c>
      <c r="C72" s="209" t="s">
        <v>113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29">
        <f t="shared" si="3"/>
        <v>0</v>
      </c>
      <c r="AK72" s="228">
        <f>April!AK72</f>
        <v>2</v>
      </c>
      <c r="AL72" s="229">
        <f t="shared" si="4"/>
        <v>2</v>
      </c>
    </row>
    <row r="73" spans="2:38" ht="23.25" thickBot="1">
      <c r="B73" s="208" t="s">
        <v>114</v>
      </c>
      <c r="C73" s="209" t="s">
        <v>115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29">
        <f t="shared" si="3"/>
        <v>0</v>
      </c>
      <c r="AK73" s="228">
        <f>April!AK73</f>
        <v>2</v>
      </c>
      <c r="AL73" s="229">
        <f t="shared" si="4"/>
        <v>2</v>
      </c>
    </row>
    <row r="74" spans="2:38" ht="23.25" thickBot="1">
      <c r="B74" s="208" t="s">
        <v>116</v>
      </c>
      <c r="C74" s="209" t="s">
        <v>117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29">
        <f t="shared" si="3"/>
        <v>0</v>
      </c>
      <c r="AK74" s="228">
        <f>April!AK74</f>
        <v>2</v>
      </c>
      <c r="AL74" s="229">
        <f t="shared" si="4"/>
        <v>2</v>
      </c>
    </row>
    <row r="75" spans="2:38" ht="23.25" thickBot="1">
      <c r="B75" s="208" t="s">
        <v>118</v>
      </c>
      <c r="C75" s="209" t="s">
        <v>119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29">
        <f t="shared" si="3"/>
        <v>0</v>
      </c>
      <c r="AK75" s="228">
        <f>April!AK75</f>
        <v>22</v>
      </c>
      <c r="AL75" s="229">
        <f t="shared" si="4"/>
        <v>22</v>
      </c>
    </row>
    <row r="76" spans="2:38" ht="33" customHeight="1" thickBot="1">
      <c r="B76" s="214" t="s">
        <v>120</v>
      </c>
      <c r="C76" s="211" t="s">
        <v>78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9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31">
        <f t="shared" si="3"/>
        <v>0</v>
      </c>
      <c r="AK76" s="228">
        <f>April!AK76</f>
        <v>2</v>
      </c>
      <c r="AL76" s="231">
        <f t="shared" si="4"/>
        <v>2</v>
      </c>
    </row>
    <row r="77" spans="2:38" ht="23.25" thickBot="1">
      <c r="B77" s="208" t="s">
        <v>48</v>
      </c>
      <c r="C77" s="203" t="s">
        <v>41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31">
        <f t="shared" si="3"/>
        <v>0</v>
      </c>
      <c r="AK77" s="228">
        <f>April!AK77</f>
        <v>2</v>
      </c>
      <c r="AL77" s="231">
        <f t="shared" si="4"/>
        <v>2</v>
      </c>
    </row>
    <row r="78" spans="2:38" ht="45.75" thickBot="1">
      <c r="B78" s="208" t="s">
        <v>49</v>
      </c>
      <c r="C78" s="204" t="s">
        <v>50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31">
        <f t="shared" si="3"/>
        <v>0</v>
      </c>
      <c r="AK78" s="228">
        <f>April!AK78</f>
        <v>2</v>
      </c>
      <c r="AL78" s="231">
        <f t="shared" si="4"/>
        <v>2</v>
      </c>
    </row>
    <row r="79" spans="2:38" ht="23.25" thickBot="1">
      <c r="B79" s="208" t="s">
        <v>121</v>
      </c>
      <c r="C79" s="209" t="s">
        <v>122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31">
        <f t="shared" si="3"/>
        <v>0</v>
      </c>
      <c r="AK79" s="228">
        <f>April!AK79</f>
        <v>2</v>
      </c>
      <c r="AL79" s="231">
        <f t="shared" si="4"/>
        <v>2</v>
      </c>
    </row>
    <row r="80" spans="2:38" ht="23.25" thickBot="1">
      <c r="B80" s="208" t="s">
        <v>53</v>
      </c>
      <c r="C80" s="209" t="s">
        <v>123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9"/>
      <c r="AI80" s="215"/>
      <c r="AJ80" s="231">
        <f t="shared" si="3"/>
        <v>0</v>
      </c>
      <c r="AK80" s="228">
        <f>April!AK80</f>
        <v>2</v>
      </c>
      <c r="AL80" s="231">
        <f t="shared" si="4"/>
        <v>2</v>
      </c>
    </row>
    <row r="81" spans="34:38" ht="28.5" customHeight="1" thickBot="1">
      <c r="AH81" s="1024" t="s">
        <v>69</v>
      </c>
      <c r="AI81" s="1024"/>
      <c r="AJ81" s="225">
        <f t="shared" ref="AJ81:AK81" si="5">SUM(AJ50:AJ80)</f>
        <v>0</v>
      </c>
      <c r="AK81" s="225">
        <f t="shared" si="5"/>
        <v>82</v>
      </c>
      <c r="AL81" s="225">
        <f>SUM(AL50:AL80)</f>
        <v>82</v>
      </c>
    </row>
    <row r="82" spans="34:38">
      <c r="AH82" s="194"/>
      <c r="AI82" s="194"/>
    </row>
  </sheetData>
  <mergeCells count="42">
    <mergeCell ref="AH81:AI81"/>
    <mergeCell ref="B48:C49"/>
    <mergeCell ref="D48:D49"/>
    <mergeCell ref="E48:AI48"/>
    <mergeCell ref="AJ48:AJ49"/>
    <mergeCell ref="AK48:AK49"/>
    <mergeCell ref="AL48:AL49"/>
    <mergeCell ref="D46:AJ46"/>
    <mergeCell ref="B47:C47"/>
    <mergeCell ref="G47:I47"/>
    <mergeCell ref="J47:O47"/>
    <mergeCell ref="Y47:Z47"/>
    <mergeCell ref="AA47:AG47"/>
    <mergeCell ref="D47:F47"/>
    <mergeCell ref="A45:AL45"/>
    <mergeCell ref="AH37:AI37"/>
    <mergeCell ref="AH38:AJ38"/>
    <mergeCell ref="AK38:AL38"/>
    <mergeCell ref="AH39:AJ39"/>
    <mergeCell ref="AK39:AL39"/>
    <mergeCell ref="AH40:AJ40"/>
    <mergeCell ref="AK40:AL40"/>
    <mergeCell ref="AH41:AJ41"/>
    <mergeCell ref="AK41:AL41"/>
    <mergeCell ref="AH42:AJ42"/>
    <mergeCell ref="AK42:AL42"/>
    <mergeCell ref="A44:AL44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5" scale="44" orientation="landscape" r:id="rId1"/>
  <rowBreaks count="1" manualBreakCount="1">
    <brk id="43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00000"/>
  </sheetPr>
  <dimension ref="A1:AL81"/>
  <sheetViews>
    <sheetView view="pageBreakPreview" topLeftCell="S5" zoomScaleSheetLayoutView="100" workbookViewId="0">
      <selection activeCell="AI80" sqref="D50:AI80"/>
    </sheetView>
  </sheetViews>
  <sheetFormatPr defaultRowHeight="22.5"/>
  <cols>
    <col min="1" max="1" width="0.140625" style="191" customWidth="1"/>
    <col min="2" max="2" width="38.140625" style="191" customWidth="1"/>
    <col min="3" max="3" width="19.140625" style="191" bestFit="1" customWidth="1"/>
    <col min="4" max="4" width="9.140625" style="191" customWidth="1"/>
    <col min="5" max="9" width="5.7109375" style="191" customWidth="1"/>
    <col min="10" max="10" width="9" style="191" customWidth="1"/>
    <col min="11" max="35" width="5.7109375" style="191" customWidth="1"/>
    <col min="36" max="36" width="10.85546875" style="219" customWidth="1"/>
    <col min="37" max="37" width="13.7109375" style="219" customWidth="1"/>
    <col min="38" max="38" width="14.140625" style="219" bestFit="1" customWidth="1"/>
    <col min="39" max="16384" width="9.140625" style="191"/>
  </cols>
  <sheetData>
    <row r="1" spans="1:38" ht="45" customHeight="1"/>
    <row r="2" spans="1:38" s="232" customFormat="1" ht="27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38" s="232" customFormat="1" ht="27">
      <c r="A3" s="1019" t="s">
        <v>818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38" s="236" customFormat="1" ht="27">
      <c r="A4" s="233" t="s">
        <v>60</v>
      </c>
      <c r="B4" s="234" t="s">
        <v>62</v>
      </c>
      <c r="C4" s="233" t="s">
        <v>127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5" t="s">
        <v>64</v>
      </c>
      <c r="AL4" s="235"/>
    </row>
    <row r="5" spans="1:38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  <c r="AJ5" s="237"/>
      <c r="AK5" s="237"/>
      <c r="AL5" s="237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1016" t="s">
        <v>57</v>
      </c>
      <c r="AK6" s="1016" t="s">
        <v>58</v>
      </c>
      <c r="AL6" s="1016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1017"/>
      <c r="AK7" s="1017"/>
      <c r="AL7" s="1017"/>
    </row>
    <row r="8" spans="1:38" ht="23.25" thickBot="1">
      <c r="B8" s="246" t="s">
        <v>0</v>
      </c>
      <c r="C8" s="243" t="s">
        <v>1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22">
        <f>SUM(E8:AI8)</f>
        <v>0</v>
      </c>
      <c r="AK8" s="222">
        <f>May!AL8</f>
        <v>0</v>
      </c>
      <c r="AL8" s="223">
        <f>SUM(AJ8:AK8)</f>
        <v>0</v>
      </c>
    </row>
    <row r="9" spans="1:38" ht="45.75" thickBot="1">
      <c r="B9" s="247" t="s">
        <v>2</v>
      </c>
      <c r="C9" s="244" t="s">
        <v>3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23">
        <f t="shared" ref="AJ9:AJ36" si="0">SUM(E9:AI9)</f>
        <v>0</v>
      </c>
      <c r="AK9" s="222">
        <f>May!AL9</f>
        <v>0</v>
      </c>
      <c r="AL9" s="223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23">
        <f t="shared" si="0"/>
        <v>0</v>
      </c>
      <c r="AK10" s="222">
        <f>May!AL10</f>
        <v>0</v>
      </c>
      <c r="AL10" s="223">
        <f t="shared" si="1"/>
        <v>0</v>
      </c>
    </row>
    <row r="11" spans="1:38" ht="23.25" thickBot="1">
      <c r="B11" s="247" t="s">
        <v>6</v>
      </c>
      <c r="C11" s="244" t="s">
        <v>7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23">
        <f t="shared" si="0"/>
        <v>0</v>
      </c>
      <c r="AK11" s="222">
        <f>May!AL11</f>
        <v>0</v>
      </c>
      <c r="AL11" s="223">
        <f t="shared" si="1"/>
        <v>0</v>
      </c>
    </row>
    <row r="12" spans="1:38" ht="45.75" thickBot="1">
      <c r="B12" s="247" t="s">
        <v>8</v>
      </c>
      <c r="C12" s="244" t="s">
        <v>9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23">
        <f t="shared" si="0"/>
        <v>0</v>
      </c>
      <c r="AK12" s="222">
        <f>May!AL12</f>
        <v>0</v>
      </c>
      <c r="AL12" s="223">
        <f t="shared" si="1"/>
        <v>0</v>
      </c>
    </row>
    <row r="13" spans="1:38" ht="23.25" thickBot="1">
      <c r="B13" s="247" t="s">
        <v>10</v>
      </c>
      <c r="C13" s="244" t="s">
        <v>11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23">
        <f t="shared" si="0"/>
        <v>0</v>
      </c>
      <c r="AK13" s="222">
        <f>May!AL13</f>
        <v>0</v>
      </c>
      <c r="AL13" s="223">
        <f t="shared" si="1"/>
        <v>0</v>
      </c>
    </row>
    <row r="14" spans="1:38" ht="23.25" thickBot="1">
      <c r="B14" s="247" t="s">
        <v>12</v>
      </c>
      <c r="C14" s="244" t="s">
        <v>13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23">
        <f t="shared" si="0"/>
        <v>0</v>
      </c>
      <c r="AK14" s="222">
        <f>May!AL14</f>
        <v>0</v>
      </c>
      <c r="AL14" s="223">
        <f t="shared" si="1"/>
        <v>0</v>
      </c>
    </row>
    <row r="15" spans="1:38" ht="23.25" thickBot="1">
      <c r="B15" s="247" t="s">
        <v>14</v>
      </c>
      <c r="C15" s="244"/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23">
        <f t="shared" si="0"/>
        <v>0</v>
      </c>
      <c r="AK15" s="222">
        <f>May!AL15</f>
        <v>0</v>
      </c>
      <c r="AL15" s="223">
        <f t="shared" si="1"/>
        <v>0</v>
      </c>
    </row>
    <row r="16" spans="1:38" ht="23.25" thickBot="1">
      <c r="B16" s="247" t="s">
        <v>15</v>
      </c>
      <c r="C16" s="244" t="s">
        <v>16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23">
        <f t="shared" si="0"/>
        <v>0</v>
      </c>
      <c r="AK16" s="222">
        <f>May!AL16</f>
        <v>0</v>
      </c>
      <c r="AL16" s="223">
        <f t="shared" si="1"/>
        <v>0</v>
      </c>
    </row>
    <row r="17" spans="2:38" ht="23.25" thickBot="1">
      <c r="B17" s="247" t="s">
        <v>17</v>
      </c>
      <c r="C17" s="244" t="s">
        <v>18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23">
        <f t="shared" si="0"/>
        <v>0</v>
      </c>
      <c r="AK17" s="222">
        <f>May!AL17</f>
        <v>0</v>
      </c>
      <c r="AL17" s="223">
        <f t="shared" si="1"/>
        <v>0</v>
      </c>
    </row>
    <row r="18" spans="2:38" ht="23.25" thickBot="1">
      <c r="B18" s="247" t="s">
        <v>19</v>
      </c>
      <c r="C18" s="244" t="s">
        <v>20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23">
        <f t="shared" si="0"/>
        <v>0</v>
      </c>
      <c r="AK18" s="222">
        <f>May!AL18</f>
        <v>0</v>
      </c>
      <c r="AL18" s="223">
        <f t="shared" si="1"/>
        <v>0</v>
      </c>
    </row>
    <row r="19" spans="2:38" ht="23.25" thickBot="1">
      <c r="B19" s="247" t="s">
        <v>21</v>
      </c>
      <c r="C19" s="244" t="s">
        <v>18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23">
        <f t="shared" si="0"/>
        <v>0</v>
      </c>
      <c r="AK19" s="222">
        <f>May!AL19</f>
        <v>0</v>
      </c>
      <c r="AL19" s="223">
        <f t="shared" si="1"/>
        <v>0</v>
      </c>
    </row>
    <row r="20" spans="2:38" ht="23.25" thickBot="1">
      <c r="B20" s="247" t="s">
        <v>23</v>
      </c>
      <c r="C20" s="244" t="s">
        <v>24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23">
        <f t="shared" si="0"/>
        <v>0</v>
      </c>
      <c r="AK20" s="222">
        <f>May!AL20</f>
        <v>0</v>
      </c>
      <c r="AL20" s="223">
        <f t="shared" si="1"/>
        <v>0</v>
      </c>
    </row>
    <row r="21" spans="2:38" ht="23.25" thickBot="1">
      <c r="B21" s="247" t="s">
        <v>25</v>
      </c>
      <c r="C21" s="244" t="s">
        <v>24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23">
        <f t="shared" si="0"/>
        <v>0</v>
      </c>
      <c r="AK21" s="222">
        <f>May!AL21</f>
        <v>0</v>
      </c>
      <c r="AL21" s="223">
        <f t="shared" si="1"/>
        <v>0</v>
      </c>
    </row>
    <row r="22" spans="2:38" ht="68.25" thickBot="1">
      <c r="B22" s="247" t="s">
        <v>26</v>
      </c>
      <c r="C22" s="244" t="s">
        <v>22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23">
        <f t="shared" si="0"/>
        <v>0</v>
      </c>
      <c r="AK22" s="222">
        <f>May!AL22</f>
        <v>0</v>
      </c>
      <c r="AL22" s="223">
        <f t="shared" si="1"/>
        <v>0</v>
      </c>
    </row>
    <row r="23" spans="2:38" ht="23.25" thickBot="1">
      <c r="B23" s="247" t="s">
        <v>27</v>
      </c>
      <c r="C23" s="244" t="s">
        <v>28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23">
        <f t="shared" si="0"/>
        <v>0</v>
      </c>
      <c r="AK23" s="222">
        <f>May!AL23</f>
        <v>0</v>
      </c>
      <c r="AL23" s="223">
        <f t="shared" si="1"/>
        <v>0</v>
      </c>
    </row>
    <row r="24" spans="2:38" ht="23.25" thickBot="1">
      <c r="B24" s="247" t="s">
        <v>29</v>
      </c>
      <c r="C24" s="244" t="s">
        <v>30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23">
        <f t="shared" si="0"/>
        <v>0</v>
      </c>
      <c r="AK24" s="222">
        <f>May!AL24</f>
        <v>0</v>
      </c>
      <c r="AL24" s="223">
        <f t="shared" si="1"/>
        <v>0</v>
      </c>
    </row>
    <row r="25" spans="2:38" ht="23.25" thickBot="1">
      <c r="B25" s="247" t="s">
        <v>31</v>
      </c>
      <c r="C25" s="244" t="s">
        <v>32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23">
        <f t="shared" si="0"/>
        <v>0</v>
      </c>
      <c r="AK25" s="222">
        <f>May!AL25</f>
        <v>0</v>
      </c>
      <c r="AL25" s="223">
        <f t="shared" si="1"/>
        <v>0</v>
      </c>
    </row>
    <row r="26" spans="2:38" ht="23.25" thickBot="1">
      <c r="B26" s="247" t="s">
        <v>33</v>
      </c>
      <c r="C26" s="244" t="s">
        <v>34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23">
        <f t="shared" si="0"/>
        <v>0</v>
      </c>
      <c r="AK26" s="222">
        <f>May!AL26</f>
        <v>0</v>
      </c>
      <c r="AL26" s="223">
        <f t="shared" si="1"/>
        <v>0</v>
      </c>
    </row>
    <row r="27" spans="2:38" ht="23.25" thickBot="1">
      <c r="B27" s="247" t="s">
        <v>35</v>
      </c>
      <c r="C27" s="244" t="s">
        <v>36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23">
        <f t="shared" si="0"/>
        <v>0</v>
      </c>
      <c r="AK27" s="222">
        <f>May!AL27</f>
        <v>0</v>
      </c>
      <c r="AL27" s="223">
        <f t="shared" si="1"/>
        <v>0</v>
      </c>
    </row>
    <row r="28" spans="2:38" ht="23.25" thickBot="1">
      <c r="B28" s="247" t="s">
        <v>37</v>
      </c>
      <c r="C28" s="244" t="s">
        <v>38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23">
        <f t="shared" si="0"/>
        <v>0</v>
      </c>
      <c r="AK28" s="222">
        <f>May!AL28</f>
        <v>0</v>
      </c>
      <c r="AL28" s="223">
        <f t="shared" si="1"/>
        <v>0</v>
      </c>
    </row>
    <row r="29" spans="2:38" ht="23.25" thickBot="1">
      <c r="B29" s="247" t="s">
        <v>39</v>
      </c>
      <c r="C29" s="244" t="s">
        <v>40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23">
        <f t="shared" si="0"/>
        <v>0</v>
      </c>
      <c r="AK29" s="222">
        <f>May!AL29</f>
        <v>0</v>
      </c>
      <c r="AL29" s="223">
        <f t="shared" si="1"/>
        <v>0</v>
      </c>
    </row>
    <row r="30" spans="2:38" ht="45.75" thickBot="1">
      <c r="B30" s="247" t="s">
        <v>42</v>
      </c>
      <c r="C30" s="244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23">
        <f t="shared" si="0"/>
        <v>0</v>
      </c>
      <c r="AK30" s="222">
        <f>May!AL30</f>
        <v>0</v>
      </c>
      <c r="AL30" s="223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23">
        <f t="shared" si="0"/>
        <v>0</v>
      </c>
      <c r="AK31" s="222">
        <f>May!AL31</f>
        <v>0</v>
      </c>
      <c r="AL31" s="223">
        <f t="shared" si="1"/>
        <v>0</v>
      </c>
    </row>
    <row r="32" spans="2:38" ht="23.25" thickBot="1">
      <c r="B32" s="247" t="s">
        <v>47</v>
      </c>
      <c r="C32" s="244" t="s">
        <v>43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23">
        <f t="shared" si="0"/>
        <v>0</v>
      </c>
      <c r="AK32" s="222">
        <f>May!AL32</f>
        <v>0</v>
      </c>
      <c r="AL32" s="223">
        <f t="shared" si="1"/>
        <v>0</v>
      </c>
    </row>
    <row r="33" spans="1:38" ht="23.25" thickBot="1">
      <c r="B33" s="247" t="s">
        <v>48</v>
      </c>
      <c r="C33" s="244" t="s">
        <v>41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23">
        <f t="shared" si="0"/>
        <v>0</v>
      </c>
      <c r="AK33" s="222">
        <f>May!AL33</f>
        <v>0</v>
      </c>
      <c r="AL33" s="223">
        <f t="shared" si="1"/>
        <v>0</v>
      </c>
    </row>
    <row r="34" spans="1:38" ht="35.25" thickBot="1">
      <c r="B34" s="247" t="s">
        <v>49</v>
      </c>
      <c r="C34" s="245" t="s">
        <v>50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23">
        <f t="shared" si="0"/>
        <v>0</v>
      </c>
      <c r="AK34" s="222">
        <f>May!AL34</f>
        <v>0</v>
      </c>
      <c r="AL34" s="223">
        <f t="shared" si="1"/>
        <v>0</v>
      </c>
    </row>
    <row r="35" spans="1:38" ht="23.25" thickBot="1">
      <c r="B35" s="247" t="s">
        <v>51</v>
      </c>
      <c r="C35" s="244" t="s">
        <v>52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23">
        <f t="shared" si="0"/>
        <v>0</v>
      </c>
      <c r="AK35" s="222">
        <f>May!AL35</f>
        <v>0</v>
      </c>
      <c r="AL35" s="223">
        <f t="shared" si="1"/>
        <v>0</v>
      </c>
    </row>
    <row r="36" spans="1:38" ht="23.25" thickBot="1">
      <c r="B36" s="247" t="s">
        <v>53</v>
      </c>
      <c r="C36" s="244" t="s">
        <v>54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24">
        <f t="shared" si="0"/>
        <v>0</v>
      </c>
      <c r="AK36" s="222">
        <f>May!AL36</f>
        <v>0</v>
      </c>
      <c r="AL36" s="224">
        <f t="shared" si="1"/>
        <v>0</v>
      </c>
    </row>
    <row r="37" spans="1:38" ht="23.25" thickBot="1">
      <c r="AG37" s="194"/>
      <c r="AH37" s="1010" t="s">
        <v>69</v>
      </c>
      <c r="AI37" s="1010"/>
      <c r="AJ37" s="225">
        <f>SUM(AJ8:AJ36)</f>
        <v>0</v>
      </c>
      <c r="AK37" s="225">
        <f t="shared" ref="AK37:AL37" si="2">SUM(AK8:AK36)</f>
        <v>0</v>
      </c>
      <c r="AL37" s="225">
        <f t="shared" si="2"/>
        <v>0</v>
      </c>
    </row>
    <row r="38" spans="1:38" ht="23.25" thickBot="1">
      <c r="AG38" s="194"/>
      <c r="AH38" s="1011" t="s">
        <v>70</v>
      </c>
      <c r="AI38" s="1011"/>
      <c r="AJ38" s="1011"/>
      <c r="AK38" s="1022">
        <f>April!AJ38</f>
        <v>1000</v>
      </c>
      <c r="AL38" s="1023"/>
    </row>
    <row r="39" spans="1:38" ht="23.25" thickBot="1">
      <c r="AG39" s="194"/>
      <c r="AH39" s="1011" t="s">
        <v>71</v>
      </c>
      <c r="AI39" s="1011"/>
      <c r="AJ39" s="1011"/>
      <c r="AK39" s="1022">
        <f>AL37</f>
        <v>0</v>
      </c>
      <c r="AL39" s="1023"/>
    </row>
    <row r="40" spans="1:38" ht="23.25" thickBot="1">
      <c r="AG40" s="194"/>
      <c r="AH40" s="1011" t="s">
        <v>72</v>
      </c>
      <c r="AI40" s="1011"/>
      <c r="AJ40" s="1011"/>
      <c r="AK40" s="1022">
        <f>SUM(AK38:AL39)</f>
        <v>1000</v>
      </c>
      <c r="AL40" s="1023"/>
    </row>
    <row r="41" spans="1:38" ht="23.25" thickBot="1">
      <c r="AG41" s="194"/>
      <c r="AH41" s="1011" t="s">
        <v>73</v>
      </c>
      <c r="AI41" s="1011"/>
      <c r="AJ41" s="1011"/>
      <c r="AK41" s="1022">
        <f>AL81</f>
        <v>82</v>
      </c>
      <c r="AL41" s="1023"/>
    </row>
    <row r="42" spans="1:38" ht="23.25" thickBot="1">
      <c r="AG42" s="194"/>
      <c r="AH42" s="1011" t="s">
        <v>74</v>
      </c>
      <c r="AI42" s="1011"/>
      <c r="AJ42" s="1011"/>
      <c r="AK42" s="1022">
        <f>AK40-AK41</f>
        <v>918</v>
      </c>
      <c r="AL42" s="1023"/>
    </row>
    <row r="43" spans="1:38">
      <c r="AG43" s="194"/>
      <c r="AH43" s="217"/>
      <c r="AI43" s="217"/>
      <c r="AJ43" s="221"/>
      <c r="AK43" s="226">
        <f>SUM(AK41:AL42)</f>
        <v>1000</v>
      </c>
      <c r="AL43" s="221"/>
    </row>
    <row r="44" spans="1:38" s="232" customFormat="1" ht="27">
      <c r="A44" s="1018" t="s">
        <v>61</v>
      </c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  <c r="R44" s="1018"/>
      <c r="S44" s="1018"/>
      <c r="T44" s="1018"/>
      <c r="U44" s="1018"/>
      <c r="V44" s="1018"/>
      <c r="W44" s="1018"/>
      <c r="X44" s="1018"/>
      <c r="Y44" s="1018"/>
      <c r="Z44" s="1018"/>
      <c r="AA44" s="1018"/>
      <c r="AB44" s="1018"/>
      <c r="AC44" s="1018"/>
      <c r="AD44" s="1018"/>
      <c r="AE44" s="1018"/>
      <c r="AF44" s="1018"/>
      <c r="AG44" s="1018"/>
      <c r="AH44" s="1018"/>
      <c r="AI44" s="1018"/>
      <c r="AJ44" s="1018"/>
      <c r="AK44" s="1018"/>
      <c r="AL44" s="1018"/>
    </row>
    <row r="45" spans="1:38" s="232" customFormat="1" ht="27">
      <c r="A45" s="1019" t="s">
        <v>817</v>
      </c>
      <c r="B45" s="1019"/>
      <c r="C45" s="1019"/>
      <c r="D45" s="1019"/>
      <c r="E45" s="1019"/>
      <c r="F45" s="1019"/>
      <c r="G45" s="1019"/>
      <c r="H45" s="1019"/>
      <c r="I45" s="1019"/>
      <c r="J45" s="1019"/>
      <c r="K45" s="1019"/>
      <c r="L45" s="1019"/>
      <c r="M45" s="1019"/>
      <c r="N45" s="1019"/>
      <c r="O45" s="1019"/>
      <c r="P45" s="1019"/>
      <c r="Q45" s="1019"/>
      <c r="R45" s="1019"/>
      <c r="S45" s="1019"/>
      <c r="T45" s="1019"/>
      <c r="U45" s="1019"/>
      <c r="V45" s="1019"/>
      <c r="W45" s="1019"/>
      <c r="X45" s="1019"/>
      <c r="Y45" s="1019"/>
      <c r="Z45" s="1019"/>
      <c r="AA45" s="1019"/>
      <c r="AB45" s="1019"/>
      <c r="AC45" s="1019"/>
      <c r="AD45" s="1019"/>
      <c r="AE45" s="1019"/>
      <c r="AF45" s="1019"/>
      <c r="AG45" s="1019"/>
      <c r="AH45" s="1019"/>
      <c r="AI45" s="1019"/>
      <c r="AJ45" s="1019"/>
      <c r="AK45" s="1019"/>
      <c r="AL45" s="1019"/>
    </row>
    <row r="46" spans="1:38" s="236" customFormat="1" ht="27">
      <c r="A46" s="233" t="s">
        <v>60</v>
      </c>
      <c r="B46" s="234" t="s">
        <v>62</v>
      </c>
      <c r="C46" s="233" t="s">
        <v>127</v>
      </c>
      <c r="D46" s="1020" t="s">
        <v>137</v>
      </c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20"/>
      <c r="T46" s="1020"/>
      <c r="U46" s="1020"/>
      <c r="V46" s="1020"/>
      <c r="W46" s="1020"/>
      <c r="X46" s="1020"/>
      <c r="Y46" s="1020"/>
      <c r="Z46" s="1020"/>
      <c r="AA46" s="1020"/>
      <c r="AB46" s="1020"/>
      <c r="AC46" s="1020"/>
      <c r="AD46" s="1020"/>
      <c r="AE46" s="1020"/>
      <c r="AF46" s="1020"/>
      <c r="AG46" s="1020"/>
      <c r="AH46" s="1020"/>
      <c r="AI46" s="1020"/>
      <c r="AJ46" s="1020"/>
      <c r="AK46" s="235" t="s">
        <v>64</v>
      </c>
      <c r="AL46" s="235"/>
    </row>
    <row r="47" spans="1:38" s="236" customFormat="1" ht="27.75" thickBot="1">
      <c r="B47" s="1020" t="s">
        <v>65</v>
      </c>
      <c r="C47" s="1020"/>
      <c r="D47" s="1021" t="str">
        <f>'मुख्य पान '!E2</f>
        <v>बळसाणे</v>
      </c>
      <c r="E47" s="1021"/>
      <c r="F47" s="1021"/>
      <c r="G47" s="1020" t="s">
        <v>66</v>
      </c>
      <c r="H47" s="1020"/>
      <c r="I47" s="1020"/>
      <c r="J47" s="1020" t="str">
        <f>'मुख्य पान '!I2</f>
        <v xml:space="preserve">साक्री </v>
      </c>
      <c r="K47" s="1020"/>
      <c r="L47" s="1020"/>
      <c r="M47" s="1020"/>
      <c r="N47" s="1020"/>
      <c r="O47" s="1020"/>
      <c r="Y47" s="1020" t="s">
        <v>67</v>
      </c>
      <c r="Z47" s="1020"/>
      <c r="AA47" s="1020" t="str">
        <f>'मुख्य पान '!M2</f>
        <v xml:space="preserve">धुळे </v>
      </c>
      <c r="AB47" s="1020"/>
      <c r="AC47" s="1020"/>
      <c r="AD47" s="1020"/>
      <c r="AE47" s="1020"/>
      <c r="AF47" s="1020"/>
      <c r="AG47" s="1020"/>
      <c r="AJ47" s="237"/>
      <c r="AK47" s="237"/>
      <c r="AL47" s="237"/>
    </row>
    <row r="48" spans="1:38" s="194" customFormat="1" ht="23.25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1016" t="s">
        <v>57</v>
      </c>
      <c r="AK48" s="1016" t="s">
        <v>58</v>
      </c>
      <c r="AL48" s="1016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1017"/>
      <c r="AK49" s="1017"/>
      <c r="AL49" s="1017"/>
    </row>
    <row r="50" spans="2:38" ht="23.25" thickBot="1">
      <c r="B50" s="208" t="s">
        <v>75</v>
      </c>
      <c r="C50" s="209" t="s">
        <v>76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22">
        <f>SUM(E50:AI50)</f>
        <v>0</v>
      </c>
      <c r="AK50" s="222">
        <f>May!AL50</f>
        <v>2</v>
      </c>
      <c r="AL50" s="222">
        <f>SUM(AJ50:AK50)</f>
        <v>2</v>
      </c>
    </row>
    <row r="51" spans="2:38" ht="68.25" thickBot="1">
      <c r="B51" s="208" t="s">
        <v>77</v>
      </c>
      <c r="C51" s="211" t="s">
        <v>78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23">
        <f t="shared" ref="AJ51:AJ80" si="3">SUM(E51:AI51)</f>
        <v>0</v>
      </c>
      <c r="AK51" s="222">
        <f>May!AL51</f>
        <v>2</v>
      </c>
      <c r="AL51" s="223">
        <f t="shared" ref="AL51:AL80" si="4">SUM(AJ51:AK51)</f>
        <v>2</v>
      </c>
    </row>
    <row r="52" spans="2:38" ht="23.25" thickBot="1">
      <c r="B52" s="208" t="s">
        <v>79</v>
      </c>
      <c r="C52" s="209" t="s">
        <v>80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23">
        <f t="shared" si="3"/>
        <v>0</v>
      </c>
      <c r="AK52" s="222">
        <f>May!AL52</f>
        <v>2</v>
      </c>
      <c r="AL52" s="223">
        <f t="shared" si="4"/>
        <v>2</v>
      </c>
    </row>
    <row r="53" spans="2:38" ht="23.25" thickBot="1">
      <c r="B53" s="208" t="s">
        <v>81</v>
      </c>
      <c r="C53" s="209" t="s">
        <v>82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23">
        <f t="shared" si="3"/>
        <v>0</v>
      </c>
      <c r="AK53" s="222">
        <f>May!AL53</f>
        <v>2</v>
      </c>
      <c r="AL53" s="223">
        <f t="shared" si="4"/>
        <v>2</v>
      </c>
    </row>
    <row r="54" spans="2:38" ht="23.25" thickBot="1">
      <c r="B54" s="208" t="s">
        <v>83</v>
      </c>
      <c r="C54" s="209" t="s">
        <v>84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23">
        <f t="shared" si="3"/>
        <v>0</v>
      </c>
      <c r="AK54" s="222">
        <f>May!AL54</f>
        <v>2</v>
      </c>
      <c r="AL54" s="223">
        <f t="shared" si="4"/>
        <v>2</v>
      </c>
    </row>
    <row r="55" spans="2:38" ht="23.25" thickBot="1">
      <c r="B55" s="208" t="s">
        <v>85</v>
      </c>
      <c r="C55" s="209" t="s">
        <v>86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23">
        <f t="shared" si="3"/>
        <v>0</v>
      </c>
      <c r="AK55" s="222">
        <f>May!AL55</f>
        <v>2</v>
      </c>
      <c r="AL55" s="223">
        <f t="shared" si="4"/>
        <v>2</v>
      </c>
    </row>
    <row r="56" spans="2:38" ht="23.25" thickBot="1">
      <c r="B56" s="208" t="s">
        <v>87</v>
      </c>
      <c r="C56" s="209" t="s">
        <v>88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23">
        <f t="shared" si="3"/>
        <v>0</v>
      </c>
      <c r="AK56" s="222">
        <f>May!AL56</f>
        <v>2</v>
      </c>
      <c r="AL56" s="223">
        <f t="shared" si="4"/>
        <v>2</v>
      </c>
    </row>
    <row r="57" spans="2:38" ht="23.25" thickBot="1">
      <c r="B57" s="208" t="s">
        <v>89</v>
      </c>
      <c r="C57" s="212">
        <v>2215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23">
        <f t="shared" si="3"/>
        <v>0</v>
      </c>
      <c r="AK57" s="222">
        <f>May!AL57</f>
        <v>2</v>
      </c>
      <c r="AL57" s="223">
        <f t="shared" si="4"/>
        <v>2</v>
      </c>
    </row>
    <row r="58" spans="2:38" ht="68.25" thickBot="1">
      <c r="B58" s="208" t="s">
        <v>90</v>
      </c>
      <c r="C58" s="211" t="s">
        <v>91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23">
        <f t="shared" si="3"/>
        <v>0</v>
      </c>
      <c r="AK58" s="222">
        <f>May!AL58</f>
        <v>2</v>
      </c>
      <c r="AL58" s="223">
        <f t="shared" si="4"/>
        <v>2</v>
      </c>
    </row>
    <row r="59" spans="2:38" ht="23.25" thickBot="1">
      <c r="B59" s="208" t="s">
        <v>92</v>
      </c>
      <c r="C59" s="209" t="s">
        <v>93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23">
        <f t="shared" si="3"/>
        <v>0</v>
      </c>
      <c r="AK59" s="222">
        <f>May!AL59</f>
        <v>2</v>
      </c>
      <c r="AL59" s="223">
        <f t="shared" si="4"/>
        <v>2</v>
      </c>
    </row>
    <row r="60" spans="2:38" ht="23.25" thickBot="1">
      <c r="B60" s="208" t="s">
        <v>94</v>
      </c>
      <c r="C60" s="209" t="s">
        <v>95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23">
        <f t="shared" si="3"/>
        <v>0</v>
      </c>
      <c r="AK60" s="222">
        <f>May!AL60</f>
        <v>2</v>
      </c>
      <c r="AL60" s="223">
        <f t="shared" si="4"/>
        <v>2</v>
      </c>
    </row>
    <row r="61" spans="2:38" ht="23.25" thickBot="1">
      <c r="B61" s="208" t="s">
        <v>96</v>
      </c>
      <c r="C61" s="209" t="s">
        <v>97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23">
        <f t="shared" si="3"/>
        <v>0</v>
      </c>
      <c r="AK61" s="222">
        <f>May!AL61</f>
        <v>2</v>
      </c>
      <c r="AL61" s="223">
        <f t="shared" si="4"/>
        <v>2</v>
      </c>
    </row>
    <row r="62" spans="2:38" ht="23.25" thickBot="1">
      <c r="B62" s="208" t="s">
        <v>98</v>
      </c>
      <c r="C62" s="213">
        <v>22024202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23">
        <f t="shared" si="3"/>
        <v>0</v>
      </c>
      <c r="AK62" s="222">
        <f>May!AL62</f>
        <v>2</v>
      </c>
      <c r="AL62" s="223">
        <f t="shared" si="4"/>
        <v>2</v>
      </c>
    </row>
    <row r="63" spans="2:38" ht="23.25" thickBot="1">
      <c r="B63" s="208" t="s">
        <v>46</v>
      </c>
      <c r="C63" s="213"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23">
        <f t="shared" si="3"/>
        <v>0</v>
      </c>
      <c r="AK63" s="222">
        <f>May!AL63</f>
        <v>2</v>
      </c>
      <c r="AL63" s="223">
        <f t="shared" si="4"/>
        <v>2</v>
      </c>
    </row>
    <row r="64" spans="2:38" ht="23.25" thickBot="1">
      <c r="B64" s="208" t="s">
        <v>99</v>
      </c>
      <c r="C64" s="209" t="s">
        <v>100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23">
        <f t="shared" si="3"/>
        <v>0</v>
      </c>
      <c r="AK64" s="222">
        <f>May!AL64</f>
        <v>2</v>
      </c>
      <c r="AL64" s="223">
        <f t="shared" si="4"/>
        <v>2</v>
      </c>
    </row>
    <row r="65" spans="2:38" ht="23.25" thickBot="1">
      <c r="B65" s="208" t="s">
        <v>101</v>
      </c>
      <c r="C65" s="209" t="s">
        <v>102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23">
        <f t="shared" si="3"/>
        <v>0</v>
      </c>
      <c r="AK65" s="222">
        <f>May!AL65</f>
        <v>2</v>
      </c>
      <c r="AL65" s="223">
        <f t="shared" si="4"/>
        <v>2</v>
      </c>
    </row>
    <row r="66" spans="2:38" ht="23.25" thickBot="1">
      <c r="B66" s="208" t="s">
        <v>103</v>
      </c>
      <c r="C66" s="209" t="s">
        <v>88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23">
        <f t="shared" si="3"/>
        <v>0</v>
      </c>
      <c r="AK66" s="222">
        <f>May!AL66</f>
        <v>2</v>
      </c>
      <c r="AL66" s="223">
        <f t="shared" si="4"/>
        <v>2</v>
      </c>
    </row>
    <row r="67" spans="2:38" ht="23.25" thickBot="1">
      <c r="B67" s="208" t="s">
        <v>104</v>
      </c>
      <c r="C67" s="209" t="s">
        <v>105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23">
        <f t="shared" si="3"/>
        <v>0</v>
      </c>
      <c r="AK67" s="222">
        <f>May!AL67</f>
        <v>2</v>
      </c>
      <c r="AL67" s="223">
        <f t="shared" si="4"/>
        <v>2</v>
      </c>
    </row>
    <row r="68" spans="2:38" ht="23.25" thickBot="1">
      <c r="B68" s="208" t="s">
        <v>106</v>
      </c>
      <c r="C68" s="209"/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23">
        <f t="shared" si="3"/>
        <v>0</v>
      </c>
      <c r="AK68" s="222">
        <f>May!AL68</f>
        <v>2</v>
      </c>
      <c r="AL68" s="223">
        <f t="shared" si="4"/>
        <v>2</v>
      </c>
    </row>
    <row r="69" spans="2:38" ht="23.25" thickBot="1">
      <c r="B69" s="208" t="s">
        <v>107</v>
      </c>
      <c r="C69" s="209"/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23">
        <f t="shared" si="3"/>
        <v>0</v>
      </c>
      <c r="AK69" s="222">
        <f>May!AL69</f>
        <v>2</v>
      </c>
      <c r="AL69" s="223">
        <f t="shared" si="4"/>
        <v>2</v>
      </c>
    </row>
    <row r="70" spans="2:38" ht="23.25" thickBot="1">
      <c r="B70" s="208" t="s">
        <v>108</v>
      </c>
      <c r="C70" s="209" t="s">
        <v>109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23">
        <f t="shared" si="3"/>
        <v>0</v>
      </c>
      <c r="AK70" s="222">
        <f>May!AL70</f>
        <v>2</v>
      </c>
      <c r="AL70" s="223">
        <f t="shared" si="4"/>
        <v>2</v>
      </c>
    </row>
    <row r="71" spans="2:38" ht="23.25" thickBot="1">
      <c r="B71" s="208" t="s">
        <v>110</v>
      </c>
      <c r="C71" s="209" t="s">
        <v>111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23">
        <f t="shared" si="3"/>
        <v>0</v>
      </c>
      <c r="AK71" s="222">
        <f>May!AL71</f>
        <v>2</v>
      </c>
      <c r="AL71" s="223">
        <f t="shared" si="4"/>
        <v>2</v>
      </c>
    </row>
    <row r="72" spans="2:38" ht="23.25" thickBot="1">
      <c r="B72" s="208" t="s">
        <v>112</v>
      </c>
      <c r="C72" s="209" t="s">
        <v>113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23">
        <f t="shared" si="3"/>
        <v>0</v>
      </c>
      <c r="AK72" s="222">
        <f>May!AL72</f>
        <v>2</v>
      </c>
      <c r="AL72" s="223">
        <f t="shared" si="4"/>
        <v>2</v>
      </c>
    </row>
    <row r="73" spans="2:38" ht="23.25" thickBot="1">
      <c r="B73" s="208" t="s">
        <v>114</v>
      </c>
      <c r="C73" s="209" t="s">
        <v>115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23">
        <f t="shared" si="3"/>
        <v>0</v>
      </c>
      <c r="AK73" s="222">
        <f>May!AL73</f>
        <v>2</v>
      </c>
      <c r="AL73" s="223">
        <f t="shared" si="4"/>
        <v>2</v>
      </c>
    </row>
    <row r="74" spans="2:38" ht="23.25" thickBot="1">
      <c r="B74" s="208" t="s">
        <v>116</v>
      </c>
      <c r="C74" s="209" t="s">
        <v>117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23">
        <f t="shared" si="3"/>
        <v>0</v>
      </c>
      <c r="AK74" s="222">
        <f>May!AL74</f>
        <v>2</v>
      </c>
      <c r="AL74" s="223">
        <f t="shared" si="4"/>
        <v>2</v>
      </c>
    </row>
    <row r="75" spans="2:38" ht="23.25" thickBot="1">
      <c r="B75" s="208" t="s">
        <v>118</v>
      </c>
      <c r="C75" s="209" t="s">
        <v>119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23">
        <f t="shared" si="3"/>
        <v>0</v>
      </c>
      <c r="AK75" s="222">
        <f>May!AL75</f>
        <v>22</v>
      </c>
      <c r="AL75" s="223">
        <f t="shared" si="4"/>
        <v>22</v>
      </c>
    </row>
    <row r="76" spans="2:38" ht="33" customHeight="1" thickBot="1">
      <c r="B76" s="214" t="s">
        <v>120</v>
      </c>
      <c r="C76" s="211" t="s">
        <v>78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27">
        <f t="shared" si="3"/>
        <v>0</v>
      </c>
      <c r="AK76" s="222">
        <f>May!AL76</f>
        <v>2</v>
      </c>
      <c r="AL76" s="227">
        <f t="shared" si="4"/>
        <v>2</v>
      </c>
    </row>
    <row r="77" spans="2:38" ht="23.25" thickBot="1">
      <c r="B77" s="208" t="s">
        <v>48</v>
      </c>
      <c r="C77" s="203" t="s">
        <v>41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27">
        <f t="shared" si="3"/>
        <v>0</v>
      </c>
      <c r="AK77" s="222">
        <f>May!AL77</f>
        <v>2</v>
      </c>
      <c r="AL77" s="227">
        <f t="shared" si="4"/>
        <v>2</v>
      </c>
    </row>
    <row r="78" spans="2:38" ht="45.75" thickBot="1">
      <c r="B78" s="208" t="s">
        <v>49</v>
      </c>
      <c r="C78" s="204" t="s">
        <v>50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27">
        <f t="shared" si="3"/>
        <v>0</v>
      </c>
      <c r="AK78" s="222">
        <f>May!AL78</f>
        <v>2</v>
      </c>
      <c r="AL78" s="227">
        <f t="shared" si="4"/>
        <v>2</v>
      </c>
    </row>
    <row r="79" spans="2:38" ht="23.25" thickBot="1">
      <c r="B79" s="208" t="s">
        <v>121</v>
      </c>
      <c r="C79" s="209" t="s">
        <v>122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9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27">
        <f t="shared" si="3"/>
        <v>0</v>
      </c>
      <c r="AK79" s="222">
        <f>May!AL79</f>
        <v>2</v>
      </c>
      <c r="AL79" s="227">
        <f t="shared" si="4"/>
        <v>2</v>
      </c>
    </row>
    <row r="80" spans="2:38" ht="23.25" thickBot="1">
      <c r="B80" s="208" t="s">
        <v>53</v>
      </c>
      <c r="C80" s="209" t="s">
        <v>123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9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27">
        <f t="shared" si="3"/>
        <v>0</v>
      </c>
      <c r="AK80" s="222">
        <f>May!AL80</f>
        <v>2</v>
      </c>
      <c r="AL80" s="227">
        <f t="shared" si="4"/>
        <v>2</v>
      </c>
    </row>
    <row r="81" spans="34:38" ht="28.5" customHeight="1" thickBot="1">
      <c r="AH81" s="1024" t="s">
        <v>69</v>
      </c>
      <c r="AI81" s="1024"/>
      <c r="AJ81" s="225">
        <f t="shared" ref="AJ81:AK81" si="5">SUM(AJ50:AJ80)</f>
        <v>0</v>
      </c>
      <c r="AK81" s="225">
        <f t="shared" si="5"/>
        <v>82</v>
      </c>
      <c r="AL81" s="225">
        <f>SUM(AL50:AL80)</f>
        <v>82</v>
      </c>
    </row>
  </sheetData>
  <mergeCells count="42">
    <mergeCell ref="AH81:AI81"/>
    <mergeCell ref="B48:C49"/>
    <mergeCell ref="D48:D49"/>
    <mergeCell ref="E48:AI48"/>
    <mergeCell ref="AJ48:AJ49"/>
    <mergeCell ref="AK48:AK49"/>
    <mergeCell ref="AL48:AL49"/>
    <mergeCell ref="D46:AJ46"/>
    <mergeCell ref="B47:C47"/>
    <mergeCell ref="G47:I47"/>
    <mergeCell ref="J47:O47"/>
    <mergeCell ref="Y47:Z47"/>
    <mergeCell ref="AA47:AG47"/>
    <mergeCell ref="D47:F47"/>
    <mergeCell ref="A45:AL45"/>
    <mergeCell ref="AH37:AI37"/>
    <mergeCell ref="AH38:AJ38"/>
    <mergeCell ref="AK38:AL38"/>
    <mergeCell ref="AH39:AJ39"/>
    <mergeCell ref="AK39:AL39"/>
    <mergeCell ref="AH40:AJ40"/>
    <mergeCell ref="AK40:AL40"/>
    <mergeCell ref="AH41:AJ41"/>
    <mergeCell ref="AK41:AL41"/>
    <mergeCell ref="AH42:AJ42"/>
    <mergeCell ref="AK42:AL42"/>
    <mergeCell ref="A44:AL44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rintOptions horizontalCentered="1" verticalCentered="1"/>
  <pageMargins left="0.7" right="0.7" top="0.75" bottom="0.75" header="0.3" footer="0.3"/>
  <pageSetup paperSize="5" scale="49" orientation="landscape" r:id="rId1"/>
  <rowBreaks count="1" manualBreakCount="1">
    <brk id="43" max="16383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C00000"/>
  </sheetPr>
  <dimension ref="A1:AL81"/>
  <sheetViews>
    <sheetView view="pageBreakPreview" topLeftCell="C28" zoomScale="80" zoomScaleSheetLayoutView="80" workbookViewId="0">
      <selection activeCell="AI36" sqref="E8:AI36"/>
    </sheetView>
  </sheetViews>
  <sheetFormatPr defaultRowHeight="22.5"/>
  <cols>
    <col min="1" max="1" width="0.140625" style="191" customWidth="1"/>
    <col min="2" max="2" width="38.140625" style="191" customWidth="1"/>
    <col min="3" max="3" width="19.42578125" style="191" bestFit="1" customWidth="1"/>
    <col min="4" max="4" width="9.140625" style="191" customWidth="1"/>
    <col min="5" max="14" width="5.7109375" style="191" customWidth="1"/>
    <col min="15" max="15" width="10.5703125" style="191" customWidth="1"/>
    <col min="16" max="21" width="5.7109375" style="191" customWidth="1"/>
    <col min="22" max="22" width="12.42578125" style="191" customWidth="1"/>
    <col min="23" max="29" width="5.7109375" style="191" customWidth="1"/>
    <col min="30" max="30" width="11.7109375" style="191" customWidth="1"/>
    <col min="31" max="31" width="5.7109375" style="191" customWidth="1"/>
    <col min="32" max="32" width="9.5703125" style="191" customWidth="1"/>
    <col min="33" max="35" width="5.7109375" style="191" customWidth="1"/>
    <col min="36" max="36" width="12.42578125" style="191" customWidth="1"/>
    <col min="37" max="37" width="14.85546875" style="191" customWidth="1"/>
    <col min="38" max="38" width="14.5703125" style="191" bestFit="1" customWidth="1"/>
    <col min="39" max="16384" width="9.140625" style="191"/>
  </cols>
  <sheetData>
    <row r="1" spans="1:38" ht="45" customHeight="1"/>
    <row r="2" spans="1:38" s="232" customFormat="1" ht="27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38" s="232" customFormat="1" ht="27">
      <c r="A3" s="1019" t="s">
        <v>817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38" s="236" customFormat="1" ht="27">
      <c r="A4" s="233" t="s">
        <v>60</v>
      </c>
      <c r="B4" s="234" t="s">
        <v>62</v>
      </c>
      <c r="C4" s="233" t="s">
        <v>128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3" t="s">
        <v>64</v>
      </c>
      <c r="AL4" s="233"/>
    </row>
    <row r="5" spans="1:38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992" t="s">
        <v>57</v>
      </c>
      <c r="AK6" s="992" t="s">
        <v>58</v>
      </c>
      <c r="AL6" s="992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993"/>
      <c r="AK7" s="993"/>
      <c r="AL7" s="993"/>
    </row>
    <row r="8" spans="1:38" ht="23.25" thickBot="1">
      <c r="B8" s="246" t="s">
        <v>0</v>
      </c>
      <c r="C8" s="243" t="s">
        <v>1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01">
        <f>SUM(E8:AI8)</f>
        <v>0</v>
      </c>
      <c r="AK8" s="201">
        <f>Jun!AL8</f>
        <v>0</v>
      </c>
      <c r="AL8" s="202">
        <f>SUM(AJ8:AK8)</f>
        <v>0</v>
      </c>
    </row>
    <row r="9" spans="1:38" ht="45.75" thickBot="1">
      <c r="B9" s="247" t="s">
        <v>2</v>
      </c>
      <c r="C9" s="244" t="s">
        <v>3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02">
        <f t="shared" ref="AJ9:AJ36" si="0">SUM(E9:AI9)</f>
        <v>0</v>
      </c>
      <c r="AK9" s="201">
        <f>Jun!AL9</f>
        <v>0</v>
      </c>
      <c r="AL9" s="202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02">
        <f t="shared" si="0"/>
        <v>0</v>
      </c>
      <c r="AK10" s="201">
        <f>Jun!AL10</f>
        <v>0</v>
      </c>
      <c r="AL10" s="202">
        <f t="shared" si="1"/>
        <v>0</v>
      </c>
    </row>
    <row r="11" spans="1:38" ht="23.25" thickBot="1">
      <c r="B11" s="247" t="s">
        <v>6</v>
      </c>
      <c r="C11" s="244" t="s">
        <v>7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02">
        <f t="shared" si="0"/>
        <v>0</v>
      </c>
      <c r="AK11" s="201">
        <f>Jun!AL11</f>
        <v>0</v>
      </c>
      <c r="AL11" s="202">
        <f t="shared" si="1"/>
        <v>0</v>
      </c>
    </row>
    <row r="12" spans="1:38" ht="45.75" thickBot="1">
      <c r="B12" s="247" t="s">
        <v>8</v>
      </c>
      <c r="C12" s="244" t="s">
        <v>9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02">
        <f t="shared" si="0"/>
        <v>0</v>
      </c>
      <c r="AK12" s="201">
        <f>Jun!AL12</f>
        <v>0</v>
      </c>
      <c r="AL12" s="202">
        <f t="shared" si="1"/>
        <v>0</v>
      </c>
    </row>
    <row r="13" spans="1:38" ht="23.25" thickBot="1">
      <c r="B13" s="247" t="s">
        <v>10</v>
      </c>
      <c r="C13" s="244" t="s">
        <v>11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02">
        <f t="shared" si="0"/>
        <v>0</v>
      </c>
      <c r="AK13" s="201">
        <f>Jun!AL13</f>
        <v>0</v>
      </c>
      <c r="AL13" s="202">
        <f t="shared" si="1"/>
        <v>0</v>
      </c>
    </row>
    <row r="14" spans="1:38" ht="23.25" thickBot="1">
      <c r="B14" s="247" t="s">
        <v>12</v>
      </c>
      <c r="C14" s="244" t="s">
        <v>13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02">
        <f t="shared" si="0"/>
        <v>0</v>
      </c>
      <c r="AK14" s="201">
        <f>Jun!AL14</f>
        <v>0</v>
      </c>
      <c r="AL14" s="202">
        <f t="shared" si="1"/>
        <v>0</v>
      </c>
    </row>
    <row r="15" spans="1:38" ht="23.25" thickBot="1">
      <c r="B15" s="247" t="s">
        <v>14</v>
      </c>
      <c r="C15" s="244"/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02">
        <f t="shared" si="0"/>
        <v>0</v>
      </c>
      <c r="AK15" s="201">
        <f>Jun!AL15</f>
        <v>0</v>
      </c>
      <c r="AL15" s="202">
        <f t="shared" si="1"/>
        <v>0</v>
      </c>
    </row>
    <row r="16" spans="1:38" ht="23.25" thickBot="1">
      <c r="B16" s="247" t="s">
        <v>15</v>
      </c>
      <c r="C16" s="244" t="s">
        <v>16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02">
        <f t="shared" si="0"/>
        <v>0</v>
      </c>
      <c r="AK16" s="201">
        <f>Jun!AL16</f>
        <v>0</v>
      </c>
      <c r="AL16" s="202">
        <f t="shared" si="1"/>
        <v>0</v>
      </c>
    </row>
    <row r="17" spans="2:38" ht="23.25" thickBot="1">
      <c r="B17" s="247" t="s">
        <v>17</v>
      </c>
      <c r="C17" s="244" t="s">
        <v>18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02">
        <f t="shared" si="0"/>
        <v>0</v>
      </c>
      <c r="AK17" s="201">
        <f>Jun!AL17</f>
        <v>0</v>
      </c>
      <c r="AL17" s="202">
        <f t="shared" si="1"/>
        <v>0</v>
      </c>
    </row>
    <row r="18" spans="2:38" ht="23.25" thickBot="1">
      <c r="B18" s="247" t="s">
        <v>19</v>
      </c>
      <c r="C18" s="244" t="s">
        <v>20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02">
        <f t="shared" si="0"/>
        <v>0</v>
      </c>
      <c r="AK18" s="201">
        <f>Jun!AL18</f>
        <v>0</v>
      </c>
      <c r="AL18" s="202">
        <f t="shared" si="1"/>
        <v>0</v>
      </c>
    </row>
    <row r="19" spans="2:38" ht="23.25" thickBot="1">
      <c r="B19" s="247" t="s">
        <v>21</v>
      </c>
      <c r="C19" s="244" t="s">
        <v>18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02">
        <f t="shared" si="0"/>
        <v>0</v>
      </c>
      <c r="AK19" s="201">
        <f>Jun!AL19</f>
        <v>0</v>
      </c>
      <c r="AL19" s="202">
        <f t="shared" si="1"/>
        <v>0</v>
      </c>
    </row>
    <row r="20" spans="2:38" ht="23.25" thickBot="1">
      <c r="B20" s="247" t="s">
        <v>23</v>
      </c>
      <c r="C20" s="244" t="s">
        <v>24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02">
        <f t="shared" si="0"/>
        <v>0</v>
      </c>
      <c r="AK20" s="201">
        <f>Jun!AL20</f>
        <v>0</v>
      </c>
      <c r="AL20" s="202">
        <f t="shared" si="1"/>
        <v>0</v>
      </c>
    </row>
    <row r="21" spans="2:38" ht="23.25" thickBot="1">
      <c r="B21" s="247" t="s">
        <v>25</v>
      </c>
      <c r="C21" s="244" t="s">
        <v>24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02">
        <f t="shared" si="0"/>
        <v>0</v>
      </c>
      <c r="AK21" s="201">
        <f>Jun!AL21</f>
        <v>0</v>
      </c>
      <c r="AL21" s="202">
        <f t="shared" si="1"/>
        <v>0</v>
      </c>
    </row>
    <row r="22" spans="2:38" ht="68.25" thickBot="1">
      <c r="B22" s="247" t="s">
        <v>26</v>
      </c>
      <c r="C22" s="244" t="s">
        <v>22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02">
        <f t="shared" si="0"/>
        <v>0</v>
      </c>
      <c r="AK22" s="201">
        <f>Jun!AL22</f>
        <v>0</v>
      </c>
      <c r="AL22" s="202">
        <f t="shared" si="1"/>
        <v>0</v>
      </c>
    </row>
    <row r="23" spans="2:38" ht="23.25" thickBot="1">
      <c r="B23" s="247" t="s">
        <v>27</v>
      </c>
      <c r="C23" s="244" t="s">
        <v>28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02">
        <f t="shared" si="0"/>
        <v>0</v>
      </c>
      <c r="AK23" s="201">
        <f>Jun!AL23</f>
        <v>0</v>
      </c>
      <c r="AL23" s="202">
        <f t="shared" si="1"/>
        <v>0</v>
      </c>
    </row>
    <row r="24" spans="2:38" ht="23.25" thickBot="1">
      <c r="B24" s="247" t="s">
        <v>29</v>
      </c>
      <c r="C24" s="244" t="s">
        <v>30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02">
        <f t="shared" si="0"/>
        <v>0</v>
      </c>
      <c r="AK24" s="201">
        <f>Jun!AL24</f>
        <v>0</v>
      </c>
      <c r="AL24" s="202">
        <f t="shared" si="1"/>
        <v>0</v>
      </c>
    </row>
    <row r="25" spans="2:38" ht="23.25" thickBot="1">
      <c r="B25" s="247" t="s">
        <v>31</v>
      </c>
      <c r="C25" s="244" t="s">
        <v>32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02">
        <f t="shared" si="0"/>
        <v>0</v>
      </c>
      <c r="AK25" s="201">
        <f>Jun!AL25</f>
        <v>0</v>
      </c>
      <c r="AL25" s="202">
        <f t="shared" si="1"/>
        <v>0</v>
      </c>
    </row>
    <row r="26" spans="2:38" ht="23.25" thickBot="1">
      <c r="B26" s="247" t="s">
        <v>33</v>
      </c>
      <c r="C26" s="244" t="s">
        <v>34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02">
        <f t="shared" si="0"/>
        <v>0</v>
      </c>
      <c r="AK26" s="201">
        <f>Jun!AL26</f>
        <v>0</v>
      </c>
      <c r="AL26" s="202">
        <f t="shared" si="1"/>
        <v>0</v>
      </c>
    </row>
    <row r="27" spans="2:38" ht="23.25" thickBot="1">
      <c r="B27" s="247" t="s">
        <v>35</v>
      </c>
      <c r="C27" s="244" t="s">
        <v>36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02">
        <f t="shared" si="0"/>
        <v>0</v>
      </c>
      <c r="AK27" s="201">
        <f>Jun!AL27</f>
        <v>0</v>
      </c>
      <c r="AL27" s="202">
        <f t="shared" si="1"/>
        <v>0</v>
      </c>
    </row>
    <row r="28" spans="2:38" ht="23.25" thickBot="1">
      <c r="B28" s="247" t="s">
        <v>37</v>
      </c>
      <c r="C28" s="244" t="s">
        <v>38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02">
        <f t="shared" si="0"/>
        <v>0</v>
      </c>
      <c r="AK28" s="201">
        <f>Jun!AL28</f>
        <v>0</v>
      </c>
      <c r="AL28" s="202">
        <f t="shared" si="1"/>
        <v>0</v>
      </c>
    </row>
    <row r="29" spans="2:38" ht="23.25" thickBot="1">
      <c r="B29" s="247" t="s">
        <v>39</v>
      </c>
      <c r="C29" s="244" t="s">
        <v>40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02">
        <f t="shared" si="0"/>
        <v>0</v>
      </c>
      <c r="AK29" s="201">
        <f>Jun!AL29</f>
        <v>0</v>
      </c>
      <c r="AL29" s="202">
        <f t="shared" si="1"/>
        <v>0</v>
      </c>
    </row>
    <row r="30" spans="2:38" ht="45.75" thickBot="1">
      <c r="B30" s="247" t="s">
        <v>42</v>
      </c>
      <c r="C30" s="244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02">
        <f t="shared" si="0"/>
        <v>0</v>
      </c>
      <c r="AK30" s="201">
        <f>Jun!AL30</f>
        <v>0</v>
      </c>
      <c r="AL30" s="202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02">
        <f t="shared" si="0"/>
        <v>0</v>
      </c>
      <c r="AK31" s="201">
        <f>Jun!AL31</f>
        <v>0</v>
      </c>
      <c r="AL31" s="202">
        <f t="shared" si="1"/>
        <v>0</v>
      </c>
    </row>
    <row r="32" spans="2:38" ht="23.25" thickBot="1">
      <c r="B32" s="247" t="s">
        <v>47</v>
      </c>
      <c r="C32" s="244" t="s">
        <v>43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02">
        <f t="shared" si="0"/>
        <v>0</v>
      </c>
      <c r="AK32" s="201">
        <f>Jun!AL32</f>
        <v>0</v>
      </c>
      <c r="AL32" s="202">
        <f t="shared" si="1"/>
        <v>0</v>
      </c>
    </row>
    <row r="33" spans="1:38" ht="23.25" thickBot="1">
      <c r="B33" s="247" t="s">
        <v>48</v>
      </c>
      <c r="C33" s="244" t="s">
        <v>41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02">
        <f t="shared" si="0"/>
        <v>0</v>
      </c>
      <c r="AK33" s="201">
        <f>Jun!AL33</f>
        <v>0</v>
      </c>
      <c r="AL33" s="202">
        <f t="shared" si="1"/>
        <v>0</v>
      </c>
    </row>
    <row r="34" spans="1:38" ht="35.25" thickBot="1">
      <c r="B34" s="247" t="s">
        <v>49</v>
      </c>
      <c r="C34" s="245" t="s">
        <v>50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02">
        <f t="shared" si="0"/>
        <v>0</v>
      </c>
      <c r="AK34" s="201">
        <f>Jun!AL34</f>
        <v>0</v>
      </c>
      <c r="AL34" s="202">
        <f t="shared" si="1"/>
        <v>0</v>
      </c>
    </row>
    <row r="35" spans="1:38" ht="23.25" thickBot="1">
      <c r="B35" s="247" t="s">
        <v>51</v>
      </c>
      <c r="C35" s="244" t="s">
        <v>52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02">
        <f t="shared" si="0"/>
        <v>0</v>
      </c>
      <c r="AK35" s="201">
        <f>Jun!AL35</f>
        <v>0</v>
      </c>
      <c r="AL35" s="202">
        <f t="shared" si="1"/>
        <v>0</v>
      </c>
    </row>
    <row r="36" spans="1:38" ht="23.25" thickBot="1">
      <c r="B36" s="247" t="s">
        <v>53</v>
      </c>
      <c r="C36" s="244" t="s">
        <v>54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05">
        <f t="shared" si="0"/>
        <v>0</v>
      </c>
      <c r="AK36" s="201">
        <f>Jun!AL36</f>
        <v>0</v>
      </c>
      <c r="AL36" s="205">
        <f t="shared" si="1"/>
        <v>0</v>
      </c>
    </row>
    <row r="37" spans="1:38" ht="23.25" thickBot="1">
      <c r="AH37" s="1010" t="s">
        <v>69</v>
      </c>
      <c r="AI37" s="1010"/>
      <c r="AJ37" s="206">
        <f>SUM(AJ8:AJ36)</f>
        <v>0</v>
      </c>
      <c r="AK37" s="206">
        <f t="shared" ref="AK37:AL37" si="2">SUM(AK8:AK36)</f>
        <v>0</v>
      </c>
      <c r="AL37" s="206">
        <f t="shared" si="2"/>
        <v>0</v>
      </c>
    </row>
    <row r="38" spans="1:38" ht="23.25" thickBot="1">
      <c r="AH38" s="1011" t="s">
        <v>70</v>
      </c>
      <c r="AI38" s="1011"/>
      <c r="AJ38" s="1011"/>
      <c r="AK38" s="1012">
        <f>April!AJ38</f>
        <v>1000</v>
      </c>
      <c r="AL38" s="1013"/>
    </row>
    <row r="39" spans="1:38" ht="23.25" thickBot="1">
      <c r="AH39" s="1011" t="s">
        <v>71</v>
      </c>
      <c r="AI39" s="1011"/>
      <c r="AJ39" s="1011"/>
      <c r="AK39" s="1012">
        <f>AL37</f>
        <v>0</v>
      </c>
      <c r="AL39" s="1013"/>
    </row>
    <row r="40" spans="1:38" ht="23.25" thickBot="1">
      <c r="AH40" s="1011" t="s">
        <v>72</v>
      </c>
      <c r="AI40" s="1011"/>
      <c r="AJ40" s="1011"/>
      <c r="AK40" s="1012">
        <f>SUM(AK38:AL39)</f>
        <v>1000</v>
      </c>
      <c r="AL40" s="1013"/>
    </row>
    <row r="41" spans="1:38" ht="23.25" thickBot="1">
      <c r="AH41" s="1011" t="s">
        <v>73</v>
      </c>
      <c r="AI41" s="1011"/>
      <c r="AJ41" s="1011"/>
      <c r="AK41" s="1012">
        <f>AL81</f>
        <v>82</v>
      </c>
      <c r="AL41" s="1013"/>
    </row>
    <row r="42" spans="1:38" ht="23.25" thickBot="1">
      <c r="AH42" s="1011" t="s">
        <v>74</v>
      </c>
      <c r="AI42" s="1011"/>
      <c r="AJ42" s="1011"/>
      <c r="AK42" s="1012">
        <f>AK40-AK41</f>
        <v>918</v>
      </c>
      <c r="AL42" s="1013"/>
    </row>
    <row r="43" spans="1:38">
      <c r="AH43" s="217"/>
      <c r="AI43" s="217"/>
      <c r="AJ43" s="217"/>
      <c r="AK43" s="218">
        <f>SUM(AK41:AL42)</f>
        <v>1000</v>
      </c>
      <c r="AL43" s="217"/>
    </row>
    <row r="44" spans="1:38" s="232" customFormat="1" ht="27">
      <c r="A44" s="1018" t="s">
        <v>61</v>
      </c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  <c r="R44" s="1018"/>
      <c r="S44" s="1018"/>
      <c r="T44" s="1018"/>
      <c r="U44" s="1018"/>
      <c r="V44" s="1018"/>
      <c r="W44" s="1018"/>
      <c r="X44" s="1018"/>
      <c r="Y44" s="1018"/>
      <c r="Z44" s="1018"/>
      <c r="AA44" s="1018"/>
      <c r="AB44" s="1018"/>
      <c r="AC44" s="1018"/>
      <c r="AD44" s="1018"/>
      <c r="AE44" s="1018"/>
      <c r="AF44" s="1018"/>
      <c r="AG44" s="1018"/>
      <c r="AH44" s="1018"/>
      <c r="AI44" s="1018"/>
      <c r="AJ44" s="1018"/>
      <c r="AK44" s="1018"/>
      <c r="AL44" s="1018"/>
    </row>
    <row r="45" spans="1:38" s="232" customFormat="1" ht="27">
      <c r="A45" s="1019" t="s">
        <v>817</v>
      </c>
      <c r="B45" s="1019"/>
      <c r="C45" s="1019"/>
      <c r="D45" s="1019"/>
      <c r="E45" s="1019"/>
      <c r="F45" s="1019"/>
      <c r="G45" s="1019"/>
      <c r="H45" s="1019"/>
      <c r="I45" s="1019"/>
      <c r="J45" s="1019"/>
      <c r="K45" s="1019"/>
      <c r="L45" s="1019"/>
      <c r="M45" s="1019"/>
      <c r="N45" s="1019"/>
      <c r="O45" s="1019"/>
      <c r="P45" s="1019"/>
      <c r="Q45" s="1019"/>
      <c r="R45" s="1019"/>
      <c r="S45" s="1019"/>
      <c r="T45" s="1019"/>
      <c r="U45" s="1019"/>
      <c r="V45" s="1019"/>
      <c r="W45" s="1019"/>
      <c r="X45" s="1019"/>
      <c r="Y45" s="1019"/>
      <c r="Z45" s="1019"/>
      <c r="AA45" s="1019"/>
      <c r="AB45" s="1019"/>
      <c r="AC45" s="1019"/>
      <c r="AD45" s="1019"/>
      <c r="AE45" s="1019"/>
      <c r="AF45" s="1019"/>
      <c r="AG45" s="1019"/>
      <c r="AH45" s="1019"/>
      <c r="AI45" s="1019"/>
      <c r="AJ45" s="1019"/>
      <c r="AK45" s="1019"/>
      <c r="AL45" s="1019"/>
    </row>
    <row r="46" spans="1:38" s="236" customFormat="1" ht="27">
      <c r="A46" s="233" t="s">
        <v>60</v>
      </c>
      <c r="B46" s="234" t="s">
        <v>62</v>
      </c>
      <c r="C46" s="233" t="s">
        <v>128</v>
      </c>
      <c r="D46" s="1020" t="s">
        <v>137</v>
      </c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20"/>
      <c r="T46" s="1020"/>
      <c r="U46" s="1020"/>
      <c r="V46" s="1020"/>
      <c r="W46" s="1020"/>
      <c r="X46" s="1020"/>
      <c r="Y46" s="1020"/>
      <c r="Z46" s="1020"/>
      <c r="AA46" s="1020"/>
      <c r="AB46" s="1020"/>
      <c r="AC46" s="1020"/>
      <c r="AD46" s="1020"/>
      <c r="AE46" s="1020"/>
      <c r="AF46" s="1020"/>
      <c r="AG46" s="1020"/>
      <c r="AH46" s="1020"/>
      <c r="AI46" s="1020"/>
      <c r="AJ46" s="1020"/>
      <c r="AK46" s="233" t="s">
        <v>64</v>
      </c>
      <c r="AL46" s="233"/>
    </row>
    <row r="47" spans="1:38" s="236" customFormat="1" ht="27.75" thickBot="1">
      <c r="B47" s="1020" t="s">
        <v>65</v>
      </c>
      <c r="C47" s="1020"/>
      <c r="D47" s="1021" t="str">
        <f>'मुख्य पान '!E2</f>
        <v>बळसाणे</v>
      </c>
      <c r="E47" s="1021"/>
      <c r="F47" s="1021"/>
      <c r="G47" s="1020" t="s">
        <v>66</v>
      </c>
      <c r="H47" s="1020"/>
      <c r="I47" s="1020"/>
      <c r="J47" s="1020" t="str">
        <f>'मुख्य पान '!I2</f>
        <v xml:space="preserve">साक्री </v>
      </c>
      <c r="K47" s="1020"/>
      <c r="L47" s="1020"/>
      <c r="M47" s="1020"/>
      <c r="N47" s="1020"/>
      <c r="O47" s="1020"/>
      <c r="Y47" s="1020" t="s">
        <v>67</v>
      </c>
      <c r="Z47" s="1020"/>
      <c r="AA47" s="1020" t="str">
        <f>'मुख्य पान '!M2</f>
        <v xml:space="preserve">धुळे </v>
      </c>
      <c r="AB47" s="1020"/>
      <c r="AC47" s="1020"/>
      <c r="AD47" s="1020"/>
      <c r="AE47" s="1020"/>
      <c r="AF47" s="1020"/>
      <c r="AG47" s="1020"/>
    </row>
    <row r="48" spans="1:38" s="194" customFormat="1" ht="23.25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992" t="s">
        <v>57</v>
      </c>
      <c r="AK48" s="992" t="s">
        <v>58</v>
      </c>
      <c r="AL48" s="992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993"/>
      <c r="AK49" s="993"/>
      <c r="AL49" s="993"/>
    </row>
    <row r="50" spans="2:38" ht="23.25" thickBot="1">
      <c r="B50" s="208" t="s">
        <v>75</v>
      </c>
      <c r="C50" s="209" t="s">
        <v>76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01">
        <f>SUM(E50:AI50)</f>
        <v>0</v>
      </c>
      <c r="AK50" s="201">
        <f>Jun!AL50</f>
        <v>2</v>
      </c>
      <c r="AL50" s="201">
        <f>SUM(AJ50:AK50)</f>
        <v>2</v>
      </c>
    </row>
    <row r="51" spans="2:38" ht="68.25" thickBot="1">
      <c r="B51" s="208" t="s">
        <v>77</v>
      </c>
      <c r="C51" s="211" t="s">
        <v>78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02">
        <f t="shared" ref="AJ51:AJ80" si="3">SUM(E51:AI51)</f>
        <v>0</v>
      </c>
      <c r="AK51" s="201">
        <f>Jun!AL51</f>
        <v>2</v>
      </c>
      <c r="AL51" s="202">
        <f t="shared" ref="AL51:AL80" si="4">SUM(AJ51:AK51)</f>
        <v>2</v>
      </c>
    </row>
    <row r="52" spans="2:38" ht="23.25" thickBot="1">
      <c r="B52" s="208" t="s">
        <v>79</v>
      </c>
      <c r="C52" s="209" t="s">
        <v>80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02">
        <f t="shared" si="3"/>
        <v>0</v>
      </c>
      <c r="AK52" s="201">
        <f>Jun!AL52</f>
        <v>2</v>
      </c>
      <c r="AL52" s="202">
        <f t="shared" si="4"/>
        <v>2</v>
      </c>
    </row>
    <row r="53" spans="2:38" ht="23.25" thickBot="1">
      <c r="B53" s="208" t="s">
        <v>81</v>
      </c>
      <c r="C53" s="209" t="s">
        <v>82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02">
        <f t="shared" si="3"/>
        <v>0</v>
      </c>
      <c r="AK53" s="201">
        <f>Jun!AL53</f>
        <v>2</v>
      </c>
      <c r="AL53" s="202">
        <f t="shared" si="4"/>
        <v>2</v>
      </c>
    </row>
    <row r="54" spans="2:38" ht="23.25" thickBot="1">
      <c r="B54" s="208" t="s">
        <v>83</v>
      </c>
      <c r="C54" s="209" t="s">
        <v>84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02">
        <f t="shared" si="3"/>
        <v>0</v>
      </c>
      <c r="AK54" s="201">
        <f>Jun!AL54</f>
        <v>2</v>
      </c>
      <c r="AL54" s="202">
        <f t="shared" si="4"/>
        <v>2</v>
      </c>
    </row>
    <row r="55" spans="2:38" ht="23.25" thickBot="1">
      <c r="B55" s="208" t="s">
        <v>85</v>
      </c>
      <c r="C55" s="209" t="s">
        <v>86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02">
        <f t="shared" si="3"/>
        <v>0</v>
      </c>
      <c r="AK55" s="201">
        <f>Jun!AL55</f>
        <v>2</v>
      </c>
      <c r="AL55" s="202">
        <f t="shared" si="4"/>
        <v>2</v>
      </c>
    </row>
    <row r="56" spans="2:38" ht="23.25" thickBot="1">
      <c r="B56" s="208" t="s">
        <v>87</v>
      </c>
      <c r="C56" s="209" t="s">
        <v>88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02">
        <f t="shared" si="3"/>
        <v>0</v>
      </c>
      <c r="AK56" s="201">
        <f>Jun!AL56</f>
        <v>2</v>
      </c>
      <c r="AL56" s="202">
        <f t="shared" si="4"/>
        <v>2</v>
      </c>
    </row>
    <row r="57" spans="2:38" ht="23.25" thickBot="1">
      <c r="B57" s="208" t="s">
        <v>89</v>
      </c>
      <c r="C57" s="212">
        <v>2215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02">
        <f t="shared" si="3"/>
        <v>0</v>
      </c>
      <c r="AK57" s="201">
        <f>Jun!AL57</f>
        <v>2</v>
      </c>
      <c r="AL57" s="202">
        <f t="shared" si="4"/>
        <v>2</v>
      </c>
    </row>
    <row r="58" spans="2:38" ht="68.25" thickBot="1">
      <c r="B58" s="208" t="s">
        <v>90</v>
      </c>
      <c r="C58" s="211" t="s">
        <v>91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02">
        <f t="shared" si="3"/>
        <v>0</v>
      </c>
      <c r="AK58" s="201">
        <f>Jun!AL58</f>
        <v>2</v>
      </c>
      <c r="AL58" s="202">
        <f t="shared" si="4"/>
        <v>2</v>
      </c>
    </row>
    <row r="59" spans="2:38" ht="23.25" thickBot="1">
      <c r="B59" s="208" t="s">
        <v>92</v>
      </c>
      <c r="C59" s="209" t="s">
        <v>93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02">
        <f t="shared" si="3"/>
        <v>0</v>
      </c>
      <c r="AK59" s="201">
        <f>Jun!AL59</f>
        <v>2</v>
      </c>
      <c r="AL59" s="202">
        <f t="shared" si="4"/>
        <v>2</v>
      </c>
    </row>
    <row r="60" spans="2:38" ht="23.25" thickBot="1">
      <c r="B60" s="208" t="s">
        <v>94</v>
      </c>
      <c r="C60" s="209" t="s">
        <v>95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02">
        <f t="shared" si="3"/>
        <v>0</v>
      </c>
      <c r="AK60" s="201">
        <f>Jun!AL60</f>
        <v>2</v>
      </c>
      <c r="AL60" s="202">
        <f t="shared" si="4"/>
        <v>2</v>
      </c>
    </row>
    <row r="61" spans="2:38" ht="23.25" thickBot="1">
      <c r="B61" s="208" t="s">
        <v>96</v>
      </c>
      <c r="C61" s="209" t="s">
        <v>97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02">
        <f t="shared" si="3"/>
        <v>0</v>
      </c>
      <c r="AK61" s="201">
        <f>Jun!AL61</f>
        <v>2</v>
      </c>
      <c r="AL61" s="202">
        <f t="shared" si="4"/>
        <v>2</v>
      </c>
    </row>
    <row r="62" spans="2:38" ht="23.25" thickBot="1">
      <c r="B62" s="208" t="s">
        <v>98</v>
      </c>
      <c r="C62" s="213">
        <v>22024202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02">
        <f t="shared" si="3"/>
        <v>0</v>
      </c>
      <c r="AK62" s="201">
        <f>Jun!AL62</f>
        <v>2</v>
      </c>
      <c r="AL62" s="202">
        <f t="shared" si="4"/>
        <v>2</v>
      </c>
    </row>
    <row r="63" spans="2:38" ht="23.25" thickBot="1">
      <c r="B63" s="208" t="s">
        <v>46</v>
      </c>
      <c r="C63" s="213"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02">
        <f t="shared" si="3"/>
        <v>0</v>
      </c>
      <c r="AK63" s="201">
        <f>Jun!AL63</f>
        <v>2</v>
      </c>
      <c r="AL63" s="202">
        <f t="shared" si="4"/>
        <v>2</v>
      </c>
    </row>
    <row r="64" spans="2:38" ht="23.25" thickBot="1">
      <c r="B64" s="208" t="s">
        <v>99</v>
      </c>
      <c r="C64" s="209" t="s">
        <v>100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02">
        <f t="shared" si="3"/>
        <v>0</v>
      </c>
      <c r="AK64" s="201">
        <f>Jun!AL64</f>
        <v>2</v>
      </c>
      <c r="AL64" s="202">
        <f t="shared" si="4"/>
        <v>2</v>
      </c>
    </row>
    <row r="65" spans="2:38" ht="23.25" thickBot="1">
      <c r="B65" s="208" t="s">
        <v>101</v>
      </c>
      <c r="C65" s="209" t="s">
        <v>102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02">
        <f t="shared" si="3"/>
        <v>0</v>
      </c>
      <c r="AK65" s="201">
        <f>Jun!AL65</f>
        <v>2</v>
      </c>
      <c r="AL65" s="202">
        <f t="shared" si="4"/>
        <v>2</v>
      </c>
    </row>
    <row r="66" spans="2:38" ht="23.25" thickBot="1">
      <c r="B66" s="208" t="s">
        <v>103</v>
      </c>
      <c r="C66" s="209" t="s">
        <v>88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02">
        <f t="shared" si="3"/>
        <v>0</v>
      </c>
      <c r="AK66" s="201">
        <f>Jun!AL66</f>
        <v>2</v>
      </c>
      <c r="AL66" s="202">
        <f t="shared" si="4"/>
        <v>2</v>
      </c>
    </row>
    <row r="67" spans="2:38" ht="23.25" thickBot="1">
      <c r="B67" s="208" t="s">
        <v>104</v>
      </c>
      <c r="C67" s="209" t="s">
        <v>105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02">
        <f t="shared" si="3"/>
        <v>0</v>
      </c>
      <c r="AK67" s="201">
        <f>Jun!AL67</f>
        <v>2</v>
      </c>
      <c r="AL67" s="202">
        <f t="shared" si="4"/>
        <v>2</v>
      </c>
    </row>
    <row r="68" spans="2:38" ht="23.25" thickBot="1">
      <c r="B68" s="208" t="s">
        <v>106</v>
      </c>
      <c r="C68" s="209"/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02">
        <f t="shared" si="3"/>
        <v>0</v>
      </c>
      <c r="AK68" s="201">
        <f>Jun!AL68</f>
        <v>2</v>
      </c>
      <c r="AL68" s="202">
        <f t="shared" si="4"/>
        <v>2</v>
      </c>
    </row>
    <row r="69" spans="2:38" ht="23.25" thickBot="1">
      <c r="B69" s="208" t="s">
        <v>107</v>
      </c>
      <c r="C69" s="209"/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02">
        <f t="shared" si="3"/>
        <v>0</v>
      </c>
      <c r="AK69" s="201">
        <f>Jun!AL69</f>
        <v>2</v>
      </c>
      <c r="AL69" s="202">
        <f t="shared" si="4"/>
        <v>2</v>
      </c>
    </row>
    <row r="70" spans="2:38" ht="23.25" thickBot="1">
      <c r="B70" s="208" t="s">
        <v>108</v>
      </c>
      <c r="C70" s="209" t="s">
        <v>109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02">
        <f t="shared" si="3"/>
        <v>0</v>
      </c>
      <c r="AK70" s="201">
        <f>Jun!AL70</f>
        <v>2</v>
      </c>
      <c r="AL70" s="202">
        <f t="shared" si="4"/>
        <v>2</v>
      </c>
    </row>
    <row r="71" spans="2:38" ht="23.25" thickBot="1">
      <c r="B71" s="208" t="s">
        <v>110</v>
      </c>
      <c r="C71" s="209" t="s">
        <v>111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02">
        <f t="shared" si="3"/>
        <v>0</v>
      </c>
      <c r="AK71" s="201">
        <f>Jun!AL71</f>
        <v>2</v>
      </c>
      <c r="AL71" s="202">
        <f t="shared" si="4"/>
        <v>2</v>
      </c>
    </row>
    <row r="72" spans="2:38" ht="23.25" thickBot="1">
      <c r="B72" s="208" t="s">
        <v>112</v>
      </c>
      <c r="C72" s="209" t="s">
        <v>113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02">
        <f t="shared" si="3"/>
        <v>0</v>
      </c>
      <c r="AK72" s="201">
        <f>Jun!AL72</f>
        <v>2</v>
      </c>
      <c r="AL72" s="202">
        <f t="shared" si="4"/>
        <v>2</v>
      </c>
    </row>
    <row r="73" spans="2:38" ht="23.25" thickBot="1">
      <c r="B73" s="208" t="s">
        <v>114</v>
      </c>
      <c r="C73" s="209" t="s">
        <v>115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02">
        <f t="shared" si="3"/>
        <v>0</v>
      </c>
      <c r="AK73" s="201">
        <f>Jun!AL73</f>
        <v>2</v>
      </c>
      <c r="AL73" s="202">
        <f t="shared" si="4"/>
        <v>2</v>
      </c>
    </row>
    <row r="74" spans="2:38" ht="23.25" thickBot="1">
      <c r="B74" s="208" t="s">
        <v>116</v>
      </c>
      <c r="C74" s="209" t="s">
        <v>117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02">
        <f t="shared" si="3"/>
        <v>0</v>
      </c>
      <c r="AK74" s="201">
        <f>Jun!AL74</f>
        <v>2</v>
      </c>
      <c r="AL74" s="202">
        <f t="shared" si="4"/>
        <v>2</v>
      </c>
    </row>
    <row r="75" spans="2:38" ht="23.25" thickBot="1">
      <c r="B75" s="208" t="s">
        <v>118</v>
      </c>
      <c r="C75" s="209" t="s">
        <v>119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02">
        <f t="shared" si="3"/>
        <v>0</v>
      </c>
      <c r="AK75" s="201">
        <f>Jun!AL75</f>
        <v>22</v>
      </c>
      <c r="AL75" s="202">
        <f t="shared" si="4"/>
        <v>22</v>
      </c>
    </row>
    <row r="76" spans="2:38" ht="33" customHeight="1" thickBot="1">
      <c r="B76" s="214" t="s">
        <v>120</v>
      </c>
      <c r="C76" s="211" t="s">
        <v>78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16">
        <f t="shared" si="3"/>
        <v>0</v>
      </c>
      <c r="AK76" s="201">
        <f>Jun!AL76</f>
        <v>2</v>
      </c>
      <c r="AL76" s="216">
        <f t="shared" si="4"/>
        <v>2</v>
      </c>
    </row>
    <row r="77" spans="2:38" ht="23.25" thickBot="1">
      <c r="B77" s="208" t="s">
        <v>48</v>
      </c>
      <c r="C77" s="203" t="s">
        <v>41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16">
        <f t="shared" si="3"/>
        <v>0</v>
      </c>
      <c r="AK77" s="201">
        <f>Jun!AL77</f>
        <v>2</v>
      </c>
      <c r="AL77" s="216">
        <f t="shared" si="4"/>
        <v>2</v>
      </c>
    </row>
    <row r="78" spans="2:38" ht="45.75" thickBot="1">
      <c r="B78" s="208" t="s">
        <v>49</v>
      </c>
      <c r="C78" s="204" t="s">
        <v>50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16">
        <f t="shared" si="3"/>
        <v>0</v>
      </c>
      <c r="AK78" s="201">
        <f>Jun!AL78</f>
        <v>2</v>
      </c>
      <c r="AL78" s="216">
        <f t="shared" si="4"/>
        <v>2</v>
      </c>
    </row>
    <row r="79" spans="2:38" ht="23.25" thickBot="1">
      <c r="B79" s="208" t="s">
        <v>121</v>
      </c>
      <c r="C79" s="209" t="s">
        <v>122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16">
        <f t="shared" si="3"/>
        <v>0</v>
      </c>
      <c r="AK79" s="201">
        <f>Jun!AL79</f>
        <v>2</v>
      </c>
      <c r="AL79" s="216">
        <f t="shared" si="4"/>
        <v>2</v>
      </c>
    </row>
    <row r="80" spans="2:38" ht="23.25" thickBot="1">
      <c r="B80" s="208" t="s">
        <v>814</v>
      </c>
      <c r="C80" s="209" t="s">
        <v>123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16">
        <f t="shared" si="3"/>
        <v>0</v>
      </c>
      <c r="AK80" s="201">
        <f>Jun!AL80</f>
        <v>2</v>
      </c>
      <c r="AL80" s="216">
        <f t="shared" si="4"/>
        <v>2</v>
      </c>
    </row>
    <row r="81" spans="34:38" ht="28.5" customHeight="1" thickBot="1">
      <c r="AH81" s="1024" t="s">
        <v>69</v>
      </c>
      <c r="AI81" s="1024"/>
      <c r="AJ81" s="206">
        <f t="shared" ref="AJ81:AK81" si="5">SUM(AJ50:AJ80)</f>
        <v>0</v>
      </c>
      <c r="AK81" s="206">
        <f t="shared" si="5"/>
        <v>82</v>
      </c>
      <c r="AL81" s="206">
        <f>SUM(AL50:AL80)</f>
        <v>82</v>
      </c>
    </row>
  </sheetData>
  <mergeCells count="42">
    <mergeCell ref="AH81:AI81"/>
    <mergeCell ref="B48:C49"/>
    <mergeCell ref="D48:D49"/>
    <mergeCell ref="E48:AI48"/>
    <mergeCell ref="AJ48:AJ49"/>
    <mergeCell ref="AK48:AK49"/>
    <mergeCell ref="AL48:AL49"/>
    <mergeCell ref="D46:AJ46"/>
    <mergeCell ref="B47:C47"/>
    <mergeCell ref="G47:I47"/>
    <mergeCell ref="J47:O47"/>
    <mergeCell ref="Y47:Z47"/>
    <mergeCell ref="AA47:AG47"/>
    <mergeCell ref="D47:F47"/>
    <mergeCell ref="A45:AL45"/>
    <mergeCell ref="AH37:AI37"/>
    <mergeCell ref="AH38:AJ38"/>
    <mergeCell ref="AK38:AL38"/>
    <mergeCell ref="AH39:AJ39"/>
    <mergeCell ref="AK39:AL39"/>
    <mergeCell ref="AH40:AJ40"/>
    <mergeCell ref="AK40:AL40"/>
    <mergeCell ref="AH41:AJ41"/>
    <mergeCell ref="AK41:AL41"/>
    <mergeCell ref="AH42:AJ42"/>
    <mergeCell ref="AK42:AL42"/>
    <mergeCell ref="A44:AL44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rintOptions horizontalCentered="1" verticalCentered="1"/>
  <pageMargins left="0.7" right="0.7" top="0.75" bottom="0.75" header="0.3" footer="0.3"/>
  <pageSetup paperSize="5" scale="48" orientation="landscape" r:id="rId1"/>
  <rowBreaks count="1" manualBreakCount="1">
    <brk id="43" max="1638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00000"/>
  </sheetPr>
  <dimension ref="A1:AL82"/>
  <sheetViews>
    <sheetView view="pageBreakPreview" topLeftCell="A68" zoomScale="55" zoomScaleSheetLayoutView="55" workbookViewId="0">
      <selection activeCell="AI36" sqref="D8:AI36"/>
    </sheetView>
  </sheetViews>
  <sheetFormatPr defaultRowHeight="22.5"/>
  <cols>
    <col min="1" max="1" width="0.140625" style="191" customWidth="1"/>
    <col min="2" max="2" width="38.140625" style="191" customWidth="1"/>
    <col min="3" max="3" width="18.42578125" style="191" bestFit="1" customWidth="1"/>
    <col min="4" max="4" width="9.140625" style="191" customWidth="1"/>
    <col min="5" max="14" width="5.7109375" style="191" customWidth="1"/>
    <col min="15" max="15" width="8.7109375" style="191" customWidth="1"/>
    <col min="16" max="32" width="5.7109375" style="191" customWidth="1"/>
    <col min="33" max="33" width="10.85546875" style="191" customWidth="1"/>
    <col min="34" max="35" width="5.7109375" style="191" customWidth="1"/>
    <col min="36" max="36" width="12.42578125" style="191" customWidth="1"/>
    <col min="37" max="37" width="14.28515625" style="191" customWidth="1"/>
    <col min="38" max="38" width="13.85546875" style="191" bestFit="1" customWidth="1"/>
    <col min="39" max="16384" width="9.140625" style="191"/>
  </cols>
  <sheetData>
    <row r="1" spans="1:38" ht="45" customHeight="1"/>
    <row r="2" spans="1:38" s="232" customFormat="1" ht="27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38" s="232" customFormat="1" ht="27">
      <c r="A3" s="1019" t="s">
        <v>817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38" s="236" customFormat="1" ht="27">
      <c r="A4" s="233" t="s">
        <v>60</v>
      </c>
      <c r="B4" s="234" t="s">
        <v>62</v>
      </c>
      <c r="C4" s="233" t="s">
        <v>136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3" t="s">
        <v>64</v>
      </c>
      <c r="AL4" s="233"/>
    </row>
    <row r="5" spans="1:38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992" t="s">
        <v>57</v>
      </c>
      <c r="AK6" s="992" t="s">
        <v>58</v>
      </c>
      <c r="AL6" s="992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993"/>
      <c r="AK7" s="993"/>
      <c r="AL7" s="993"/>
    </row>
    <row r="8" spans="1:38" ht="23.25" thickBot="1">
      <c r="B8" s="246" t="s">
        <v>0</v>
      </c>
      <c r="C8" s="243" t="s">
        <v>1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01">
        <f>SUM(E8:AI8)</f>
        <v>0</v>
      </c>
      <c r="AK8" s="201">
        <f>July!AL8</f>
        <v>0</v>
      </c>
      <c r="AL8" s="202">
        <f>SUM(AJ8:AK8)</f>
        <v>0</v>
      </c>
    </row>
    <row r="9" spans="1:38" ht="45.75" thickBot="1">
      <c r="B9" s="247" t="s">
        <v>2</v>
      </c>
      <c r="C9" s="244" t="s">
        <v>3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02">
        <f t="shared" ref="AJ9:AJ36" si="0">SUM(E9:AI9)</f>
        <v>0</v>
      </c>
      <c r="AK9" s="201">
        <f>July!AL9</f>
        <v>0</v>
      </c>
      <c r="AL9" s="202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02">
        <f t="shared" si="0"/>
        <v>0</v>
      </c>
      <c r="AK10" s="201">
        <f>July!AL10</f>
        <v>0</v>
      </c>
      <c r="AL10" s="202">
        <f t="shared" si="1"/>
        <v>0</v>
      </c>
    </row>
    <row r="11" spans="1:38" ht="23.25" thickBot="1">
      <c r="B11" s="247" t="s">
        <v>6</v>
      </c>
      <c r="C11" s="244" t="s">
        <v>7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02">
        <f t="shared" si="0"/>
        <v>0</v>
      </c>
      <c r="AK11" s="201">
        <f>July!AL11</f>
        <v>0</v>
      </c>
      <c r="AL11" s="202">
        <f t="shared" si="1"/>
        <v>0</v>
      </c>
    </row>
    <row r="12" spans="1:38" ht="45.75" thickBot="1">
      <c r="B12" s="247" t="s">
        <v>8</v>
      </c>
      <c r="C12" s="244" t="s">
        <v>9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02">
        <f t="shared" si="0"/>
        <v>0</v>
      </c>
      <c r="AK12" s="201">
        <f>July!AL12</f>
        <v>0</v>
      </c>
      <c r="AL12" s="202">
        <f t="shared" si="1"/>
        <v>0</v>
      </c>
    </row>
    <row r="13" spans="1:38" ht="23.25" thickBot="1">
      <c r="B13" s="247" t="s">
        <v>10</v>
      </c>
      <c r="C13" s="244" t="s">
        <v>11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02">
        <f t="shared" si="0"/>
        <v>0</v>
      </c>
      <c r="AK13" s="201">
        <f>July!AL13</f>
        <v>0</v>
      </c>
      <c r="AL13" s="202">
        <f t="shared" si="1"/>
        <v>0</v>
      </c>
    </row>
    <row r="14" spans="1:38" ht="23.25" thickBot="1">
      <c r="B14" s="247" t="s">
        <v>12</v>
      </c>
      <c r="C14" s="244" t="s">
        <v>13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02">
        <f t="shared" si="0"/>
        <v>0</v>
      </c>
      <c r="AK14" s="201">
        <f>July!AL14</f>
        <v>0</v>
      </c>
      <c r="AL14" s="202">
        <f t="shared" si="1"/>
        <v>0</v>
      </c>
    </row>
    <row r="15" spans="1:38" ht="23.25" thickBot="1">
      <c r="B15" s="247" t="s">
        <v>14</v>
      </c>
      <c r="C15" s="244"/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02">
        <f t="shared" si="0"/>
        <v>0</v>
      </c>
      <c r="AK15" s="201">
        <f>July!AL15</f>
        <v>0</v>
      </c>
      <c r="AL15" s="202">
        <f t="shared" si="1"/>
        <v>0</v>
      </c>
    </row>
    <row r="16" spans="1:38" ht="23.25" thickBot="1">
      <c r="B16" s="247" t="s">
        <v>15</v>
      </c>
      <c r="C16" s="244" t="s">
        <v>16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02">
        <f t="shared" si="0"/>
        <v>0</v>
      </c>
      <c r="AK16" s="201">
        <f>July!AL16</f>
        <v>0</v>
      </c>
      <c r="AL16" s="202">
        <f t="shared" si="1"/>
        <v>0</v>
      </c>
    </row>
    <row r="17" spans="2:38" ht="23.25" thickBot="1">
      <c r="B17" s="247" t="s">
        <v>17</v>
      </c>
      <c r="C17" s="244" t="s">
        <v>18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02">
        <f t="shared" si="0"/>
        <v>0</v>
      </c>
      <c r="AK17" s="201">
        <f>July!AL17</f>
        <v>0</v>
      </c>
      <c r="AL17" s="202">
        <f t="shared" si="1"/>
        <v>0</v>
      </c>
    </row>
    <row r="18" spans="2:38" ht="23.25" thickBot="1">
      <c r="B18" s="247" t="s">
        <v>19</v>
      </c>
      <c r="C18" s="244" t="s">
        <v>20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02">
        <f t="shared" si="0"/>
        <v>0</v>
      </c>
      <c r="AK18" s="201">
        <f>July!AL18</f>
        <v>0</v>
      </c>
      <c r="AL18" s="202">
        <f t="shared" si="1"/>
        <v>0</v>
      </c>
    </row>
    <row r="19" spans="2:38" ht="23.25" thickBot="1">
      <c r="B19" s="247" t="s">
        <v>21</v>
      </c>
      <c r="C19" s="244" t="s">
        <v>18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02">
        <f t="shared" si="0"/>
        <v>0</v>
      </c>
      <c r="AK19" s="201">
        <f>July!AL19</f>
        <v>0</v>
      </c>
      <c r="AL19" s="202">
        <f t="shared" si="1"/>
        <v>0</v>
      </c>
    </row>
    <row r="20" spans="2:38" ht="23.25" thickBot="1">
      <c r="B20" s="247" t="s">
        <v>23</v>
      </c>
      <c r="C20" s="244" t="s">
        <v>24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02">
        <f t="shared" si="0"/>
        <v>0</v>
      </c>
      <c r="AK20" s="201">
        <f>July!AL20</f>
        <v>0</v>
      </c>
      <c r="AL20" s="202">
        <f t="shared" si="1"/>
        <v>0</v>
      </c>
    </row>
    <row r="21" spans="2:38" ht="23.25" thickBot="1">
      <c r="B21" s="247" t="s">
        <v>25</v>
      </c>
      <c r="C21" s="244" t="s">
        <v>24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02">
        <f t="shared" si="0"/>
        <v>0</v>
      </c>
      <c r="AK21" s="201">
        <f>July!AL21</f>
        <v>0</v>
      </c>
      <c r="AL21" s="202">
        <f t="shared" si="1"/>
        <v>0</v>
      </c>
    </row>
    <row r="22" spans="2:38" ht="68.25" thickBot="1">
      <c r="B22" s="247" t="s">
        <v>26</v>
      </c>
      <c r="C22" s="244" t="s">
        <v>22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02">
        <f t="shared" si="0"/>
        <v>0</v>
      </c>
      <c r="AK22" s="201">
        <f>July!AL22</f>
        <v>0</v>
      </c>
      <c r="AL22" s="202">
        <f t="shared" si="1"/>
        <v>0</v>
      </c>
    </row>
    <row r="23" spans="2:38" ht="23.25" thickBot="1">
      <c r="B23" s="247" t="s">
        <v>27</v>
      </c>
      <c r="C23" s="244" t="s">
        <v>28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02">
        <f t="shared" si="0"/>
        <v>0</v>
      </c>
      <c r="AK23" s="201">
        <f>July!AL23</f>
        <v>0</v>
      </c>
      <c r="AL23" s="202">
        <f t="shared" si="1"/>
        <v>0</v>
      </c>
    </row>
    <row r="24" spans="2:38" ht="23.25" thickBot="1">
      <c r="B24" s="247" t="s">
        <v>29</v>
      </c>
      <c r="C24" s="244" t="s">
        <v>30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02">
        <f t="shared" si="0"/>
        <v>0</v>
      </c>
      <c r="AK24" s="201">
        <f>July!AL24</f>
        <v>0</v>
      </c>
      <c r="AL24" s="202">
        <f t="shared" si="1"/>
        <v>0</v>
      </c>
    </row>
    <row r="25" spans="2:38" ht="23.25" thickBot="1">
      <c r="B25" s="247" t="s">
        <v>31</v>
      </c>
      <c r="C25" s="244" t="s">
        <v>32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02">
        <f t="shared" si="0"/>
        <v>0</v>
      </c>
      <c r="AK25" s="201">
        <f>July!AL25</f>
        <v>0</v>
      </c>
      <c r="AL25" s="202">
        <f t="shared" si="1"/>
        <v>0</v>
      </c>
    </row>
    <row r="26" spans="2:38" ht="23.25" thickBot="1">
      <c r="B26" s="247" t="s">
        <v>33</v>
      </c>
      <c r="C26" s="244" t="s">
        <v>34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02">
        <f t="shared" si="0"/>
        <v>0</v>
      </c>
      <c r="AK26" s="201">
        <f>July!AL26</f>
        <v>0</v>
      </c>
      <c r="AL26" s="202">
        <f t="shared" si="1"/>
        <v>0</v>
      </c>
    </row>
    <row r="27" spans="2:38" ht="23.25" thickBot="1">
      <c r="B27" s="247" t="s">
        <v>35</v>
      </c>
      <c r="C27" s="244" t="s">
        <v>36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02">
        <f t="shared" si="0"/>
        <v>0</v>
      </c>
      <c r="AK27" s="201">
        <f>July!AL27</f>
        <v>0</v>
      </c>
      <c r="AL27" s="202">
        <f t="shared" si="1"/>
        <v>0</v>
      </c>
    </row>
    <row r="28" spans="2:38" ht="23.25" thickBot="1">
      <c r="B28" s="247" t="s">
        <v>37</v>
      </c>
      <c r="C28" s="244" t="s">
        <v>38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02">
        <f t="shared" si="0"/>
        <v>0</v>
      </c>
      <c r="AK28" s="201">
        <f>July!AL28</f>
        <v>0</v>
      </c>
      <c r="AL28" s="202">
        <f t="shared" si="1"/>
        <v>0</v>
      </c>
    </row>
    <row r="29" spans="2:38" ht="23.25" thickBot="1">
      <c r="B29" s="247" t="s">
        <v>39</v>
      </c>
      <c r="C29" s="244" t="s">
        <v>40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02">
        <f t="shared" si="0"/>
        <v>0</v>
      </c>
      <c r="AK29" s="201">
        <f>July!AL29</f>
        <v>0</v>
      </c>
      <c r="AL29" s="202">
        <f t="shared" si="1"/>
        <v>0</v>
      </c>
    </row>
    <row r="30" spans="2:38" ht="45.75" thickBot="1">
      <c r="B30" s="247" t="s">
        <v>42</v>
      </c>
      <c r="C30" s="244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02">
        <f t="shared" si="0"/>
        <v>0</v>
      </c>
      <c r="AK30" s="201">
        <f>July!AL30</f>
        <v>0</v>
      </c>
      <c r="AL30" s="202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02">
        <f t="shared" si="0"/>
        <v>0</v>
      </c>
      <c r="AK31" s="201">
        <f>July!AL31</f>
        <v>0</v>
      </c>
      <c r="AL31" s="202">
        <f t="shared" si="1"/>
        <v>0</v>
      </c>
    </row>
    <row r="32" spans="2:38" ht="23.25" thickBot="1">
      <c r="B32" s="247" t="s">
        <v>47</v>
      </c>
      <c r="C32" s="244" t="s">
        <v>43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02">
        <f t="shared" si="0"/>
        <v>0</v>
      </c>
      <c r="AK32" s="201">
        <f>July!AL32</f>
        <v>0</v>
      </c>
      <c r="AL32" s="202">
        <f t="shared" si="1"/>
        <v>0</v>
      </c>
    </row>
    <row r="33" spans="1:38" ht="23.25" thickBot="1">
      <c r="B33" s="247" t="s">
        <v>48</v>
      </c>
      <c r="C33" s="244" t="s">
        <v>41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02">
        <f t="shared" si="0"/>
        <v>0</v>
      </c>
      <c r="AK33" s="201">
        <f>July!AL33</f>
        <v>0</v>
      </c>
      <c r="AL33" s="202">
        <f t="shared" si="1"/>
        <v>0</v>
      </c>
    </row>
    <row r="34" spans="1:38" ht="35.25" thickBot="1">
      <c r="B34" s="247" t="s">
        <v>49</v>
      </c>
      <c r="C34" s="245" t="s">
        <v>50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02">
        <f t="shared" si="0"/>
        <v>0</v>
      </c>
      <c r="AK34" s="201">
        <f>July!AL34</f>
        <v>0</v>
      </c>
      <c r="AL34" s="202">
        <f t="shared" si="1"/>
        <v>0</v>
      </c>
    </row>
    <row r="35" spans="1:38" ht="23.25" thickBot="1">
      <c r="B35" s="247" t="s">
        <v>51</v>
      </c>
      <c r="C35" s="244" t="s">
        <v>52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02">
        <f t="shared" si="0"/>
        <v>0</v>
      </c>
      <c r="AK35" s="201">
        <f>July!AL35</f>
        <v>0</v>
      </c>
      <c r="AL35" s="202">
        <f t="shared" si="1"/>
        <v>0</v>
      </c>
    </row>
    <row r="36" spans="1:38" ht="23.25" thickBot="1">
      <c r="B36" s="247" t="s">
        <v>53</v>
      </c>
      <c r="C36" s="244" t="s">
        <v>54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05">
        <f t="shared" si="0"/>
        <v>0</v>
      </c>
      <c r="AK36" s="201">
        <f>July!AL36</f>
        <v>0</v>
      </c>
      <c r="AL36" s="205">
        <f t="shared" si="1"/>
        <v>0</v>
      </c>
    </row>
    <row r="37" spans="1:38" ht="23.25" thickBot="1">
      <c r="AH37" s="1010" t="s">
        <v>69</v>
      </c>
      <c r="AI37" s="1010"/>
      <c r="AJ37" s="206">
        <f>SUM(AJ8:AJ36)</f>
        <v>0</v>
      </c>
      <c r="AK37" s="206">
        <f t="shared" ref="AK37:AL37" si="2">SUM(AK8:AK36)</f>
        <v>0</v>
      </c>
      <c r="AL37" s="206">
        <f t="shared" si="2"/>
        <v>0</v>
      </c>
    </row>
    <row r="38" spans="1:38" ht="23.25" thickBot="1">
      <c r="AH38" s="217"/>
      <c r="AI38" s="1011" t="s">
        <v>70</v>
      </c>
      <c r="AJ38" s="1026"/>
      <c r="AK38" s="1012">
        <f>April!AJ38</f>
        <v>1000</v>
      </c>
      <c r="AL38" s="1013"/>
    </row>
    <row r="39" spans="1:38" ht="23.25" thickBot="1">
      <c r="AH39" s="217"/>
      <c r="AI39" s="1011" t="s">
        <v>71</v>
      </c>
      <c r="AJ39" s="1026"/>
      <c r="AK39" s="1012">
        <f>AL37</f>
        <v>0</v>
      </c>
      <c r="AL39" s="1013"/>
    </row>
    <row r="40" spans="1:38" ht="23.25" thickBot="1">
      <c r="AH40" s="217"/>
      <c r="AI40" s="1011" t="s">
        <v>72</v>
      </c>
      <c r="AJ40" s="1026"/>
      <c r="AK40" s="1012">
        <f>SUM(AK38:AL39)</f>
        <v>1000</v>
      </c>
      <c r="AL40" s="1013"/>
    </row>
    <row r="41" spans="1:38" ht="23.25" thickBot="1">
      <c r="AH41" s="217"/>
      <c r="AI41" s="1011" t="s">
        <v>73</v>
      </c>
      <c r="AJ41" s="1026"/>
      <c r="AK41" s="1012">
        <f>AL81</f>
        <v>82</v>
      </c>
      <c r="AL41" s="1013"/>
    </row>
    <row r="42" spans="1:38" ht="23.25" thickBot="1">
      <c r="AH42" s="217"/>
      <c r="AI42" s="1011" t="s">
        <v>74</v>
      </c>
      <c r="AJ42" s="1026"/>
      <c r="AK42" s="1012">
        <f>AK40-AK41</f>
        <v>918</v>
      </c>
      <c r="AL42" s="1013"/>
    </row>
    <row r="43" spans="1:38">
      <c r="AH43" s="217"/>
      <c r="AI43" s="217"/>
      <c r="AJ43" s="217"/>
      <c r="AK43" s="218">
        <f>SUM(AK41:AL42)</f>
        <v>1000</v>
      </c>
      <c r="AL43" s="217"/>
    </row>
    <row r="44" spans="1:38" s="232" customFormat="1" ht="27">
      <c r="A44" s="1018" t="s">
        <v>61</v>
      </c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  <c r="R44" s="1018"/>
      <c r="S44" s="1018"/>
      <c r="T44" s="1018"/>
      <c r="U44" s="1018"/>
      <c r="V44" s="1018"/>
      <c r="W44" s="1018"/>
      <c r="X44" s="1018"/>
      <c r="Y44" s="1018"/>
      <c r="Z44" s="1018"/>
      <c r="AA44" s="1018"/>
      <c r="AB44" s="1018"/>
      <c r="AC44" s="1018"/>
      <c r="AD44" s="1018"/>
      <c r="AE44" s="1018"/>
      <c r="AF44" s="1018"/>
      <c r="AG44" s="1018"/>
      <c r="AH44" s="1018"/>
      <c r="AI44" s="1018"/>
      <c r="AJ44" s="1018"/>
      <c r="AK44" s="1018"/>
      <c r="AL44" s="1018"/>
    </row>
    <row r="45" spans="1:38" s="232" customFormat="1" ht="27">
      <c r="A45" s="1019" t="s">
        <v>817</v>
      </c>
      <c r="B45" s="1019"/>
      <c r="C45" s="1019"/>
      <c r="D45" s="1019"/>
      <c r="E45" s="1019"/>
      <c r="F45" s="1019"/>
      <c r="G45" s="1019"/>
      <c r="H45" s="1019"/>
      <c r="I45" s="1019"/>
      <c r="J45" s="1019"/>
      <c r="K45" s="1019"/>
      <c r="L45" s="1019"/>
      <c r="M45" s="1019"/>
      <c r="N45" s="1019"/>
      <c r="O45" s="1019"/>
      <c r="P45" s="1019"/>
      <c r="Q45" s="1019"/>
      <c r="R45" s="1019"/>
      <c r="S45" s="1019"/>
      <c r="T45" s="1019"/>
      <c r="U45" s="1019"/>
      <c r="V45" s="1019"/>
      <c r="W45" s="1019"/>
      <c r="X45" s="1019"/>
      <c r="Y45" s="1019"/>
      <c r="Z45" s="1019"/>
      <c r="AA45" s="1019"/>
      <c r="AB45" s="1019"/>
      <c r="AC45" s="1019"/>
      <c r="AD45" s="1019"/>
      <c r="AE45" s="1019"/>
      <c r="AF45" s="1019"/>
      <c r="AG45" s="1019"/>
      <c r="AH45" s="1019"/>
      <c r="AI45" s="1019"/>
      <c r="AJ45" s="1019"/>
      <c r="AK45" s="1019"/>
      <c r="AL45" s="1019"/>
    </row>
    <row r="46" spans="1:38" s="236" customFormat="1" ht="27">
      <c r="A46" s="233" t="s">
        <v>60</v>
      </c>
      <c r="B46" s="234" t="s">
        <v>62</v>
      </c>
      <c r="C46" s="233" t="s">
        <v>136</v>
      </c>
      <c r="D46" s="1020" t="s">
        <v>137</v>
      </c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20"/>
      <c r="T46" s="1020"/>
      <c r="U46" s="1020"/>
      <c r="V46" s="1020"/>
      <c r="W46" s="1020"/>
      <c r="X46" s="1020"/>
      <c r="Y46" s="1020"/>
      <c r="Z46" s="1020"/>
      <c r="AA46" s="1020"/>
      <c r="AB46" s="1020"/>
      <c r="AC46" s="1020"/>
      <c r="AD46" s="1020"/>
      <c r="AE46" s="1020"/>
      <c r="AF46" s="1020"/>
      <c r="AG46" s="1020"/>
      <c r="AH46" s="1020"/>
      <c r="AI46" s="1020"/>
      <c r="AJ46" s="1020"/>
      <c r="AK46" s="233" t="s">
        <v>64</v>
      </c>
      <c r="AL46" s="233"/>
    </row>
    <row r="47" spans="1:38" s="236" customFormat="1" ht="27.75" thickBot="1">
      <c r="B47" s="1020" t="s">
        <v>65</v>
      </c>
      <c r="C47" s="1020"/>
      <c r="D47" s="1021" t="str">
        <f>'मुख्य पान '!E2</f>
        <v>बळसाणे</v>
      </c>
      <c r="E47" s="1021"/>
      <c r="F47" s="1021"/>
      <c r="G47" s="1020" t="s">
        <v>66</v>
      </c>
      <c r="H47" s="1020"/>
      <c r="I47" s="1020"/>
      <c r="J47" s="1020" t="str">
        <f>'मुख्य पान '!I2</f>
        <v xml:space="preserve">साक्री </v>
      </c>
      <c r="K47" s="1020"/>
      <c r="L47" s="1020"/>
      <c r="M47" s="1020"/>
      <c r="N47" s="1020"/>
      <c r="O47" s="1020"/>
      <c r="Y47" s="1020" t="s">
        <v>67</v>
      </c>
      <c r="Z47" s="1020"/>
      <c r="AA47" s="1020" t="str">
        <f>'मुख्य पान '!M2</f>
        <v xml:space="preserve">धुळे </v>
      </c>
      <c r="AB47" s="1020"/>
      <c r="AC47" s="1020"/>
      <c r="AD47" s="1020"/>
      <c r="AE47" s="1020"/>
      <c r="AF47" s="1020"/>
      <c r="AG47" s="1020"/>
    </row>
    <row r="48" spans="1:38" s="194" customFormat="1" ht="23.25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992" t="s">
        <v>57</v>
      </c>
      <c r="AK48" s="992" t="s">
        <v>58</v>
      </c>
      <c r="AL48" s="992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993"/>
      <c r="AK49" s="993"/>
      <c r="AL49" s="993"/>
    </row>
    <row r="50" spans="2:38" ht="45.75" thickBot="1">
      <c r="B50" s="208" t="s">
        <v>75</v>
      </c>
      <c r="C50" s="211" t="s">
        <v>76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01">
        <f>SUM(E50:AI50)</f>
        <v>0</v>
      </c>
      <c r="AK50" s="201">
        <f>July!AL50</f>
        <v>2</v>
      </c>
      <c r="AL50" s="201">
        <f>SUM(AJ50:AK50)</f>
        <v>2</v>
      </c>
    </row>
    <row r="51" spans="2:38" ht="68.25" thickBot="1">
      <c r="B51" s="208" t="s">
        <v>77</v>
      </c>
      <c r="C51" s="211" t="s">
        <v>78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02">
        <f t="shared" ref="AJ51:AJ80" si="3">SUM(E51:AI51)</f>
        <v>0</v>
      </c>
      <c r="AK51" s="201">
        <f>July!AL51</f>
        <v>2</v>
      </c>
      <c r="AL51" s="202">
        <f t="shared" ref="AL51:AL80" si="4">SUM(AJ51:AK51)</f>
        <v>2</v>
      </c>
    </row>
    <row r="52" spans="2:38" ht="45.75" thickBot="1">
      <c r="B52" s="208" t="s">
        <v>79</v>
      </c>
      <c r="C52" s="211" t="s">
        <v>80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02">
        <f t="shared" si="3"/>
        <v>0</v>
      </c>
      <c r="AK52" s="201">
        <f>July!AL52</f>
        <v>2</v>
      </c>
      <c r="AL52" s="202">
        <f t="shared" si="4"/>
        <v>2</v>
      </c>
    </row>
    <row r="53" spans="2:38" ht="45.75" thickBot="1">
      <c r="B53" s="208" t="s">
        <v>81</v>
      </c>
      <c r="C53" s="211" t="s">
        <v>82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02">
        <f t="shared" si="3"/>
        <v>0</v>
      </c>
      <c r="AK53" s="201">
        <f>July!AL53</f>
        <v>2</v>
      </c>
      <c r="AL53" s="202">
        <f t="shared" si="4"/>
        <v>2</v>
      </c>
    </row>
    <row r="54" spans="2:38" ht="45.75" thickBot="1">
      <c r="B54" s="208" t="s">
        <v>83</v>
      </c>
      <c r="C54" s="211" t="s">
        <v>84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02">
        <f t="shared" si="3"/>
        <v>0</v>
      </c>
      <c r="AK54" s="201">
        <f>July!AL54</f>
        <v>2</v>
      </c>
      <c r="AL54" s="202">
        <f t="shared" si="4"/>
        <v>2</v>
      </c>
    </row>
    <row r="55" spans="2:38" ht="45.75" thickBot="1">
      <c r="B55" s="208" t="s">
        <v>85</v>
      </c>
      <c r="C55" s="211" t="s">
        <v>86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02">
        <f t="shared" si="3"/>
        <v>0</v>
      </c>
      <c r="AK55" s="201">
        <f>July!AL55</f>
        <v>2</v>
      </c>
      <c r="AL55" s="202">
        <f t="shared" si="4"/>
        <v>2</v>
      </c>
    </row>
    <row r="56" spans="2:38" ht="45.75" thickBot="1">
      <c r="B56" s="208" t="s">
        <v>87</v>
      </c>
      <c r="C56" s="211" t="s">
        <v>88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02">
        <f t="shared" si="3"/>
        <v>0</v>
      </c>
      <c r="AK56" s="201">
        <f>July!AL56</f>
        <v>2</v>
      </c>
      <c r="AL56" s="202">
        <f t="shared" si="4"/>
        <v>2</v>
      </c>
    </row>
    <row r="57" spans="2:38" ht="23.25" thickBot="1">
      <c r="B57" s="208" t="s">
        <v>89</v>
      </c>
      <c r="C57" s="266">
        <v>2215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02">
        <f t="shared" si="3"/>
        <v>0</v>
      </c>
      <c r="AK57" s="201">
        <f>July!AL57</f>
        <v>2</v>
      </c>
      <c r="AL57" s="202">
        <f t="shared" si="4"/>
        <v>2</v>
      </c>
    </row>
    <row r="58" spans="2:38" ht="68.25" thickBot="1">
      <c r="B58" s="208" t="s">
        <v>90</v>
      </c>
      <c r="C58" s="211" t="s">
        <v>91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02">
        <f t="shared" si="3"/>
        <v>0</v>
      </c>
      <c r="AK58" s="201">
        <f>July!AL58</f>
        <v>2</v>
      </c>
      <c r="AL58" s="202">
        <f t="shared" si="4"/>
        <v>2</v>
      </c>
    </row>
    <row r="59" spans="2:38" ht="45.75" thickBot="1">
      <c r="B59" s="208" t="s">
        <v>92</v>
      </c>
      <c r="C59" s="211" t="s">
        <v>93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02">
        <f t="shared" si="3"/>
        <v>0</v>
      </c>
      <c r="AK59" s="201">
        <f>July!AL59</f>
        <v>2</v>
      </c>
      <c r="AL59" s="202">
        <f t="shared" si="4"/>
        <v>2</v>
      </c>
    </row>
    <row r="60" spans="2:38" ht="45.75" thickBot="1">
      <c r="B60" s="208" t="s">
        <v>94</v>
      </c>
      <c r="C60" s="211" t="s">
        <v>95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02">
        <f t="shared" si="3"/>
        <v>0</v>
      </c>
      <c r="AK60" s="201">
        <f>July!AL60</f>
        <v>2</v>
      </c>
      <c r="AL60" s="202">
        <f t="shared" si="4"/>
        <v>2</v>
      </c>
    </row>
    <row r="61" spans="2:38" ht="45.75" thickBot="1">
      <c r="B61" s="208" t="s">
        <v>96</v>
      </c>
      <c r="C61" s="211" t="s">
        <v>97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02">
        <f t="shared" si="3"/>
        <v>0</v>
      </c>
      <c r="AK61" s="201">
        <f>July!AL61</f>
        <v>2</v>
      </c>
      <c r="AL61" s="202">
        <f t="shared" si="4"/>
        <v>2</v>
      </c>
    </row>
    <row r="62" spans="2:38" ht="45.75" thickBot="1">
      <c r="B62" s="208" t="s">
        <v>98</v>
      </c>
      <c r="C62" s="267">
        <v>22024202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02">
        <f t="shared" si="3"/>
        <v>0</v>
      </c>
      <c r="AK62" s="201">
        <f>July!AL62</f>
        <v>2</v>
      </c>
      <c r="AL62" s="202">
        <f t="shared" si="4"/>
        <v>2</v>
      </c>
    </row>
    <row r="63" spans="2:38" ht="45.75" thickBot="1">
      <c r="B63" s="208" t="s">
        <v>46</v>
      </c>
      <c r="C63" s="267"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02">
        <f t="shared" si="3"/>
        <v>0</v>
      </c>
      <c r="AK63" s="201">
        <f>July!AL63</f>
        <v>2</v>
      </c>
      <c r="AL63" s="202">
        <f t="shared" si="4"/>
        <v>2</v>
      </c>
    </row>
    <row r="64" spans="2:38" ht="45.75" thickBot="1">
      <c r="B64" s="208" t="s">
        <v>99</v>
      </c>
      <c r="C64" s="211" t="s">
        <v>100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02">
        <f t="shared" si="3"/>
        <v>0</v>
      </c>
      <c r="AK64" s="201">
        <f>July!AL64</f>
        <v>2</v>
      </c>
      <c r="AL64" s="202">
        <f t="shared" si="4"/>
        <v>2</v>
      </c>
    </row>
    <row r="65" spans="2:38" ht="45.75" thickBot="1">
      <c r="B65" s="208" t="s">
        <v>101</v>
      </c>
      <c r="C65" s="211" t="s">
        <v>102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02">
        <f t="shared" si="3"/>
        <v>0</v>
      </c>
      <c r="AK65" s="201">
        <f>July!AL65</f>
        <v>2</v>
      </c>
      <c r="AL65" s="202">
        <f t="shared" si="4"/>
        <v>2</v>
      </c>
    </row>
    <row r="66" spans="2:38" ht="45.75" thickBot="1">
      <c r="B66" s="208" t="s">
        <v>103</v>
      </c>
      <c r="C66" s="211" t="s">
        <v>88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02">
        <f t="shared" si="3"/>
        <v>0</v>
      </c>
      <c r="AK66" s="201">
        <f>July!AL66</f>
        <v>2</v>
      </c>
      <c r="AL66" s="202">
        <f t="shared" si="4"/>
        <v>2</v>
      </c>
    </row>
    <row r="67" spans="2:38" ht="45.75" thickBot="1">
      <c r="B67" s="208" t="s">
        <v>104</v>
      </c>
      <c r="C67" s="211" t="s">
        <v>105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02">
        <f t="shared" si="3"/>
        <v>0</v>
      </c>
      <c r="AK67" s="201">
        <f>July!AL67</f>
        <v>2</v>
      </c>
      <c r="AL67" s="202">
        <f t="shared" si="4"/>
        <v>2</v>
      </c>
    </row>
    <row r="68" spans="2:38" ht="23.25" thickBot="1">
      <c r="B68" s="208" t="s">
        <v>106</v>
      </c>
      <c r="C68" s="211"/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02">
        <f t="shared" si="3"/>
        <v>0</v>
      </c>
      <c r="AK68" s="201">
        <f>July!AL68</f>
        <v>2</v>
      </c>
      <c r="AL68" s="202">
        <f t="shared" si="4"/>
        <v>2</v>
      </c>
    </row>
    <row r="69" spans="2:38" ht="23.25" thickBot="1">
      <c r="B69" s="208" t="s">
        <v>107</v>
      </c>
      <c r="C69" s="211"/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02">
        <f t="shared" si="3"/>
        <v>0</v>
      </c>
      <c r="AK69" s="201">
        <f>July!AL69</f>
        <v>2</v>
      </c>
      <c r="AL69" s="202">
        <f t="shared" si="4"/>
        <v>2</v>
      </c>
    </row>
    <row r="70" spans="2:38" ht="45.75" thickBot="1">
      <c r="B70" s="208" t="s">
        <v>108</v>
      </c>
      <c r="C70" s="211" t="s">
        <v>109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02">
        <f t="shared" si="3"/>
        <v>0</v>
      </c>
      <c r="AK70" s="201">
        <f>July!AL70</f>
        <v>2</v>
      </c>
      <c r="AL70" s="202">
        <f t="shared" si="4"/>
        <v>2</v>
      </c>
    </row>
    <row r="71" spans="2:38" ht="45.75" thickBot="1">
      <c r="B71" s="208" t="s">
        <v>816</v>
      </c>
      <c r="C71" s="211" t="s">
        <v>111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238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40">
        <f t="shared" si="3"/>
        <v>0</v>
      </c>
      <c r="AK71" s="201">
        <f>July!AL71</f>
        <v>2</v>
      </c>
      <c r="AL71" s="202">
        <f t="shared" si="4"/>
        <v>2</v>
      </c>
    </row>
    <row r="72" spans="2:38" ht="45.75" thickBot="1">
      <c r="B72" s="208" t="s">
        <v>112</v>
      </c>
      <c r="C72" s="211" t="s">
        <v>113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02">
        <f t="shared" si="3"/>
        <v>0</v>
      </c>
      <c r="AK72" s="201">
        <f>July!AL72</f>
        <v>2</v>
      </c>
      <c r="AL72" s="202">
        <f t="shared" si="4"/>
        <v>2</v>
      </c>
    </row>
    <row r="73" spans="2:38" ht="45.75" thickBot="1">
      <c r="B73" s="208" t="s">
        <v>114</v>
      </c>
      <c r="C73" s="211" t="s">
        <v>115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02">
        <f t="shared" si="3"/>
        <v>0</v>
      </c>
      <c r="AK73" s="201">
        <f>July!AL73</f>
        <v>2</v>
      </c>
      <c r="AL73" s="202">
        <f t="shared" si="4"/>
        <v>2</v>
      </c>
    </row>
    <row r="74" spans="2:38" ht="45.75" thickBot="1">
      <c r="B74" s="208" t="s">
        <v>116</v>
      </c>
      <c r="C74" s="211" t="s">
        <v>117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02">
        <f t="shared" si="3"/>
        <v>0</v>
      </c>
      <c r="AK74" s="201">
        <f>July!AL74</f>
        <v>2</v>
      </c>
      <c r="AL74" s="202">
        <f t="shared" si="4"/>
        <v>2</v>
      </c>
    </row>
    <row r="75" spans="2:38" ht="45.75" thickBot="1">
      <c r="B75" s="208" t="s">
        <v>118</v>
      </c>
      <c r="C75" s="211" t="s">
        <v>119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02">
        <f t="shared" si="3"/>
        <v>0</v>
      </c>
      <c r="AK75" s="201">
        <f>July!AL75</f>
        <v>22</v>
      </c>
      <c r="AL75" s="202">
        <f t="shared" si="4"/>
        <v>22</v>
      </c>
    </row>
    <row r="76" spans="2:38" ht="33" customHeight="1" thickBot="1">
      <c r="B76" s="214" t="s">
        <v>120</v>
      </c>
      <c r="C76" s="211" t="s">
        <v>78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16">
        <f t="shared" si="3"/>
        <v>0</v>
      </c>
      <c r="AK76" s="201">
        <f>July!AL76</f>
        <v>2</v>
      </c>
      <c r="AL76" s="216">
        <f t="shared" si="4"/>
        <v>2</v>
      </c>
    </row>
    <row r="77" spans="2:38" ht="23.25" thickBot="1">
      <c r="B77" s="208" t="s">
        <v>48</v>
      </c>
      <c r="C77" s="204" t="s">
        <v>41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16">
        <f t="shared" si="3"/>
        <v>0</v>
      </c>
      <c r="AK77" s="201">
        <f>July!AL77</f>
        <v>2</v>
      </c>
      <c r="AL77" s="216">
        <f t="shared" si="4"/>
        <v>2</v>
      </c>
    </row>
    <row r="78" spans="2:38" ht="45.75" thickBot="1">
      <c r="B78" s="208" t="s">
        <v>49</v>
      </c>
      <c r="C78" s="204" t="s">
        <v>50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16">
        <f t="shared" si="3"/>
        <v>0</v>
      </c>
      <c r="AK78" s="201">
        <f>July!AL78</f>
        <v>2</v>
      </c>
      <c r="AL78" s="216">
        <f t="shared" si="4"/>
        <v>2</v>
      </c>
    </row>
    <row r="79" spans="2:38" ht="45.75" thickBot="1">
      <c r="B79" s="208" t="s">
        <v>121</v>
      </c>
      <c r="C79" s="211" t="s">
        <v>122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16">
        <f t="shared" si="3"/>
        <v>0</v>
      </c>
      <c r="AK79" s="201">
        <f>July!AL79</f>
        <v>2</v>
      </c>
      <c r="AL79" s="216">
        <f t="shared" si="4"/>
        <v>2</v>
      </c>
    </row>
    <row r="80" spans="2:38" ht="45.75" thickBot="1">
      <c r="B80" s="208" t="s">
        <v>815</v>
      </c>
      <c r="C80" s="211" t="s">
        <v>123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16">
        <f t="shared" si="3"/>
        <v>0</v>
      </c>
      <c r="AK80" s="201">
        <f>July!AL80</f>
        <v>2</v>
      </c>
      <c r="AL80" s="216">
        <f t="shared" si="4"/>
        <v>2</v>
      </c>
    </row>
    <row r="81" spans="34:38" ht="28.5" customHeight="1" thickBot="1">
      <c r="AH81" s="1024" t="s">
        <v>69</v>
      </c>
      <c r="AI81" s="1024"/>
      <c r="AJ81" s="241">
        <f t="shared" ref="AJ81:AK81" si="5">SUM(AJ50:AJ80)</f>
        <v>0</v>
      </c>
      <c r="AK81" s="206">
        <f t="shared" si="5"/>
        <v>82</v>
      </c>
      <c r="AL81" s="206">
        <f>SUM(AL50:AL80)</f>
        <v>82</v>
      </c>
    </row>
    <row r="82" spans="34:38">
      <c r="AJ82" s="239"/>
      <c r="AK82" s="239"/>
      <c r="AL82" s="239"/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rintOptions horizontalCentered="1" verticalCentered="1"/>
  <pageMargins left="0.7" right="0.7" top="0.75" bottom="0.75" header="0.3" footer="0.3"/>
  <pageSetup paperSize="5" scale="48" orientation="landscape" r:id="rId1"/>
  <rowBreaks count="1" manualBreakCount="1">
    <brk id="43" max="16383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C00000"/>
  </sheetPr>
  <dimension ref="A1:AL81"/>
  <sheetViews>
    <sheetView view="pageBreakPreview" topLeftCell="K1" zoomScale="70" zoomScaleSheetLayoutView="70" workbookViewId="0">
      <selection activeCell="N30" sqref="N30"/>
    </sheetView>
  </sheetViews>
  <sheetFormatPr defaultRowHeight="22.5"/>
  <cols>
    <col min="1" max="1" width="0.140625" style="191" customWidth="1"/>
    <col min="2" max="2" width="38.140625" style="191" customWidth="1"/>
    <col min="3" max="3" width="19.42578125" style="191" bestFit="1" customWidth="1"/>
    <col min="4" max="4" width="9.140625" style="191" customWidth="1"/>
    <col min="5" max="13" width="5.7109375" style="191" customWidth="1"/>
    <col min="14" max="14" width="11.85546875" style="191" customWidth="1"/>
    <col min="15" max="35" width="5.7109375" style="191" customWidth="1"/>
    <col min="36" max="36" width="12.42578125" style="219" customWidth="1"/>
    <col min="37" max="37" width="15.140625" style="219" customWidth="1"/>
    <col min="38" max="38" width="14.5703125" style="219" bestFit="1" customWidth="1"/>
    <col min="39" max="16384" width="9.140625" style="191"/>
  </cols>
  <sheetData>
    <row r="1" spans="1:38" ht="45" customHeight="1"/>
    <row r="2" spans="1:38" s="232" customFormat="1" ht="23.25" customHeight="1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38" s="232" customFormat="1" ht="27">
      <c r="A3" s="1019" t="s">
        <v>819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38" s="236" customFormat="1" ht="27">
      <c r="A4" s="233" t="s">
        <v>60</v>
      </c>
      <c r="B4" s="234" t="s">
        <v>62</v>
      </c>
      <c r="C4" s="233" t="s">
        <v>130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5" t="s">
        <v>64</v>
      </c>
      <c r="AL4" s="235"/>
    </row>
    <row r="5" spans="1:38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  <c r="AJ5" s="237"/>
      <c r="AK5" s="237"/>
      <c r="AL5" s="237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1016" t="s">
        <v>57</v>
      </c>
      <c r="AK6" s="1016" t="s">
        <v>58</v>
      </c>
      <c r="AL6" s="1016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1017"/>
      <c r="AK7" s="1017"/>
      <c r="AL7" s="1017"/>
    </row>
    <row r="8" spans="1:38" ht="23.25" thickBot="1">
      <c r="B8" s="246" t="s">
        <v>0</v>
      </c>
      <c r="C8" s="243" t="s">
        <v>1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 t="s">
        <v>60</v>
      </c>
      <c r="U8" s="199"/>
      <c r="V8" s="199" t="s">
        <v>60</v>
      </c>
      <c r="W8" s="199"/>
      <c r="X8" s="199" t="s">
        <v>60</v>
      </c>
      <c r="Y8" s="199" t="s">
        <v>60</v>
      </c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22">
        <f>SUM(E8:AI8)</f>
        <v>0</v>
      </c>
      <c r="AK8" s="222">
        <f>Aug!AL8</f>
        <v>0</v>
      </c>
      <c r="AL8" s="223">
        <f>SUM(AJ8:AK8)</f>
        <v>0</v>
      </c>
    </row>
    <row r="9" spans="1:38" ht="45.75" thickBot="1">
      <c r="B9" s="247" t="s">
        <v>2</v>
      </c>
      <c r="C9" s="244" t="s">
        <v>3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23">
        <f t="shared" ref="AJ9:AJ36" si="0">SUM(E9:AI9)</f>
        <v>0</v>
      </c>
      <c r="AK9" s="222">
        <f>Aug!AL9</f>
        <v>0</v>
      </c>
      <c r="AL9" s="223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23">
        <f t="shared" si="0"/>
        <v>0</v>
      </c>
      <c r="AK10" s="222">
        <f>Aug!AL10</f>
        <v>0</v>
      </c>
      <c r="AL10" s="223">
        <f t="shared" si="1"/>
        <v>0</v>
      </c>
    </row>
    <row r="11" spans="1:38" ht="23.25" thickBot="1">
      <c r="B11" s="247" t="s">
        <v>6</v>
      </c>
      <c r="C11" s="244" t="s">
        <v>7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23">
        <f t="shared" si="0"/>
        <v>0</v>
      </c>
      <c r="AK11" s="222">
        <f>Aug!AL11</f>
        <v>0</v>
      </c>
      <c r="AL11" s="223">
        <f t="shared" si="1"/>
        <v>0</v>
      </c>
    </row>
    <row r="12" spans="1:38" ht="45.75" thickBot="1">
      <c r="B12" s="247" t="s">
        <v>8</v>
      </c>
      <c r="C12" s="244" t="s">
        <v>9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23">
        <f t="shared" si="0"/>
        <v>0</v>
      </c>
      <c r="AK12" s="222">
        <f>Aug!AL12</f>
        <v>0</v>
      </c>
      <c r="AL12" s="223">
        <f t="shared" si="1"/>
        <v>0</v>
      </c>
    </row>
    <row r="13" spans="1:38" ht="23.25" thickBot="1">
      <c r="B13" s="247" t="s">
        <v>10</v>
      </c>
      <c r="C13" s="244" t="s">
        <v>11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23">
        <f t="shared" si="0"/>
        <v>0</v>
      </c>
      <c r="AK13" s="222">
        <f>Aug!AL13</f>
        <v>0</v>
      </c>
      <c r="AL13" s="223">
        <f t="shared" si="1"/>
        <v>0</v>
      </c>
    </row>
    <row r="14" spans="1:38" ht="23.25" thickBot="1">
      <c r="B14" s="247" t="s">
        <v>12</v>
      </c>
      <c r="C14" s="244" t="s">
        <v>13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23">
        <f t="shared" si="0"/>
        <v>0</v>
      </c>
      <c r="AK14" s="222">
        <f>Aug!AL14</f>
        <v>0</v>
      </c>
      <c r="AL14" s="223">
        <f t="shared" si="1"/>
        <v>0</v>
      </c>
    </row>
    <row r="15" spans="1:38" ht="23.25" thickBot="1">
      <c r="B15" s="247" t="s">
        <v>14</v>
      </c>
      <c r="C15" s="244"/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23">
        <f t="shared" si="0"/>
        <v>0</v>
      </c>
      <c r="AK15" s="222">
        <f>Aug!AL15</f>
        <v>0</v>
      </c>
      <c r="AL15" s="223">
        <f t="shared" si="1"/>
        <v>0</v>
      </c>
    </row>
    <row r="16" spans="1:38" ht="23.25" thickBot="1">
      <c r="B16" s="247" t="s">
        <v>15</v>
      </c>
      <c r="C16" s="244" t="s">
        <v>16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23">
        <f t="shared" si="0"/>
        <v>0</v>
      </c>
      <c r="AK16" s="222">
        <f>Aug!AL16</f>
        <v>0</v>
      </c>
      <c r="AL16" s="223">
        <f t="shared" si="1"/>
        <v>0</v>
      </c>
    </row>
    <row r="17" spans="2:38" ht="23.25" thickBot="1">
      <c r="B17" s="247" t="s">
        <v>17</v>
      </c>
      <c r="C17" s="244" t="s">
        <v>18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23">
        <f t="shared" si="0"/>
        <v>0</v>
      </c>
      <c r="AK17" s="222">
        <f>Aug!AL17</f>
        <v>0</v>
      </c>
      <c r="AL17" s="223">
        <f t="shared" si="1"/>
        <v>0</v>
      </c>
    </row>
    <row r="18" spans="2:38" ht="23.25" thickBot="1">
      <c r="B18" s="247" t="s">
        <v>19</v>
      </c>
      <c r="C18" s="244" t="s">
        <v>20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23">
        <f t="shared" si="0"/>
        <v>0</v>
      </c>
      <c r="AK18" s="222">
        <f>Aug!AL18</f>
        <v>0</v>
      </c>
      <c r="AL18" s="223">
        <f t="shared" si="1"/>
        <v>0</v>
      </c>
    </row>
    <row r="19" spans="2:38" ht="23.25" thickBot="1">
      <c r="B19" s="247" t="s">
        <v>21</v>
      </c>
      <c r="C19" s="244" t="s">
        <v>18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23">
        <f t="shared" si="0"/>
        <v>0</v>
      </c>
      <c r="AK19" s="222">
        <f>Aug!AL19</f>
        <v>0</v>
      </c>
      <c r="AL19" s="223">
        <f t="shared" si="1"/>
        <v>0</v>
      </c>
    </row>
    <row r="20" spans="2:38" ht="23.25" thickBot="1">
      <c r="B20" s="247" t="s">
        <v>23</v>
      </c>
      <c r="C20" s="244" t="s">
        <v>24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23">
        <f t="shared" si="0"/>
        <v>0</v>
      </c>
      <c r="AK20" s="222">
        <f>Aug!AL20</f>
        <v>0</v>
      </c>
      <c r="AL20" s="223">
        <f t="shared" si="1"/>
        <v>0</v>
      </c>
    </row>
    <row r="21" spans="2:38" ht="23.25" thickBot="1">
      <c r="B21" s="247" t="s">
        <v>25</v>
      </c>
      <c r="C21" s="244" t="s">
        <v>24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23">
        <f t="shared" si="0"/>
        <v>0</v>
      </c>
      <c r="AK21" s="222">
        <f>Aug!AL21</f>
        <v>0</v>
      </c>
      <c r="AL21" s="223">
        <f t="shared" si="1"/>
        <v>0</v>
      </c>
    </row>
    <row r="22" spans="2:38" ht="68.25" thickBot="1">
      <c r="B22" s="247" t="s">
        <v>26</v>
      </c>
      <c r="C22" s="244" t="s">
        <v>22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23">
        <f t="shared" si="0"/>
        <v>0</v>
      </c>
      <c r="AK22" s="222">
        <f>Aug!AL22</f>
        <v>0</v>
      </c>
      <c r="AL22" s="223">
        <f t="shared" si="1"/>
        <v>0</v>
      </c>
    </row>
    <row r="23" spans="2:38" ht="23.25" thickBot="1">
      <c r="B23" s="247" t="s">
        <v>27</v>
      </c>
      <c r="C23" s="244" t="s">
        <v>28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23">
        <f t="shared" si="0"/>
        <v>0</v>
      </c>
      <c r="AK23" s="222">
        <f>Aug!AL23</f>
        <v>0</v>
      </c>
      <c r="AL23" s="223">
        <f t="shared" si="1"/>
        <v>0</v>
      </c>
    </row>
    <row r="24" spans="2:38" ht="23.25" thickBot="1">
      <c r="B24" s="247" t="s">
        <v>29</v>
      </c>
      <c r="C24" s="244" t="s">
        <v>30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23">
        <f t="shared" si="0"/>
        <v>0</v>
      </c>
      <c r="AK24" s="222">
        <f>Aug!AL24</f>
        <v>0</v>
      </c>
      <c r="AL24" s="223">
        <f t="shared" si="1"/>
        <v>0</v>
      </c>
    </row>
    <row r="25" spans="2:38" ht="23.25" thickBot="1">
      <c r="B25" s="247" t="s">
        <v>31</v>
      </c>
      <c r="C25" s="244" t="s">
        <v>32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23">
        <f t="shared" si="0"/>
        <v>0</v>
      </c>
      <c r="AK25" s="222">
        <f>Aug!AL25</f>
        <v>0</v>
      </c>
      <c r="AL25" s="223">
        <f t="shared" si="1"/>
        <v>0</v>
      </c>
    </row>
    <row r="26" spans="2:38" ht="23.25" thickBot="1">
      <c r="B26" s="247" t="s">
        <v>33</v>
      </c>
      <c r="C26" s="244" t="s">
        <v>34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23">
        <f t="shared" si="0"/>
        <v>0</v>
      </c>
      <c r="AK26" s="222">
        <f>Aug!AL26</f>
        <v>0</v>
      </c>
      <c r="AL26" s="223">
        <f t="shared" si="1"/>
        <v>0</v>
      </c>
    </row>
    <row r="27" spans="2:38" ht="23.25" thickBot="1">
      <c r="B27" s="247" t="s">
        <v>35</v>
      </c>
      <c r="C27" s="244" t="s">
        <v>36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23">
        <f t="shared" si="0"/>
        <v>0</v>
      </c>
      <c r="AK27" s="222">
        <f>Aug!AL27</f>
        <v>0</v>
      </c>
      <c r="AL27" s="223">
        <f t="shared" si="1"/>
        <v>0</v>
      </c>
    </row>
    <row r="28" spans="2:38" ht="23.25" thickBot="1">
      <c r="B28" s="247" t="s">
        <v>37</v>
      </c>
      <c r="C28" s="244" t="s">
        <v>38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23">
        <f t="shared" si="0"/>
        <v>0</v>
      </c>
      <c r="AK28" s="222">
        <f>Aug!AL28</f>
        <v>0</v>
      </c>
      <c r="AL28" s="223">
        <f t="shared" si="1"/>
        <v>0</v>
      </c>
    </row>
    <row r="29" spans="2:38" ht="23.25" thickBot="1">
      <c r="B29" s="247" t="s">
        <v>39</v>
      </c>
      <c r="C29" s="244" t="s">
        <v>40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23">
        <f t="shared" si="0"/>
        <v>0</v>
      </c>
      <c r="AK29" s="222">
        <f>Aug!AL29</f>
        <v>0</v>
      </c>
      <c r="AL29" s="223">
        <f t="shared" si="1"/>
        <v>0</v>
      </c>
    </row>
    <row r="30" spans="2:38" ht="45.75" thickBot="1">
      <c r="B30" s="247" t="s">
        <v>42</v>
      </c>
      <c r="C30" s="244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23">
        <f t="shared" si="0"/>
        <v>0</v>
      </c>
      <c r="AK30" s="222">
        <f>Aug!AL30</f>
        <v>0</v>
      </c>
      <c r="AL30" s="223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23">
        <f t="shared" si="0"/>
        <v>0</v>
      </c>
      <c r="AK31" s="222">
        <f>Aug!AL31</f>
        <v>0</v>
      </c>
      <c r="AL31" s="223">
        <f t="shared" si="1"/>
        <v>0</v>
      </c>
    </row>
    <row r="32" spans="2:38" ht="23.25" thickBot="1">
      <c r="B32" s="247" t="s">
        <v>47</v>
      </c>
      <c r="C32" s="244" t="s">
        <v>43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23">
        <f t="shared" si="0"/>
        <v>0</v>
      </c>
      <c r="AK32" s="222">
        <f>Aug!AL32</f>
        <v>0</v>
      </c>
      <c r="AL32" s="223">
        <f t="shared" si="1"/>
        <v>0</v>
      </c>
    </row>
    <row r="33" spans="1:38" ht="23.25" thickBot="1">
      <c r="B33" s="247" t="s">
        <v>48</v>
      </c>
      <c r="C33" s="244" t="s">
        <v>41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23">
        <f t="shared" si="0"/>
        <v>0</v>
      </c>
      <c r="AK33" s="222">
        <f>Aug!AL33</f>
        <v>0</v>
      </c>
      <c r="AL33" s="223">
        <f t="shared" si="1"/>
        <v>0</v>
      </c>
    </row>
    <row r="34" spans="1:38" ht="35.25" thickBot="1">
      <c r="B34" s="247" t="s">
        <v>49</v>
      </c>
      <c r="C34" s="245" t="s">
        <v>50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23">
        <f t="shared" si="0"/>
        <v>0</v>
      </c>
      <c r="AK34" s="222">
        <f>Aug!AL34</f>
        <v>0</v>
      </c>
      <c r="AL34" s="223">
        <f t="shared" si="1"/>
        <v>0</v>
      </c>
    </row>
    <row r="35" spans="1:38" ht="23.25" thickBot="1">
      <c r="B35" s="247" t="s">
        <v>51</v>
      </c>
      <c r="C35" s="244" t="s">
        <v>52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23">
        <f t="shared" si="0"/>
        <v>0</v>
      </c>
      <c r="AK35" s="222">
        <f>Aug!AL35</f>
        <v>0</v>
      </c>
      <c r="AL35" s="223">
        <f t="shared" si="1"/>
        <v>0</v>
      </c>
    </row>
    <row r="36" spans="1:38" ht="23.25" thickBot="1">
      <c r="B36" s="247" t="s">
        <v>53</v>
      </c>
      <c r="C36" s="244" t="s">
        <v>54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24">
        <f t="shared" si="0"/>
        <v>0</v>
      </c>
      <c r="AK36" s="222">
        <f>Aug!AL36</f>
        <v>0</v>
      </c>
      <c r="AL36" s="224">
        <f t="shared" si="1"/>
        <v>0</v>
      </c>
    </row>
    <row r="37" spans="1:38" ht="23.25" thickBot="1">
      <c r="AH37" s="1010" t="s">
        <v>69</v>
      </c>
      <c r="AI37" s="1010"/>
      <c r="AJ37" s="225">
        <f>SUM(AJ8:AJ36)</f>
        <v>0</v>
      </c>
      <c r="AK37" s="225">
        <f t="shared" ref="AK37:AL37" si="2">SUM(AK8:AK36)</f>
        <v>0</v>
      </c>
      <c r="AL37" s="225">
        <f t="shared" si="2"/>
        <v>0</v>
      </c>
    </row>
    <row r="38" spans="1:38" ht="23.25" thickBot="1">
      <c r="AH38" s="217"/>
      <c r="AI38" s="1011" t="s">
        <v>70</v>
      </c>
      <c r="AJ38" s="1026"/>
      <c r="AK38" s="1027">
        <f>April!AJ38</f>
        <v>1000</v>
      </c>
      <c r="AL38" s="1028"/>
    </row>
    <row r="39" spans="1:38" ht="23.25" thickBot="1">
      <c r="AH39" s="217"/>
      <c r="AI39" s="1011" t="s">
        <v>71</v>
      </c>
      <c r="AJ39" s="1026"/>
      <c r="AK39" s="1027">
        <f>AL37</f>
        <v>0</v>
      </c>
      <c r="AL39" s="1028"/>
    </row>
    <row r="40" spans="1:38" ht="23.25" thickBot="1">
      <c r="AH40" s="217"/>
      <c r="AI40" s="1011" t="s">
        <v>72</v>
      </c>
      <c r="AJ40" s="1026"/>
      <c r="AK40" s="1027">
        <f>SUM(AK38:AL39)</f>
        <v>1000</v>
      </c>
      <c r="AL40" s="1028"/>
    </row>
    <row r="41" spans="1:38" ht="23.25" thickBot="1">
      <c r="AH41" s="217"/>
      <c r="AI41" s="1011" t="s">
        <v>73</v>
      </c>
      <c r="AJ41" s="1026"/>
      <c r="AK41" s="1027">
        <f>AL81</f>
        <v>82</v>
      </c>
      <c r="AL41" s="1028"/>
    </row>
    <row r="42" spans="1:38" ht="23.25" thickBot="1">
      <c r="AH42" s="217"/>
      <c r="AI42" s="1011" t="s">
        <v>74</v>
      </c>
      <c r="AJ42" s="1026"/>
      <c r="AK42" s="1027">
        <f>AK40-AK41</f>
        <v>918</v>
      </c>
      <c r="AL42" s="1028"/>
    </row>
    <row r="43" spans="1:38">
      <c r="AH43" s="217"/>
      <c r="AI43" s="217"/>
      <c r="AJ43" s="221"/>
      <c r="AK43" s="226">
        <f>SUM(AK41:AL42)</f>
        <v>1000</v>
      </c>
      <c r="AL43" s="221"/>
    </row>
    <row r="44" spans="1:38" s="232" customFormat="1" ht="23.25" customHeight="1">
      <c r="A44" s="1018" t="s">
        <v>61</v>
      </c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  <c r="R44" s="1018"/>
      <c r="S44" s="1018"/>
      <c r="T44" s="1018"/>
      <c r="U44" s="1018"/>
      <c r="V44" s="1018"/>
      <c r="W44" s="1018"/>
      <c r="X44" s="1018"/>
      <c r="Y44" s="1018"/>
      <c r="Z44" s="1018"/>
      <c r="AA44" s="1018"/>
      <c r="AB44" s="1018"/>
      <c r="AC44" s="1018"/>
      <c r="AD44" s="1018"/>
      <c r="AE44" s="1018"/>
      <c r="AF44" s="1018"/>
      <c r="AG44" s="1018"/>
      <c r="AH44" s="1018"/>
      <c r="AI44" s="1018"/>
      <c r="AJ44" s="1018"/>
      <c r="AK44" s="1018"/>
      <c r="AL44" s="1018"/>
    </row>
    <row r="45" spans="1:38" s="232" customFormat="1" ht="27">
      <c r="A45" s="1019" t="s">
        <v>817</v>
      </c>
      <c r="B45" s="1019"/>
      <c r="C45" s="1019"/>
      <c r="D45" s="1019"/>
      <c r="E45" s="1019"/>
      <c r="F45" s="1019"/>
      <c r="G45" s="1019"/>
      <c r="H45" s="1019"/>
      <c r="I45" s="1019"/>
      <c r="J45" s="1019"/>
      <c r="K45" s="1019"/>
      <c r="L45" s="1019"/>
      <c r="M45" s="1019"/>
      <c r="N45" s="1019"/>
      <c r="O45" s="1019"/>
      <c r="P45" s="1019"/>
      <c r="Q45" s="1019"/>
      <c r="R45" s="1019"/>
      <c r="S45" s="1019"/>
      <c r="T45" s="1019"/>
      <c r="U45" s="1019"/>
      <c r="V45" s="1019"/>
      <c r="W45" s="1019"/>
      <c r="X45" s="1019"/>
      <c r="Y45" s="1019"/>
      <c r="Z45" s="1019"/>
      <c r="AA45" s="1019"/>
      <c r="AB45" s="1019"/>
      <c r="AC45" s="1019"/>
      <c r="AD45" s="1019"/>
      <c r="AE45" s="1019"/>
      <c r="AF45" s="1019"/>
      <c r="AG45" s="1019"/>
      <c r="AH45" s="1019"/>
      <c r="AI45" s="1019"/>
      <c r="AJ45" s="1019"/>
      <c r="AK45" s="1019"/>
      <c r="AL45" s="1019"/>
    </row>
    <row r="46" spans="1:38" s="236" customFormat="1" ht="27">
      <c r="A46" s="233" t="s">
        <v>60</v>
      </c>
      <c r="B46" s="234" t="s">
        <v>62</v>
      </c>
      <c r="C46" s="233" t="s">
        <v>130</v>
      </c>
      <c r="D46" s="1020" t="s">
        <v>137</v>
      </c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20"/>
      <c r="T46" s="1020"/>
      <c r="U46" s="1020"/>
      <c r="V46" s="1020"/>
      <c r="W46" s="1020"/>
      <c r="X46" s="1020"/>
      <c r="Y46" s="1020"/>
      <c r="Z46" s="1020"/>
      <c r="AA46" s="1020"/>
      <c r="AB46" s="1020"/>
      <c r="AC46" s="1020"/>
      <c r="AD46" s="1020"/>
      <c r="AE46" s="1020"/>
      <c r="AF46" s="1020"/>
      <c r="AG46" s="1020"/>
      <c r="AH46" s="1020"/>
      <c r="AI46" s="1020"/>
      <c r="AJ46" s="1020"/>
      <c r="AK46" s="235" t="s">
        <v>64</v>
      </c>
      <c r="AL46" s="235"/>
    </row>
    <row r="47" spans="1:38" s="236" customFormat="1" ht="27.75" thickBot="1">
      <c r="B47" s="1020" t="s">
        <v>65</v>
      </c>
      <c r="C47" s="1020"/>
      <c r="D47" s="1021" t="str">
        <f>'मुख्य पान '!E2</f>
        <v>बळसाणे</v>
      </c>
      <c r="E47" s="1021"/>
      <c r="F47" s="1021"/>
      <c r="G47" s="1020" t="s">
        <v>66</v>
      </c>
      <c r="H47" s="1020"/>
      <c r="I47" s="1020"/>
      <c r="J47" s="1020" t="str">
        <f>'मुख्य पान '!I2</f>
        <v xml:space="preserve">साक्री </v>
      </c>
      <c r="K47" s="1020"/>
      <c r="L47" s="1020"/>
      <c r="M47" s="1020"/>
      <c r="N47" s="1020"/>
      <c r="O47" s="1020"/>
      <c r="Y47" s="1020" t="s">
        <v>67</v>
      </c>
      <c r="Z47" s="1020"/>
      <c r="AA47" s="1020" t="str">
        <f>'मुख्य पान '!M2</f>
        <v xml:space="preserve">धुळे </v>
      </c>
      <c r="AB47" s="1020"/>
      <c r="AC47" s="1020"/>
      <c r="AD47" s="1020"/>
      <c r="AE47" s="1020"/>
      <c r="AF47" s="1020"/>
      <c r="AG47" s="1020"/>
      <c r="AJ47" s="237"/>
      <c r="AK47" s="237"/>
      <c r="AL47" s="237"/>
    </row>
    <row r="48" spans="1:38" s="194" customFormat="1" ht="24" customHeight="1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1016" t="s">
        <v>57</v>
      </c>
      <c r="AK48" s="1016" t="s">
        <v>58</v>
      </c>
      <c r="AL48" s="1016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1017"/>
      <c r="AK49" s="1017"/>
      <c r="AL49" s="1017"/>
    </row>
    <row r="50" spans="2:38" ht="45.75" thickBot="1">
      <c r="B50" s="214" t="s">
        <v>75</v>
      </c>
      <c r="C50" s="211" t="s">
        <v>76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 t="s">
        <v>60</v>
      </c>
      <c r="U50" s="199"/>
      <c r="V50" s="199" t="s">
        <v>60</v>
      </c>
      <c r="W50" s="199"/>
      <c r="X50" s="199" t="s">
        <v>60</v>
      </c>
      <c r="Y50" s="199" t="s">
        <v>60</v>
      </c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22">
        <f>SUM(E50:AI50)</f>
        <v>0</v>
      </c>
      <c r="AK50" s="222">
        <f>Aug!AL50</f>
        <v>2</v>
      </c>
      <c r="AL50" s="222">
        <f>SUM(AJ50:AK50)</f>
        <v>2</v>
      </c>
    </row>
    <row r="51" spans="2:38" ht="68.25" thickBot="1">
      <c r="B51" s="214" t="s">
        <v>77</v>
      </c>
      <c r="C51" s="211" t="s">
        <v>78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23">
        <f t="shared" ref="AJ51:AJ80" si="3">SUM(E51:AI51)</f>
        <v>0</v>
      </c>
      <c r="AK51" s="222">
        <f>Aug!AL51</f>
        <v>2</v>
      </c>
      <c r="AL51" s="223">
        <f t="shared" ref="AL51:AL80" si="4">SUM(AJ51:AK51)</f>
        <v>2</v>
      </c>
    </row>
    <row r="52" spans="2:38" ht="45.75" thickBot="1">
      <c r="B52" s="214" t="s">
        <v>79</v>
      </c>
      <c r="C52" s="211" t="s">
        <v>80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23">
        <f t="shared" si="3"/>
        <v>0</v>
      </c>
      <c r="AK52" s="222">
        <f>Aug!AL52</f>
        <v>2</v>
      </c>
      <c r="AL52" s="223">
        <f t="shared" si="4"/>
        <v>2</v>
      </c>
    </row>
    <row r="53" spans="2:38" ht="45.75" thickBot="1">
      <c r="B53" s="214" t="s">
        <v>81</v>
      </c>
      <c r="C53" s="211" t="s">
        <v>82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23">
        <f t="shared" si="3"/>
        <v>0</v>
      </c>
      <c r="AK53" s="222">
        <f>Aug!AL53</f>
        <v>2</v>
      </c>
      <c r="AL53" s="223">
        <f t="shared" si="4"/>
        <v>2</v>
      </c>
    </row>
    <row r="54" spans="2:38" ht="45.75" thickBot="1">
      <c r="B54" s="214" t="s">
        <v>83</v>
      </c>
      <c r="C54" s="211" t="s">
        <v>84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23">
        <f t="shared" si="3"/>
        <v>0</v>
      </c>
      <c r="AK54" s="222">
        <f>Aug!AL54</f>
        <v>2</v>
      </c>
      <c r="AL54" s="223">
        <f t="shared" si="4"/>
        <v>2</v>
      </c>
    </row>
    <row r="55" spans="2:38" ht="45.75" thickBot="1">
      <c r="B55" s="214" t="s">
        <v>85</v>
      </c>
      <c r="C55" s="211" t="s">
        <v>86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23">
        <f t="shared" si="3"/>
        <v>0</v>
      </c>
      <c r="AK55" s="222">
        <f>Aug!AL55</f>
        <v>2</v>
      </c>
      <c r="AL55" s="223">
        <f t="shared" si="4"/>
        <v>2</v>
      </c>
    </row>
    <row r="56" spans="2:38" ht="45.75" thickBot="1">
      <c r="B56" s="214" t="s">
        <v>87</v>
      </c>
      <c r="C56" s="211" t="s">
        <v>88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23">
        <f t="shared" si="3"/>
        <v>0</v>
      </c>
      <c r="AK56" s="222">
        <f>Aug!AL56</f>
        <v>2</v>
      </c>
      <c r="AL56" s="223">
        <f t="shared" si="4"/>
        <v>2</v>
      </c>
    </row>
    <row r="57" spans="2:38" ht="23.25" thickBot="1">
      <c r="B57" s="214" t="s">
        <v>89</v>
      </c>
      <c r="C57" s="266">
        <v>2215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23">
        <f t="shared" si="3"/>
        <v>0</v>
      </c>
      <c r="AK57" s="222">
        <f>Aug!AL57</f>
        <v>2</v>
      </c>
      <c r="AL57" s="223">
        <f t="shared" si="4"/>
        <v>2</v>
      </c>
    </row>
    <row r="58" spans="2:38" ht="68.25" thickBot="1">
      <c r="B58" s="214" t="s">
        <v>90</v>
      </c>
      <c r="C58" s="211" t="s">
        <v>91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23">
        <f t="shared" si="3"/>
        <v>0</v>
      </c>
      <c r="AK58" s="222">
        <f>Aug!AL58</f>
        <v>2</v>
      </c>
      <c r="AL58" s="223">
        <f t="shared" si="4"/>
        <v>2</v>
      </c>
    </row>
    <row r="59" spans="2:38" ht="45.75" thickBot="1">
      <c r="B59" s="214" t="s">
        <v>92</v>
      </c>
      <c r="C59" s="211" t="s">
        <v>93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23">
        <f t="shared" si="3"/>
        <v>0</v>
      </c>
      <c r="AK59" s="222">
        <f>Aug!AL59</f>
        <v>2</v>
      </c>
      <c r="AL59" s="223">
        <f t="shared" si="4"/>
        <v>2</v>
      </c>
    </row>
    <row r="60" spans="2:38" ht="45.75" thickBot="1">
      <c r="B60" s="214" t="s">
        <v>94</v>
      </c>
      <c r="C60" s="211" t="s">
        <v>95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23">
        <f t="shared" si="3"/>
        <v>0</v>
      </c>
      <c r="AK60" s="222">
        <f>Aug!AL60</f>
        <v>2</v>
      </c>
      <c r="AL60" s="223">
        <f t="shared" si="4"/>
        <v>2</v>
      </c>
    </row>
    <row r="61" spans="2:38" ht="45.75" thickBot="1">
      <c r="B61" s="214" t="s">
        <v>96</v>
      </c>
      <c r="C61" s="211" t="s">
        <v>97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23">
        <f t="shared" si="3"/>
        <v>0</v>
      </c>
      <c r="AK61" s="222">
        <f>Aug!AL61</f>
        <v>2</v>
      </c>
      <c r="AL61" s="223">
        <f t="shared" si="4"/>
        <v>2</v>
      </c>
    </row>
    <row r="62" spans="2:38" ht="23.25" thickBot="1">
      <c r="B62" s="214" t="s">
        <v>98</v>
      </c>
      <c r="C62" s="267">
        <v>22024202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23">
        <f t="shared" si="3"/>
        <v>0</v>
      </c>
      <c r="AK62" s="222">
        <f>Aug!AL62</f>
        <v>2</v>
      </c>
      <c r="AL62" s="223">
        <f t="shared" si="4"/>
        <v>2</v>
      </c>
    </row>
    <row r="63" spans="2:38" ht="23.25" thickBot="1">
      <c r="B63" s="214" t="s">
        <v>46</v>
      </c>
      <c r="C63" s="267"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23">
        <f t="shared" si="3"/>
        <v>0</v>
      </c>
      <c r="AK63" s="222">
        <f>Aug!AL63</f>
        <v>2</v>
      </c>
      <c r="AL63" s="223">
        <f t="shared" si="4"/>
        <v>2</v>
      </c>
    </row>
    <row r="64" spans="2:38" ht="45.75" thickBot="1">
      <c r="B64" s="214" t="s">
        <v>99</v>
      </c>
      <c r="C64" s="211" t="s">
        <v>100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23">
        <f t="shared" si="3"/>
        <v>0</v>
      </c>
      <c r="AK64" s="222">
        <f>Aug!AL64</f>
        <v>2</v>
      </c>
      <c r="AL64" s="223">
        <f t="shared" si="4"/>
        <v>2</v>
      </c>
    </row>
    <row r="65" spans="2:38" ht="45.75" thickBot="1">
      <c r="B65" s="214" t="s">
        <v>101</v>
      </c>
      <c r="C65" s="211" t="s">
        <v>102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23">
        <f t="shared" si="3"/>
        <v>0</v>
      </c>
      <c r="AK65" s="222">
        <f>Aug!AL65</f>
        <v>2</v>
      </c>
      <c r="AL65" s="223">
        <f t="shared" si="4"/>
        <v>2</v>
      </c>
    </row>
    <row r="66" spans="2:38" ht="45.75" thickBot="1">
      <c r="B66" s="214" t="s">
        <v>103</v>
      </c>
      <c r="C66" s="211" t="s">
        <v>88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23">
        <f t="shared" si="3"/>
        <v>0</v>
      </c>
      <c r="AK66" s="222">
        <f>Aug!AL66</f>
        <v>2</v>
      </c>
      <c r="AL66" s="223">
        <f t="shared" si="4"/>
        <v>2</v>
      </c>
    </row>
    <row r="67" spans="2:38" ht="45.75" thickBot="1">
      <c r="B67" s="214" t="s">
        <v>104</v>
      </c>
      <c r="C67" s="211" t="s">
        <v>105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23">
        <f t="shared" si="3"/>
        <v>0</v>
      </c>
      <c r="AK67" s="222">
        <f>Aug!AL67</f>
        <v>2</v>
      </c>
      <c r="AL67" s="223">
        <f t="shared" si="4"/>
        <v>2</v>
      </c>
    </row>
    <row r="68" spans="2:38" ht="23.25" thickBot="1">
      <c r="B68" s="214" t="s">
        <v>106</v>
      </c>
      <c r="C68" s="211"/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23">
        <f t="shared" si="3"/>
        <v>0</v>
      </c>
      <c r="AK68" s="222">
        <f>Aug!AL68</f>
        <v>2</v>
      </c>
      <c r="AL68" s="223">
        <f t="shared" si="4"/>
        <v>2</v>
      </c>
    </row>
    <row r="69" spans="2:38" ht="23.25" thickBot="1">
      <c r="B69" s="214" t="s">
        <v>107</v>
      </c>
      <c r="C69" s="211"/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23">
        <f t="shared" si="3"/>
        <v>0</v>
      </c>
      <c r="AK69" s="222">
        <f>Aug!AL69</f>
        <v>2</v>
      </c>
      <c r="AL69" s="223">
        <f t="shared" si="4"/>
        <v>2</v>
      </c>
    </row>
    <row r="70" spans="2:38" ht="45.75" thickBot="1">
      <c r="B70" s="214" t="s">
        <v>108</v>
      </c>
      <c r="C70" s="211" t="s">
        <v>109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23">
        <f t="shared" si="3"/>
        <v>0</v>
      </c>
      <c r="AK70" s="222">
        <f>Aug!AL70</f>
        <v>2</v>
      </c>
      <c r="AL70" s="223">
        <f t="shared" si="4"/>
        <v>2</v>
      </c>
    </row>
    <row r="71" spans="2:38" ht="45.75" thickBot="1">
      <c r="B71" s="214" t="s">
        <v>110</v>
      </c>
      <c r="C71" s="211" t="s">
        <v>111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23">
        <f t="shared" si="3"/>
        <v>0</v>
      </c>
      <c r="AK71" s="222">
        <f>Aug!AL71</f>
        <v>2</v>
      </c>
      <c r="AL71" s="223">
        <f t="shared" si="4"/>
        <v>2</v>
      </c>
    </row>
    <row r="72" spans="2:38" ht="45.75" thickBot="1">
      <c r="B72" s="214" t="s">
        <v>112</v>
      </c>
      <c r="C72" s="211" t="s">
        <v>113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23">
        <f t="shared" si="3"/>
        <v>0</v>
      </c>
      <c r="AK72" s="222">
        <f>Aug!AL72</f>
        <v>2</v>
      </c>
      <c r="AL72" s="223">
        <f t="shared" si="4"/>
        <v>2</v>
      </c>
    </row>
    <row r="73" spans="2:38" ht="45.75" thickBot="1">
      <c r="B73" s="214" t="s">
        <v>114</v>
      </c>
      <c r="C73" s="211" t="s">
        <v>115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23">
        <f t="shared" si="3"/>
        <v>0</v>
      </c>
      <c r="AK73" s="222">
        <f>Aug!AL73</f>
        <v>2</v>
      </c>
      <c r="AL73" s="223">
        <f t="shared" si="4"/>
        <v>2</v>
      </c>
    </row>
    <row r="74" spans="2:38" ht="45.75" thickBot="1">
      <c r="B74" s="214" t="s">
        <v>116</v>
      </c>
      <c r="C74" s="211" t="s">
        <v>117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23">
        <f t="shared" si="3"/>
        <v>0</v>
      </c>
      <c r="AK74" s="222">
        <f>Aug!AL74</f>
        <v>2</v>
      </c>
      <c r="AL74" s="223">
        <f t="shared" si="4"/>
        <v>2</v>
      </c>
    </row>
    <row r="75" spans="2:38" ht="45.75" thickBot="1">
      <c r="B75" s="214" t="s">
        <v>118</v>
      </c>
      <c r="C75" s="211" t="s">
        <v>119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23">
        <f t="shared" si="3"/>
        <v>0</v>
      </c>
      <c r="AK75" s="222">
        <f>Aug!AL75</f>
        <v>22</v>
      </c>
      <c r="AL75" s="223">
        <f t="shared" si="4"/>
        <v>22</v>
      </c>
    </row>
    <row r="76" spans="2:38" ht="33" customHeight="1" thickBot="1">
      <c r="B76" s="214" t="s">
        <v>120</v>
      </c>
      <c r="C76" s="211" t="s">
        <v>78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9" t="s">
        <v>60</v>
      </c>
      <c r="AD76" s="198"/>
      <c r="AE76" s="198"/>
      <c r="AF76" s="198"/>
      <c r="AG76" s="198"/>
      <c r="AH76" s="198"/>
      <c r="AI76" s="215"/>
      <c r="AJ76" s="227">
        <f t="shared" si="3"/>
        <v>0</v>
      </c>
      <c r="AK76" s="222">
        <f>Aug!AL76</f>
        <v>2</v>
      </c>
      <c r="AL76" s="227">
        <f t="shared" si="4"/>
        <v>2</v>
      </c>
    </row>
    <row r="77" spans="2:38" ht="23.25" thickBot="1">
      <c r="B77" s="214" t="s">
        <v>48</v>
      </c>
      <c r="C77" s="204" t="s">
        <v>41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27">
        <f t="shared" si="3"/>
        <v>0</v>
      </c>
      <c r="AK77" s="222">
        <f>Aug!AL77</f>
        <v>2</v>
      </c>
      <c r="AL77" s="227">
        <f t="shared" si="4"/>
        <v>2</v>
      </c>
    </row>
    <row r="78" spans="2:38" ht="45.75" thickBot="1">
      <c r="B78" s="214" t="s">
        <v>49</v>
      </c>
      <c r="C78" s="204" t="s">
        <v>50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27">
        <f t="shared" si="3"/>
        <v>0</v>
      </c>
      <c r="AK78" s="222">
        <f>Aug!AL78</f>
        <v>2</v>
      </c>
      <c r="AL78" s="227">
        <f t="shared" si="4"/>
        <v>2</v>
      </c>
    </row>
    <row r="79" spans="2:38" ht="45.75" thickBot="1">
      <c r="B79" s="214" t="s">
        <v>121</v>
      </c>
      <c r="C79" s="211" t="s">
        <v>122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27">
        <f t="shared" si="3"/>
        <v>0</v>
      </c>
      <c r="AK79" s="222">
        <f>Aug!AL79</f>
        <v>2</v>
      </c>
      <c r="AL79" s="227">
        <f t="shared" si="4"/>
        <v>2</v>
      </c>
    </row>
    <row r="80" spans="2:38" ht="45.75" thickBot="1">
      <c r="B80" s="214" t="s">
        <v>53</v>
      </c>
      <c r="C80" s="211" t="s">
        <v>123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27">
        <f t="shared" si="3"/>
        <v>0</v>
      </c>
      <c r="AK80" s="222">
        <f>Aug!AL80</f>
        <v>2</v>
      </c>
      <c r="AL80" s="227">
        <f t="shared" si="4"/>
        <v>2</v>
      </c>
    </row>
    <row r="81" spans="34:38" ht="28.5" customHeight="1" thickBot="1">
      <c r="AH81" s="1024" t="s">
        <v>69</v>
      </c>
      <c r="AI81" s="1024"/>
      <c r="AJ81" s="225">
        <f t="shared" ref="AJ81:AK81" si="5">SUM(AJ50:AJ80)</f>
        <v>0</v>
      </c>
      <c r="AK81" s="225">
        <f t="shared" si="5"/>
        <v>82</v>
      </c>
      <c r="AL81" s="225">
        <f>SUM(AL50:AL80)</f>
        <v>82</v>
      </c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5" scale="49" orientation="landscape" r:id="rId1"/>
  <rowBreaks count="1" manualBreakCount="1">
    <brk id="43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C00000"/>
  </sheetPr>
  <dimension ref="A1:AL81"/>
  <sheetViews>
    <sheetView view="pageBreakPreview" topLeftCell="A37" zoomScale="60" workbookViewId="0"/>
  </sheetViews>
  <sheetFormatPr defaultRowHeight="15.75"/>
  <cols>
    <col min="1" max="1" width="0.140625" style="1" customWidth="1"/>
    <col min="2" max="2" width="38.140625" style="1" customWidth="1"/>
    <col min="3" max="3" width="15.42578125" style="1" bestFit="1" customWidth="1"/>
    <col min="4" max="4" width="9.140625" style="1" customWidth="1"/>
    <col min="5" max="35" width="5.7109375" style="1" customWidth="1"/>
    <col min="36" max="36" width="12.42578125" style="1" customWidth="1"/>
    <col min="37" max="37" width="12.5703125" style="1" customWidth="1"/>
    <col min="38" max="16384" width="9.140625" style="1"/>
  </cols>
  <sheetData>
    <row r="1" spans="1:38" s="56" customFormat="1" ht="45" customHeight="1"/>
    <row r="2" spans="1:38" ht="23.25" customHeight="1">
      <c r="A2" s="811" t="s">
        <v>61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</row>
    <row r="3" spans="1:38" s="58" customFormat="1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4" customFormat="1" ht="23.25">
      <c r="A4" s="2" t="s">
        <v>60</v>
      </c>
      <c r="B4" s="3" t="s">
        <v>62</v>
      </c>
      <c r="C4" s="2" t="s">
        <v>129</v>
      </c>
      <c r="D4" s="802" t="s">
        <v>63</v>
      </c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2" t="s">
        <v>64</v>
      </c>
      <c r="AL4" s="2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4" customFormat="1" ht="36" customHeight="1" thickBot="1">
      <c r="B6" s="1031" t="s">
        <v>55</v>
      </c>
      <c r="C6" s="1032"/>
      <c r="D6" s="1035" t="s">
        <v>56</v>
      </c>
      <c r="E6" s="1037" t="s">
        <v>68</v>
      </c>
      <c r="F6" s="1038"/>
      <c r="G6" s="1038"/>
      <c r="H6" s="1038"/>
      <c r="I6" s="1038"/>
      <c r="J6" s="1038"/>
      <c r="K6" s="1038"/>
      <c r="L6" s="1038"/>
      <c r="M6" s="1038"/>
      <c r="N6" s="1038"/>
      <c r="O6" s="1038"/>
      <c r="P6" s="1038"/>
      <c r="Q6" s="1038"/>
      <c r="R6" s="1038"/>
      <c r="S6" s="1038"/>
      <c r="T6" s="1038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9"/>
      <c r="AJ6" s="1029" t="s">
        <v>57</v>
      </c>
      <c r="AK6" s="1029" t="s">
        <v>58</v>
      </c>
      <c r="AL6" s="1029" t="s">
        <v>59</v>
      </c>
    </row>
    <row r="7" spans="1:38" s="4" customFormat="1" ht="50.25" customHeight="1" thickBot="1">
      <c r="B7" s="1033"/>
      <c r="C7" s="1034"/>
      <c r="D7" s="1036"/>
      <c r="E7" s="18">
        <v>1</v>
      </c>
      <c r="F7" s="19">
        <v>2</v>
      </c>
      <c r="G7" s="19">
        <v>3</v>
      </c>
      <c r="H7" s="19">
        <v>4</v>
      </c>
      <c r="I7" s="19">
        <v>5</v>
      </c>
      <c r="J7" s="19">
        <v>6</v>
      </c>
      <c r="K7" s="19">
        <v>7</v>
      </c>
      <c r="L7" s="19">
        <v>8</v>
      </c>
      <c r="M7" s="19">
        <v>9</v>
      </c>
      <c r="N7" s="19">
        <v>10</v>
      </c>
      <c r="O7" s="19">
        <v>11</v>
      </c>
      <c r="P7" s="19">
        <v>12</v>
      </c>
      <c r="Q7" s="19">
        <v>13</v>
      </c>
      <c r="R7" s="19">
        <v>14</v>
      </c>
      <c r="S7" s="19">
        <v>15</v>
      </c>
      <c r="T7" s="19">
        <v>16</v>
      </c>
      <c r="U7" s="19">
        <v>17</v>
      </c>
      <c r="V7" s="19">
        <v>18</v>
      </c>
      <c r="W7" s="19">
        <v>19</v>
      </c>
      <c r="X7" s="19">
        <v>20</v>
      </c>
      <c r="Y7" s="19">
        <v>21</v>
      </c>
      <c r="Z7" s="19">
        <v>22</v>
      </c>
      <c r="AA7" s="19">
        <v>23</v>
      </c>
      <c r="AB7" s="19">
        <v>24</v>
      </c>
      <c r="AC7" s="19">
        <v>25</v>
      </c>
      <c r="AD7" s="19">
        <v>26</v>
      </c>
      <c r="AE7" s="19">
        <v>27</v>
      </c>
      <c r="AF7" s="19">
        <v>28</v>
      </c>
      <c r="AG7" s="19">
        <v>29</v>
      </c>
      <c r="AH7" s="19">
        <v>30</v>
      </c>
      <c r="AI7" s="20">
        <v>31</v>
      </c>
      <c r="AJ7" s="1030"/>
      <c r="AK7" s="1030"/>
      <c r="AL7" s="1030"/>
    </row>
    <row r="8" spans="1:38" ht="23.25" thickBot="1">
      <c r="B8" s="246" t="s">
        <v>0</v>
      </c>
      <c r="C8" s="243" t="s">
        <v>1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s">
        <v>60</v>
      </c>
      <c r="U8" s="6"/>
      <c r="V8" s="6" t="s">
        <v>60</v>
      </c>
      <c r="W8" s="6"/>
      <c r="X8" s="6" t="s">
        <v>60</v>
      </c>
      <c r="Y8" s="6" t="s">
        <v>60</v>
      </c>
      <c r="Z8" s="6"/>
      <c r="AA8" s="6"/>
      <c r="AB8" s="6"/>
      <c r="AC8" s="6"/>
      <c r="AD8" s="6"/>
      <c r="AE8" s="6"/>
      <c r="AF8" s="6"/>
      <c r="AG8" s="6"/>
      <c r="AH8" s="6"/>
      <c r="AI8" s="7"/>
      <c r="AJ8" s="87">
        <f>SUM(E8:AI8)</f>
        <v>0</v>
      </c>
      <c r="AK8" s="87">
        <f>Sep!AL8</f>
        <v>0</v>
      </c>
      <c r="AL8" s="88">
        <f>SUM(AJ8:AK8)</f>
        <v>0</v>
      </c>
    </row>
    <row r="9" spans="1:38" ht="45.75" thickBot="1">
      <c r="B9" s="247" t="s">
        <v>2</v>
      </c>
      <c r="C9" s="244" t="s">
        <v>3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 t="s">
        <v>60</v>
      </c>
      <c r="AI9" s="7"/>
      <c r="AJ9" s="88">
        <f t="shared" ref="AJ9:AJ36" si="0">SUM(E9:AI9)</f>
        <v>0</v>
      </c>
      <c r="AK9" s="87">
        <f>Sep!AL9</f>
        <v>0</v>
      </c>
      <c r="AL9" s="88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88">
        <f t="shared" si="0"/>
        <v>0</v>
      </c>
      <c r="AK10" s="87">
        <f>Sep!AL10</f>
        <v>0</v>
      </c>
      <c r="AL10" s="88">
        <f t="shared" si="1"/>
        <v>0</v>
      </c>
    </row>
    <row r="11" spans="1:38" ht="23.25" thickBot="1">
      <c r="B11" s="247" t="s">
        <v>6</v>
      </c>
      <c r="C11" s="244" t="s">
        <v>7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88">
        <f t="shared" si="0"/>
        <v>0</v>
      </c>
      <c r="AK11" s="87">
        <f>Sep!AL11</f>
        <v>0</v>
      </c>
      <c r="AL11" s="88">
        <f t="shared" si="1"/>
        <v>0</v>
      </c>
    </row>
    <row r="12" spans="1:38" ht="45.75" thickBot="1">
      <c r="B12" s="247" t="s">
        <v>8</v>
      </c>
      <c r="C12" s="244" t="s">
        <v>9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88">
        <f t="shared" si="0"/>
        <v>0</v>
      </c>
      <c r="AK12" s="87">
        <f>Sep!AL12</f>
        <v>0</v>
      </c>
      <c r="AL12" s="88">
        <f t="shared" si="1"/>
        <v>0</v>
      </c>
    </row>
    <row r="13" spans="1:38" ht="23.25" thickBot="1">
      <c r="B13" s="247" t="s">
        <v>10</v>
      </c>
      <c r="C13" s="244" t="s">
        <v>11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88">
        <f t="shared" si="0"/>
        <v>0</v>
      </c>
      <c r="AK13" s="87">
        <f>Sep!AL13</f>
        <v>0</v>
      </c>
      <c r="AL13" s="88">
        <f t="shared" si="1"/>
        <v>0</v>
      </c>
    </row>
    <row r="14" spans="1:38" ht="23.25" thickBot="1">
      <c r="B14" s="247" t="s">
        <v>12</v>
      </c>
      <c r="C14" s="244" t="s">
        <v>13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88">
        <f t="shared" si="0"/>
        <v>0</v>
      </c>
      <c r="AK14" s="87">
        <f>Sep!AL14</f>
        <v>0</v>
      </c>
      <c r="AL14" s="88">
        <f t="shared" si="1"/>
        <v>0</v>
      </c>
    </row>
    <row r="15" spans="1:38" ht="23.25" thickBot="1">
      <c r="B15" s="247" t="s">
        <v>14</v>
      </c>
      <c r="C15" s="244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88">
        <f t="shared" si="0"/>
        <v>0</v>
      </c>
      <c r="AK15" s="87">
        <f>Sep!AL15</f>
        <v>0</v>
      </c>
      <c r="AL15" s="88">
        <f t="shared" si="1"/>
        <v>0</v>
      </c>
    </row>
    <row r="16" spans="1:38" ht="23.25" thickBot="1">
      <c r="B16" s="247" t="s">
        <v>15</v>
      </c>
      <c r="C16" s="244" t="s">
        <v>16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88">
        <f t="shared" si="0"/>
        <v>0</v>
      </c>
      <c r="AK16" s="87">
        <f>Sep!AL16</f>
        <v>0</v>
      </c>
      <c r="AL16" s="88">
        <f t="shared" si="1"/>
        <v>0</v>
      </c>
    </row>
    <row r="17" spans="2:38" ht="23.25" thickBot="1">
      <c r="B17" s="247" t="s">
        <v>17</v>
      </c>
      <c r="C17" s="244" t="s">
        <v>18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88">
        <f t="shared" si="0"/>
        <v>0</v>
      </c>
      <c r="AK17" s="87">
        <f>Sep!AL17</f>
        <v>0</v>
      </c>
      <c r="AL17" s="88">
        <f t="shared" si="1"/>
        <v>0</v>
      </c>
    </row>
    <row r="18" spans="2:38" ht="23.25" thickBot="1">
      <c r="B18" s="247" t="s">
        <v>19</v>
      </c>
      <c r="C18" s="244" t="s">
        <v>20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88">
        <f t="shared" si="0"/>
        <v>0</v>
      </c>
      <c r="AK18" s="87">
        <f>Sep!AL18</f>
        <v>0</v>
      </c>
      <c r="AL18" s="88">
        <f t="shared" si="1"/>
        <v>0</v>
      </c>
    </row>
    <row r="19" spans="2:38" ht="23.25" thickBot="1">
      <c r="B19" s="247" t="s">
        <v>21</v>
      </c>
      <c r="C19" s="244" t="s">
        <v>18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88">
        <f t="shared" si="0"/>
        <v>0</v>
      </c>
      <c r="AK19" s="87">
        <f>Sep!AL19</f>
        <v>0</v>
      </c>
      <c r="AL19" s="88">
        <f t="shared" si="1"/>
        <v>0</v>
      </c>
    </row>
    <row r="20" spans="2:38" ht="23.25" thickBot="1">
      <c r="B20" s="247" t="s">
        <v>23</v>
      </c>
      <c r="C20" s="244" t="s">
        <v>24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88">
        <f t="shared" si="0"/>
        <v>0</v>
      </c>
      <c r="AK20" s="87">
        <f>Sep!AL20</f>
        <v>0</v>
      </c>
      <c r="AL20" s="88">
        <f t="shared" si="1"/>
        <v>0</v>
      </c>
    </row>
    <row r="21" spans="2:38" ht="23.25" thickBot="1">
      <c r="B21" s="247" t="s">
        <v>25</v>
      </c>
      <c r="C21" s="244" t="s">
        <v>24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88">
        <f t="shared" si="0"/>
        <v>0</v>
      </c>
      <c r="AK21" s="87">
        <f>Sep!AL21</f>
        <v>0</v>
      </c>
      <c r="AL21" s="88">
        <f t="shared" si="1"/>
        <v>0</v>
      </c>
    </row>
    <row r="22" spans="2:38" ht="68.25" thickBot="1">
      <c r="B22" s="247" t="s">
        <v>26</v>
      </c>
      <c r="C22" s="244" t="s">
        <v>22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88">
        <f t="shared" si="0"/>
        <v>0</v>
      </c>
      <c r="AK22" s="87">
        <f>Sep!AL22</f>
        <v>0</v>
      </c>
      <c r="AL22" s="88">
        <f t="shared" si="1"/>
        <v>0</v>
      </c>
    </row>
    <row r="23" spans="2:38" ht="23.25" thickBot="1">
      <c r="B23" s="247" t="s">
        <v>27</v>
      </c>
      <c r="C23" s="244" t="s">
        <v>28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88">
        <f t="shared" si="0"/>
        <v>0</v>
      </c>
      <c r="AK23" s="87">
        <f>Sep!AL23</f>
        <v>0</v>
      </c>
      <c r="AL23" s="88">
        <f t="shared" si="1"/>
        <v>0</v>
      </c>
    </row>
    <row r="24" spans="2:38" ht="23.25" thickBot="1">
      <c r="B24" s="247" t="s">
        <v>29</v>
      </c>
      <c r="C24" s="244" t="s">
        <v>30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88">
        <f t="shared" si="0"/>
        <v>0</v>
      </c>
      <c r="AK24" s="87">
        <f>Sep!AL24</f>
        <v>0</v>
      </c>
      <c r="AL24" s="88">
        <f t="shared" si="1"/>
        <v>0</v>
      </c>
    </row>
    <row r="25" spans="2:38" ht="23.25" thickBot="1">
      <c r="B25" s="247" t="s">
        <v>31</v>
      </c>
      <c r="C25" s="244" t="s">
        <v>32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88">
        <f t="shared" si="0"/>
        <v>0</v>
      </c>
      <c r="AK25" s="87">
        <f>Sep!AL25</f>
        <v>0</v>
      </c>
      <c r="AL25" s="88">
        <f t="shared" si="1"/>
        <v>0</v>
      </c>
    </row>
    <row r="26" spans="2:38" ht="23.25" thickBot="1">
      <c r="B26" s="247" t="s">
        <v>33</v>
      </c>
      <c r="C26" s="244" t="s">
        <v>34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88">
        <f t="shared" si="0"/>
        <v>0</v>
      </c>
      <c r="AK26" s="87">
        <f>Sep!AL26</f>
        <v>0</v>
      </c>
      <c r="AL26" s="88">
        <f t="shared" si="1"/>
        <v>0</v>
      </c>
    </row>
    <row r="27" spans="2:38" ht="23.25" thickBot="1">
      <c r="B27" s="247" t="s">
        <v>35</v>
      </c>
      <c r="C27" s="244" t="s">
        <v>36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88">
        <f t="shared" si="0"/>
        <v>0</v>
      </c>
      <c r="AK27" s="87">
        <f>Sep!AL27</f>
        <v>0</v>
      </c>
      <c r="AL27" s="88">
        <f t="shared" si="1"/>
        <v>0</v>
      </c>
    </row>
    <row r="28" spans="2:38" ht="23.25" thickBot="1">
      <c r="B28" s="247" t="s">
        <v>37</v>
      </c>
      <c r="C28" s="244" t="s">
        <v>38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88">
        <f t="shared" si="0"/>
        <v>0</v>
      </c>
      <c r="AK28" s="87">
        <f>Sep!AL28</f>
        <v>0</v>
      </c>
      <c r="AL28" s="88">
        <f t="shared" si="1"/>
        <v>0</v>
      </c>
    </row>
    <row r="29" spans="2:38" ht="23.25" thickBot="1">
      <c r="B29" s="247" t="s">
        <v>39</v>
      </c>
      <c r="C29" s="244" t="s">
        <v>40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88">
        <f t="shared" si="0"/>
        <v>0</v>
      </c>
      <c r="AK29" s="87">
        <f>Sep!AL29</f>
        <v>0</v>
      </c>
      <c r="AL29" s="88">
        <f t="shared" si="1"/>
        <v>0</v>
      </c>
    </row>
    <row r="30" spans="2:38" ht="45.75" thickBot="1">
      <c r="B30" s="247" t="s">
        <v>42</v>
      </c>
      <c r="C30" s="24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88">
        <f t="shared" si="0"/>
        <v>0</v>
      </c>
      <c r="AK30" s="87">
        <f>Sep!AL30</f>
        <v>0</v>
      </c>
      <c r="AL30" s="88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88">
        <f t="shared" si="0"/>
        <v>0</v>
      </c>
      <c r="AK31" s="87">
        <f>Sep!AL31</f>
        <v>0</v>
      </c>
      <c r="AL31" s="88">
        <f t="shared" si="1"/>
        <v>0</v>
      </c>
    </row>
    <row r="32" spans="2:38" ht="23.25" thickBot="1">
      <c r="B32" s="247" t="s">
        <v>47</v>
      </c>
      <c r="C32" s="244" t="s">
        <v>43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88">
        <f t="shared" si="0"/>
        <v>0</v>
      </c>
      <c r="AK32" s="87">
        <f>Sep!AL32</f>
        <v>0</v>
      </c>
      <c r="AL32" s="88">
        <f t="shared" si="1"/>
        <v>0</v>
      </c>
    </row>
    <row r="33" spans="1:38" ht="23.25" thickBot="1">
      <c r="B33" s="247" t="s">
        <v>48</v>
      </c>
      <c r="C33" s="244" t="s">
        <v>41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88">
        <f t="shared" si="0"/>
        <v>0</v>
      </c>
      <c r="AK33" s="87">
        <f>Sep!AL33</f>
        <v>0</v>
      </c>
      <c r="AL33" s="88">
        <f t="shared" si="1"/>
        <v>0</v>
      </c>
    </row>
    <row r="34" spans="1:38" ht="35.25" thickBot="1">
      <c r="B34" s="247" t="s">
        <v>49</v>
      </c>
      <c r="C34" s="245" t="s">
        <v>50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s">
        <v>60</v>
      </c>
      <c r="AG34" s="6"/>
      <c r="AH34" s="6"/>
      <c r="AI34" s="7"/>
      <c r="AJ34" s="88">
        <f t="shared" si="0"/>
        <v>0</v>
      </c>
      <c r="AK34" s="87">
        <f>Sep!AL34</f>
        <v>0</v>
      </c>
      <c r="AL34" s="88">
        <f t="shared" si="1"/>
        <v>0</v>
      </c>
    </row>
    <row r="35" spans="1:38" ht="23.25" thickBot="1">
      <c r="B35" s="247" t="s">
        <v>51</v>
      </c>
      <c r="C35" s="244" t="s">
        <v>52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88">
        <f t="shared" si="0"/>
        <v>0</v>
      </c>
      <c r="AK35" s="87">
        <f>Sep!AL35</f>
        <v>0</v>
      </c>
      <c r="AL35" s="88">
        <f t="shared" si="1"/>
        <v>0</v>
      </c>
    </row>
    <row r="36" spans="1:38" ht="23.25" thickBot="1">
      <c r="B36" s="247" t="s">
        <v>53</v>
      </c>
      <c r="C36" s="244" t="s">
        <v>54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89">
        <f t="shared" si="0"/>
        <v>0</v>
      </c>
      <c r="AK36" s="87">
        <f>Sep!AL36</f>
        <v>0</v>
      </c>
      <c r="AL36" s="89">
        <f t="shared" si="1"/>
        <v>0</v>
      </c>
    </row>
    <row r="37" spans="1:38" ht="17.25" thickBot="1">
      <c r="AH37" s="1042" t="s">
        <v>69</v>
      </c>
      <c r="AI37" s="1042"/>
      <c r="AJ37" s="90">
        <f>SUM(AJ8:AJ36)</f>
        <v>0</v>
      </c>
      <c r="AK37" s="90">
        <f t="shared" ref="AK37:AL37" si="2">SUM(AK8:AK36)</f>
        <v>0</v>
      </c>
      <c r="AL37" s="90">
        <f t="shared" si="2"/>
        <v>0</v>
      </c>
    </row>
    <row r="38" spans="1:38" ht="17.25" thickBot="1">
      <c r="AH38" s="91"/>
      <c r="AI38" s="1045" t="s">
        <v>70</v>
      </c>
      <c r="AJ38" s="1046"/>
      <c r="AK38" s="1040">
        <f>April!AJ38</f>
        <v>1000</v>
      </c>
      <c r="AL38" s="1041"/>
    </row>
    <row r="39" spans="1:38" ht="17.25" thickBot="1">
      <c r="AH39" s="91"/>
      <c r="AI39" s="1045" t="s">
        <v>71</v>
      </c>
      <c r="AJ39" s="1046"/>
      <c r="AK39" s="1040">
        <f>AL37</f>
        <v>0</v>
      </c>
      <c r="AL39" s="1041"/>
    </row>
    <row r="40" spans="1:38" ht="17.25" thickBot="1">
      <c r="AH40" s="91"/>
      <c r="AI40" s="1045" t="s">
        <v>72</v>
      </c>
      <c r="AJ40" s="1046"/>
      <c r="AK40" s="1040">
        <f>SUM(AK38:AL39)</f>
        <v>1000</v>
      </c>
      <c r="AL40" s="1041"/>
    </row>
    <row r="41" spans="1:38" ht="17.25" thickBot="1">
      <c r="AH41" s="91"/>
      <c r="AI41" s="1045" t="s">
        <v>73</v>
      </c>
      <c r="AJ41" s="1046"/>
      <c r="AK41" s="1040">
        <f>AL81</f>
        <v>82</v>
      </c>
      <c r="AL41" s="1041"/>
    </row>
    <row r="42" spans="1:38" ht="17.25" thickBot="1">
      <c r="AH42" s="91"/>
      <c r="AI42" s="1045" t="s">
        <v>74</v>
      </c>
      <c r="AJ42" s="1046"/>
      <c r="AK42" s="1040">
        <f>AK40-AK41</f>
        <v>918</v>
      </c>
      <c r="AL42" s="1041"/>
    </row>
    <row r="43" spans="1:38" ht="16.5">
      <c r="AH43" s="91"/>
      <c r="AI43" s="91"/>
      <c r="AJ43" s="91"/>
      <c r="AK43" s="92">
        <f>SUM(AK41:AL42)</f>
        <v>1000</v>
      </c>
      <c r="AL43" s="91"/>
    </row>
    <row r="44" spans="1:38" ht="23.25" customHeight="1">
      <c r="A44" s="811" t="s">
        <v>61</v>
      </c>
      <c r="B44" s="811"/>
      <c r="C44" s="811"/>
      <c r="D44" s="811"/>
      <c r="E44" s="811"/>
      <c r="F44" s="811"/>
      <c r="G44" s="811"/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  <c r="AI44" s="811"/>
      <c r="AJ44" s="811"/>
      <c r="AK44" s="811"/>
      <c r="AL44" s="811"/>
    </row>
    <row r="45" spans="1:38" s="58" customFormat="1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4" customFormat="1" ht="23.25">
      <c r="A46" s="2" t="s">
        <v>60</v>
      </c>
      <c r="B46" s="3" t="s">
        <v>62</v>
      </c>
      <c r="C46" s="2" t="s">
        <v>135</v>
      </c>
      <c r="D46" s="802" t="s">
        <v>137</v>
      </c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/>
      <c r="S46" s="802"/>
      <c r="T46" s="802"/>
      <c r="U46" s="802"/>
      <c r="V46" s="802"/>
      <c r="W46" s="802"/>
      <c r="X46" s="802"/>
      <c r="Y46" s="802"/>
      <c r="Z46" s="802"/>
      <c r="AA46" s="802"/>
      <c r="AB46" s="802"/>
      <c r="AC46" s="802"/>
      <c r="AD46" s="802"/>
      <c r="AE46" s="802"/>
      <c r="AF46" s="802"/>
      <c r="AG46" s="802"/>
      <c r="AH46" s="802"/>
      <c r="AI46" s="802"/>
      <c r="AJ46" s="802"/>
      <c r="AK46" s="2" t="s">
        <v>64</v>
      </c>
      <c r="AL46" s="2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4" customFormat="1" ht="24" customHeight="1" thickBot="1">
      <c r="B48" s="1031" t="s">
        <v>55</v>
      </c>
      <c r="C48" s="1032"/>
      <c r="D48" s="1035" t="s">
        <v>56</v>
      </c>
      <c r="E48" s="1037" t="s">
        <v>68</v>
      </c>
      <c r="F48" s="1038"/>
      <c r="G48" s="1038"/>
      <c r="H48" s="1038"/>
      <c r="I48" s="1038"/>
      <c r="J48" s="1038"/>
      <c r="K48" s="1038"/>
      <c r="L48" s="1038"/>
      <c r="M48" s="1038"/>
      <c r="N48" s="1038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038"/>
      <c r="AB48" s="1038"/>
      <c r="AC48" s="1038"/>
      <c r="AD48" s="1038"/>
      <c r="AE48" s="1038"/>
      <c r="AF48" s="1038"/>
      <c r="AG48" s="1038"/>
      <c r="AH48" s="1038"/>
      <c r="AI48" s="1039"/>
      <c r="AJ48" s="1029" t="s">
        <v>57</v>
      </c>
      <c r="AK48" s="1029" t="s">
        <v>58</v>
      </c>
      <c r="AL48" s="1029" t="s">
        <v>59</v>
      </c>
    </row>
    <row r="49" spans="2:38" s="4" customFormat="1" ht="24" thickBot="1">
      <c r="B49" s="1033"/>
      <c r="C49" s="1034"/>
      <c r="D49" s="1043"/>
      <c r="E49" s="18">
        <v>1</v>
      </c>
      <c r="F49" s="19">
        <v>2</v>
      </c>
      <c r="G49" s="19">
        <v>3</v>
      </c>
      <c r="H49" s="19">
        <v>4</v>
      </c>
      <c r="I49" s="19">
        <v>5</v>
      </c>
      <c r="J49" s="19">
        <v>6</v>
      </c>
      <c r="K49" s="19">
        <v>7</v>
      </c>
      <c r="L49" s="19">
        <v>8</v>
      </c>
      <c r="M49" s="19">
        <v>9</v>
      </c>
      <c r="N49" s="19">
        <v>10</v>
      </c>
      <c r="O49" s="19">
        <v>11</v>
      </c>
      <c r="P49" s="19">
        <v>12</v>
      </c>
      <c r="Q49" s="19">
        <v>13</v>
      </c>
      <c r="R49" s="19">
        <v>14</v>
      </c>
      <c r="S49" s="19">
        <v>15</v>
      </c>
      <c r="T49" s="19">
        <v>16</v>
      </c>
      <c r="U49" s="19">
        <v>17</v>
      </c>
      <c r="V49" s="19">
        <v>18</v>
      </c>
      <c r="W49" s="19">
        <v>19</v>
      </c>
      <c r="X49" s="19">
        <v>20</v>
      </c>
      <c r="Y49" s="19">
        <v>21</v>
      </c>
      <c r="Z49" s="19">
        <v>22</v>
      </c>
      <c r="AA49" s="19">
        <v>23</v>
      </c>
      <c r="AB49" s="19">
        <v>24</v>
      </c>
      <c r="AC49" s="19">
        <v>25</v>
      </c>
      <c r="AD49" s="19">
        <v>26</v>
      </c>
      <c r="AE49" s="19">
        <v>27</v>
      </c>
      <c r="AF49" s="19">
        <v>28</v>
      </c>
      <c r="AG49" s="19">
        <v>29</v>
      </c>
      <c r="AH49" s="19">
        <v>30</v>
      </c>
      <c r="AI49" s="20">
        <v>31</v>
      </c>
      <c r="AJ49" s="1030"/>
      <c r="AK49" s="1030"/>
      <c r="AL49" s="1030"/>
    </row>
    <row r="50" spans="2:38" ht="20.25" thickBot="1">
      <c r="B50" s="9" t="s">
        <v>75</v>
      </c>
      <c r="C50" s="10" t="s">
        <v>76</v>
      </c>
      <c r="D50" s="2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s">
        <v>60</v>
      </c>
      <c r="U50" s="6"/>
      <c r="V50" s="6" t="s">
        <v>60</v>
      </c>
      <c r="W50" s="6"/>
      <c r="X50" s="6" t="s">
        <v>60</v>
      </c>
      <c r="Y50" s="6" t="s">
        <v>60</v>
      </c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87">
        <f>SUM(E50:AI50)</f>
        <v>0</v>
      </c>
      <c r="AK50" s="87">
        <f>Sep!AL50</f>
        <v>2</v>
      </c>
      <c r="AL50" s="87">
        <f>SUM(AJ50:AK50)</f>
        <v>2</v>
      </c>
    </row>
    <row r="51" spans="2:38" ht="27.75" thickBot="1">
      <c r="B51" s="9" t="s">
        <v>77</v>
      </c>
      <c r="C51" s="11" t="s">
        <v>78</v>
      </c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88">
        <f t="shared" ref="AJ51:AJ80" si="3">SUM(E51:AI51)</f>
        <v>0</v>
      </c>
      <c r="AK51" s="87">
        <f>Sep!AL51</f>
        <v>2</v>
      </c>
      <c r="AL51" s="88">
        <f t="shared" ref="AL51:AL80" si="4">SUM(AJ51:AK51)</f>
        <v>2</v>
      </c>
    </row>
    <row r="52" spans="2:38" ht="20.25" thickBot="1">
      <c r="B52" s="9" t="s">
        <v>79</v>
      </c>
      <c r="C52" s="10" t="s">
        <v>80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88">
        <f t="shared" si="3"/>
        <v>0</v>
      </c>
      <c r="AK52" s="87">
        <f>Sep!AL52</f>
        <v>2</v>
      </c>
      <c r="AL52" s="88">
        <f t="shared" si="4"/>
        <v>2</v>
      </c>
    </row>
    <row r="53" spans="2:38" ht="20.25" thickBot="1">
      <c r="B53" s="9" t="s">
        <v>81</v>
      </c>
      <c r="C53" s="10" t="s">
        <v>82</v>
      </c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88">
        <f t="shared" si="3"/>
        <v>0</v>
      </c>
      <c r="AK53" s="87">
        <f>Sep!AL53</f>
        <v>2</v>
      </c>
      <c r="AL53" s="88">
        <f t="shared" si="4"/>
        <v>2</v>
      </c>
    </row>
    <row r="54" spans="2:38" ht="20.25" thickBot="1">
      <c r="B54" s="9" t="s">
        <v>83</v>
      </c>
      <c r="C54" s="10" t="s">
        <v>84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88">
        <f t="shared" si="3"/>
        <v>0</v>
      </c>
      <c r="AK54" s="87">
        <f>Sep!AL54</f>
        <v>2</v>
      </c>
      <c r="AL54" s="88">
        <f t="shared" si="4"/>
        <v>2</v>
      </c>
    </row>
    <row r="55" spans="2:38" ht="20.25" thickBot="1">
      <c r="B55" s="9" t="s">
        <v>85</v>
      </c>
      <c r="C55" s="10" t="s">
        <v>86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88">
        <f t="shared" si="3"/>
        <v>0</v>
      </c>
      <c r="AK55" s="87">
        <f>Sep!AL55</f>
        <v>2</v>
      </c>
      <c r="AL55" s="88">
        <f t="shared" si="4"/>
        <v>2</v>
      </c>
    </row>
    <row r="56" spans="2:38" ht="20.25" thickBot="1">
      <c r="B56" s="9" t="s">
        <v>87</v>
      </c>
      <c r="C56" s="10" t="s">
        <v>88</v>
      </c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88">
        <f t="shared" si="3"/>
        <v>0</v>
      </c>
      <c r="AK56" s="87">
        <f>Sep!AL56</f>
        <v>2</v>
      </c>
      <c r="AL56" s="88">
        <f t="shared" si="4"/>
        <v>2</v>
      </c>
    </row>
    <row r="57" spans="2:38" ht="20.25" thickBot="1">
      <c r="B57" s="9" t="s">
        <v>89</v>
      </c>
      <c r="C57" s="12">
        <v>2215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88">
        <f t="shared" si="3"/>
        <v>0</v>
      </c>
      <c r="AK57" s="87">
        <f>Sep!AL57</f>
        <v>2</v>
      </c>
      <c r="AL57" s="88">
        <f t="shared" si="4"/>
        <v>2</v>
      </c>
    </row>
    <row r="58" spans="2:38" ht="27.75" thickBot="1">
      <c r="B58" s="9" t="s">
        <v>90</v>
      </c>
      <c r="C58" s="11" t="s">
        <v>91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 t="s">
        <v>60</v>
      </c>
      <c r="AI58" s="7"/>
      <c r="AJ58" s="88">
        <f t="shared" si="3"/>
        <v>0</v>
      </c>
      <c r="AK58" s="87">
        <f>Sep!AL58</f>
        <v>2</v>
      </c>
      <c r="AL58" s="88">
        <f t="shared" si="4"/>
        <v>2</v>
      </c>
    </row>
    <row r="59" spans="2:38" ht="20.25" thickBot="1">
      <c r="B59" s="9" t="s">
        <v>92</v>
      </c>
      <c r="C59" s="10" t="s">
        <v>93</v>
      </c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88">
        <f t="shared" si="3"/>
        <v>0</v>
      </c>
      <c r="AK59" s="87">
        <f>Sep!AL59</f>
        <v>2</v>
      </c>
      <c r="AL59" s="88">
        <f t="shared" si="4"/>
        <v>2</v>
      </c>
    </row>
    <row r="60" spans="2:38" ht="20.25" thickBot="1">
      <c r="B60" s="9" t="s">
        <v>94</v>
      </c>
      <c r="C60" s="10" t="s">
        <v>95</v>
      </c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88">
        <f t="shared" si="3"/>
        <v>0</v>
      </c>
      <c r="AK60" s="87">
        <f>Sep!AL60</f>
        <v>2</v>
      </c>
      <c r="AL60" s="88">
        <f t="shared" si="4"/>
        <v>2</v>
      </c>
    </row>
    <row r="61" spans="2:38" ht="20.25" thickBot="1">
      <c r="B61" s="9" t="s">
        <v>96</v>
      </c>
      <c r="C61" s="10" t="s">
        <v>97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88">
        <f t="shared" si="3"/>
        <v>0</v>
      </c>
      <c r="AK61" s="87">
        <f>Sep!AL61</f>
        <v>2</v>
      </c>
      <c r="AL61" s="88">
        <f t="shared" si="4"/>
        <v>2</v>
      </c>
    </row>
    <row r="62" spans="2:38" ht="20.25" thickBot="1">
      <c r="B62" s="9" t="s">
        <v>98</v>
      </c>
      <c r="C62" s="13">
        <v>22024202</v>
      </c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88">
        <f t="shared" si="3"/>
        <v>0</v>
      </c>
      <c r="AK62" s="87">
        <f>Sep!AL62</f>
        <v>2</v>
      </c>
      <c r="AL62" s="88">
        <f t="shared" si="4"/>
        <v>2</v>
      </c>
    </row>
    <row r="63" spans="2:38" ht="20.25" thickBot="1">
      <c r="B63" s="9" t="s">
        <v>46</v>
      </c>
      <c r="C63" s="13">
        <v>22104210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88">
        <f t="shared" si="3"/>
        <v>0</v>
      </c>
      <c r="AK63" s="87">
        <f>Sep!AL63</f>
        <v>2</v>
      </c>
      <c r="AL63" s="88">
        <f t="shared" si="4"/>
        <v>2</v>
      </c>
    </row>
    <row r="64" spans="2:38" ht="20.25" thickBot="1">
      <c r="B64" s="9" t="s">
        <v>99</v>
      </c>
      <c r="C64" s="10" t="s">
        <v>100</v>
      </c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88">
        <f t="shared" si="3"/>
        <v>0</v>
      </c>
      <c r="AK64" s="87">
        <f>Sep!AL64</f>
        <v>2</v>
      </c>
      <c r="AL64" s="88">
        <f t="shared" si="4"/>
        <v>2</v>
      </c>
    </row>
    <row r="65" spans="2:38" ht="20.25" thickBot="1">
      <c r="B65" s="9" t="s">
        <v>101</v>
      </c>
      <c r="C65" s="10" t="s">
        <v>102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88">
        <f t="shared" si="3"/>
        <v>0</v>
      </c>
      <c r="AK65" s="87">
        <f>Sep!AL65</f>
        <v>2</v>
      </c>
      <c r="AL65" s="88">
        <f t="shared" si="4"/>
        <v>2</v>
      </c>
    </row>
    <row r="66" spans="2:38" ht="20.25" thickBot="1">
      <c r="B66" s="9" t="s">
        <v>103</v>
      </c>
      <c r="C66" s="10" t="s">
        <v>88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88">
        <f t="shared" si="3"/>
        <v>0</v>
      </c>
      <c r="AK66" s="87">
        <f>Sep!AL66</f>
        <v>2</v>
      </c>
      <c r="AL66" s="88">
        <f t="shared" si="4"/>
        <v>2</v>
      </c>
    </row>
    <row r="67" spans="2:38" ht="20.25" thickBot="1">
      <c r="B67" s="9" t="s">
        <v>104</v>
      </c>
      <c r="C67" s="10" t="s">
        <v>105</v>
      </c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88">
        <f t="shared" si="3"/>
        <v>0</v>
      </c>
      <c r="AK67" s="87">
        <f>Sep!AL67</f>
        <v>2</v>
      </c>
      <c r="AL67" s="88">
        <f t="shared" si="4"/>
        <v>2</v>
      </c>
    </row>
    <row r="68" spans="2:38" ht="20.25" thickBot="1">
      <c r="B68" s="9" t="s">
        <v>106</v>
      </c>
      <c r="C68" s="10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88">
        <f t="shared" si="3"/>
        <v>0</v>
      </c>
      <c r="AK68" s="87">
        <f>Sep!AL68</f>
        <v>2</v>
      </c>
      <c r="AL68" s="88">
        <f t="shared" si="4"/>
        <v>2</v>
      </c>
    </row>
    <row r="69" spans="2:38" ht="20.25" thickBot="1">
      <c r="B69" s="9" t="s">
        <v>107</v>
      </c>
      <c r="C69" s="10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88">
        <f t="shared" si="3"/>
        <v>0</v>
      </c>
      <c r="AK69" s="87">
        <f>Sep!AL69</f>
        <v>2</v>
      </c>
      <c r="AL69" s="88">
        <f t="shared" si="4"/>
        <v>2</v>
      </c>
    </row>
    <row r="70" spans="2:38" ht="20.25" thickBot="1">
      <c r="B70" s="9" t="s">
        <v>108</v>
      </c>
      <c r="C70" s="10" t="s">
        <v>109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88">
        <f t="shared" si="3"/>
        <v>0</v>
      </c>
      <c r="AK70" s="87">
        <f>Sep!AL70</f>
        <v>2</v>
      </c>
      <c r="AL70" s="88">
        <f t="shared" si="4"/>
        <v>2</v>
      </c>
    </row>
    <row r="71" spans="2:38" ht="20.25" thickBot="1">
      <c r="B71" s="9" t="s">
        <v>110</v>
      </c>
      <c r="C71" s="10" t="s">
        <v>111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88">
        <f t="shared" si="3"/>
        <v>0</v>
      </c>
      <c r="AK71" s="87">
        <f>Sep!AL71</f>
        <v>2</v>
      </c>
      <c r="AL71" s="88">
        <f t="shared" si="4"/>
        <v>2</v>
      </c>
    </row>
    <row r="72" spans="2:38" ht="20.25" thickBot="1">
      <c r="B72" s="9" t="s">
        <v>112</v>
      </c>
      <c r="C72" s="10" t="s">
        <v>113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88">
        <f t="shared" si="3"/>
        <v>0</v>
      </c>
      <c r="AK72" s="87">
        <f>Sep!AL72</f>
        <v>2</v>
      </c>
      <c r="AL72" s="88">
        <f t="shared" si="4"/>
        <v>2</v>
      </c>
    </row>
    <row r="73" spans="2:38" ht="20.25" thickBot="1">
      <c r="B73" s="9" t="s">
        <v>114</v>
      </c>
      <c r="C73" s="10" t="s">
        <v>115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88">
        <f t="shared" si="3"/>
        <v>0</v>
      </c>
      <c r="AK73" s="87">
        <f>Sep!AL73</f>
        <v>2</v>
      </c>
      <c r="AL73" s="88">
        <f t="shared" si="4"/>
        <v>2</v>
      </c>
    </row>
    <row r="74" spans="2:38" ht="20.25" thickBot="1">
      <c r="B74" s="9" t="s">
        <v>116</v>
      </c>
      <c r="C74" s="10" t="s">
        <v>117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88">
        <f t="shared" si="3"/>
        <v>0</v>
      </c>
      <c r="AK74" s="87">
        <f>Sep!AL74</f>
        <v>2</v>
      </c>
      <c r="AL74" s="88">
        <f t="shared" si="4"/>
        <v>2</v>
      </c>
    </row>
    <row r="75" spans="2:38" ht="20.25" thickBot="1">
      <c r="B75" s="9" t="s">
        <v>118</v>
      </c>
      <c r="C75" s="10" t="s">
        <v>119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88">
        <f t="shared" si="3"/>
        <v>0</v>
      </c>
      <c r="AK75" s="87">
        <f>Sep!AL75</f>
        <v>22</v>
      </c>
      <c r="AL75" s="88">
        <f t="shared" si="4"/>
        <v>22</v>
      </c>
    </row>
    <row r="76" spans="2:38" ht="33" customHeight="1" thickBot="1">
      <c r="B76" s="14" t="s">
        <v>120</v>
      </c>
      <c r="C76" s="15" t="s">
        <v>78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16"/>
      <c r="AJ76" s="93">
        <f t="shared" si="3"/>
        <v>0</v>
      </c>
      <c r="AK76" s="87">
        <f>Sep!AL76</f>
        <v>2</v>
      </c>
      <c r="AL76" s="93">
        <f t="shared" si="4"/>
        <v>2</v>
      </c>
    </row>
    <row r="77" spans="2:38" ht="20.25" thickBot="1">
      <c r="B77" s="9" t="s">
        <v>48</v>
      </c>
      <c r="C77" s="8" t="s">
        <v>41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16"/>
      <c r="AJ77" s="93">
        <f t="shared" si="3"/>
        <v>0</v>
      </c>
      <c r="AK77" s="87">
        <f>Sep!AL77</f>
        <v>2</v>
      </c>
      <c r="AL77" s="93">
        <f t="shared" si="4"/>
        <v>2</v>
      </c>
    </row>
    <row r="78" spans="2:38" ht="32.25" thickBot="1">
      <c r="B78" s="9" t="s">
        <v>49</v>
      </c>
      <c r="C78" s="17" t="s">
        <v>50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16"/>
      <c r="AJ78" s="93">
        <f t="shared" si="3"/>
        <v>0</v>
      </c>
      <c r="AK78" s="87">
        <f>Sep!AL78</f>
        <v>2</v>
      </c>
      <c r="AL78" s="93">
        <f t="shared" si="4"/>
        <v>2</v>
      </c>
    </row>
    <row r="79" spans="2:38" ht="20.25" thickBot="1">
      <c r="B79" s="9" t="s">
        <v>121</v>
      </c>
      <c r="C79" s="10" t="s">
        <v>122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16"/>
      <c r="AJ79" s="93">
        <f t="shared" si="3"/>
        <v>0</v>
      </c>
      <c r="AK79" s="87">
        <f>Sep!AL79</f>
        <v>2</v>
      </c>
      <c r="AL79" s="93">
        <f t="shared" si="4"/>
        <v>2</v>
      </c>
    </row>
    <row r="80" spans="2:38" ht="20.25" thickBot="1">
      <c r="B80" s="9" t="s">
        <v>53</v>
      </c>
      <c r="C80" s="10" t="s">
        <v>123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16"/>
      <c r="AJ80" s="93">
        <f t="shared" si="3"/>
        <v>0</v>
      </c>
      <c r="AK80" s="87">
        <f>Sep!AL80</f>
        <v>2</v>
      </c>
      <c r="AL80" s="93">
        <f t="shared" si="4"/>
        <v>2</v>
      </c>
    </row>
    <row r="81" spans="34:38" ht="28.5" customHeight="1" thickBot="1">
      <c r="AH81" s="1044" t="s">
        <v>69</v>
      </c>
      <c r="AI81" s="1044"/>
      <c r="AJ81" s="90">
        <f t="shared" ref="AJ81:AK81" si="5">SUM(AJ50:AJ80)</f>
        <v>0</v>
      </c>
      <c r="AK81" s="90">
        <f t="shared" si="5"/>
        <v>82</v>
      </c>
      <c r="AL81" s="90">
        <f>SUM(AL50:AL80)</f>
        <v>82</v>
      </c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9" scale="47" orientation="landscape" r:id="rId1"/>
  <rowBreaks count="1" manualBreakCount="1">
    <brk id="43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C00000"/>
  </sheetPr>
  <dimension ref="A1:AL81"/>
  <sheetViews>
    <sheetView view="pageBreakPreview" zoomScale="60" workbookViewId="0">
      <selection activeCell="B8" sqref="B8:C36"/>
    </sheetView>
  </sheetViews>
  <sheetFormatPr defaultRowHeight="15.75"/>
  <cols>
    <col min="1" max="1" width="0.140625" style="1" customWidth="1"/>
    <col min="2" max="2" width="38.140625" style="1" customWidth="1"/>
    <col min="3" max="3" width="15.42578125" style="1" bestFit="1" customWidth="1"/>
    <col min="4" max="4" width="9.140625" style="1" customWidth="1"/>
    <col min="5" max="35" width="5.7109375" style="1" customWidth="1"/>
    <col min="36" max="36" width="12.42578125" style="1" customWidth="1"/>
    <col min="37" max="37" width="12.5703125" style="1" customWidth="1"/>
    <col min="38" max="16384" width="9.140625" style="1"/>
  </cols>
  <sheetData>
    <row r="1" spans="1:38" s="56" customFormat="1" ht="45" customHeight="1"/>
    <row r="2" spans="1:38" ht="23.25" customHeight="1">
      <c r="A2" s="811" t="s">
        <v>61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</row>
    <row r="3" spans="1:38" s="58" customFormat="1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4" customFormat="1" ht="23.25">
      <c r="A4" s="2" t="s">
        <v>60</v>
      </c>
      <c r="B4" s="3" t="s">
        <v>62</v>
      </c>
      <c r="C4" s="2" t="s">
        <v>131</v>
      </c>
      <c r="D4" s="802" t="s">
        <v>63</v>
      </c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2" t="s">
        <v>64</v>
      </c>
      <c r="AL4" s="2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4" customFormat="1" ht="36" customHeight="1" thickBot="1">
      <c r="B6" s="1031" t="s">
        <v>55</v>
      </c>
      <c r="C6" s="1032"/>
      <c r="D6" s="1035" t="s">
        <v>56</v>
      </c>
      <c r="E6" s="1037" t="s">
        <v>68</v>
      </c>
      <c r="F6" s="1038"/>
      <c r="G6" s="1038"/>
      <c r="H6" s="1038"/>
      <c r="I6" s="1038"/>
      <c r="J6" s="1038"/>
      <c r="K6" s="1038"/>
      <c r="L6" s="1038"/>
      <c r="M6" s="1038"/>
      <c r="N6" s="1038"/>
      <c r="O6" s="1038"/>
      <c r="P6" s="1038"/>
      <c r="Q6" s="1038"/>
      <c r="R6" s="1038"/>
      <c r="S6" s="1038"/>
      <c r="T6" s="1038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9"/>
      <c r="AJ6" s="1029" t="s">
        <v>57</v>
      </c>
      <c r="AK6" s="1029" t="s">
        <v>58</v>
      </c>
      <c r="AL6" s="1029" t="s">
        <v>59</v>
      </c>
    </row>
    <row r="7" spans="1:38" s="4" customFormat="1" ht="50.25" customHeight="1" thickBot="1">
      <c r="B7" s="1033"/>
      <c r="C7" s="1034"/>
      <c r="D7" s="1036"/>
      <c r="E7" s="18">
        <v>1</v>
      </c>
      <c r="F7" s="19">
        <v>2</v>
      </c>
      <c r="G7" s="19">
        <v>3</v>
      </c>
      <c r="H7" s="19">
        <v>4</v>
      </c>
      <c r="I7" s="19">
        <v>5</v>
      </c>
      <c r="J7" s="19">
        <v>6</v>
      </c>
      <c r="K7" s="19">
        <v>7</v>
      </c>
      <c r="L7" s="19">
        <v>8</v>
      </c>
      <c r="M7" s="19">
        <v>9</v>
      </c>
      <c r="N7" s="19">
        <v>10</v>
      </c>
      <c r="O7" s="19">
        <v>11</v>
      </c>
      <c r="P7" s="19">
        <v>12</v>
      </c>
      <c r="Q7" s="19">
        <v>13</v>
      </c>
      <c r="R7" s="19">
        <v>14</v>
      </c>
      <c r="S7" s="19">
        <v>15</v>
      </c>
      <c r="T7" s="19">
        <v>16</v>
      </c>
      <c r="U7" s="19">
        <v>17</v>
      </c>
      <c r="V7" s="19">
        <v>18</v>
      </c>
      <c r="W7" s="19">
        <v>19</v>
      </c>
      <c r="X7" s="19">
        <v>20</v>
      </c>
      <c r="Y7" s="19">
        <v>21</v>
      </c>
      <c r="Z7" s="19">
        <v>22</v>
      </c>
      <c r="AA7" s="19">
        <v>23</v>
      </c>
      <c r="AB7" s="19">
        <v>24</v>
      </c>
      <c r="AC7" s="19">
        <v>25</v>
      </c>
      <c r="AD7" s="19">
        <v>26</v>
      </c>
      <c r="AE7" s="19">
        <v>27</v>
      </c>
      <c r="AF7" s="19">
        <v>28</v>
      </c>
      <c r="AG7" s="19">
        <v>29</v>
      </c>
      <c r="AH7" s="19">
        <v>30</v>
      </c>
      <c r="AI7" s="20">
        <v>31</v>
      </c>
      <c r="AJ7" s="1030"/>
      <c r="AK7" s="1030"/>
      <c r="AL7" s="1030"/>
    </row>
    <row r="8" spans="1:38" ht="23.25" thickBot="1">
      <c r="B8" s="246" t="s">
        <v>0</v>
      </c>
      <c r="C8" s="243" t="s">
        <v>1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s">
        <v>60</v>
      </c>
      <c r="U8" s="6"/>
      <c r="V8" s="6" t="s">
        <v>60</v>
      </c>
      <c r="W8" s="6"/>
      <c r="X8" s="6" t="s">
        <v>60</v>
      </c>
      <c r="Y8" s="6" t="s">
        <v>60</v>
      </c>
      <c r="Z8" s="6"/>
      <c r="AA8" s="6"/>
      <c r="AB8" s="6"/>
      <c r="AC8" s="6"/>
      <c r="AD8" s="6"/>
      <c r="AE8" s="6"/>
      <c r="AF8" s="6"/>
      <c r="AG8" s="6"/>
      <c r="AH8" s="6"/>
      <c r="AI8" s="7"/>
      <c r="AJ8" s="87">
        <f>SUM(E8:AI8)</f>
        <v>0</v>
      </c>
      <c r="AK8" s="87">
        <f>Oct!AL8</f>
        <v>0</v>
      </c>
      <c r="AL8" s="88">
        <f>SUM(AJ8:AK8)</f>
        <v>0</v>
      </c>
    </row>
    <row r="9" spans="1:38" ht="45.75" thickBot="1">
      <c r="B9" s="247" t="s">
        <v>2</v>
      </c>
      <c r="C9" s="244" t="s">
        <v>3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88">
        <f t="shared" ref="AJ9:AJ36" si="0">SUM(E9:AI9)</f>
        <v>0</v>
      </c>
      <c r="AK9" s="87">
        <f>Oct!AL9</f>
        <v>0</v>
      </c>
      <c r="AL9" s="88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88">
        <f t="shared" si="0"/>
        <v>0</v>
      </c>
      <c r="AK10" s="87">
        <f>Oct!AL10</f>
        <v>0</v>
      </c>
      <c r="AL10" s="88">
        <f t="shared" si="1"/>
        <v>0</v>
      </c>
    </row>
    <row r="11" spans="1:38" ht="23.25" thickBot="1">
      <c r="B11" s="247" t="s">
        <v>6</v>
      </c>
      <c r="C11" s="244" t="s">
        <v>7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88">
        <f t="shared" si="0"/>
        <v>0</v>
      </c>
      <c r="AK11" s="87">
        <f>Oct!AL11</f>
        <v>0</v>
      </c>
      <c r="AL11" s="88">
        <f t="shared" si="1"/>
        <v>0</v>
      </c>
    </row>
    <row r="12" spans="1:38" ht="45.75" thickBot="1">
      <c r="B12" s="247" t="s">
        <v>8</v>
      </c>
      <c r="C12" s="244" t="s">
        <v>9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88">
        <f t="shared" si="0"/>
        <v>0</v>
      </c>
      <c r="AK12" s="87">
        <f>Oct!AL12</f>
        <v>0</v>
      </c>
      <c r="AL12" s="88">
        <f t="shared" si="1"/>
        <v>0</v>
      </c>
    </row>
    <row r="13" spans="1:38" ht="23.25" thickBot="1">
      <c r="B13" s="247" t="s">
        <v>10</v>
      </c>
      <c r="C13" s="244" t="s">
        <v>11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88">
        <f t="shared" si="0"/>
        <v>0</v>
      </c>
      <c r="AK13" s="87">
        <f>Oct!AL13</f>
        <v>0</v>
      </c>
      <c r="AL13" s="88">
        <f t="shared" si="1"/>
        <v>0</v>
      </c>
    </row>
    <row r="14" spans="1:38" ht="23.25" thickBot="1">
      <c r="B14" s="247" t="s">
        <v>12</v>
      </c>
      <c r="C14" s="244" t="s">
        <v>13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88">
        <f t="shared" si="0"/>
        <v>0</v>
      </c>
      <c r="AK14" s="87">
        <f>Oct!AL14</f>
        <v>0</v>
      </c>
      <c r="AL14" s="88">
        <f t="shared" si="1"/>
        <v>0</v>
      </c>
    </row>
    <row r="15" spans="1:38" ht="23.25" thickBot="1">
      <c r="B15" s="247" t="s">
        <v>14</v>
      </c>
      <c r="C15" s="244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88">
        <f t="shared" si="0"/>
        <v>0</v>
      </c>
      <c r="AK15" s="87">
        <f>Oct!AL15</f>
        <v>0</v>
      </c>
      <c r="AL15" s="88">
        <f t="shared" si="1"/>
        <v>0</v>
      </c>
    </row>
    <row r="16" spans="1:38" ht="23.25" thickBot="1">
      <c r="B16" s="247" t="s">
        <v>15</v>
      </c>
      <c r="C16" s="244" t="s">
        <v>16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88">
        <f t="shared" si="0"/>
        <v>0</v>
      </c>
      <c r="AK16" s="87">
        <f>Oct!AL16</f>
        <v>0</v>
      </c>
      <c r="AL16" s="88">
        <f t="shared" si="1"/>
        <v>0</v>
      </c>
    </row>
    <row r="17" spans="2:38" ht="23.25" thickBot="1">
      <c r="B17" s="247" t="s">
        <v>17</v>
      </c>
      <c r="C17" s="244" t="s">
        <v>18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88">
        <f t="shared" si="0"/>
        <v>0</v>
      </c>
      <c r="AK17" s="87">
        <f>Oct!AL17</f>
        <v>0</v>
      </c>
      <c r="AL17" s="88">
        <f t="shared" si="1"/>
        <v>0</v>
      </c>
    </row>
    <row r="18" spans="2:38" ht="23.25" thickBot="1">
      <c r="B18" s="247" t="s">
        <v>19</v>
      </c>
      <c r="C18" s="244" t="s">
        <v>20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88">
        <f t="shared" si="0"/>
        <v>0</v>
      </c>
      <c r="AK18" s="87">
        <f>Oct!AL18</f>
        <v>0</v>
      </c>
      <c r="AL18" s="88">
        <f t="shared" si="1"/>
        <v>0</v>
      </c>
    </row>
    <row r="19" spans="2:38" ht="23.25" thickBot="1">
      <c r="B19" s="247" t="s">
        <v>21</v>
      </c>
      <c r="C19" s="244" t="s">
        <v>18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88">
        <f t="shared" si="0"/>
        <v>0</v>
      </c>
      <c r="AK19" s="87">
        <f>Oct!AL19</f>
        <v>0</v>
      </c>
      <c r="AL19" s="88">
        <f t="shared" si="1"/>
        <v>0</v>
      </c>
    </row>
    <row r="20" spans="2:38" ht="23.25" thickBot="1">
      <c r="B20" s="247" t="s">
        <v>23</v>
      </c>
      <c r="C20" s="244" t="s">
        <v>24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88">
        <f t="shared" si="0"/>
        <v>0</v>
      </c>
      <c r="AK20" s="87">
        <f>Oct!AL20</f>
        <v>0</v>
      </c>
      <c r="AL20" s="88">
        <f t="shared" si="1"/>
        <v>0</v>
      </c>
    </row>
    <row r="21" spans="2:38" ht="23.25" thickBot="1">
      <c r="B21" s="247" t="s">
        <v>25</v>
      </c>
      <c r="C21" s="244" t="s">
        <v>24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88">
        <f t="shared" si="0"/>
        <v>0</v>
      </c>
      <c r="AK21" s="87">
        <f>Oct!AL21</f>
        <v>0</v>
      </c>
      <c r="AL21" s="88">
        <f t="shared" si="1"/>
        <v>0</v>
      </c>
    </row>
    <row r="22" spans="2:38" ht="68.25" thickBot="1">
      <c r="B22" s="247" t="s">
        <v>26</v>
      </c>
      <c r="C22" s="244" t="s">
        <v>22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88">
        <f t="shared" si="0"/>
        <v>0</v>
      </c>
      <c r="AK22" s="87">
        <f>Oct!AL22</f>
        <v>0</v>
      </c>
      <c r="AL22" s="88">
        <f t="shared" si="1"/>
        <v>0</v>
      </c>
    </row>
    <row r="23" spans="2:38" ht="23.25" thickBot="1">
      <c r="B23" s="247" t="s">
        <v>27</v>
      </c>
      <c r="C23" s="244" t="s">
        <v>28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88">
        <f t="shared" si="0"/>
        <v>0</v>
      </c>
      <c r="AK23" s="87">
        <f>Oct!AL23</f>
        <v>0</v>
      </c>
      <c r="AL23" s="88">
        <f t="shared" si="1"/>
        <v>0</v>
      </c>
    </row>
    <row r="24" spans="2:38" ht="23.25" thickBot="1">
      <c r="B24" s="247" t="s">
        <v>29</v>
      </c>
      <c r="C24" s="244" t="s">
        <v>30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88">
        <f t="shared" si="0"/>
        <v>0</v>
      </c>
      <c r="AK24" s="87">
        <f>Oct!AL24</f>
        <v>0</v>
      </c>
      <c r="AL24" s="88">
        <f t="shared" si="1"/>
        <v>0</v>
      </c>
    </row>
    <row r="25" spans="2:38" ht="23.25" thickBot="1">
      <c r="B25" s="247" t="s">
        <v>31</v>
      </c>
      <c r="C25" s="244" t="s">
        <v>32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88">
        <f t="shared" si="0"/>
        <v>0</v>
      </c>
      <c r="AK25" s="87">
        <f>Oct!AL25</f>
        <v>0</v>
      </c>
      <c r="AL25" s="88">
        <f t="shared" si="1"/>
        <v>0</v>
      </c>
    </row>
    <row r="26" spans="2:38" ht="23.25" thickBot="1">
      <c r="B26" s="247" t="s">
        <v>33</v>
      </c>
      <c r="C26" s="244" t="s">
        <v>34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88">
        <f t="shared" si="0"/>
        <v>0</v>
      </c>
      <c r="AK26" s="87">
        <f>Oct!AL26</f>
        <v>0</v>
      </c>
      <c r="AL26" s="88">
        <f t="shared" si="1"/>
        <v>0</v>
      </c>
    </row>
    <row r="27" spans="2:38" ht="23.25" thickBot="1">
      <c r="B27" s="247" t="s">
        <v>35</v>
      </c>
      <c r="C27" s="244" t="s">
        <v>36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88">
        <f t="shared" si="0"/>
        <v>0</v>
      </c>
      <c r="AK27" s="87">
        <f>Oct!AL27</f>
        <v>0</v>
      </c>
      <c r="AL27" s="88">
        <f t="shared" si="1"/>
        <v>0</v>
      </c>
    </row>
    <row r="28" spans="2:38" ht="23.25" thickBot="1">
      <c r="B28" s="247" t="s">
        <v>37</v>
      </c>
      <c r="C28" s="244" t="s">
        <v>38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88">
        <f t="shared" si="0"/>
        <v>0</v>
      </c>
      <c r="AK28" s="87">
        <f>Oct!AL28</f>
        <v>0</v>
      </c>
      <c r="AL28" s="88">
        <f t="shared" si="1"/>
        <v>0</v>
      </c>
    </row>
    <row r="29" spans="2:38" ht="23.25" thickBot="1">
      <c r="B29" s="247" t="s">
        <v>39</v>
      </c>
      <c r="C29" s="244" t="s">
        <v>40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88">
        <f t="shared" si="0"/>
        <v>0</v>
      </c>
      <c r="AK29" s="87">
        <f>Oct!AL29</f>
        <v>0</v>
      </c>
      <c r="AL29" s="88">
        <f t="shared" si="1"/>
        <v>0</v>
      </c>
    </row>
    <row r="30" spans="2:38" ht="45.75" thickBot="1">
      <c r="B30" s="247" t="s">
        <v>42</v>
      </c>
      <c r="C30" s="24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88">
        <f t="shared" si="0"/>
        <v>0</v>
      </c>
      <c r="AK30" s="87">
        <f>Oct!AL30</f>
        <v>0</v>
      </c>
      <c r="AL30" s="88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88">
        <f t="shared" si="0"/>
        <v>0</v>
      </c>
      <c r="AK31" s="87">
        <f>Oct!AL31</f>
        <v>0</v>
      </c>
      <c r="AL31" s="88">
        <f t="shared" si="1"/>
        <v>0</v>
      </c>
    </row>
    <row r="32" spans="2:38" ht="23.25" thickBot="1">
      <c r="B32" s="247" t="s">
        <v>47</v>
      </c>
      <c r="C32" s="244" t="s">
        <v>43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88">
        <f t="shared" si="0"/>
        <v>0</v>
      </c>
      <c r="AK32" s="87">
        <f>Oct!AL32</f>
        <v>0</v>
      </c>
      <c r="AL32" s="88">
        <f t="shared" si="1"/>
        <v>0</v>
      </c>
    </row>
    <row r="33" spans="1:38" ht="23.25" thickBot="1">
      <c r="B33" s="247" t="s">
        <v>48</v>
      </c>
      <c r="C33" s="244" t="s">
        <v>41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88">
        <f t="shared" si="0"/>
        <v>0</v>
      </c>
      <c r="AK33" s="87">
        <f>Oct!AL33</f>
        <v>0</v>
      </c>
      <c r="AL33" s="88">
        <f t="shared" si="1"/>
        <v>0</v>
      </c>
    </row>
    <row r="34" spans="1:38" ht="35.25" thickBot="1">
      <c r="B34" s="247" t="s">
        <v>49</v>
      </c>
      <c r="C34" s="245" t="s">
        <v>50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88">
        <f t="shared" si="0"/>
        <v>0</v>
      </c>
      <c r="AK34" s="87">
        <f>Oct!AL34</f>
        <v>0</v>
      </c>
      <c r="AL34" s="88">
        <f t="shared" si="1"/>
        <v>0</v>
      </c>
    </row>
    <row r="35" spans="1:38" ht="23.25" thickBot="1">
      <c r="B35" s="247" t="s">
        <v>51</v>
      </c>
      <c r="C35" s="244" t="s">
        <v>52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88">
        <f t="shared" si="0"/>
        <v>0</v>
      </c>
      <c r="AK35" s="87">
        <f>Oct!AL35</f>
        <v>0</v>
      </c>
      <c r="AL35" s="88">
        <f t="shared" si="1"/>
        <v>0</v>
      </c>
    </row>
    <row r="36" spans="1:38" ht="23.25" thickBot="1">
      <c r="B36" s="247" t="s">
        <v>53</v>
      </c>
      <c r="C36" s="244" t="s">
        <v>54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89">
        <f t="shared" si="0"/>
        <v>0</v>
      </c>
      <c r="AK36" s="87">
        <f>Oct!AL36</f>
        <v>0</v>
      </c>
      <c r="AL36" s="89">
        <f t="shared" si="1"/>
        <v>0</v>
      </c>
    </row>
    <row r="37" spans="1:38" ht="17.25" thickBot="1">
      <c r="AH37" s="1042" t="s">
        <v>69</v>
      </c>
      <c r="AI37" s="1042"/>
      <c r="AJ37" s="90">
        <f>SUM(AJ8:AJ36)</f>
        <v>0</v>
      </c>
      <c r="AK37" s="90">
        <f t="shared" ref="AK37:AL37" si="2">SUM(AK8:AK36)</f>
        <v>0</v>
      </c>
      <c r="AL37" s="90">
        <f t="shared" si="2"/>
        <v>0</v>
      </c>
    </row>
    <row r="38" spans="1:38" ht="17.25" thickBot="1">
      <c r="AH38" s="91"/>
      <c r="AI38" s="1045" t="s">
        <v>70</v>
      </c>
      <c r="AJ38" s="1046"/>
      <c r="AK38" s="1040">
        <f>April!AJ38</f>
        <v>1000</v>
      </c>
      <c r="AL38" s="1041"/>
    </row>
    <row r="39" spans="1:38" ht="17.25" thickBot="1">
      <c r="AH39" s="91"/>
      <c r="AI39" s="1045" t="s">
        <v>71</v>
      </c>
      <c r="AJ39" s="1046"/>
      <c r="AK39" s="1040">
        <f>AL37</f>
        <v>0</v>
      </c>
      <c r="AL39" s="1041"/>
    </row>
    <row r="40" spans="1:38" ht="17.25" thickBot="1">
      <c r="AH40" s="91"/>
      <c r="AI40" s="1045" t="s">
        <v>72</v>
      </c>
      <c r="AJ40" s="1046"/>
      <c r="AK40" s="1040">
        <f>SUM(AK38:AL39)</f>
        <v>1000</v>
      </c>
      <c r="AL40" s="1041"/>
    </row>
    <row r="41" spans="1:38" ht="17.25" thickBot="1">
      <c r="AH41" s="91"/>
      <c r="AI41" s="1045" t="s">
        <v>73</v>
      </c>
      <c r="AJ41" s="1046"/>
      <c r="AK41" s="1040">
        <f>AL81</f>
        <v>82</v>
      </c>
      <c r="AL41" s="1041"/>
    </row>
    <row r="42" spans="1:38" ht="17.25" thickBot="1">
      <c r="AH42" s="91"/>
      <c r="AI42" s="1045" t="s">
        <v>74</v>
      </c>
      <c r="AJ42" s="1046"/>
      <c r="AK42" s="1040">
        <f>AK40-AK41</f>
        <v>918</v>
      </c>
      <c r="AL42" s="1041"/>
    </row>
    <row r="43" spans="1:38" ht="16.5">
      <c r="AH43" s="91"/>
      <c r="AI43" s="91"/>
      <c r="AJ43" s="91"/>
      <c r="AK43" s="92">
        <f>SUM(AK41:AL42)</f>
        <v>1000</v>
      </c>
      <c r="AL43" s="91"/>
    </row>
    <row r="44" spans="1:38" ht="23.25" customHeight="1">
      <c r="A44" s="811" t="s">
        <v>61</v>
      </c>
      <c r="B44" s="811"/>
      <c r="C44" s="811"/>
      <c r="D44" s="811"/>
      <c r="E44" s="811"/>
      <c r="F44" s="811"/>
      <c r="G44" s="811"/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  <c r="AI44" s="811"/>
      <c r="AJ44" s="811"/>
      <c r="AK44" s="811"/>
      <c r="AL44" s="811"/>
    </row>
    <row r="45" spans="1:38" s="58" customFormat="1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4" customFormat="1" ht="23.25">
      <c r="A46" s="2" t="s">
        <v>60</v>
      </c>
      <c r="B46" s="3" t="s">
        <v>62</v>
      </c>
      <c r="C46" s="2" t="s">
        <v>131</v>
      </c>
      <c r="D46" s="802" t="s">
        <v>137</v>
      </c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/>
      <c r="S46" s="802"/>
      <c r="T46" s="802"/>
      <c r="U46" s="802"/>
      <c r="V46" s="802"/>
      <c r="W46" s="802"/>
      <c r="X46" s="802"/>
      <c r="Y46" s="802"/>
      <c r="Z46" s="802"/>
      <c r="AA46" s="802"/>
      <c r="AB46" s="802"/>
      <c r="AC46" s="802"/>
      <c r="AD46" s="802"/>
      <c r="AE46" s="802"/>
      <c r="AF46" s="802"/>
      <c r="AG46" s="802"/>
      <c r="AH46" s="802"/>
      <c r="AI46" s="802"/>
      <c r="AJ46" s="802"/>
      <c r="AK46" s="2" t="s">
        <v>64</v>
      </c>
      <c r="AL46" s="2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4" customFormat="1" ht="24" customHeight="1" thickBot="1">
      <c r="B48" s="1031" t="s">
        <v>55</v>
      </c>
      <c r="C48" s="1032"/>
      <c r="D48" s="1035" t="s">
        <v>56</v>
      </c>
      <c r="E48" s="1037" t="s">
        <v>68</v>
      </c>
      <c r="F48" s="1038"/>
      <c r="G48" s="1038"/>
      <c r="H48" s="1038"/>
      <c r="I48" s="1038"/>
      <c r="J48" s="1038"/>
      <c r="K48" s="1038"/>
      <c r="L48" s="1038"/>
      <c r="M48" s="1038"/>
      <c r="N48" s="1038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038"/>
      <c r="AB48" s="1038"/>
      <c r="AC48" s="1038"/>
      <c r="AD48" s="1038"/>
      <c r="AE48" s="1038"/>
      <c r="AF48" s="1038"/>
      <c r="AG48" s="1038"/>
      <c r="AH48" s="1038"/>
      <c r="AI48" s="1039"/>
      <c r="AJ48" s="1029" t="s">
        <v>57</v>
      </c>
      <c r="AK48" s="1029" t="s">
        <v>58</v>
      </c>
      <c r="AL48" s="1029" t="s">
        <v>59</v>
      </c>
    </row>
    <row r="49" spans="2:38" s="4" customFormat="1" ht="24" thickBot="1">
      <c r="B49" s="1033"/>
      <c r="C49" s="1034"/>
      <c r="D49" s="1043"/>
      <c r="E49" s="18">
        <v>1</v>
      </c>
      <c r="F49" s="19">
        <v>2</v>
      </c>
      <c r="G49" s="19">
        <v>3</v>
      </c>
      <c r="H49" s="19">
        <v>4</v>
      </c>
      <c r="I49" s="19">
        <v>5</v>
      </c>
      <c r="J49" s="19">
        <v>6</v>
      </c>
      <c r="K49" s="19">
        <v>7</v>
      </c>
      <c r="L49" s="19">
        <v>8</v>
      </c>
      <c r="M49" s="19">
        <v>9</v>
      </c>
      <c r="N49" s="19">
        <v>10</v>
      </c>
      <c r="O49" s="19">
        <v>11</v>
      </c>
      <c r="P49" s="19">
        <v>12</v>
      </c>
      <c r="Q49" s="19">
        <v>13</v>
      </c>
      <c r="R49" s="19">
        <v>14</v>
      </c>
      <c r="S49" s="19">
        <v>15</v>
      </c>
      <c r="T49" s="19">
        <v>16</v>
      </c>
      <c r="U49" s="19">
        <v>17</v>
      </c>
      <c r="V49" s="19">
        <v>18</v>
      </c>
      <c r="W49" s="19">
        <v>19</v>
      </c>
      <c r="X49" s="19">
        <v>20</v>
      </c>
      <c r="Y49" s="19">
        <v>21</v>
      </c>
      <c r="Z49" s="19">
        <v>22</v>
      </c>
      <c r="AA49" s="19">
        <v>23</v>
      </c>
      <c r="AB49" s="19">
        <v>24</v>
      </c>
      <c r="AC49" s="19">
        <v>25</v>
      </c>
      <c r="AD49" s="19">
        <v>26</v>
      </c>
      <c r="AE49" s="19">
        <v>27</v>
      </c>
      <c r="AF49" s="19">
        <v>28</v>
      </c>
      <c r="AG49" s="19">
        <v>29</v>
      </c>
      <c r="AH49" s="19">
        <v>30</v>
      </c>
      <c r="AI49" s="20">
        <v>31</v>
      </c>
      <c r="AJ49" s="1030"/>
      <c r="AK49" s="1030"/>
      <c r="AL49" s="1030"/>
    </row>
    <row r="50" spans="2:38" ht="20.25" thickBot="1">
      <c r="B50" s="9" t="s">
        <v>75</v>
      </c>
      <c r="C50" s="10" t="s">
        <v>76</v>
      </c>
      <c r="D50" s="2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s">
        <v>60</v>
      </c>
      <c r="U50" s="6"/>
      <c r="V50" s="6" t="s">
        <v>60</v>
      </c>
      <c r="W50" s="6"/>
      <c r="X50" s="6" t="s">
        <v>60</v>
      </c>
      <c r="Y50" s="6" t="s">
        <v>60</v>
      </c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87">
        <f>SUM(E50:AI50)</f>
        <v>0</v>
      </c>
      <c r="AK50" s="87">
        <f>Oct!AL50</f>
        <v>2</v>
      </c>
      <c r="AL50" s="87">
        <f>SUM(AJ50:AK50)</f>
        <v>2</v>
      </c>
    </row>
    <row r="51" spans="2:38" ht="27.75" thickBot="1">
      <c r="B51" s="9" t="s">
        <v>77</v>
      </c>
      <c r="C51" s="11" t="s">
        <v>78</v>
      </c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60</v>
      </c>
      <c r="AJ51" s="88">
        <f t="shared" ref="AJ51:AJ80" si="3">SUM(E51:AI51)</f>
        <v>0</v>
      </c>
      <c r="AK51" s="87">
        <f>Oct!AL51</f>
        <v>2</v>
      </c>
      <c r="AL51" s="88">
        <f t="shared" ref="AL51:AL80" si="4">SUM(AJ51:AK51)</f>
        <v>2</v>
      </c>
    </row>
    <row r="52" spans="2:38" ht="20.25" thickBot="1">
      <c r="B52" s="9" t="s">
        <v>79</v>
      </c>
      <c r="C52" s="10" t="s">
        <v>80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88">
        <f t="shared" si="3"/>
        <v>0</v>
      </c>
      <c r="AK52" s="87">
        <f>Oct!AL52</f>
        <v>2</v>
      </c>
      <c r="AL52" s="88">
        <f t="shared" si="4"/>
        <v>2</v>
      </c>
    </row>
    <row r="53" spans="2:38" ht="20.25" thickBot="1">
      <c r="B53" s="9" t="s">
        <v>81</v>
      </c>
      <c r="C53" s="10" t="s">
        <v>82</v>
      </c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88">
        <f t="shared" si="3"/>
        <v>0</v>
      </c>
      <c r="AK53" s="87">
        <f>Oct!AL53</f>
        <v>2</v>
      </c>
      <c r="AL53" s="88">
        <f t="shared" si="4"/>
        <v>2</v>
      </c>
    </row>
    <row r="54" spans="2:38" ht="20.25" thickBot="1">
      <c r="B54" s="9" t="s">
        <v>83</v>
      </c>
      <c r="C54" s="10" t="s">
        <v>84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88">
        <f t="shared" si="3"/>
        <v>0</v>
      </c>
      <c r="AK54" s="87">
        <f>Oct!AL54</f>
        <v>2</v>
      </c>
      <c r="AL54" s="88">
        <f t="shared" si="4"/>
        <v>2</v>
      </c>
    </row>
    <row r="55" spans="2:38" ht="20.25" thickBot="1">
      <c r="B55" s="9" t="s">
        <v>85</v>
      </c>
      <c r="C55" s="10" t="s">
        <v>86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88">
        <f t="shared" si="3"/>
        <v>0</v>
      </c>
      <c r="AK55" s="87">
        <f>Oct!AL55</f>
        <v>2</v>
      </c>
      <c r="AL55" s="88">
        <f t="shared" si="4"/>
        <v>2</v>
      </c>
    </row>
    <row r="56" spans="2:38" ht="20.25" thickBot="1">
      <c r="B56" s="9" t="s">
        <v>87</v>
      </c>
      <c r="C56" s="10" t="s">
        <v>88</v>
      </c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88">
        <f t="shared" si="3"/>
        <v>0</v>
      </c>
      <c r="AK56" s="87">
        <f>Oct!AL56</f>
        <v>2</v>
      </c>
      <c r="AL56" s="88">
        <f t="shared" si="4"/>
        <v>2</v>
      </c>
    </row>
    <row r="57" spans="2:38" ht="20.25" thickBot="1">
      <c r="B57" s="9" t="s">
        <v>89</v>
      </c>
      <c r="C57" s="12">
        <v>2215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88">
        <f t="shared" si="3"/>
        <v>0</v>
      </c>
      <c r="AK57" s="87">
        <f>Oct!AL57</f>
        <v>2</v>
      </c>
      <c r="AL57" s="88">
        <f t="shared" si="4"/>
        <v>2</v>
      </c>
    </row>
    <row r="58" spans="2:38" ht="27.75" thickBot="1">
      <c r="B58" s="9" t="s">
        <v>90</v>
      </c>
      <c r="C58" s="11" t="s">
        <v>91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88">
        <f t="shared" si="3"/>
        <v>0</v>
      </c>
      <c r="AK58" s="87">
        <f>Oct!AL58</f>
        <v>2</v>
      </c>
      <c r="AL58" s="88">
        <f t="shared" si="4"/>
        <v>2</v>
      </c>
    </row>
    <row r="59" spans="2:38" ht="20.25" thickBot="1">
      <c r="B59" s="9" t="s">
        <v>92</v>
      </c>
      <c r="C59" s="10" t="s">
        <v>93</v>
      </c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88">
        <f t="shared" si="3"/>
        <v>0</v>
      </c>
      <c r="AK59" s="87">
        <f>Oct!AL59</f>
        <v>2</v>
      </c>
      <c r="AL59" s="88">
        <f t="shared" si="4"/>
        <v>2</v>
      </c>
    </row>
    <row r="60" spans="2:38" ht="20.25" thickBot="1">
      <c r="B60" s="9" t="s">
        <v>94</v>
      </c>
      <c r="C60" s="10" t="s">
        <v>95</v>
      </c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88">
        <f t="shared" si="3"/>
        <v>0</v>
      </c>
      <c r="AK60" s="87">
        <f>Oct!AL60</f>
        <v>2</v>
      </c>
      <c r="AL60" s="88">
        <f t="shared" si="4"/>
        <v>2</v>
      </c>
    </row>
    <row r="61" spans="2:38" ht="20.25" thickBot="1">
      <c r="B61" s="9" t="s">
        <v>96</v>
      </c>
      <c r="C61" s="10" t="s">
        <v>97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88">
        <f t="shared" si="3"/>
        <v>0</v>
      </c>
      <c r="AK61" s="87">
        <f>Oct!AL61</f>
        <v>2</v>
      </c>
      <c r="AL61" s="88">
        <f t="shared" si="4"/>
        <v>2</v>
      </c>
    </row>
    <row r="62" spans="2:38" ht="20.25" thickBot="1">
      <c r="B62" s="9" t="s">
        <v>98</v>
      </c>
      <c r="C62" s="13">
        <v>22024202</v>
      </c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88">
        <f t="shared" si="3"/>
        <v>0</v>
      </c>
      <c r="AK62" s="87">
        <f>Oct!AL62</f>
        <v>2</v>
      </c>
      <c r="AL62" s="88">
        <f t="shared" si="4"/>
        <v>2</v>
      </c>
    </row>
    <row r="63" spans="2:38" ht="20.25" thickBot="1">
      <c r="B63" s="9" t="s">
        <v>46</v>
      </c>
      <c r="C63" s="13">
        <v>22104210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88">
        <f t="shared" si="3"/>
        <v>0</v>
      </c>
      <c r="AK63" s="87">
        <f>Oct!AL63</f>
        <v>2</v>
      </c>
      <c r="AL63" s="88">
        <f t="shared" si="4"/>
        <v>2</v>
      </c>
    </row>
    <row r="64" spans="2:38" ht="20.25" thickBot="1">
      <c r="B64" s="9" t="s">
        <v>99</v>
      </c>
      <c r="C64" s="10" t="s">
        <v>100</v>
      </c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88">
        <f t="shared" si="3"/>
        <v>0</v>
      </c>
      <c r="AK64" s="87">
        <f>Oct!AL64</f>
        <v>2</v>
      </c>
      <c r="AL64" s="88">
        <f t="shared" si="4"/>
        <v>2</v>
      </c>
    </row>
    <row r="65" spans="2:38" ht="20.25" thickBot="1">
      <c r="B65" s="9" t="s">
        <v>101</v>
      </c>
      <c r="C65" s="10" t="s">
        <v>102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88">
        <f t="shared" si="3"/>
        <v>0</v>
      </c>
      <c r="AK65" s="87">
        <f>Oct!AL65</f>
        <v>2</v>
      </c>
      <c r="AL65" s="88">
        <f t="shared" si="4"/>
        <v>2</v>
      </c>
    </row>
    <row r="66" spans="2:38" ht="20.25" thickBot="1">
      <c r="B66" s="9" t="s">
        <v>103</v>
      </c>
      <c r="C66" s="10" t="s">
        <v>88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88">
        <f t="shared" si="3"/>
        <v>0</v>
      </c>
      <c r="AK66" s="87">
        <f>Oct!AL66</f>
        <v>2</v>
      </c>
      <c r="AL66" s="88">
        <f t="shared" si="4"/>
        <v>2</v>
      </c>
    </row>
    <row r="67" spans="2:38" ht="20.25" thickBot="1">
      <c r="B67" s="9" t="s">
        <v>104</v>
      </c>
      <c r="C67" s="10" t="s">
        <v>105</v>
      </c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88">
        <f t="shared" si="3"/>
        <v>0</v>
      </c>
      <c r="AK67" s="87">
        <f>Oct!AL67</f>
        <v>2</v>
      </c>
      <c r="AL67" s="88">
        <f t="shared" si="4"/>
        <v>2</v>
      </c>
    </row>
    <row r="68" spans="2:38" ht="20.25" thickBot="1">
      <c r="B68" s="9" t="s">
        <v>106</v>
      </c>
      <c r="C68" s="10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88">
        <f t="shared" si="3"/>
        <v>0</v>
      </c>
      <c r="AK68" s="87">
        <f>Oct!AL68</f>
        <v>2</v>
      </c>
      <c r="AL68" s="88">
        <f t="shared" si="4"/>
        <v>2</v>
      </c>
    </row>
    <row r="69" spans="2:38" ht="20.25" thickBot="1">
      <c r="B69" s="9" t="s">
        <v>107</v>
      </c>
      <c r="C69" s="10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88">
        <f t="shared" si="3"/>
        <v>0</v>
      </c>
      <c r="AK69" s="87">
        <f>Oct!AL69</f>
        <v>2</v>
      </c>
      <c r="AL69" s="88">
        <f t="shared" si="4"/>
        <v>2</v>
      </c>
    </row>
    <row r="70" spans="2:38" ht="20.25" thickBot="1">
      <c r="B70" s="9" t="s">
        <v>108</v>
      </c>
      <c r="C70" s="10" t="s">
        <v>109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88">
        <f t="shared" si="3"/>
        <v>0</v>
      </c>
      <c r="AK70" s="87">
        <f>Oct!AL70</f>
        <v>2</v>
      </c>
      <c r="AL70" s="88">
        <f t="shared" si="4"/>
        <v>2</v>
      </c>
    </row>
    <row r="71" spans="2:38" ht="20.25" thickBot="1">
      <c r="B71" s="9" t="s">
        <v>110</v>
      </c>
      <c r="C71" s="10" t="s">
        <v>111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88">
        <f t="shared" si="3"/>
        <v>0</v>
      </c>
      <c r="AK71" s="87">
        <f>Oct!AL71</f>
        <v>2</v>
      </c>
      <c r="AL71" s="88">
        <f t="shared" si="4"/>
        <v>2</v>
      </c>
    </row>
    <row r="72" spans="2:38" ht="20.25" thickBot="1">
      <c r="B72" s="9" t="s">
        <v>112</v>
      </c>
      <c r="C72" s="10" t="s">
        <v>113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88">
        <f t="shared" si="3"/>
        <v>0</v>
      </c>
      <c r="AK72" s="87">
        <f>Oct!AL72</f>
        <v>2</v>
      </c>
      <c r="AL72" s="88">
        <f t="shared" si="4"/>
        <v>2</v>
      </c>
    </row>
    <row r="73" spans="2:38" ht="20.25" thickBot="1">
      <c r="B73" s="9" t="s">
        <v>114</v>
      </c>
      <c r="C73" s="10" t="s">
        <v>115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88">
        <f t="shared" si="3"/>
        <v>0</v>
      </c>
      <c r="AK73" s="87">
        <f>Oct!AL73</f>
        <v>2</v>
      </c>
      <c r="AL73" s="88">
        <f t="shared" si="4"/>
        <v>2</v>
      </c>
    </row>
    <row r="74" spans="2:38" ht="20.25" thickBot="1">
      <c r="B74" s="9" t="s">
        <v>116</v>
      </c>
      <c r="C74" s="10" t="s">
        <v>117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88">
        <f t="shared" si="3"/>
        <v>0</v>
      </c>
      <c r="AK74" s="87">
        <f>Oct!AL74</f>
        <v>2</v>
      </c>
      <c r="AL74" s="88">
        <f t="shared" si="4"/>
        <v>2</v>
      </c>
    </row>
    <row r="75" spans="2:38" ht="20.25" thickBot="1">
      <c r="B75" s="9" t="s">
        <v>118</v>
      </c>
      <c r="C75" s="10" t="s">
        <v>119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88">
        <f t="shared" si="3"/>
        <v>0</v>
      </c>
      <c r="AK75" s="87">
        <f>Oct!AL75</f>
        <v>22</v>
      </c>
      <c r="AL75" s="88">
        <f t="shared" si="4"/>
        <v>22</v>
      </c>
    </row>
    <row r="76" spans="2:38" ht="33" customHeight="1" thickBot="1">
      <c r="B76" s="14" t="s">
        <v>120</v>
      </c>
      <c r="C76" s="15" t="s">
        <v>78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16"/>
      <c r="AJ76" s="93">
        <f t="shared" si="3"/>
        <v>0</v>
      </c>
      <c r="AK76" s="87">
        <f>Oct!AL76</f>
        <v>2</v>
      </c>
      <c r="AL76" s="93">
        <f t="shared" si="4"/>
        <v>2</v>
      </c>
    </row>
    <row r="77" spans="2:38" ht="20.25" thickBot="1">
      <c r="B77" s="9" t="s">
        <v>48</v>
      </c>
      <c r="C77" s="8" t="s">
        <v>41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16"/>
      <c r="AJ77" s="93">
        <f t="shared" si="3"/>
        <v>0</v>
      </c>
      <c r="AK77" s="87">
        <f>Oct!AL77</f>
        <v>2</v>
      </c>
      <c r="AL77" s="93">
        <f t="shared" si="4"/>
        <v>2</v>
      </c>
    </row>
    <row r="78" spans="2:38" ht="32.25" thickBot="1">
      <c r="B78" s="9" t="s">
        <v>49</v>
      </c>
      <c r="C78" s="17" t="s">
        <v>50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16"/>
      <c r="AJ78" s="93">
        <f t="shared" si="3"/>
        <v>0</v>
      </c>
      <c r="AK78" s="87">
        <f>Oct!AL78</f>
        <v>2</v>
      </c>
      <c r="AL78" s="93">
        <f t="shared" si="4"/>
        <v>2</v>
      </c>
    </row>
    <row r="79" spans="2:38" ht="20.25" thickBot="1">
      <c r="B79" s="9" t="s">
        <v>121</v>
      </c>
      <c r="C79" s="10" t="s">
        <v>122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16"/>
      <c r="AJ79" s="93">
        <f t="shared" si="3"/>
        <v>0</v>
      </c>
      <c r="AK79" s="87">
        <f>Oct!AL79</f>
        <v>2</v>
      </c>
      <c r="AL79" s="93">
        <f t="shared" si="4"/>
        <v>2</v>
      </c>
    </row>
    <row r="80" spans="2:38" ht="20.25" thickBot="1">
      <c r="B80" s="9" t="s">
        <v>53</v>
      </c>
      <c r="C80" s="10" t="s">
        <v>123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16"/>
      <c r="AJ80" s="93">
        <f t="shared" si="3"/>
        <v>0</v>
      </c>
      <c r="AK80" s="87">
        <f>Oct!AL80</f>
        <v>2</v>
      </c>
      <c r="AL80" s="93">
        <f t="shared" si="4"/>
        <v>2</v>
      </c>
    </row>
    <row r="81" spans="34:38" ht="28.5" customHeight="1" thickBot="1">
      <c r="AH81" s="1044" t="s">
        <v>69</v>
      </c>
      <c r="AI81" s="1044"/>
      <c r="AJ81" s="90">
        <f t="shared" ref="AJ81:AK81" si="5">SUM(AJ50:AJ80)</f>
        <v>0</v>
      </c>
      <c r="AK81" s="90">
        <f t="shared" si="5"/>
        <v>82</v>
      </c>
      <c r="AL81" s="90">
        <f>SUM(AL50:AL80)</f>
        <v>82</v>
      </c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9" scale="47" orientation="landscape" r:id="rId1"/>
  <rowBreaks count="1" manualBreakCount="1">
    <brk id="43" max="16383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C00000"/>
  </sheetPr>
  <dimension ref="A1:AL81"/>
  <sheetViews>
    <sheetView view="pageBreakPreview" topLeftCell="A58" zoomScale="60" workbookViewId="0">
      <selection activeCell="B8" sqref="B8:C36"/>
    </sheetView>
  </sheetViews>
  <sheetFormatPr defaultRowHeight="15.75"/>
  <cols>
    <col min="1" max="1" width="0.140625" style="1" customWidth="1"/>
    <col min="2" max="2" width="38.140625" style="1" customWidth="1"/>
    <col min="3" max="3" width="15.42578125" style="1" bestFit="1" customWidth="1"/>
    <col min="4" max="4" width="9.140625" style="1" customWidth="1"/>
    <col min="5" max="35" width="5.7109375" style="1" customWidth="1"/>
    <col min="36" max="36" width="12.42578125" style="1" customWidth="1"/>
    <col min="37" max="37" width="12.5703125" style="1" customWidth="1"/>
    <col min="38" max="16384" width="9.140625" style="1"/>
  </cols>
  <sheetData>
    <row r="1" spans="1:38" s="56" customFormat="1" ht="45" customHeight="1"/>
    <row r="2" spans="1:38" ht="23.25" customHeight="1">
      <c r="A2" s="811" t="s">
        <v>61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</row>
    <row r="3" spans="1:38" s="58" customFormat="1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4" customFormat="1" ht="23.25">
      <c r="A4" s="2" t="s">
        <v>60</v>
      </c>
      <c r="B4" s="3" t="s">
        <v>62</v>
      </c>
      <c r="C4" s="2" t="s">
        <v>132</v>
      </c>
      <c r="D4" s="802" t="s">
        <v>63</v>
      </c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2" t="s">
        <v>64</v>
      </c>
      <c r="AL4" s="2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4" customFormat="1" ht="36" customHeight="1" thickBot="1">
      <c r="B6" s="1031" t="s">
        <v>55</v>
      </c>
      <c r="C6" s="1032"/>
      <c r="D6" s="1035" t="s">
        <v>56</v>
      </c>
      <c r="E6" s="1037" t="s">
        <v>68</v>
      </c>
      <c r="F6" s="1038"/>
      <c r="G6" s="1038"/>
      <c r="H6" s="1038"/>
      <c r="I6" s="1038"/>
      <c r="J6" s="1038"/>
      <c r="K6" s="1038"/>
      <c r="L6" s="1038"/>
      <c r="M6" s="1038"/>
      <c r="N6" s="1038"/>
      <c r="O6" s="1038"/>
      <c r="P6" s="1038"/>
      <c r="Q6" s="1038"/>
      <c r="R6" s="1038"/>
      <c r="S6" s="1038"/>
      <c r="T6" s="1038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9"/>
      <c r="AJ6" s="1029" t="s">
        <v>57</v>
      </c>
      <c r="AK6" s="1029" t="s">
        <v>58</v>
      </c>
      <c r="AL6" s="1029" t="s">
        <v>59</v>
      </c>
    </row>
    <row r="7" spans="1:38" s="4" customFormat="1" ht="50.25" customHeight="1" thickBot="1">
      <c r="B7" s="1033"/>
      <c r="C7" s="1034"/>
      <c r="D7" s="1036"/>
      <c r="E7" s="18">
        <v>1</v>
      </c>
      <c r="F7" s="19">
        <v>2</v>
      </c>
      <c r="G7" s="19">
        <v>3</v>
      </c>
      <c r="H7" s="19">
        <v>4</v>
      </c>
      <c r="I7" s="19">
        <v>5</v>
      </c>
      <c r="J7" s="19">
        <v>6</v>
      </c>
      <c r="K7" s="19">
        <v>7</v>
      </c>
      <c r="L7" s="19">
        <v>8</v>
      </c>
      <c r="M7" s="19">
        <v>9</v>
      </c>
      <c r="N7" s="19">
        <v>10</v>
      </c>
      <c r="O7" s="19">
        <v>11</v>
      </c>
      <c r="P7" s="19">
        <v>12</v>
      </c>
      <c r="Q7" s="19">
        <v>13</v>
      </c>
      <c r="R7" s="19">
        <v>14</v>
      </c>
      <c r="S7" s="19">
        <v>15</v>
      </c>
      <c r="T7" s="19">
        <v>16</v>
      </c>
      <c r="U7" s="19">
        <v>17</v>
      </c>
      <c r="V7" s="19">
        <v>18</v>
      </c>
      <c r="W7" s="19">
        <v>19</v>
      </c>
      <c r="X7" s="19">
        <v>20</v>
      </c>
      <c r="Y7" s="19">
        <v>21</v>
      </c>
      <c r="Z7" s="19">
        <v>22</v>
      </c>
      <c r="AA7" s="19">
        <v>23</v>
      </c>
      <c r="AB7" s="19">
        <v>24</v>
      </c>
      <c r="AC7" s="19">
        <v>25</v>
      </c>
      <c r="AD7" s="19">
        <v>26</v>
      </c>
      <c r="AE7" s="19">
        <v>27</v>
      </c>
      <c r="AF7" s="19">
        <v>28</v>
      </c>
      <c r="AG7" s="19">
        <v>29</v>
      </c>
      <c r="AH7" s="19">
        <v>30</v>
      </c>
      <c r="AI7" s="20">
        <v>31</v>
      </c>
      <c r="AJ7" s="1030"/>
      <c r="AK7" s="1030"/>
      <c r="AL7" s="1030"/>
    </row>
    <row r="8" spans="1:38" ht="23.25" thickBot="1">
      <c r="B8" s="246" t="s">
        <v>0</v>
      </c>
      <c r="C8" s="243" t="s">
        <v>1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s">
        <v>60</v>
      </c>
      <c r="U8" s="6"/>
      <c r="V8" s="6" t="s">
        <v>60</v>
      </c>
      <c r="W8" s="6"/>
      <c r="X8" s="6" t="s">
        <v>60</v>
      </c>
      <c r="Y8" s="6" t="s">
        <v>60</v>
      </c>
      <c r="Z8" s="6"/>
      <c r="AA8" s="6"/>
      <c r="AB8" s="6"/>
      <c r="AC8" s="6"/>
      <c r="AD8" s="6"/>
      <c r="AE8" s="6"/>
      <c r="AF8" s="6"/>
      <c r="AG8" s="6"/>
      <c r="AH8" s="6"/>
      <c r="AI8" s="7"/>
      <c r="AJ8" s="87">
        <f>SUM(E8:AI8)</f>
        <v>0</v>
      </c>
      <c r="AK8" s="87">
        <f>Nov!AL8</f>
        <v>0</v>
      </c>
      <c r="AL8" s="88">
        <f>SUM(AJ8:AK8)</f>
        <v>0</v>
      </c>
    </row>
    <row r="9" spans="1:38" ht="45.75" thickBot="1">
      <c r="B9" s="247" t="s">
        <v>2</v>
      </c>
      <c r="C9" s="244" t="s">
        <v>3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88">
        <f t="shared" ref="AJ9:AJ36" si="0">SUM(E9:AI9)</f>
        <v>0</v>
      </c>
      <c r="AK9" s="87">
        <f>Nov!AL9</f>
        <v>0</v>
      </c>
      <c r="AL9" s="88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88">
        <f t="shared" si="0"/>
        <v>0</v>
      </c>
      <c r="AK10" s="87">
        <f>Nov!AL10</f>
        <v>0</v>
      </c>
      <c r="AL10" s="88">
        <f t="shared" si="1"/>
        <v>0</v>
      </c>
    </row>
    <row r="11" spans="1:38" ht="23.25" thickBot="1">
      <c r="B11" s="247" t="s">
        <v>6</v>
      </c>
      <c r="C11" s="244" t="s">
        <v>7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88">
        <f t="shared" si="0"/>
        <v>0</v>
      </c>
      <c r="AK11" s="87">
        <f>Nov!AL11</f>
        <v>0</v>
      </c>
      <c r="AL11" s="88">
        <f t="shared" si="1"/>
        <v>0</v>
      </c>
    </row>
    <row r="12" spans="1:38" ht="45.75" thickBot="1">
      <c r="B12" s="247" t="s">
        <v>8</v>
      </c>
      <c r="C12" s="244" t="s">
        <v>9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88">
        <f t="shared" si="0"/>
        <v>0</v>
      </c>
      <c r="AK12" s="87">
        <f>Nov!AL12</f>
        <v>0</v>
      </c>
      <c r="AL12" s="88">
        <f t="shared" si="1"/>
        <v>0</v>
      </c>
    </row>
    <row r="13" spans="1:38" ht="23.25" thickBot="1">
      <c r="B13" s="247" t="s">
        <v>10</v>
      </c>
      <c r="C13" s="244" t="s">
        <v>11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88">
        <f t="shared" si="0"/>
        <v>0</v>
      </c>
      <c r="AK13" s="87">
        <f>Nov!AL13</f>
        <v>0</v>
      </c>
      <c r="AL13" s="88">
        <f t="shared" si="1"/>
        <v>0</v>
      </c>
    </row>
    <row r="14" spans="1:38" ht="23.25" thickBot="1">
      <c r="B14" s="247" t="s">
        <v>12</v>
      </c>
      <c r="C14" s="244" t="s">
        <v>13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88">
        <f t="shared" si="0"/>
        <v>0</v>
      </c>
      <c r="AK14" s="87">
        <f>Nov!AL14</f>
        <v>0</v>
      </c>
      <c r="AL14" s="88">
        <f t="shared" si="1"/>
        <v>0</v>
      </c>
    </row>
    <row r="15" spans="1:38" ht="23.25" thickBot="1">
      <c r="B15" s="247" t="s">
        <v>14</v>
      </c>
      <c r="C15" s="244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88">
        <f t="shared" si="0"/>
        <v>0</v>
      </c>
      <c r="AK15" s="87">
        <f>Nov!AL15</f>
        <v>0</v>
      </c>
      <c r="AL15" s="88">
        <f t="shared" si="1"/>
        <v>0</v>
      </c>
    </row>
    <row r="16" spans="1:38" ht="23.25" thickBot="1">
      <c r="B16" s="247" t="s">
        <v>15</v>
      </c>
      <c r="C16" s="244" t="s">
        <v>16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88">
        <f t="shared" si="0"/>
        <v>0</v>
      </c>
      <c r="AK16" s="87">
        <f>Nov!AL16</f>
        <v>0</v>
      </c>
      <c r="AL16" s="88">
        <f t="shared" si="1"/>
        <v>0</v>
      </c>
    </row>
    <row r="17" spans="2:38" ht="23.25" thickBot="1">
      <c r="B17" s="247" t="s">
        <v>17</v>
      </c>
      <c r="C17" s="244" t="s">
        <v>18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88">
        <f t="shared" si="0"/>
        <v>0</v>
      </c>
      <c r="AK17" s="87">
        <f>Nov!AL17</f>
        <v>0</v>
      </c>
      <c r="AL17" s="88">
        <f t="shared" si="1"/>
        <v>0</v>
      </c>
    </row>
    <row r="18" spans="2:38" ht="23.25" thickBot="1">
      <c r="B18" s="247" t="s">
        <v>19</v>
      </c>
      <c r="C18" s="244" t="s">
        <v>20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88">
        <f t="shared" si="0"/>
        <v>0</v>
      </c>
      <c r="AK18" s="87">
        <f>Nov!AL18</f>
        <v>0</v>
      </c>
      <c r="AL18" s="88">
        <f t="shared" si="1"/>
        <v>0</v>
      </c>
    </row>
    <row r="19" spans="2:38" ht="23.25" thickBot="1">
      <c r="B19" s="247" t="s">
        <v>21</v>
      </c>
      <c r="C19" s="244" t="s">
        <v>18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88">
        <f t="shared" si="0"/>
        <v>0</v>
      </c>
      <c r="AK19" s="87">
        <f>Nov!AL19</f>
        <v>0</v>
      </c>
      <c r="AL19" s="88">
        <f t="shared" si="1"/>
        <v>0</v>
      </c>
    </row>
    <row r="20" spans="2:38" ht="23.25" thickBot="1">
      <c r="B20" s="247" t="s">
        <v>23</v>
      </c>
      <c r="C20" s="244" t="s">
        <v>24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88">
        <f t="shared" si="0"/>
        <v>0</v>
      </c>
      <c r="AK20" s="87">
        <f>Nov!AL20</f>
        <v>0</v>
      </c>
      <c r="AL20" s="88">
        <f t="shared" si="1"/>
        <v>0</v>
      </c>
    </row>
    <row r="21" spans="2:38" ht="23.25" thickBot="1">
      <c r="B21" s="247" t="s">
        <v>25</v>
      </c>
      <c r="C21" s="244" t="s">
        <v>24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88">
        <f t="shared" si="0"/>
        <v>0</v>
      </c>
      <c r="AK21" s="87">
        <f>Nov!AL21</f>
        <v>0</v>
      </c>
      <c r="AL21" s="88">
        <f t="shared" si="1"/>
        <v>0</v>
      </c>
    </row>
    <row r="22" spans="2:38" ht="68.25" thickBot="1">
      <c r="B22" s="247" t="s">
        <v>26</v>
      </c>
      <c r="C22" s="244" t="s">
        <v>22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88">
        <f t="shared" si="0"/>
        <v>0</v>
      </c>
      <c r="AK22" s="87">
        <f>Nov!AL22</f>
        <v>0</v>
      </c>
      <c r="AL22" s="88">
        <f t="shared" si="1"/>
        <v>0</v>
      </c>
    </row>
    <row r="23" spans="2:38" ht="23.25" thickBot="1">
      <c r="B23" s="247" t="s">
        <v>27</v>
      </c>
      <c r="C23" s="244" t="s">
        <v>28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88">
        <f t="shared" si="0"/>
        <v>0</v>
      </c>
      <c r="AK23" s="87">
        <f>Nov!AL23</f>
        <v>0</v>
      </c>
      <c r="AL23" s="88">
        <f t="shared" si="1"/>
        <v>0</v>
      </c>
    </row>
    <row r="24" spans="2:38" ht="23.25" thickBot="1">
      <c r="B24" s="247" t="s">
        <v>29</v>
      </c>
      <c r="C24" s="244" t="s">
        <v>30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88">
        <f t="shared" si="0"/>
        <v>0</v>
      </c>
      <c r="AK24" s="87">
        <f>Nov!AL24</f>
        <v>0</v>
      </c>
      <c r="AL24" s="88">
        <f t="shared" si="1"/>
        <v>0</v>
      </c>
    </row>
    <row r="25" spans="2:38" ht="23.25" thickBot="1">
      <c r="B25" s="247" t="s">
        <v>31</v>
      </c>
      <c r="C25" s="244" t="s">
        <v>32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88">
        <f t="shared" si="0"/>
        <v>0</v>
      </c>
      <c r="AK25" s="87">
        <f>Nov!AL25</f>
        <v>0</v>
      </c>
      <c r="AL25" s="88">
        <f t="shared" si="1"/>
        <v>0</v>
      </c>
    </row>
    <row r="26" spans="2:38" ht="23.25" thickBot="1">
      <c r="B26" s="247" t="s">
        <v>33</v>
      </c>
      <c r="C26" s="244" t="s">
        <v>34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88">
        <f t="shared" si="0"/>
        <v>0</v>
      </c>
      <c r="AK26" s="87">
        <f>Nov!AL26</f>
        <v>0</v>
      </c>
      <c r="AL26" s="88">
        <f t="shared" si="1"/>
        <v>0</v>
      </c>
    </row>
    <row r="27" spans="2:38" ht="23.25" thickBot="1">
      <c r="B27" s="247" t="s">
        <v>35</v>
      </c>
      <c r="C27" s="244" t="s">
        <v>36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88">
        <f t="shared" si="0"/>
        <v>0</v>
      </c>
      <c r="AK27" s="87">
        <f>Nov!AL27</f>
        <v>0</v>
      </c>
      <c r="AL27" s="88">
        <f t="shared" si="1"/>
        <v>0</v>
      </c>
    </row>
    <row r="28" spans="2:38" ht="23.25" thickBot="1">
      <c r="B28" s="247" t="s">
        <v>37</v>
      </c>
      <c r="C28" s="244" t="s">
        <v>38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88">
        <f t="shared" si="0"/>
        <v>0</v>
      </c>
      <c r="AK28" s="87">
        <f>Nov!AL28</f>
        <v>0</v>
      </c>
      <c r="AL28" s="88">
        <f t="shared" si="1"/>
        <v>0</v>
      </c>
    </row>
    <row r="29" spans="2:38" ht="23.25" thickBot="1">
      <c r="B29" s="247" t="s">
        <v>39</v>
      </c>
      <c r="C29" s="244" t="s">
        <v>40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88">
        <f t="shared" si="0"/>
        <v>0</v>
      </c>
      <c r="AK29" s="87">
        <f>Nov!AL29</f>
        <v>0</v>
      </c>
      <c r="AL29" s="88">
        <f t="shared" si="1"/>
        <v>0</v>
      </c>
    </row>
    <row r="30" spans="2:38" ht="45.75" thickBot="1">
      <c r="B30" s="247" t="s">
        <v>42</v>
      </c>
      <c r="C30" s="24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88">
        <f t="shared" si="0"/>
        <v>0</v>
      </c>
      <c r="AK30" s="87">
        <f>Nov!AL30</f>
        <v>0</v>
      </c>
      <c r="AL30" s="88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88">
        <f t="shared" si="0"/>
        <v>0</v>
      </c>
      <c r="AK31" s="87">
        <f>Nov!AL31</f>
        <v>0</v>
      </c>
      <c r="AL31" s="88">
        <f t="shared" si="1"/>
        <v>0</v>
      </c>
    </row>
    <row r="32" spans="2:38" ht="23.25" thickBot="1">
      <c r="B32" s="247" t="s">
        <v>47</v>
      </c>
      <c r="C32" s="244" t="s">
        <v>43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88">
        <f t="shared" si="0"/>
        <v>0</v>
      </c>
      <c r="AK32" s="87">
        <f>Nov!AL32</f>
        <v>0</v>
      </c>
      <c r="AL32" s="88">
        <f t="shared" si="1"/>
        <v>0</v>
      </c>
    </row>
    <row r="33" spans="1:38" ht="23.25" thickBot="1">
      <c r="B33" s="247" t="s">
        <v>48</v>
      </c>
      <c r="C33" s="244" t="s">
        <v>41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88">
        <f t="shared" si="0"/>
        <v>0</v>
      </c>
      <c r="AK33" s="87">
        <f>Nov!AL33</f>
        <v>0</v>
      </c>
      <c r="AL33" s="88">
        <f t="shared" si="1"/>
        <v>0</v>
      </c>
    </row>
    <row r="34" spans="1:38" ht="35.25" thickBot="1">
      <c r="B34" s="247" t="s">
        <v>49</v>
      </c>
      <c r="C34" s="245" t="s">
        <v>50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88">
        <f t="shared" si="0"/>
        <v>0</v>
      </c>
      <c r="AK34" s="87">
        <f>Nov!AL34</f>
        <v>0</v>
      </c>
      <c r="AL34" s="88">
        <f t="shared" si="1"/>
        <v>0</v>
      </c>
    </row>
    <row r="35" spans="1:38" ht="23.25" thickBot="1">
      <c r="B35" s="247" t="s">
        <v>51</v>
      </c>
      <c r="C35" s="244" t="s">
        <v>52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88">
        <f t="shared" si="0"/>
        <v>0</v>
      </c>
      <c r="AK35" s="87">
        <f>Nov!AL35</f>
        <v>0</v>
      </c>
      <c r="AL35" s="88">
        <f t="shared" si="1"/>
        <v>0</v>
      </c>
    </row>
    <row r="36" spans="1:38" ht="23.25" thickBot="1">
      <c r="B36" s="247" t="s">
        <v>53</v>
      </c>
      <c r="C36" s="244" t="s">
        <v>54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89">
        <f t="shared" si="0"/>
        <v>0</v>
      </c>
      <c r="AK36" s="87">
        <f>Nov!AL36</f>
        <v>0</v>
      </c>
      <c r="AL36" s="89">
        <f t="shared" si="1"/>
        <v>0</v>
      </c>
    </row>
    <row r="37" spans="1:38" ht="17.25" thickBot="1">
      <c r="AH37" s="1042" t="s">
        <v>69</v>
      </c>
      <c r="AI37" s="1042"/>
      <c r="AJ37" s="90">
        <f>SUM(AJ8:AJ36)</f>
        <v>0</v>
      </c>
      <c r="AK37" s="90">
        <f t="shared" ref="AK37:AL37" si="2">SUM(AK8:AK36)</f>
        <v>0</v>
      </c>
      <c r="AL37" s="90">
        <f t="shared" si="2"/>
        <v>0</v>
      </c>
    </row>
    <row r="38" spans="1:38" ht="17.25" thickBot="1">
      <c r="AH38" s="91"/>
      <c r="AI38" s="1045" t="s">
        <v>70</v>
      </c>
      <c r="AJ38" s="1046"/>
      <c r="AK38" s="1040">
        <f>April!AJ38</f>
        <v>1000</v>
      </c>
      <c r="AL38" s="1041"/>
    </row>
    <row r="39" spans="1:38" ht="17.25" thickBot="1">
      <c r="AH39" s="91"/>
      <c r="AI39" s="1045" t="s">
        <v>71</v>
      </c>
      <c r="AJ39" s="1046"/>
      <c r="AK39" s="1040">
        <f>AL37</f>
        <v>0</v>
      </c>
      <c r="AL39" s="1041"/>
    </row>
    <row r="40" spans="1:38" ht="17.25" thickBot="1">
      <c r="AH40" s="91"/>
      <c r="AI40" s="1045" t="s">
        <v>72</v>
      </c>
      <c r="AJ40" s="1046"/>
      <c r="AK40" s="1040">
        <f>SUM(AK38:AL39)</f>
        <v>1000</v>
      </c>
      <c r="AL40" s="1041"/>
    </row>
    <row r="41" spans="1:38" ht="17.25" thickBot="1">
      <c r="AH41" s="91"/>
      <c r="AI41" s="1045" t="s">
        <v>73</v>
      </c>
      <c r="AJ41" s="1046"/>
      <c r="AK41" s="1040">
        <f>AL81</f>
        <v>82</v>
      </c>
      <c r="AL41" s="1041"/>
    </row>
    <row r="42" spans="1:38" ht="17.25" thickBot="1">
      <c r="AH42" s="91"/>
      <c r="AI42" s="1045" t="s">
        <v>74</v>
      </c>
      <c r="AJ42" s="1046"/>
      <c r="AK42" s="1040">
        <f>AK40-AK41</f>
        <v>918</v>
      </c>
      <c r="AL42" s="1041"/>
    </row>
    <row r="43" spans="1:38" ht="16.5">
      <c r="AH43" s="91"/>
      <c r="AI43" s="91"/>
      <c r="AJ43" s="91"/>
      <c r="AK43" s="92">
        <f>SUM(AK41:AL42)</f>
        <v>1000</v>
      </c>
      <c r="AL43" s="91"/>
    </row>
    <row r="44" spans="1:38" ht="23.25" customHeight="1">
      <c r="A44" s="811" t="s">
        <v>61</v>
      </c>
      <c r="B44" s="811"/>
      <c r="C44" s="811"/>
      <c r="D44" s="811"/>
      <c r="E44" s="811"/>
      <c r="F44" s="811"/>
      <c r="G44" s="811"/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  <c r="AI44" s="811"/>
      <c r="AJ44" s="811"/>
      <c r="AK44" s="811"/>
      <c r="AL44" s="811"/>
    </row>
    <row r="45" spans="1:38" s="58" customFormat="1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4" customFormat="1" ht="23.25">
      <c r="A46" s="2" t="s">
        <v>60</v>
      </c>
      <c r="B46" s="3" t="s">
        <v>62</v>
      </c>
      <c r="C46" s="2" t="s">
        <v>132</v>
      </c>
      <c r="D46" s="802" t="s">
        <v>137</v>
      </c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/>
      <c r="S46" s="802"/>
      <c r="T46" s="802"/>
      <c r="U46" s="802"/>
      <c r="V46" s="802"/>
      <c r="W46" s="802"/>
      <c r="X46" s="802"/>
      <c r="Y46" s="802"/>
      <c r="Z46" s="802"/>
      <c r="AA46" s="802"/>
      <c r="AB46" s="802"/>
      <c r="AC46" s="802"/>
      <c r="AD46" s="802"/>
      <c r="AE46" s="802"/>
      <c r="AF46" s="802"/>
      <c r="AG46" s="802"/>
      <c r="AH46" s="802"/>
      <c r="AI46" s="802"/>
      <c r="AJ46" s="802"/>
      <c r="AK46" s="2" t="s">
        <v>64</v>
      </c>
      <c r="AL46" s="2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4" customFormat="1" ht="24" customHeight="1" thickBot="1">
      <c r="B48" s="1031" t="s">
        <v>55</v>
      </c>
      <c r="C48" s="1032"/>
      <c r="D48" s="1035" t="s">
        <v>56</v>
      </c>
      <c r="E48" s="1037" t="s">
        <v>68</v>
      </c>
      <c r="F48" s="1038"/>
      <c r="G48" s="1038"/>
      <c r="H48" s="1038"/>
      <c r="I48" s="1038"/>
      <c r="J48" s="1038"/>
      <c r="K48" s="1038"/>
      <c r="L48" s="1038"/>
      <c r="M48" s="1038"/>
      <c r="N48" s="1038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038"/>
      <c r="AB48" s="1038"/>
      <c r="AC48" s="1038"/>
      <c r="AD48" s="1038"/>
      <c r="AE48" s="1038"/>
      <c r="AF48" s="1038"/>
      <c r="AG48" s="1038"/>
      <c r="AH48" s="1038"/>
      <c r="AI48" s="1039"/>
      <c r="AJ48" s="1029" t="s">
        <v>57</v>
      </c>
      <c r="AK48" s="1029" t="s">
        <v>58</v>
      </c>
      <c r="AL48" s="1029" t="s">
        <v>59</v>
      </c>
    </row>
    <row r="49" spans="2:38" s="4" customFormat="1" ht="24" thickBot="1">
      <c r="B49" s="1033"/>
      <c r="C49" s="1034"/>
      <c r="D49" s="1043"/>
      <c r="E49" s="18">
        <v>1</v>
      </c>
      <c r="F49" s="19">
        <v>2</v>
      </c>
      <c r="G49" s="19">
        <v>3</v>
      </c>
      <c r="H49" s="19">
        <v>4</v>
      </c>
      <c r="I49" s="19">
        <v>5</v>
      </c>
      <c r="J49" s="19">
        <v>6</v>
      </c>
      <c r="K49" s="19">
        <v>7</v>
      </c>
      <c r="L49" s="19">
        <v>8</v>
      </c>
      <c r="M49" s="19">
        <v>9</v>
      </c>
      <c r="N49" s="19">
        <v>10</v>
      </c>
      <c r="O49" s="19">
        <v>11</v>
      </c>
      <c r="P49" s="19">
        <v>12</v>
      </c>
      <c r="Q49" s="19">
        <v>13</v>
      </c>
      <c r="R49" s="19">
        <v>14</v>
      </c>
      <c r="S49" s="19">
        <v>15</v>
      </c>
      <c r="T49" s="19">
        <v>16</v>
      </c>
      <c r="U49" s="19">
        <v>17</v>
      </c>
      <c r="V49" s="19">
        <v>18</v>
      </c>
      <c r="W49" s="19">
        <v>19</v>
      </c>
      <c r="X49" s="19">
        <v>20</v>
      </c>
      <c r="Y49" s="19">
        <v>21</v>
      </c>
      <c r="Z49" s="19">
        <v>22</v>
      </c>
      <c r="AA49" s="19">
        <v>23</v>
      </c>
      <c r="AB49" s="19">
        <v>24</v>
      </c>
      <c r="AC49" s="19">
        <v>25</v>
      </c>
      <c r="AD49" s="19">
        <v>26</v>
      </c>
      <c r="AE49" s="19">
        <v>27</v>
      </c>
      <c r="AF49" s="19">
        <v>28</v>
      </c>
      <c r="AG49" s="19">
        <v>29</v>
      </c>
      <c r="AH49" s="19">
        <v>30</v>
      </c>
      <c r="AI49" s="20">
        <v>31</v>
      </c>
      <c r="AJ49" s="1030"/>
      <c r="AK49" s="1030"/>
      <c r="AL49" s="1030"/>
    </row>
    <row r="50" spans="2:38" ht="20.25" thickBot="1">
      <c r="B50" s="9" t="s">
        <v>75</v>
      </c>
      <c r="C50" s="10" t="s">
        <v>76</v>
      </c>
      <c r="D50" s="2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s">
        <v>60</v>
      </c>
      <c r="U50" s="6"/>
      <c r="V50" s="6" t="s">
        <v>60</v>
      </c>
      <c r="W50" s="6"/>
      <c r="X50" s="6" t="s">
        <v>60</v>
      </c>
      <c r="Y50" s="6" t="s">
        <v>60</v>
      </c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87">
        <f>SUM(E50:AI50)</f>
        <v>0</v>
      </c>
      <c r="AK50" s="87">
        <f>Nov!AL50</f>
        <v>2</v>
      </c>
      <c r="AL50" s="87">
        <f>SUM(AJ50:AK50)</f>
        <v>2</v>
      </c>
    </row>
    <row r="51" spans="2:38" ht="27.75" thickBot="1">
      <c r="B51" s="9" t="s">
        <v>77</v>
      </c>
      <c r="C51" s="11" t="s">
        <v>78</v>
      </c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88">
        <f t="shared" ref="AJ51:AJ80" si="3">SUM(E51:AI51)</f>
        <v>0</v>
      </c>
      <c r="AK51" s="87">
        <f>Nov!AL51</f>
        <v>2</v>
      </c>
      <c r="AL51" s="88">
        <f t="shared" ref="AL51:AL80" si="4">SUM(AJ51:AK51)</f>
        <v>2</v>
      </c>
    </row>
    <row r="52" spans="2:38" ht="20.25" thickBot="1">
      <c r="B52" s="9" t="s">
        <v>79</v>
      </c>
      <c r="C52" s="10" t="s">
        <v>80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88">
        <f t="shared" si="3"/>
        <v>0</v>
      </c>
      <c r="AK52" s="87">
        <f>Nov!AL52</f>
        <v>2</v>
      </c>
      <c r="AL52" s="88">
        <f t="shared" si="4"/>
        <v>2</v>
      </c>
    </row>
    <row r="53" spans="2:38" ht="20.25" thickBot="1">
      <c r="B53" s="9" t="s">
        <v>81</v>
      </c>
      <c r="C53" s="10" t="s">
        <v>82</v>
      </c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88">
        <f t="shared" si="3"/>
        <v>0</v>
      </c>
      <c r="AK53" s="87">
        <f>Nov!AL53</f>
        <v>2</v>
      </c>
      <c r="AL53" s="88">
        <f t="shared" si="4"/>
        <v>2</v>
      </c>
    </row>
    <row r="54" spans="2:38" ht="20.25" thickBot="1">
      <c r="B54" s="9" t="s">
        <v>83</v>
      </c>
      <c r="C54" s="10" t="s">
        <v>84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88">
        <f t="shared" si="3"/>
        <v>0</v>
      </c>
      <c r="AK54" s="87">
        <f>Nov!AL54</f>
        <v>2</v>
      </c>
      <c r="AL54" s="88">
        <f t="shared" si="4"/>
        <v>2</v>
      </c>
    </row>
    <row r="55" spans="2:38" ht="20.25" thickBot="1">
      <c r="B55" s="9" t="s">
        <v>85</v>
      </c>
      <c r="C55" s="10" t="s">
        <v>86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88">
        <f t="shared" si="3"/>
        <v>0</v>
      </c>
      <c r="AK55" s="87">
        <f>Nov!AL55</f>
        <v>2</v>
      </c>
      <c r="AL55" s="88">
        <f t="shared" si="4"/>
        <v>2</v>
      </c>
    </row>
    <row r="56" spans="2:38" ht="20.25" thickBot="1">
      <c r="B56" s="9" t="s">
        <v>87</v>
      </c>
      <c r="C56" s="10" t="s">
        <v>88</v>
      </c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88">
        <f t="shared" si="3"/>
        <v>0</v>
      </c>
      <c r="AK56" s="87">
        <f>Nov!AL56</f>
        <v>2</v>
      </c>
      <c r="AL56" s="88">
        <f t="shared" si="4"/>
        <v>2</v>
      </c>
    </row>
    <row r="57" spans="2:38" ht="20.25" thickBot="1">
      <c r="B57" s="9" t="s">
        <v>89</v>
      </c>
      <c r="C57" s="12">
        <v>2215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88">
        <f t="shared" si="3"/>
        <v>0</v>
      </c>
      <c r="AK57" s="87">
        <f>Nov!AL57</f>
        <v>2</v>
      </c>
      <c r="AL57" s="88">
        <f t="shared" si="4"/>
        <v>2</v>
      </c>
    </row>
    <row r="58" spans="2:38" ht="27.75" thickBot="1">
      <c r="B58" s="9" t="s">
        <v>90</v>
      </c>
      <c r="C58" s="11" t="s">
        <v>91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88">
        <f t="shared" si="3"/>
        <v>0</v>
      </c>
      <c r="AK58" s="87">
        <f>Nov!AL58</f>
        <v>2</v>
      </c>
      <c r="AL58" s="88">
        <f t="shared" si="4"/>
        <v>2</v>
      </c>
    </row>
    <row r="59" spans="2:38" ht="20.25" thickBot="1">
      <c r="B59" s="9" t="s">
        <v>92</v>
      </c>
      <c r="C59" s="10" t="s">
        <v>93</v>
      </c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88">
        <f t="shared" si="3"/>
        <v>0</v>
      </c>
      <c r="AK59" s="87">
        <f>Nov!AL59</f>
        <v>2</v>
      </c>
      <c r="AL59" s="88">
        <f t="shared" si="4"/>
        <v>2</v>
      </c>
    </row>
    <row r="60" spans="2:38" ht="20.25" thickBot="1">
      <c r="B60" s="9" t="s">
        <v>94</v>
      </c>
      <c r="C60" s="10" t="s">
        <v>95</v>
      </c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88">
        <f t="shared" si="3"/>
        <v>0</v>
      </c>
      <c r="AK60" s="87">
        <f>Nov!AL60</f>
        <v>2</v>
      </c>
      <c r="AL60" s="88">
        <f t="shared" si="4"/>
        <v>2</v>
      </c>
    </row>
    <row r="61" spans="2:38" ht="20.25" thickBot="1">
      <c r="B61" s="9" t="s">
        <v>96</v>
      </c>
      <c r="C61" s="10" t="s">
        <v>97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88">
        <f t="shared" si="3"/>
        <v>0</v>
      </c>
      <c r="AK61" s="87">
        <f>Nov!AL61</f>
        <v>2</v>
      </c>
      <c r="AL61" s="88">
        <f t="shared" si="4"/>
        <v>2</v>
      </c>
    </row>
    <row r="62" spans="2:38" ht="20.25" thickBot="1">
      <c r="B62" s="9" t="s">
        <v>98</v>
      </c>
      <c r="C62" s="13">
        <v>22024202</v>
      </c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88">
        <f t="shared" si="3"/>
        <v>0</v>
      </c>
      <c r="AK62" s="87">
        <f>Nov!AL62</f>
        <v>2</v>
      </c>
      <c r="AL62" s="88">
        <f t="shared" si="4"/>
        <v>2</v>
      </c>
    </row>
    <row r="63" spans="2:38" ht="20.25" thickBot="1">
      <c r="B63" s="9" t="s">
        <v>46</v>
      </c>
      <c r="C63" s="13">
        <v>22104210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88">
        <f t="shared" si="3"/>
        <v>0</v>
      </c>
      <c r="AK63" s="87">
        <f>Nov!AL63</f>
        <v>2</v>
      </c>
      <c r="AL63" s="88">
        <f t="shared" si="4"/>
        <v>2</v>
      </c>
    </row>
    <row r="64" spans="2:38" ht="20.25" thickBot="1">
      <c r="B64" s="9" t="s">
        <v>99</v>
      </c>
      <c r="C64" s="10" t="s">
        <v>100</v>
      </c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88">
        <f t="shared" si="3"/>
        <v>0</v>
      </c>
      <c r="AK64" s="87">
        <f>Nov!AL64</f>
        <v>2</v>
      </c>
      <c r="AL64" s="88">
        <f t="shared" si="4"/>
        <v>2</v>
      </c>
    </row>
    <row r="65" spans="2:38" ht="20.25" thickBot="1">
      <c r="B65" s="9" t="s">
        <v>101</v>
      </c>
      <c r="C65" s="10" t="s">
        <v>102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88">
        <f t="shared" si="3"/>
        <v>0</v>
      </c>
      <c r="AK65" s="87">
        <f>Nov!AL65</f>
        <v>2</v>
      </c>
      <c r="AL65" s="88">
        <f t="shared" si="4"/>
        <v>2</v>
      </c>
    </row>
    <row r="66" spans="2:38" ht="20.25" thickBot="1">
      <c r="B66" s="9" t="s">
        <v>103</v>
      </c>
      <c r="C66" s="10" t="s">
        <v>88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88">
        <f t="shared" si="3"/>
        <v>0</v>
      </c>
      <c r="AK66" s="87">
        <f>Nov!AL66</f>
        <v>2</v>
      </c>
      <c r="AL66" s="88">
        <f t="shared" si="4"/>
        <v>2</v>
      </c>
    </row>
    <row r="67" spans="2:38" ht="20.25" thickBot="1">
      <c r="B67" s="9" t="s">
        <v>104</v>
      </c>
      <c r="C67" s="10" t="s">
        <v>105</v>
      </c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88">
        <f t="shared" si="3"/>
        <v>0</v>
      </c>
      <c r="AK67" s="87">
        <f>Nov!AL67</f>
        <v>2</v>
      </c>
      <c r="AL67" s="88">
        <f t="shared" si="4"/>
        <v>2</v>
      </c>
    </row>
    <row r="68" spans="2:38" ht="20.25" thickBot="1">
      <c r="B68" s="9" t="s">
        <v>106</v>
      </c>
      <c r="C68" s="10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88">
        <f t="shared" si="3"/>
        <v>0</v>
      </c>
      <c r="AK68" s="87">
        <f>Nov!AL68</f>
        <v>2</v>
      </c>
      <c r="AL68" s="88">
        <f t="shared" si="4"/>
        <v>2</v>
      </c>
    </row>
    <row r="69" spans="2:38" ht="20.25" thickBot="1">
      <c r="B69" s="9" t="s">
        <v>107</v>
      </c>
      <c r="C69" s="10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88">
        <f t="shared" si="3"/>
        <v>0</v>
      </c>
      <c r="AK69" s="87">
        <f>Nov!AL69</f>
        <v>2</v>
      </c>
      <c r="AL69" s="88">
        <f t="shared" si="4"/>
        <v>2</v>
      </c>
    </row>
    <row r="70" spans="2:38" ht="20.25" thickBot="1">
      <c r="B70" s="9" t="s">
        <v>108</v>
      </c>
      <c r="C70" s="10" t="s">
        <v>109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88">
        <f t="shared" si="3"/>
        <v>0</v>
      </c>
      <c r="AK70" s="87">
        <f>Nov!AL70</f>
        <v>2</v>
      </c>
      <c r="AL70" s="88">
        <f t="shared" si="4"/>
        <v>2</v>
      </c>
    </row>
    <row r="71" spans="2:38" ht="20.25" thickBot="1">
      <c r="B71" s="9" t="s">
        <v>110</v>
      </c>
      <c r="C71" s="10" t="s">
        <v>111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88">
        <f t="shared" si="3"/>
        <v>0</v>
      </c>
      <c r="AK71" s="87">
        <f>Nov!AL71</f>
        <v>2</v>
      </c>
      <c r="AL71" s="88">
        <f t="shared" si="4"/>
        <v>2</v>
      </c>
    </row>
    <row r="72" spans="2:38" ht="20.25" thickBot="1">
      <c r="B72" s="9" t="s">
        <v>112</v>
      </c>
      <c r="C72" s="10" t="s">
        <v>113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88">
        <f t="shared" si="3"/>
        <v>0</v>
      </c>
      <c r="AK72" s="87">
        <f>Nov!AL72</f>
        <v>2</v>
      </c>
      <c r="AL72" s="88">
        <f t="shared" si="4"/>
        <v>2</v>
      </c>
    </row>
    <row r="73" spans="2:38" ht="20.25" thickBot="1">
      <c r="B73" s="9" t="s">
        <v>114</v>
      </c>
      <c r="C73" s="10" t="s">
        <v>115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88">
        <f t="shared" si="3"/>
        <v>0</v>
      </c>
      <c r="AK73" s="87">
        <f>Nov!AL73</f>
        <v>2</v>
      </c>
      <c r="AL73" s="88">
        <f t="shared" si="4"/>
        <v>2</v>
      </c>
    </row>
    <row r="74" spans="2:38" ht="20.25" thickBot="1">
      <c r="B74" s="9" t="s">
        <v>116</v>
      </c>
      <c r="C74" s="10" t="s">
        <v>117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88">
        <f t="shared" si="3"/>
        <v>0</v>
      </c>
      <c r="AK74" s="87">
        <f>Nov!AL74</f>
        <v>2</v>
      </c>
      <c r="AL74" s="88">
        <f t="shared" si="4"/>
        <v>2</v>
      </c>
    </row>
    <row r="75" spans="2:38" ht="20.25" thickBot="1">
      <c r="B75" s="9" t="s">
        <v>118</v>
      </c>
      <c r="C75" s="10" t="s">
        <v>119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88">
        <f t="shared" si="3"/>
        <v>0</v>
      </c>
      <c r="AK75" s="87">
        <f>Nov!AL75</f>
        <v>22</v>
      </c>
      <c r="AL75" s="88">
        <f t="shared" si="4"/>
        <v>22</v>
      </c>
    </row>
    <row r="76" spans="2:38" ht="33" customHeight="1" thickBot="1">
      <c r="B76" s="14" t="s">
        <v>120</v>
      </c>
      <c r="C76" s="15" t="s">
        <v>78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16"/>
      <c r="AJ76" s="93">
        <f t="shared" si="3"/>
        <v>0</v>
      </c>
      <c r="AK76" s="87">
        <f>Nov!AL76</f>
        <v>2</v>
      </c>
      <c r="AL76" s="93">
        <f t="shared" si="4"/>
        <v>2</v>
      </c>
    </row>
    <row r="77" spans="2:38" ht="20.25" thickBot="1">
      <c r="B77" s="9" t="s">
        <v>48</v>
      </c>
      <c r="C77" s="8" t="s">
        <v>41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16"/>
      <c r="AJ77" s="93">
        <f t="shared" si="3"/>
        <v>0</v>
      </c>
      <c r="AK77" s="87">
        <f>Nov!AL77</f>
        <v>2</v>
      </c>
      <c r="AL77" s="93">
        <f t="shared" si="4"/>
        <v>2</v>
      </c>
    </row>
    <row r="78" spans="2:38" ht="32.25" thickBot="1">
      <c r="B78" s="9" t="s">
        <v>49</v>
      </c>
      <c r="C78" s="17" t="s">
        <v>50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16"/>
      <c r="AJ78" s="93">
        <f t="shared" si="3"/>
        <v>0</v>
      </c>
      <c r="AK78" s="87">
        <f>Nov!AL78</f>
        <v>2</v>
      </c>
      <c r="AL78" s="93">
        <f t="shared" si="4"/>
        <v>2</v>
      </c>
    </row>
    <row r="79" spans="2:38" ht="20.25" thickBot="1">
      <c r="B79" s="9" t="s">
        <v>121</v>
      </c>
      <c r="C79" s="10" t="s">
        <v>122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16"/>
      <c r="AJ79" s="93">
        <f t="shared" si="3"/>
        <v>0</v>
      </c>
      <c r="AK79" s="87">
        <f>Nov!AL79</f>
        <v>2</v>
      </c>
      <c r="AL79" s="93">
        <f t="shared" si="4"/>
        <v>2</v>
      </c>
    </row>
    <row r="80" spans="2:38" ht="20.25" thickBot="1">
      <c r="B80" s="9" t="s">
        <v>53</v>
      </c>
      <c r="C80" s="10" t="s">
        <v>123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16"/>
      <c r="AJ80" s="93">
        <f t="shared" si="3"/>
        <v>0</v>
      </c>
      <c r="AK80" s="87">
        <f>Nov!AL80</f>
        <v>2</v>
      </c>
      <c r="AL80" s="93">
        <f t="shared" si="4"/>
        <v>2</v>
      </c>
    </row>
    <row r="81" spans="34:38" ht="28.5" customHeight="1" thickBot="1">
      <c r="AH81" s="1044" t="s">
        <v>69</v>
      </c>
      <c r="AI81" s="1044"/>
      <c r="AJ81" s="90">
        <f t="shared" ref="AJ81:AK81" si="5">SUM(AJ50:AJ80)</f>
        <v>0</v>
      </c>
      <c r="AK81" s="90">
        <f t="shared" si="5"/>
        <v>82</v>
      </c>
      <c r="AL81" s="90">
        <f>SUM(AL50:AL80)</f>
        <v>82</v>
      </c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9" scale="47" orientation="landscape" r:id="rId1"/>
  <rowBreaks count="1" manualBreakCount="1">
    <brk id="43" max="16383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C00000"/>
  </sheetPr>
  <dimension ref="A1:AL81"/>
  <sheetViews>
    <sheetView view="pageBreakPreview" topLeftCell="A54" zoomScale="60" workbookViewId="0">
      <selection activeCell="B8" sqref="B8:C36"/>
    </sheetView>
  </sheetViews>
  <sheetFormatPr defaultRowHeight="15.75"/>
  <cols>
    <col min="1" max="1" width="0.140625" style="1" customWidth="1"/>
    <col min="2" max="2" width="38.140625" style="1" customWidth="1"/>
    <col min="3" max="3" width="15.42578125" style="1" bestFit="1" customWidth="1"/>
    <col min="4" max="4" width="9.140625" style="1" customWidth="1"/>
    <col min="5" max="35" width="5.7109375" style="1" customWidth="1"/>
    <col min="36" max="36" width="12.42578125" style="1" customWidth="1"/>
    <col min="37" max="37" width="12.5703125" style="1" customWidth="1"/>
    <col min="38" max="16384" width="9.140625" style="1"/>
  </cols>
  <sheetData>
    <row r="1" spans="1:38" s="56" customFormat="1" ht="45" customHeight="1"/>
    <row r="2" spans="1:38" ht="23.25" customHeight="1">
      <c r="A2" s="811" t="s">
        <v>61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</row>
    <row r="3" spans="1:38" s="58" customFormat="1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4" customFormat="1" ht="23.25">
      <c r="A4" s="2" t="s">
        <v>60</v>
      </c>
      <c r="B4" s="3" t="s">
        <v>62</v>
      </c>
      <c r="C4" s="2" t="s">
        <v>133</v>
      </c>
      <c r="D4" s="802" t="s">
        <v>63</v>
      </c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2" t="s">
        <v>64</v>
      </c>
      <c r="AL4" s="2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4" customFormat="1" ht="36" customHeight="1" thickBot="1">
      <c r="B6" s="1031" t="s">
        <v>55</v>
      </c>
      <c r="C6" s="1032"/>
      <c r="D6" s="1035" t="s">
        <v>56</v>
      </c>
      <c r="E6" s="1037" t="s">
        <v>68</v>
      </c>
      <c r="F6" s="1038"/>
      <c r="G6" s="1038"/>
      <c r="H6" s="1038"/>
      <c r="I6" s="1038"/>
      <c r="J6" s="1038"/>
      <c r="K6" s="1038"/>
      <c r="L6" s="1038"/>
      <c r="M6" s="1038"/>
      <c r="N6" s="1038"/>
      <c r="O6" s="1038"/>
      <c r="P6" s="1038"/>
      <c r="Q6" s="1038"/>
      <c r="R6" s="1038"/>
      <c r="S6" s="1038"/>
      <c r="T6" s="1038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9"/>
      <c r="AJ6" s="1029" t="s">
        <v>57</v>
      </c>
      <c r="AK6" s="1029" t="s">
        <v>58</v>
      </c>
      <c r="AL6" s="1029" t="s">
        <v>59</v>
      </c>
    </row>
    <row r="7" spans="1:38" s="4" customFormat="1" ht="50.25" customHeight="1" thickBot="1">
      <c r="B7" s="1033"/>
      <c r="C7" s="1034"/>
      <c r="D7" s="1036"/>
      <c r="E7" s="18">
        <v>1</v>
      </c>
      <c r="F7" s="19">
        <v>2</v>
      </c>
      <c r="G7" s="19">
        <v>3</v>
      </c>
      <c r="H7" s="19">
        <v>4</v>
      </c>
      <c r="I7" s="19">
        <v>5</v>
      </c>
      <c r="J7" s="19">
        <v>6</v>
      </c>
      <c r="K7" s="19">
        <v>7</v>
      </c>
      <c r="L7" s="19">
        <v>8</v>
      </c>
      <c r="M7" s="19">
        <v>9</v>
      </c>
      <c r="N7" s="19">
        <v>10</v>
      </c>
      <c r="O7" s="19">
        <v>11</v>
      </c>
      <c r="P7" s="19">
        <v>12</v>
      </c>
      <c r="Q7" s="19">
        <v>13</v>
      </c>
      <c r="R7" s="19">
        <v>14</v>
      </c>
      <c r="S7" s="19">
        <v>15</v>
      </c>
      <c r="T7" s="19">
        <v>16</v>
      </c>
      <c r="U7" s="19">
        <v>17</v>
      </c>
      <c r="V7" s="19">
        <v>18</v>
      </c>
      <c r="W7" s="19">
        <v>19</v>
      </c>
      <c r="X7" s="19">
        <v>20</v>
      </c>
      <c r="Y7" s="19">
        <v>21</v>
      </c>
      <c r="Z7" s="19">
        <v>22</v>
      </c>
      <c r="AA7" s="19">
        <v>23</v>
      </c>
      <c r="AB7" s="19">
        <v>24</v>
      </c>
      <c r="AC7" s="19">
        <v>25</v>
      </c>
      <c r="AD7" s="19">
        <v>26</v>
      </c>
      <c r="AE7" s="19">
        <v>27</v>
      </c>
      <c r="AF7" s="19">
        <v>28</v>
      </c>
      <c r="AG7" s="19">
        <v>29</v>
      </c>
      <c r="AH7" s="19">
        <v>30</v>
      </c>
      <c r="AI7" s="20">
        <v>31</v>
      </c>
      <c r="AJ7" s="1030"/>
      <c r="AK7" s="1030"/>
      <c r="AL7" s="1030"/>
    </row>
    <row r="8" spans="1:38" ht="23.25" thickBot="1">
      <c r="B8" s="246" t="s">
        <v>0</v>
      </c>
      <c r="C8" s="243" t="s">
        <v>1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s">
        <v>60</v>
      </c>
      <c r="U8" s="6"/>
      <c r="V8" s="6" t="s">
        <v>60</v>
      </c>
      <c r="W8" s="6"/>
      <c r="X8" s="6" t="s">
        <v>60</v>
      </c>
      <c r="Y8" s="6" t="s">
        <v>60</v>
      </c>
      <c r="Z8" s="6"/>
      <c r="AA8" s="6"/>
      <c r="AB8" s="6"/>
      <c r="AC8" s="6"/>
      <c r="AD8" s="6"/>
      <c r="AE8" s="6"/>
      <c r="AF8" s="6"/>
      <c r="AG8" s="6"/>
      <c r="AH8" s="6"/>
      <c r="AI8" s="7"/>
      <c r="AJ8" s="87">
        <f>SUM(E8:AI8)</f>
        <v>0</v>
      </c>
      <c r="AK8" s="87">
        <f>Dec!AL8</f>
        <v>0</v>
      </c>
      <c r="AL8" s="88">
        <f>SUM(AJ8:AK8)</f>
        <v>0</v>
      </c>
    </row>
    <row r="9" spans="1:38" ht="45.75" thickBot="1">
      <c r="B9" s="247" t="s">
        <v>2</v>
      </c>
      <c r="C9" s="244" t="s">
        <v>3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88">
        <f t="shared" ref="AJ9:AJ36" si="0">SUM(E9:AI9)</f>
        <v>0</v>
      </c>
      <c r="AK9" s="87">
        <f>Dec!AL9</f>
        <v>0</v>
      </c>
      <c r="AL9" s="88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88">
        <f t="shared" si="0"/>
        <v>0</v>
      </c>
      <c r="AK10" s="87">
        <f>Dec!AL10</f>
        <v>0</v>
      </c>
      <c r="AL10" s="88">
        <f t="shared" si="1"/>
        <v>0</v>
      </c>
    </row>
    <row r="11" spans="1:38" ht="23.25" thickBot="1">
      <c r="B11" s="247" t="s">
        <v>6</v>
      </c>
      <c r="C11" s="244" t="s">
        <v>7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88">
        <f t="shared" si="0"/>
        <v>0</v>
      </c>
      <c r="AK11" s="87">
        <f>Dec!AL11</f>
        <v>0</v>
      </c>
      <c r="AL11" s="88">
        <f t="shared" si="1"/>
        <v>0</v>
      </c>
    </row>
    <row r="12" spans="1:38" ht="45.75" thickBot="1">
      <c r="B12" s="247" t="s">
        <v>8</v>
      </c>
      <c r="C12" s="244" t="s">
        <v>9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88">
        <f t="shared" si="0"/>
        <v>0</v>
      </c>
      <c r="AK12" s="87">
        <f>Dec!AL12</f>
        <v>0</v>
      </c>
      <c r="AL12" s="88">
        <f t="shared" si="1"/>
        <v>0</v>
      </c>
    </row>
    <row r="13" spans="1:38" ht="23.25" thickBot="1">
      <c r="B13" s="247" t="s">
        <v>10</v>
      </c>
      <c r="C13" s="244" t="s">
        <v>11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88">
        <f t="shared" si="0"/>
        <v>0</v>
      </c>
      <c r="AK13" s="87">
        <f>Dec!AL13</f>
        <v>0</v>
      </c>
      <c r="AL13" s="88">
        <f t="shared" si="1"/>
        <v>0</v>
      </c>
    </row>
    <row r="14" spans="1:38" ht="23.25" thickBot="1">
      <c r="B14" s="247" t="s">
        <v>12</v>
      </c>
      <c r="C14" s="244" t="s">
        <v>13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88">
        <f t="shared" si="0"/>
        <v>0</v>
      </c>
      <c r="AK14" s="87">
        <f>Dec!AL14</f>
        <v>0</v>
      </c>
      <c r="AL14" s="88">
        <f t="shared" si="1"/>
        <v>0</v>
      </c>
    </row>
    <row r="15" spans="1:38" ht="23.25" thickBot="1">
      <c r="B15" s="247" t="s">
        <v>14</v>
      </c>
      <c r="C15" s="244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88">
        <f t="shared" si="0"/>
        <v>0</v>
      </c>
      <c r="AK15" s="87">
        <f>Dec!AL15</f>
        <v>0</v>
      </c>
      <c r="AL15" s="88">
        <f t="shared" si="1"/>
        <v>0</v>
      </c>
    </row>
    <row r="16" spans="1:38" ht="23.25" thickBot="1">
      <c r="B16" s="247" t="s">
        <v>15</v>
      </c>
      <c r="C16" s="244" t="s">
        <v>16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88">
        <f t="shared" si="0"/>
        <v>0</v>
      </c>
      <c r="AK16" s="87">
        <f>Dec!AL16</f>
        <v>0</v>
      </c>
      <c r="AL16" s="88">
        <f t="shared" si="1"/>
        <v>0</v>
      </c>
    </row>
    <row r="17" spans="2:38" ht="23.25" thickBot="1">
      <c r="B17" s="247" t="s">
        <v>17</v>
      </c>
      <c r="C17" s="244" t="s">
        <v>18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88">
        <f t="shared" si="0"/>
        <v>0</v>
      </c>
      <c r="AK17" s="87">
        <f>Dec!AL17</f>
        <v>0</v>
      </c>
      <c r="AL17" s="88">
        <f t="shared" si="1"/>
        <v>0</v>
      </c>
    </row>
    <row r="18" spans="2:38" ht="23.25" thickBot="1">
      <c r="B18" s="247" t="s">
        <v>19</v>
      </c>
      <c r="C18" s="244" t="s">
        <v>20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88">
        <f t="shared" si="0"/>
        <v>0</v>
      </c>
      <c r="AK18" s="87">
        <f>Dec!AL18</f>
        <v>0</v>
      </c>
      <c r="AL18" s="88">
        <f t="shared" si="1"/>
        <v>0</v>
      </c>
    </row>
    <row r="19" spans="2:38" ht="23.25" thickBot="1">
      <c r="B19" s="247" t="s">
        <v>21</v>
      </c>
      <c r="C19" s="244" t="s">
        <v>18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88">
        <f t="shared" si="0"/>
        <v>0</v>
      </c>
      <c r="AK19" s="87">
        <f>Dec!AL19</f>
        <v>0</v>
      </c>
      <c r="AL19" s="88">
        <f t="shared" si="1"/>
        <v>0</v>
      </c>
    </row>
    <row r="20" spans="2:38" ht="23.25" thickBot="1">
      <c r="B20" s="247" t="s">
        <v>23</v>
      </c>
      <c r="C20" s="244" t="s">
        <v>24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88">
        <f t="shared" si="0"/>
        <v>0</v>
      </c>
      <c r="AK20" s="87">
        <f>Dec!AL20</f>
        <v>0</v>
      </c>
      <c r="AL20" s="88">
        <f t="shared" si="1"/>
        <v>0</v>
      </c>
    </row>
    <row r="21" spans="2:38" ht="23.25" thickBot="1">
      <c r="B21" s="247" t="s">
        <v>25</v>
      </c>
      <c r="C21" s="244" t="s">
        <v>24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88">
        <f t="shared" si="0"/>
        <v>0</v>
      </c>
      <c r="AK21" s="87">
        <f>Dec!AL21</f>
        <v>0</v>
      </c>
      <c r="AL21" s="88">
        <f t="shared" si="1"/>
        <v>0</v>
      </c>
    </row>
    <row r="22" spans="2:38" ht="68.25" thickBot="1">
      <c r="B22" s="247" t="s">
        <v>26</v>
      </c>
      <c r="C22" s="244" t="s">
        <v>22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88">
        <f t="shared" si="0"/>
        <v>0</v>
      </c>
      <c r="AK22" s="87">
        <f>Dec!AL22</f>
        <v>0</v>
      </c>
      <c r="AL22" s="88">
        <f t="shared" si="1"/>
        <v>0</v>
      </c>
    </row>
    <row r="23" spans="2:38" ht="23.25" thickBot="1">
      <c r="B23" s="247" t="s">
        <v>27</v>
      </c>
      <c r="C23" s="244" t="s">
        <v>28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88">
        <f t="shared" si="0"/>
        <v>0</v>
      </c>
      <c r="AK23" s="87">
        <f>Dec!AL23</f>
        <v>0</v>
      </c>
      <c r="AL23" s="88">
        <f t="shared" si="1"/>
        <v>0</v>
      </c>
    </row>
    <row r="24" spans="2:38" ht="23.25" thickBot="1">
      <c r="B24" s="247" t="s">
        <v>29</v>
      </c>
      <c r="C24" s="244" t="s">
        <v>30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88">
        <f t="shared" si="0"/>
        <v>0</v>
      </c>
      <c r="AK24" s="87">
        <f>Dec!AL24</f>
        <v>0</v>
      </c>
      <c r="AL24" s="88">
        <f t="shared" si="1"/>
        <v>0</v>
      </c>
    </row>
    <row r="25" spans="2:38" ht="23.25" thickBot="1">
      <c r="B25" s="247" t="s">
        <v>31</v>
      </c>
      <c r="C25" s="244" t="s">
        <v>32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88">
        <f t="shared" si="0"/>
        <v>0</v>
      </c>
      <c r="AK25" s="87">
        <f>Dec!AL25</f>
        <v>0</v>
      </c>
      <c r="AL25" s="88">
        <f t="shared" si="1"/>
        <v>0</v>
      </c>
    </row>
    <row r="26" spans="2:38" ht="23.25" thickBot="1">
      <c r="B26" s="247" t="s">
        <v>33</v>
      </c>
      <c r="C26" s="244" t="s">
        <v>34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88">
        <f t="shared" si="0"/>
        <v>0</v>
      </c>
      <c r="AK26" s="87">
        <f>Dec!AL26</f>
        <v>0</v>
      </c>
      <c r="AL26" s="88">
        <f t="shared" si="1"/>
        <v>0</v>
      </c>
    </row>
    <row r="27" spans="2:38" ht="23.25" thickBot="1">
      <c r="B27" s="247" t="s">
        <v>35</v>
      </c>
      <c r="C27" s="244" t="s">
        <v>36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88">
        <f t="shared" si="0"/>
        <v>0</v>
      </c>
      <c r="AK27" s="87">
        <f>Dec!AL27</f>
        <v>0</v>
      </c>
      <c r="AL27" s="88">
        <f t="shared" si="1"/>
        <v>0</v>
      </c>
    </row>
    <row r="28" spans="2:38" ht="23.25" thickBot="1">
      <c r="B28" s="247" t="s">
        <v>37</v>
      </c>
      <c r="C28" s="244" t="s">
        <v>38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88">
        <f t="shared" si="0"/>
        <v>0</v>
      </c>
      <c r="AK28" s="87">
        <f>Dec!AL28</f>
        <v>0</v>
      </c>
      <c r="AL28" s="88">
        <f t="shared" si="1"/>
        <v>0</v>
      </c>
    </row>
    <row r="29" spans="2:38" ht="23.25" thickBot="1">
      <c r="B29" s="247" t="s">
        <v>39</v>
      </c>
      <c r="C29" s="244" t="s">
        <v>40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88">
        <f t="shared" si="0"/>
        <v>0</v>
      </c>
      <c r="AK29" s="87">
        <f>Dec!AL29</f>
        <v>0</v>
      </c>
      <c r="AL29" s="88">
        <f t="shared" si="1"/>
        <v>0</v>
      </c>
    </row>
    <row r="30" spans="2:38" ht="45.75" thickBot="1">
      <c r="B30" s="247" t="s">
        <v>42</v>
      </c>
      <c r="C30" s="24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88">
        <f t="shared" si="0"/>
        <v>0</v>
      </c>
      <c r="AK30" s="87">
        <f>Dec!AL30</f>
        <v>0</v>
      </c>
      <c r="AL30" s="88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88">
        <f t="shared" si="0"/>
        <v>0</v>
      </c>
      <c r="AK31" s="87">
        <f>Dec!AL31</f>
        <v>0</v>
      </c>
      <c r="AL31" s="88">
        <f t="shared" si="1"/>
        <v>0</v>
      </c>
    </row>
    <row r="32" spans="2:38" ht="23.25" thickBot="1">
      <c r="B32" s="247" t="s">
        <v>47</v>
      </c>
      <c r="C32" s="244" t="s">
        <v>43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88">
        <f t="shared" si="0"/>
        <v>0</v>
      </c>
      <c r="AK32" s="87">
        <f>Dec!AL32</f>
        <v>0</v>
      </c>
      <c r="AL32" s="88">
        <f t="shared" si="1"/>
        <v>0</v>
      </c>
    </row>
    <row r="33" spans="1:38" ht="23.25" thickBot="1">
      <c r="B33" s="247" t="s">
        <v>48</v>
      </c>
      <c r="C33" s="244" t="s">
        <v>41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88">
        <f t="shared" si="0"/>
        <v>0</v>
      </c>
      <c r="AK33" s="87">
        <f>Dec!AL33</f>
        <v>0</v>
      </c>
      <c r="AL33" s="88">
        <f t="shared" si="1"/>
        <v>0</v>
      </c>
    </row>
    <row r="34" spans="1:38" ht="35.25" thickBot="1">
      <c r="B34" s="247" t="s">
        <v>49</v>
      </c>
      <c r="C34" s="245" t="s">
        <v>50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88">
        <f t="shared" si="0"/>
        <v>0</v>
      </c>
      <c r="AK34" s="87">
        <f>Dec!AL34</f>
        <v>0</v>
      </c>
      <c r="AL34" s="88">
        <f t="shared" si="1"/>
        <v>0</v>
      </c>
    </row>
    <row r="35" spans="1:38" ht="23.25" thickBot="1">
      <c r="B35" s="247" t="s">
        <v>51</v>
      </c>
      <c r="C35" s="244" t="s">
        <v>52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88">
        <f t="shared" si="0"/>
        <v>0</v>
      </c>
      <c r="AK35" s="87">
        <f>Dec!AL35</f>
        <v>0</v>
      </c>
      <c r="AL35" s="88">
        <f t="shared" si="1"/>
        <v>0</v>
      </c>
    </row>
    <row r="36" spans="1:38" ht="23.25" thickBot="1">
      <c r="B36" s="247" t="s">
        <v>53</v>
      </c>
      <c r="C36" s="244" t="s">
        <v>54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89">
        <f t="shared" si="0"/>
        <v>0</v>
      </c>
      <c r="AK36" s="87">
        <f>July!AL36</f>
        <v>0</v>
      </c>
      <c r="AL36" s="89">
        <f t="shared" si="1"/>
        <v>0</v>
      </c>
    </row>
    <row r="37" spans="1:38" ht="17.25" thickBot="1">
      <c r="AH37" s="1042" t="s">
        <v>69</v>
      </c>
      <c r="AI37" s="1042"/>
      <c r="AJ37" s="90">
        <f>SUM(AJ8:AJ36)</f>
        <v>0</v>
      </c>
      <c r="AK37" s="90">
        <f t="shared" ref="AK37:AL37" si="2">SUM(AK8:AK36)</f>
        <v>0</v>
      </c>
      <c r="AL37" s="90">
        <f t="shared" si="2"/>
        <v>0</v>
      </c>
    </row>
    <row r="38" spans="1:38" ht="17.25" thickBot="1">
      <c r="AH38" s="91"/>
      <c r="AI38" s="1045" t="s">
        <v>70</v>
      </c>
      <c r="AJ38" s="1046"/>
      <c r="AK38" s="1040">
        <f>April!AJ38</f>
        <v>1000</v>
      </c>
      <c r="AL38" s="1041"/>
    </row>
    <row r="39" spans="1:38" ht="17.25" thickBot="1">
      <c r="AH39" s="91"/>
      <c r="AI39" s="1045" t="s">
        <v>71</v>
      </c>
      <c r="AJ39" s="1046"/>
      <c r="AK39" s="1040">
        <f>AL37</f>
        <v>0</v>
      </c>
      <c r="AL39" s="1041"/>
    </row>
    <row r="40" spans="1:38" ht="17.25" thickBot="1">
      <c r="AH40" s="91"/>
      <c r="AI40" s="1045" t="s">
        <v>72</v>
      </c>
      <c r="AJ40" s="1046"/>
      <c r="AK40" s="1040">
        <f>SUM(AK38:AL39)</f>
        <v>1000</v>
      </c>
      <c r="AL40" s="1041"/>
    </row>
    <row r="41" spans="1:38" ht="17.25" thickBot="1">
      <c r="AH41" s="91"/>
      <c r="AI41" s="1045" t="s">
        <v>73</v>
      </c>
      <c r="AJ41" s="1046"/>
      <c r="AK41" s="1040">
        <f>AL81</f>
        <v>82</v>
      </c>
      <c r="AL41" s="1041"/>
    </row>
    <row r="42" spans="1:38" ht="17.25" thickBot="1">
      <c r="AH42" s="91"/>
      <c r="AI42" s="1045" t="s">
        <v>74</v>
      </c>
      <c r="AJ42" s="1046"/>
      <c r="AK42" s="1040">
        <f>AK40-AK41</f>
        <v>918</v>
      </c>
      <c r="AL42" s="1041"/>
    </row>
    <row r="43" spans="1:38" ht="16.5">
      <c r="AH43" s="91"/>
      <c r="AI43" s="91"/>
      <c r="AJ43" s="91"/>
      <c r="AK43" s="92">
        <f>SUM(AK41:AL42)</f>
        <v>1000</v>
      </c>
      <c r="AL43" s="91"/>
    </row>
    <row r="44" spans="1:38" ht="23.25" customHeight="1">
      <c r="A44" s="811" t="s">
        <v>61</v>
      </c>
      <c r="B44" s="811"/>
      <c r="C44" s="811"/>
      <c r="D44" s="811"/>
      <c r="E44" s="811"/>
      <c r="F44" s="811"/>
      <c r="G44" s="811"/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  <c r="AI44" s="811"/>
      <c r="AJ44" s="811"/>
      <c r="AK44" s="811"/>
      <c r="AL44" s="811"/>
    </row>
    <row r="45" spans="1:38" s="58" customFormat="1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4" customFormat="1" ht="23.25">
      <c r="A46" s="2" t="s">
        <v>60</v>
      </c>
      <c r="B46" s="3" t="s">
        <v>62</v>
      </c>
      <c r="C46" s="2" t="s">
        <v>133</v>
      </c>
      <c r="D46" s="802" t="s">
        <v>137</v>
      </c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/>
      <c r="S46" s="802"/>
      <c r="T46" s="802"/>
      <c r="U46" s="802"/>
      <c r="V46" s="802"/>
      <c r="W46" s="802"/>
      <c r="X46" s="802"/>
      <c r="Y46" s="802"/>
      <c r="Z46" s="802"/>
      <c r="AA46" s="802"/>
      <c r="AB46" s="802"/>
      <c r="AC46" s="802"/>
      <c r="AD46" s="802"/>
      <c r="AE46" s="802"/>
      <c r="AF46" s="802"/>
      <c r="AG46" s="802"/>
      <c r="AH46" s="802"/>
      <c r="AI46" s="802"/>
      <c r="AJ46" s="802"/>
      <c r="AK46" s="2" t="s">
        <v>64</v>
      </c>
      <c r="AL46" s="2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4" customFormat="1" ht="24" customHeight="1" thickBot="1">
      <c r="B48" s="1031" t="s">
        <v>55</v>
      </c>
      <c r="C48" s="1032"/>
      <c r="D48" s="1035" t="s">
        <v>56</v>
      </c>
      <c r="E48" s="1037" t="s">
        <v>68</v>
      </c>
      <c r="F48" s="1038"/>
      <c r="G48" s="1038"/>
      <c r="H48" s="1038"/>
      <c r="I48" s="1038"/>
      <c r="J48" s="1038"/>
      <c r="K48" s="1038"/>
      <c r="L48" s="1038"/>
      <c r="M48" s="1038"/>
      <c r="N48" s="1038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038"/>
      <c r="AB48" s="1038"/>
      <c r="AC48" s="1038"/>
      <c r="AD48" s="1038"/>
      <c r="AE48" s="1038"/>
      <c r="AF48" s="1038"/>
      <c r="AG48" s="1038"/>
      <c r="AH48" s="1038"/>
      <c r="AI48" s="1039"/>
      <c r="AJ48" s="1029" t="s">
        <v>57</v>
      </c>
      <c r="AK48" s="1029" t="s">
        <v>58</v>
      </c>
      <c r="AL48" s="1029" t="s">
        <v>59</v>
      </c>
    </row>
    <row r="49" spans="2:38" s="4" customFormat="1" ht="24" thickBot="1">
      <c r="B49" s="1033"/>
      <c r="C49" s="1034"/>
      <c r="D49" s="1043"/>
      <c r="E49" s="18">
        <v>1</v>
      </c>
      <c r="F49" s="19">
        <v>2</v>
      </c>
      <c r="G49" s="19">
        <v>3</v>
      </c>
      <c r="H49" s="19">
        <v>4</v>
      </c>
      <c r="I49" s="19">
        <v>5</v>
      </c>
      <c r="J49" s="19">
        <v>6</v>
      </c>
      <c r="K49" s="19">
        <v>7</v>
      </c>
      <c r="L49" s="19">
        <v>8</v>
      </c>
      <c r="M49" s="19">
        <v>9</v>
      </c>
      <c r="N49" s="19">
        <v>10</v>
      </c>
      <c r="O49" s="19">
        <v>11</v>
      </c>
      <c r="P49" s="19">
        <v>12</v>
      </c>
      <c r="Q49" s="19">
        <v>13</v>
      </c>
      <c r="R49" s="19">
        <v>14</v>
      </c>
      <c r="S49" s="19">
        <v>15</v>
      </c>
      <c r="T49" s="19">
        <v>16</v>
      </c>
      <c r="U49" s="19">
        <v>17</v>
      </c>
      <c r="V49" s="19">
        <v>18</v>
      </c>
      <c r="W49" s="19">
        <v>19</v>
      </c>
      <c r="X49" s="19">
        <v>20</v>
      </c>
      <c r="Y49" s="19">
        <v>21</v>
      </c>
      <c r="Z49" s="19">
        <v>22</v>
      </c>
      <c r="AA49" s="19">
        <v>23</v>
      </c>
      <c r="AB49" s="19">
        <v>24</v>
      </c>
      <c r="AC49" s="19">
        <v>25</v>
      </c>
      <c r="AD49" s="19">
        <v>26</v>
      </c>
      <c r="AE49" s="19">
        <v>27</v>
      </c>
      <c r="AF49" s="19">
        <v>28</v>
      </c>
      <c r="AG49" s="19">
        <v>29</v>
      </c>
      <c r="AH49" s="19">
        <v>30</v>
      </c>
      <c r="AI49" s="20">
        <v>31</v>
      </c>
      <c r="AJ49" s="1030"/>
      <c r="AK49" s="1030"/>
      <c r="AL49" s="1030"/>
    </row>
    <row r="50" spans="2:38" ht="20.25" thickBot="1">
      <c r="B50" s="9" t="s">
        <v>75</v>
      </c>
      <c r="C50" s="10" t="s">
        <v>76</v>
      </c>
      <c r="D50" s="2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s">
        <v>60</v>
      </c>
      <c r="U50" s="6"/>
      <c r="V50" s="6" t="s">
        <v>60</v>
      </c>
      <c r="W50" s="6"/>
      <c r="X50" s="6" t="s">
        <v>60</v>
      </c>
      <c r="Y50" s="6" t="s">
        <v>60</v>
      </c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87">
        <f>SUM(E50:AI50)</f>
        <v>0</v>
      </c>
      <c r="AK50" s="87">
        <f>Dec!AL50</f>
        <v>2</v>
      </c>
      <c r="AL50" s="87">
        <f>SUM(AJ50:AK50)</f>
        <v>2</v>
      </c>
    </row>
    <row r="51" spans="2:38" ht="27.75" thickBot="1">
      <c r="B51" s="9" t="s">
        <v>77</v>
      </c>
      <c r="C51" s="11" t="s">
        <v>78</v>
      </c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88">
        <f t="shared" ref="AJ51:AJ80" si="3">SUM(E51:AI51)</f>
        <v>0</v>
      </c>
      <c r="AK51" s="87">
        <f>Dec!AL51</f>
        <v>2</v>
      </c>
      <c r="AL51" s="88">
        <f t="shared" ref="AL51:AL80" si="4">SUM(AJ51:AK51)</f>
        <v>2</v>
      </c>
    </row>
    <row r="52" spans="2:38" ht="20.25" thickBot="1">
      <c r="B52" s="9" t="s">
        <v>79</v>
      </c>
      <c r="C52" s="10" t="s">
        <v>80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88">
        <f t="shared" si="3"/>
        <v>0</v>
      </c>
      <c r="AK52" s="87">
        <f>Dec!AL52</f>
        <v>2</v>
      </c>
      <c r="AL52" s="88">
        <f t="shared" si="4"/>
        <v>2</v>
      </c>
    </row>
    <row r="53" spans="2:38" ht="20.25" thickBot="1">
      <c r="B53" s="9" t="s">
        <v>81</v>
      </c>
      <c r="C53" s="10" t="s">
        <v>82</v>
      </c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88">
        <f t="shared" si="3"/>
        <v>0</v>
      </c>
      <c r="AK53" s="87">
        <f>Dec!AL53</f>
        <v>2</v>
      </c>
      <c r="AL53" s="88">
        <f t="shared" si="4"/>
        <v>2</v>
      </c>
    </row>
    <row r="54" spans="2:38" ht="20.25" thickBot="1">
      <c r="B54" s="9" t="s">
        <v>83</v>
      </c>
      <c r="C54" s="10" t="s">
        <v>84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88">
        <f t="shared" si="3"/>
        <v>0</v>
      </c>
      <c r="AK54" s="87">
        <f>Dec!AL54</f>
        <v>2</v>
      </c>
      <c r="AL54" s="88">
        <f t="shared" si="4"/>
        <v>2</v>
      </c>
    </row>
    <row r="55" spans="2:38" ht="20.25" thickBot="1">
      <c r="B55" s="9" t="s">
        <v>85</v>
      </c>
      <c r="C55" s="10" t="s">
        <v>86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88">
        <f t="shared" si="3"/>
        <v>0</v>
      </c>
      <c r="AK55" s="87">
        <f>Dec!AL55</f>
        <v>2</v>
      </c>
      <c r="AL55" s="88">
        <f t="shared" si="4"/>
        <v>2</v>
      </c>
    </row>
    <row r="56" spans="2:38" ht="20.25" thickBot="1">
      <c r="B56" s="9" t="s">
        <v>87</v>
      </c>
      <c r="C56" s="10" t="s">
        <v>88</v>
      </c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88">
        <f t="shared" si="3"/>
        <v>0</v>
      </c>
      <c r="AK56" s="87">
        <f>Dec!AL56</f>
        <v>2</v>
      </c>
      <c r="AL56" s="88">
        <f t="shared" si="4"/>
        <v>2</v>
      </c>
    </row>
    <row r="57" spans="2:38" ht="20.25" thickBot="1">
      <c r="B57" s="9" t="s">
        <v>89</v>
      </c>
      <c r="C57" s="12">
        <v>2215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88">
        <f t="shared" si="3"/>
        <v>0</v>
      </c>
      <c r="AK57" s="87">
        <f>Dec!AL57</f>
        <v>2</v>
      </c>
      <c r="AL57" s="88">
        <f t="shared" si="4"/>
        <v>2</v>
      </c>
    </row>
    <row r="58" spans="2:38" ht="27.75" thickBot="1">
      <c r="B58" s="9" t="s">
        <v>90</v>
      </c>
      <c r="C58" s="11" t="s">
        <v>91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88">
        <f t="shared" si="3"/>
        <v>0</v>
      </c>
      <c r="AK58" s="87">
        <f>Dec!AL58</f>
        <v>2</v>
      </c>
      <c r="AL58" s="88">
        <f t="shared" si="4"/>
        <v>2</v>
      </c>
    </row>
    <row r="59" spans="2:38" ht="20.25" thickBot="1">
      <c r="B59" s="9" t="s">
        <v>92</v>
      </c>
      <c r="C59" s="10" t="s">
        <v>93</v>
      </c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88">
        <f t="shared" si="3"/>
        <v>0</v>
      </c>
      <c r="AK59" s="87">
        <f>Dec!AL59</f>
        <v>2</v>
      </c>
      <c r="AL59" s="88">
        <f t="shared" si="4"/>
        <v>2</v>
      </c>
    </row>
    <row r="60" spans="2:38" ht="20.25" thickBot="1">
      <c r="B60" s="9" t="s">
        <v>94</v>
      </c>
      <c r="C60" s="10" t="s">
        <v>95</v>
      </c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88">
        <f t="shared" si="3"/>
        <v>0</v>
      </c>
      <c r="AK60" s="87">
        <f>Dec!AL60</f>
        <v>2</v>
      </c>
      <c r="AL60" s="88">
        <f t="shared" si="4"/>
        <v>2</v>
      </c>
    </row>
    <row r="61" spans="2:38" ht="20.25" thickBot="1">
      <c r="B61" s="9" t="s">
        <v>96</v>
      </c>
      <c r="C61" s="10" t="s">
        <v>97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88">
        <f t="shared" si="3"/>
        <v>0</v>
      </c>
      <c r="AK61" s="87">
        <f>Dec!AL61</f>
        <v>2</v>
      </c>
      <c r="AL61" s="88">
        <f t="shared" si="4"/>
        <v>2</v>
      </c>
    </row>
    <row r="62" spans="2:38" ht="20.25" thickBot="1">
      <c r="B62" s="9" t="s">
        <v>98</v>
      </c>
      <c r="C62" s="13">
        <v>22024202</v>
      </c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88">
        <f t="shared" si="3"/>
        <v>0</v>
      </c>
      <c r="AK62" s="87">
        <f>Dec!AL62</f>
        <v>2</v>
      </c>
      <c r="AL62" s="88">
        <f t="shared" si="4"/>
        <v>2</v>
      </c>
    </row>
    <row r="63" spans="2:38" ht="20.25" thickBot="1">
      <c r="B63" s="9" t="s">
        <v>46</v>
      </c>
      <c r="C63" s="13">
        <v>22104210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88">
        <f t="shared" si="3"/>
        <v>0</v>
      </c>
      <c r="AK63" s="87">
        <f>Dec!AL63</f>
        <v>2</v>
      </c>
      <c r="AL63" s="88">
        <f t="shared" si="4"/>
        <v>2</v>
      </c>
    </row>
    <row r="64" spans="2:38" ht="20.25" thickBot="1">
      <c r="B64" s="9" t="s">
        <v>99</v>
      </c>
      <c r="C64" s="10" t="s">
        <v>100</v>
      </c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88">
        <f t="shared" si="3"/>
        <v>0</v>
      </c>
      <c r="AK64" s="87">
        <f>Dec!AL64</f>
        <v>2</v>
      </c>
      <c r="AL64" s="88">
        <f t="shared" si="4"/>
        <v>2</v>
      </c>
    </row>
    <row r="65" spans="2:38" ht="20.25" thickBot="1">
      <c r="B65" s="9" t="s">
        <v>101</v>
      </c>
      <c r="C65" s="10" t="s">
        <v>102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88">
        <f t="shared" si="3"/>
        <v>0</v>
      </c>
      <c r="AK65" s="87">
        <f>Dec!AL65</f>
        <v>2</v>
      </c>
      <c r="AL65" s="88">
        <f t="shared" si="4"/>
        <v>2</v>
      </c>
    </row>
    <row r="66" spans="2:38" ht="20.25" thickBot="1">
      <c r="B66" s="9" t="s">
        <v>103</v>
      </c>
      <c r="C66" s="10" t="s">
        <v>88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88">
        <f t="shared" si="3"/>
        <v>0</v>
      </c>
      <c r="AK66" s="87">
        <f>Dec!AL66</f>
        <v>2</v>
      </c>
      <c r="AL66" s="88">
        <f t="shared" si="4"/>
        <v>2</v>
      </c>
    </row>
    <row r="67" spans="2:38" ht="20.25" thickBot="1">
      <c r="B67" s="9" t="s">
        <v>104</v>
      </c>
      <c r="C67" s="10" t="s">
        <v>105</v>
      </c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88">
        <f t="shared" si="3"/>
        <v>0</v>
      </c>
      <c r="AK67" s="87">
        <f>Dec!AL67</f>
        <v>2</v>
      </c>
      <c r="AL67" s="88">
        <f t="shared" si="4"/>
        <v>2</v>
      </c>
    </row>
    <row r="68" spans="2:38" ht="20.25" thickBot="1">
      <c r="B68" s="9" t="s">
        <v>106</v>
      </c>
      <c r="C68" s="10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88">
        <f t="shared" si="3"/>
        <v>0</v>
      </c>
      <c r="AK68" s="87">
        <f>Dec!AL68</f>
        <v>2</v>
      </c>
      <c r="AL68" s="88">
        <f t="shared" si="4"/>
        <v>2</v>
      </c>
    </row>
    <row r="69" spans="2:38" ht="20.25" thickBot="1">
      <c r="B69" s="9" t="s">
        <v>107</v>
      </c>
      <c r="C69" s="10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88">
        <f t="shared" si="3"/>
        <v>0</v>
      </c>
      <c r="AK69" s="87">
        <f>Dec!AL69</f>
        <v>2</v>
      </c>
      <c r="AL69" s="88">
        <f t="shared" si="4"/>
        <v>2</v>
      </c>
    </row>
    <row r="70" spans="2:38" ht="20.25" thickBot="1">
      <c r="B70" s="9" t="s">
        <v>108</v>
      </c>
      <c r="C70" s="10" t="s">
        <v>109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88">
        <f t="shared" si="3"/>
        <v>0</v>
      </c>
      <c r="AK70" s="87">
        <f>Dec!AL70</f>
        <v>2</v>
      </c>
      <c r="AL70" s="88">
        <f t="shared" si="4"/>
        <v>2</v>
      </c>
    </row>
    <row r="71" spans="2:38" ht="20.25" thickBot="1">
      <c r="B71" s="9" t="s">
        <v>110</v>
      </c>
      <c r="C71" s="10" t="s">
        <v>111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88">
        <f t="shared" si="3"/>
        <v>0</v>
      </c>
      <c r="AK71" s="87">
        <f>Dec!AL71</f>
        <v>2</v>
      </c>
      <c r="AL71" s="88">
        <f t="shared" si="4"/>
        <v>2</v>
      </c>
    </row>
    <row r="72" spans="2:38" ht="20.25" thickBot="1">
      <c r="B72" s="9" t="s">
        <v>112</v>
      </c>
      <c r="C72" s="10" t="s">
        <v>113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88">
        <f t="shared" si="3"/>
        <v>0</v>
      </c>
      <c r="AK72" s="87">
        <f>Dec!AL72</f>
        <v>2</v>
      </c>
      <c r="AL72" s="88">
        <f t="shared" si="4"/>
        <v>2</v>
      </c>
    </row>
    <row r="73" spans="2:38" ht="20.25" thickBot="1">
      <c r="B73" s="9" t="s">
        <v>114</v>
      </c>
      <c r="C73" s="10" t="s">
        <v>115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88">
        <f t="shared" si="3"/>
        <v>0</v>
      </c>
      <c r="AK73" s="87">
        <f>Dec!AL73</f>
        <v>2</v>
      </c>
      <c r="AL73" s="88">
        <f t="shared" si="4"/>
        <v>2</v>
      </c>
    </row>
    <row r="74" spans="2:38" ht="20.25" thickBot="1">
      <c r="B74" s="9" t="s">
        <v>116</v>
      </c>
      <c r="C74" s="10" t="s">
        <v>117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88">
        <f t="shared" si="3"/>
        <v>0</v>
      </c>
      <c r="AK74" s="87">
        <f>Dec!AL74</f>
        <v>2</v>
      </c>
      <c r="AL74" s="88">
        <f t="shared" si="4"/>
        <v>2</v>
      </c>
    </row>
    <row r="75" spans="2:38" ht="20.25" thickBot="1">
      <c r="B75" s="9" t="s">
        <v>118</v>
      </c>
      <c r="C75" s="10" t="s">
        <v>119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88">
        <f t="shared" si="3"/>
        <v>0</v>
      </c>
      <c r="AK75" s="87">
        <f>Dec!AL75</f>
        <v>22</v>
      </c>
      <c r="AL75" s="88">
        <f t="shared" si="4"/>
        <v>22</v>
      </c>
    </row>
    <row r="76" spans="2:38" ht="33" customHeight="1" thickBot="1">
      <c r="B76" s="14" t="s">
        <v>120</v>
      </c>
      <c r="C76" s="15" t="s">
        <v>78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16"/>
      <c r="AJ76" s="93">
        <f t="shared" si="3"/>
        <v>0</v>
      </c>
      <c r="AK76" s="87">
        <f>Dec!AL76</f>
        <v>2</v>
      </c>
      <c r="AL76" s="93">
        <f t="shared" si="4"/>
        <v>2</v>
      </c>
    </row>
    <row r="77" spans="2:38" ht="20.25" thickBot="1">
      <c r="B77" s="9" t="s">
        <v>48</v>
      </c>
      <c r="C77" s="8" t="s">
        <v>41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16"/>
      <c r="AJ77" s="93">
        <f t="shared" si="3"/>
        <v>0</v>
      </c>
      <c r="AK77" s="87">
        <f>Dec!AL77</f>
        <v>2</v>
      </c>
      <c r="AL77" s="93">
        <f t="shared" si="4"/>
        <v>2</v>
      </c>
    </row>
    <row r="78" spans="2:38" ht="32.25" thickBot="1">
      <c r="B78" s="9" t="s">
        <v>49</v>
      </c>
      <c r="C78" s="17" t="s">
        <v>50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16"/>
      <c r="AJ78" s="93">
        <f t="shared" si="3"/>
        <v>0</v>
      </c>
      <c r="AK78" s="87">
        <f>Dec!AL78</f>
        <v>2</v>
      </c>
      <c r="AL78" s="93">
        <f t="shared" si="4"/>
        <v>2</v>
      </c>
    </row>
    <row r="79" spans="2:38" ht="20.25" thickBot="1">
      <c r="B79" s="9" t="s">
        <v>121</v>
      </c>
      <c r="C79" s="10" t="s">
        <v>122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16"/>
      <c r="AJ79" s="93">
        <f t="shared" si="3"/>
        <v>0</v>
      </c>
      <c r="AK79" s="87">
        <f>Dec!AL79</f>
        <v>2</v>
      </c>
      <c r="AL79" s="93">
        <f t="shared" si="4"/>
        <v>2</v>
      </c>
    </row>
    <row r="80" spans="2:38" ht="20.25" thickBot="1">
      <c r="B80" s="9" t="s">
        <v>53</v>
      </c>
      <c r="C80" s="10" t="s">
        <v>123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16"/>
      <c r="AJ80" s="93">
        <f t="shared" si="3"/>
        <v>0</v>
      </c>
      <c r="AK80" s="87">
        <f>Dec!AL80</f>
        <v>2</v>
      </c>
      <c r="AL80" s="93">
        <f t="shared" si="4"/>
        <v>2</v>
      </c>
    </row>
    <row r="81" spans="34:38" ht="28.5" customHeight="1" thickBot="1">
      <c r="AH81" s="1044" t="s">
        <v>69</v>
      </c>
      <c r="AI81" s="1044"/>
      <c r="AJ81" s="90">
        <f t="shared" ref="AJ81:AK81" si="5">SUM(AJ50:AJ80)</f>
        <v>0</v>
      </c>
      <c r="AK81" s="90">
        <f t="shared" si="5"/>
        <v>82</v>
      </c>
      <c r="AL81" s="90">
        <f>SUM(AL50:AL80)</f>
        <v>82</v>
      </c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5" scale="47" orientation="landscape" r:id="rId1"/>
  <rowBreaks count="1" manualBreakCount="1">
    <brk id="43" max="16383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C00000"/>
  </sheetPr>
  <dimension ref="A1:AL82"/>
  <sheetViews>
    <sheetView view="pageBreakPreview" topLeftCell="A34" zoomScale="60" workbookViewId="0">
      <selection activeCell="B8" sqref="B8:C36"/>
    </sheetView>
  </sheetViews>
  <sheetFormatPr defaultRowHeight="15.75"/>
  <cols>
    <col min="1" max="1" width="0.140625" style="1" customWidth="1"/>
    <col min="2" max="2" width="38.140625" style="1" customWidth="1"/>
    <col min="3" max="3" width="15.42578125" style="1" bestFit="1" customWidth="1"/>
    <col min="4" max="4" width="9.140625" style="1" customWidth="1"/>
    <col min="5" max="35" width="5.7109375" style="1" customWidth="1"/>
    <col min="36" max="36" width="12.42578125" style="1" customWidth="1"/>
    <col min="37" max="37" width="12.5703125" style="1" customWidth="1"/>
    <col min="38" max="16384" width="9.140625" style="1"/>
  </cols>
  <sheetData>
    <row r="1" spans="1:38" s="56" customFormat="1" ht="45" customHeight="1"/>
    <row r="2" spans="1:38" ht="23.25" customHeight="1">
      <c r="A2" s="811" t="s">
        <v>61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</row>
    <row r="3" spans="1:38" s="58" customFormat="1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4" customFormat="1" ht="23.25">
      <c r="A4" s="2" t="s">
        <v>60</v>
      </c>
      <c r="B4" s="3" t="s">
        <v>62</v>
      </c>
      <c r="C4" s="2" t="s">
        <v>134</v>
      </c>
      <c r="D4" s="802" t="s">
        <v>63</v>
      </c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2" t="s">
        <v>64</v>
      </c>
      <c r="AL4" s="2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4" customFormat="1" ht="36" customHeight="1" thickBot="1">
      <c r="B6" s="1031" t="s">
        <v>55</v>
      </c>
      <c r="C6" s="1032"/>
      <c r="D6" s="1035" t="s">
        <v>56</v>
      </c>
      <c r="E6" s="1037" t="s">
        <v>68</v>
      </c>
      <c r="F6" s="1038"/>
      <c r="G6" s="1038"/>
      <c r="H6" s="1038"/>
      <c r="I6" s="1038"/>
      <c r="J6" s="1038"/>
      <c r="K6" s="1038"/>
      <c r="L6" s="1038"/>
      <c r="M6" s="1038"/>
      <c r="N6" s="1038"/>
      <c r="O6" s="1038"/>
      <c r="P6" s="1038"/>
      <c r="Q6" s="1038"/>
      <c r="R6" s="1038"/>
      <c r="S6" s="1038"/>
      <c r="T6" s="1038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9"/>
      <c r="AJ6" s="1029" t="s">
        <v>57</v>
      </c>
      <c r="AK6" s="1029" t="s">
        <v>58</v>
      </c>
      <c r="AL6" s="1029" t="s">
        <v>59</v>
      </c>
    </row>
    <row r="7" spans="1:38" s="4" customFormat="1" ht="50.25" customHeight="1" thickBot="1">
      <c r="B7" s="1033"/>
      <c r="C7" s="1034"/>
      <c r="D7" s="1036"/>
      <c r="E7" s="18">
        <v>1</v>
      </c>
      <c r="F7" s="19">
        <v>2</v>
      </c>
      <c r="G7" s="19">
        <v>3</v>
      </c>
      <c r="H7" s="19">
        <v>4</v>
      </c>
      <c r="I7" s="19">
        <v>5</v>
      </c>
      <c r="J7" s="19">
        <v>6</v>
      </c>
      <c r="K7" s="19">
        <v>7</v>
      </c>
      <c r="L7" s="19">
        <v>8</v>
      </c>
      <c r="M7" s="19">
        <v>9</v>
      </c>
      <c r="N7" s="19">
        <v>10</v>
      </c>
      <c r="O7" s="19">
        <v>11</v>
      </c>
      <c r="P7" s="19">
        <v>12</v>
      </c>
      <c r="Q7" s="19">
        <v>13</v>
      </c>
      <c r="R7" s="19">
        <v>14</v>
      </c>
      <c r="S7" s="19">
        <v>15</v>
      </c>
      <c r="T7" s="19">
        <v>16</v>
      </c>
      <c r="U7" s="19">
        <v>17</v>
      </c>
      <c r="V7" s="19">
        <v>18</v>
      </c>
      <c r="W7" s="19">
        <v>19</v>
      </c>
      <c r="X7" s="19">
        <v>20</v>
      </c>
      <c r="Y7" s="19">
        <v>21</v>
      </c>
      <c r="Z7" s="19">
        <v>22</v>
      </c>
      <c r="AA7" s="19">
        <v>23</v>
      </c>
      <c r="AB7" s="19">
        <v>24</v>
      </c>
      <c r="AC7" s="19">
        <v>25</v>
      </c>
      <c r="AD7" s="19">
        <v>26</v>
      </c>
      <c r="AE7" s="19">
        <v>27</v>
      </c>
      <c r="AF7" s="19">
        <v>28</v>
      </c>
      <c r="AG7" s="19">
        <v>29</v>
      </c>
      <c r="AH7" s="19">
        <v>30</v>
      </c>
      <c r="AI7" s="20">
        <v>31</v>
      </c>
      <c r="AJ7" s="1030"/>
      <c r="AK7" s="1030"/>
      <c r="AL7" s="1030"/>
    </row>
    <row r="8" spans="1:38" ht="23.25" thickBot="1">
      <c r="B8" s="246" t="s">
        <v>0</v>
      </c>
      <c r="C8" s="243" t="s">
        <v>1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s">
        <v>60</v>
      </c>
      <c r="U8" s="6"/>
      <c r="V8" s="6" t="s">
        <v>60</v>
      </c>
      <c r="W8" s="6"/>
      <c r="X8" s="6" t="s">
        <v>60</v>
      </c>
      <c r="Y8" s="6" t="s">
        <v>60</v>
      </c>
      <c r="Z8" s="6"/>
      <c r="AA8" s="6"/>
      <c r="AB8" s="6"/>
      <c r="AC8" s="6"/>
      <c r="AD8" s="6"/>
      <c r="AE8" s="6"/>
      <c r="AF8" s="6"/>
      <c r="AG8" s="6"/>
      <c r="AH8" s="6"/>
      <c r="AI8" s="7"/>
      <c r="AJ8" s="87">
        <f>SUM(E8:AI8)</f>
        <v>0</v>
      </c>
      <c r="AK8" s="87">
        <f>Jan!AL8</f>
        <v>0</v>
      </c>
      <c r="AL8" s="88">
        <f>SUM(AJ8:AK8)</f>
        <v>0</v>
      </c>
    </row>
    <row r="9" spans="1:38" ht="45.75" thickBot="1">
      <c r="B9" s="247" t="s">
        <v>2</v>
      </c>
      <c r="C9" s="244" t="s">
        <v>3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88">
        <f t="shared" ref="AJ9:AJ36" si="0">SUM(E9:AI9)</f>
        <v>0</v>
      </c>
      <c r="AK9" s="87">
        <f>Jan!AL9</f>
        <v>0</v>
      </c>
      <c r="AL9" s="88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88">
        <f t="shared" si="0"/>
        <v>0</v>
      </c>
      <c r="AK10" s="87">
        <f>Jan!AL10</f>
        <v>0</v>
      </c>
      <c r="AL10" s="88">
        <f t="shared" si="1"/>
        <v>0</v>
      </c>
    </row>
    <row r="11" spans="1:38" ht="23.25" thickBot="1">
      <c r="B11" s="247" t="s">
        <v>6</v>
      </c>
      <c r="C11" s="244" t="s">
        <v>7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88">
        <f t="shared" si="0"/>
        <v>0</v>
      </c>
      <c r="AK11" s="87">
        <f>Jan!AL11</f>
        <v>0</v>
      </c>
      <c r="AL11" s="88">
        <f t="shared" si="1"/>
        <v>0</v>
      </c>
    </row>
    <row r="12" spans="1:38" ht="45.75" thickBot="1">
      <c r="B12" s="247" t="s">
        <v>8</v>
      </c>
      <c r="C12" s="244" t="s">
        <v>9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88">
        <f t="shared" si="0"/>
        <v>0</v>
      </c>
      <c r="AK12" s="87">
        <f>Jan!AL12</f>
        <v>0</v>
      </c>
      <c r="AL12" s="88">
        <f t="shared" si="1"/>
        <v>0</v>
      </c>
    </row>
    <row r="13" spans="1:38" ht="23.25" thickBot="1">
      <c r="B13" s="247" t="s">
        <v>10</v>
      </c>
      <c r="C13" s="244" t="s">
        <v>11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88">
        <f t="shared" si="0"/>
        <v>0</v>
      </c>
      <c r="AK13" s="87">
        <f>Jan!AL13</f>
        <v>0</v>
      </c>
      <c r="AL13" s="88">
        <f t="shared" si="1"/>
        <v>0</v>
      </c>
    </row>
    <row r="14" spans="1:38" ht="23.25" thickBot="1">
      <c r="B14" s="247" t="s">
        <v>12</v>
      </c>
      <c r="C14" s="244" t="s">
        <v>13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88">
        <f t="shared" si="0"/>
        <v>0</v>
      </c>
      <c r="AK14" s="87">
        <f>Jan!AL14</f>
        <v>0</v>
      </c>
      <c r="AL14" s="88">
        <f t="shared" si="1"/>
        <v>0</v>
      </c>
    </row>
    <row r="15" spans="1:38" ht="23.25" thickBot="1">
      <c r="B15" s="247" t="s">
        <v>14</v>
      </c>
      <c r="C15" s="244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88">
        <f t="shared" si="0"/>
        <v>0</v>
      </c>
      <c r="AK15" s="87">
        <f>Jan!AL15</f>
        <v>0</v>
      </c>
      <c r="AL15" s="88">
        <f t="shared" si="1"/>
        <v>0</v>
      </c>
    </row>
    <row r="16" spans="1:38" ht="23.25" thickBot="1">
      <c r="B16" s="247" t="s">
        <v>15</v>
      </c>
      <c r="C16" s="244" t="s">
        <v>16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88">
        <f t="shared" si="0"/>
        <v>0</v>
      </c>
      <c r="AK16" s="87">
        <f>Jan!AL16</f>
        <v>0</v>
      </c>
      <c r="AL16" s="88">
        <f t="shared" si="1"/>
        <v>0</v>
      </c>
    </row>
    <row r="17" spans="2:38" ht="23.25" thickBot="1">
      <c r="B17" s="247" t="s">
        <v>17</v>
      </c>
      <c r="C17" s="244" t="s">
        <v>18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88">
        <f t="shared" si="0"/>
        <v>0</v>
      </c>
      <c r="AK17" s="87">
        <f>Jan!AL17</f>
        <v>0</v>
      </c>
      <c r="AL17" s="88">
        <f t="shared" si="1"/>
        <v>0</v>
      </c>
    </row>
    <row r="18" spans="2:38" ht="23.25" thickBot="1">
      <c r="B18" s="247" t="s">
        <v>19</v>
      </c>
      <c r="C18" s="244" t="s">
        <v>20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88">
        <f t="shared" si="0"/>
        <v>0</v>
      </c>
      <c r="AK18" s="87">
        <f>Jan!AL18</f>
        <v>0</v>
      </c>
      <c r="AL18" s="88">
        <f t="shared" si="1"/>
        <v>0</v>
      </c>
    </row>
    <row r="19" spans="2:38" ht="23.25" thickBot="1">
      <c r="B19" s="247" t="s">
        <v>21</v>
      </c>
      <c r="C19" s="244" t="s">
        <v>18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88">
        <f t="shared" si="0"/>
        <v>0</v>
      </c>
      <c r="AK19" s="87">
        <f>Jan!AL19</f>
        <v>0</v>
      </c>
      <c r="AL19" s="88">
        <f t="shared" si="1"/>
        <v>0</v>
      </c>
    </row>
    <row r="20" spans="2:38" ht="23.25" thickBot="1">
      <c r="B20" s="247" t="s">
        <v>23</v>
      </c>
      <c r="C20" s="244" t="s">
        <v>24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88">
        <f t="shared" si="0"/>
        <v>0</v>
      </c>
      <c r="AK20" s="87">
        <f>Jan!AL20</f>
        <v>0</v>
      </c>
      <c r="AL20" s="88">
        <f t="shared" si="1"/>
        <v>0</v>
      </c>
    </row>
    <row r="21" spans="2:38" ht="23.25" thickBot="1">
      <c r="B21" s="247" t="s">
        <v>25</v>
      </c>
      <c r="C21" s="244" t="s">
        <v>24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88">
        <f t="shared" si="0"/>
        <v>0</v>
      </c>
      <c r="AK21" s="87">
        <f>Jan!AL21</f>
        <v>0</v>
      </c>
      <c r="AL21" s="88">
        <f t="shared" si="1"/>
        <v>0</v>
      </c>
    </row>
    <row r="22" spans="2:38" ht="68.25" thickBot="1">
      <c r="B22" s="247" t="s">
        <v>26</v>
      </c>
      <c r="C22" s="244" t="s">
        <v>22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88">
        <f t="shared" si="0"/>
        <v>0</v>
      </c>
      <c r="AK22" s="87">
        <f>Jan!AL22</f>
        <v>0</v>
      </c>
      <c r="AL22" s="88">
        <f t="shared" si="1"/>
        <v>0</v>
      </c>
    </row>
    <row r="23" spans="2:38" ht="23.25" thickBot="1">
      <c r="B23" s="247" t="s">
        <v>27</v>
      </c>
      <c r="C23" s="244" t="s">
        <v>28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88">
        <f t="shared" si="0"/>
        <v>0</v>
      </c>
      <c r="AK23" s="87">
        <f>Jan!AL23</f>
        <v>0</v>
      </c>
      <c r="AL23" s="88">
        <f t="shared" si="1"/>
        <v>0</v>
      </c>
    </row>
    <row r="24" spans="2:38" ht="23.25" thickBot="1">
      <c r="B24" s="247" t="s">
        <v>29</v>
      </c>
      <c r="C24" s="244" t="s">
        <v>30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88">
        <f t="shared" si="0"/>
        <v>0</v>
      </c>
      <c r="AK24" s="87">
        <f>Jan!AL24</f>
        <v>0</v>
      </c>
      <c r="AL24" s="88">
        <f t="shared" si="1"/>
        <v>0</v>
      </c>
    </row>
    <row r="25" spans="2:38" ht="23.25" thickBot="1">
      <c r="B25" s="247" t="s">
        <v>31</v>
      </c>
      <c r="C25" s="244" t="s">
        <v>32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88">
        <f t="shared" si="0"/>
        <v>0</v>
      </c>
      <c r="AK25" s="87">
        <f>Jan!AL25</f>
        <v>0</v>
      </c>
      <c r="AL25" s="88">
        <f t="shared" si="1"/>
        <v>0</v>
      </c>
    </row>
    <row r="26" spans="2:38" ht="23.25" thickBot="1">
      <c r="B26" s="247" t="s">
        <v>33</v>
      </c>
      <c r="C26" s="244" t="s">
        <v>34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88">
        <f t="shared" si="0"/>
        <v>0</v>
      </c>
      <c r="AK26" s="87">
        <f>Jan!AL26</f>
        <v>0</v>
      </c>
      <c r="AL26" s="88">
        <f t="shared" si="1"/>
        <v>0</v>
      </c>
    </row>
    <row r="27" spans="2:38" ht="23.25" thickBot="1">
      <c r="B27" s="247" t="s">
        <v>35</v>
      </c>
      <c r="C27" s="244" t="s">
        <v>36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88">
        <f t="shared" si="0"/>
        <v>0</v>
      </c>
      <c r="AK27" s="87">
        <f>Jan!AL27</f>
        <v>0</v>
      </c>
      <c r="AL27" s="88">
        <f t="shared" si="1"/>
        <v>0</v>
      </c>
    </row>
    <row r="28" spans="2:38" ht="23.25" thickBot="1">
      <c r="B28" s="247" t="s">
        <v>37</v>
      </c>
      <c r="C28" s="244" t="s">
        <v>38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88">
        <f t="shared" si="0"/>
        <v>0</v>
      </c>
      <c r="AK28" s="87">
        <f>Jan!AL28</f>
        <v>0</v>
      </c>
      <c r="AL28" s="88">
        <f t="shared" si="1"/>
        <v>0</v>
      </c>
    </row>
    <row r="29" spans="2:38" ht="23.25" thickBot="1">
      <c r="B29" s="247" t="s">
        <v>39</v>
      </c>
      <c r="C29" s="244" t="s">
        <v>40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88">
        <f t="shared" si="0"/>
        <v>0</v>
      </c>
      <c r="AK29" s="87">
        <f>Jan!AL29</f>
        <v>0</v>
      </c>
      <c r="AL29" s="88">
        <f t="shared" si="1"/>
        <v>0</v>
      </c>
    </row>
    <row r="30" spans="2:38" ht="45.75" thickBot="1">
      <c r="B30" s="247" t="s">
        <v>42</v>
      </c>
      <c r="C30" s="24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88">
        <f t="shared" si="0"/>
        <v>0</v>
      </c>
      <c r="AK30" s="87">
        <f>Jan!AL30</f>
        <v>0</v>
      </c>
      <c r="AL30" s="88">
        <f t="shared" si="1"/>
        <v>0</v>
      </c>
    </row>
    <row r="31" spans="2:38" ht="27" customHeight="1" thickBot="1">
      <c r="B31" s="247" t="s">
        <v>44</v>
      </c>
      <c r="C31" s="245" t="s">
        <v>45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88">
        <f t="shared" si="0"/>
        <v>0</v>
      </c>
      <c r="AK31" s="87">
        <f>Jan!AL31</f>
        <v>0</v>
      </c>
      <c r="AL31" s="88">
        <f t="shared" si="1"/>
        <v>0</v>
      </c>
    </row>
    <row r="32" spans="2:38" ht="23.25" thickBot="1">
      <c r="B32" s="247" t="s">
        <v>47</v>
      </c>
      <c r="C32" s="244" t="s">
        <v>43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88">
        <f t="shared" si="0"/>
        <v>0</v>
      </c>
      <c r="AK32" s="87">
        <f>Jan!AL32</f>
        <v>0</v>
      </c>
      <c r="AL32" s="88">
        <f t="shared" si="1"/>
        <v>0</v>
      </c>
    </row>
    <row r="33" spans="1:38" ht="23.25" thickBot="1">
      <c r="B33" s="247" t="s">
        <v>48</v>
      </c>
      <c r="C33" s="244" t="s">
        <v>41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88">
        <f t="shared" si="0"/>
        <v>0</v>
      </c>
      <c r="AK33" s="87">
        <f>Jan!AL33</f>
        <v>0</v>
      </c>
      <c r="AL33" s="88">
        <f t="shared" si="1"/>
        <v>0</v>
      </c>
    </row>
    <row r="34" spans="1:38" ht="35.25" thickBot="1">
      <c r="B34" s="247" t="s">
        <v>49</v>
      </c>
      <c r="C34" s="245" t="s">
        <v>50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88">
        <f t="shared" si="0"/>
        <v>0</v>
      </c>
      <c r="AK34" s="87">
        <f>Jan!AL34</f>
        <v>0</v>
      </c>
      <c r="AL34" s="88">
        <f t="shared" si="1"/>
        <v>0</v>
      </c>
    </row>
    <row r="35" spans="1:38" ht="23.25" thickBot="1">
      <c r="B35" s="247" t="s">
        <v>51</v>
      </c>
      <c r="C35" s="244" t="s">
        <v>52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88">
        <f t="shared" si="0"/>
        <v>0</v>
      </c>
      <c r="AK35" s="87">
        <f>Jan!AL35</f>
        <v>0</v>
      </c>
      <c r="AL35" s="88">
        <f t="shared" si="1"/>
        <v>0</v>
      </c>
    </row>
    <row r="36" spans="1:38" ht="23.25" thickBot="1">
      <c r="B36" s="247" t="s">
        <v>53</v>
      </c>
      <c r="C36" s="244" t="s">
        <v>54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89">
        <f t="shared" si="0"/>
        <v>0</v>
      </c>
      <c r="AK36" s="87">
        <f>Jan!AL36</f>
        <v>0</v>
      </c>
      <c r="AL36" s="89">
        <f t="shared" si="1"/>
        <v>0</v>
      </c>
    </row>
    <row r="37" spans="1:38" ht="17.25" thickBot="1">
      <c r="AH37" s="1042" t="s">
        <v>69</v>
      </c>
      <c r="AI37" s="1042"/>
      <c r="AJ37" s="90">
        <f>SUM(AJ8:AJ36)</f>
        <v>0</v>
      </c>
      <c r="AK37" s="90">
        <f t="shared" ref="AK37:AL37" si="2">SUM(AK8:AK36)</f>
        <v>0</v>
      </c>
      <c r="AL37" s="90">
        <f t="shared" si="2"/>
        <v>0</v>
      </c>
    </row>
    <row r="38" spans="1:38" ht="17.25" thickBot="1">
      <c r="AH38" s="91"/>
      <c r="AI38" s="1045" t="s">
        <v>70</v>
      </c>
      <c r="AJ38" s="1046"/>
      <c r="AK38" s="1040">
        <f>April!AJ38</f>
        <v>1000</v>
      </c>
      <c r="AL38" s="1041"/>
    </row>
    <row r="39" spans="1:38" ht="17.25" thickBot="1">
      <c r="AH39" s="91"/>
      <c r="AI39" s="1045" t="s">
        <v>71</v>
      </c>
      <c r="AJ39" s="1046"/>
      <c r="AK39" s="1040">
        <f>AL37</f>
        <v>0</v>
      </c>
      <c r="AL39" s="1041"/>
    </row>
    <row r="40" spans="1:38" ht="17.25" thickBot="1">
      <c r="AH40" s="91"/>
      <c r="AI40" s="1045" t="s">
        <v>72</v>
      </c>
      <c r="AJ40" s="1046"/>
      <c r="AK40" s="1040">
        <f>SUM(AK38:AL39)</f>
        <v>1000</v>
      </c>
      <c r="AL40" s="1041"/>
    </row>
    <row r="41" spans="1:38" ht="17.25" thickBot="1">
      <c r="AH41" s="91"/>
      <c r="AI41" s="1045" t="s">
        <v>73</v>
      </c>
      <c r="AJ41" s="1046"/>
      <c r="AK41" s="1040">
        <f>AL81</f>
        <v>82</v>
      </c>
      <c r="AL41" s="1041"/>
    </row>
    <row r="42" spans="1:38" ht="17.25" thickBot="1">
      <c r="AH42" s="91"/>
      <c r="AI42" s="1045" t="s">
        <v>74</v>
      </c>
      <c r="AJ42" s="1046"/>
      <c r="AK42" s="1040">
        <f>AK40-AK41</f>
        <v>918</v>
      </c>
      <c r="AL42" s="1041"/>
    </row>
    <row r="43" spans="1:38" ht="16.5">
      <c r="AH43" s="91"/>
      <c r="AI43" s="91"/>
      <c r="AJ43" s="91"/>
      <c r="AK43" s="92">
        <f>SUM(AK41:AL42)</f>
        <v>1000</v>
      </c>
      <c r="AL43" s="91"/>
    </row>
    <row r="44" spans="1:38" ht="23.25" customHeight="1">
      <c r="A44" s="811" t="s">
        <v>61</v>
      </c>
      <c r="B44" s="811"/>
      <c r="C44" s="811"/>
      <c r="D44" s="811"/>
      <c r="E44" s="811"/>
      <c r="F44" s="811"/>
      <c r="G44" s="811"/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  <c r="AI44" s="811"/>
      <c r="AJ44" s="811"/>
      <c r="AK44" s="811"/>
      <c r="AL44" s="811"/>
    </row>
    <row r="45" spans="1:38" s="58" customFormat="1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4" customFormat="1" ht="23.25">
      <c r="A46" s="2" t="s">
        <v>60</v>
      </c>
      <c r="B46" s="3" t="s">
        <v>62</v>
      </c>
      <c r="C46" s="2" t="s">
        <v>134</v>
      </c>
      <c r="D46" s="802" t="s">
        <v>137</v>
      </c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/>
      <c r="S46" s="802"/>
      <c r="T46" s="802"/>
      <c r="U46" s="802"/>
      <c r="V46" s="802"/>
      <c r="W46" s="802"/>
      <c r="X46" s="802"/>
      <c r="Y46" s="802"/>
      <c r="Z46" s="802"/>
      <c r="AA46" s="802"/>
      <c r="AB46" s="802"/>
      <c r="AC46" s="802"/>
      <c r="AD46" s="802"/>
      <c r="AE46" s="802"/>
      <c r="AF46" s="802"/>
      <c r="AG46" s="802"/>
      <c r="AH46" s="802"/>
      <c r="AI46" s="802"/>
      <c r="AJ46" s="802"/>
      <c r="AK46" s="2" t="s">
        <v>64</v>
      </c>
      <c r="AL46" s="2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4" customFormat="1" ht="24" customHeight="1" thickBot="1">
      <c r="B48" s="1031" t="s">
        <v>55</v>
      </c>
      <c r="C48" s="1032"/>
      <c r="D48" s="1035" t="s">
        <v>56</v>
      </c>
      <c r="E48" s="1037" t="s">
        <v>68</v>
      </c>
      <c r="F48" s="1038"/>
      <c r="G48" s="1038"/>
      <c r="H48" s="1038"/>
      <c r="I48" s="1038"/>
      <c r="J48" s="1038"/>
      <c r="K48" s="1038"/>
      <c r="L48" s="1038"/>
      <c r="M48" s="1038"/>
      <c r="N48" s="1038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038"/>
      <c r="AB48" s="1038"/>
      <c r="AC48" s="1038"/>
      <c r="AD48" s="1038"/>
      <c r="AE48" s="1038"/>
      <c r="AF48" s="1038"/>
      <c r="AG48" s="1038"/>
      <c r="AH48" s="1038"/>
      <c r="AI48" s="1039"/>
      <c r="AJ48" s="1029" t="s">
        <v>57</v>
      </c>
      <c r="AK48" s="1029" t="s">
        <v>58</v>
      </c>
      <c r="AL48" s="1029" t="s">
        <v>59</v>
      </c>
    </row>
    <row r="49" spans="2:38" s="4" customFormat="1" ht="24" thickBot="1">
      <c r="B49" s="1033"/>
      <c r="C49" s="1034"/>
      <c r="D49" s="1043"/>
      <c r="E49" s="18">
        <v>1</v>
      </c>
      <c r="F49" s="19">
        <v>2</v>
      </c>
      <c r="G49" s="19">
        <v>3</v>
      </c>
      <c r="H49" s="19">
        <v>4</v>
      </c>
      <c r="I49" s="19">
        <v>5</v>
      </c>
      <c r="J49" s="19">
        <v>6</v>
      </c>
      <c r="K49" s="19">
        <v>7</v>
      </c>
      <c r="L49" s="19">
        <v>8</v>
      </c>
      <c r="M49" s="19">
        <v>9</v>
      </c>
      <c r="N49" s="19">
        <v>10</v>
      </c>
      <c r="O49" s="19">
        <v>11</v>
      </c>
      <c r="P49" s="19">
        <v>12</v>
      </c>
      <c r="Q49" s="19">
        <v>13</v>
      </c>
      <c r="R49" s="19">
        <v>14</v>
      </c>
      <c r="S49" s="19">
        <v>15</v>
      </c>
      <c r="T49" s="19">
        <v>16</v>
      </c>
      <c r="U49" s="19">
        <v>17</v>
      </c>
      <c r="V49" s="19">
        <v>18</v>
      </c>
      <c r="W49" s="19">
        <v>19</v>
      </c>
      <c r="X49" s="19">
        <v>20</v>
      </c>
      <c r="Y49" s="19">
        <v>21</v>
      </c>
      <c r="Z49" s="19">
        <v>22</v>
      </c>
      <c r="AA49" s="19">
        <v>23</v>
      </c>
      <c r="AB49" s="19">
        <v>24</v>
      </c>
      <c r="AC49" s="19">
        <v>25</v>
      </c>
      <c r="AD49" s="19">
        <v>26</v>
      </c>
      <c r="AE49" s="19">
        <v>27</v>
      </c>
      <c r="AF49" s="19">
        <v>28</v>
      </c>
      <c r="AG49" s="19">
        <v>29</v>
      </c>
      <c r="AH49" s="19">
        <v>30</v>
      </c>
      <c r="AI49" s="20">
        <v>31</v>
      </c>
      <c r="AJ49" s="1030"/>
      <c r="AK49" s="1030"/>
      <c r="AL49" s="1030"/>
    </row>
    <row r="50" spans="2:38" ht="20.25" thickBot="1">
      <c r="B50" s="9" t="s">
        <v>75</v>
      </c>
      <c r="C50" s="10" t="s">
        <v>76</v>
      </c>
      <c r="D50" s="2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s">
        <v>60</v>
      </c>
      <c r="U50" s="6"/>
      <c r="V50" s="6" t="s">
        <v>60</v>
      </c>
      <c r="W50" s="6"/>
      <c r="X50" s="6" t="s">
        <v>60</v>
      </c>
      <c r="Y50" s="6" t="s">
        <v>60</v>
      </c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87">
        <f>SUM(E50:AI50)</f>
        <v>0</v>
      </c>
      <c r="AK50" s="87">
        <f>Jan!AL50</f>
        <v>2</v>
      </c>
      <c r="AL50" s="87">
        <f>SUM(AJ50:AK50)</f>
        <v>2</v>
      </c>
    </row>
    <row r="51" spans="2:38" ht="27.75" thickBot="1">
      <c r="B51" s="9" t="s">
        <v>77</v>
      </c>
      <c r="C51" s="11" t="s">
        <v>78</v>
      </c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88">
        <f t="shared" ref="AJ51:AJ80" si="3">SUM(E51:AI51)</f>
        <v>0</v>
      </c>
      <c r="AK51" s="87">
        <f>Jan!AL51</f>
        <v>2</v>
      </c>
      <c r="AL51" s="88">
        <f t="shared" ref="AL51:AL80" si="4">SUM(AJ51:AK51)</f>
        <v>2</v>
      </c>
    </row>
    <row r="52" spans="2:38" ht="20.25" thickBot="1">
      <c r="B52" s="9" t="s">
        <v>79</v>
      </c>
      <c r="C52" s="10" t="s">
        <v>80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88">
        <f t="shared" si="3"/>
        <v>0</v>
      </c>
      <c r="AK52" s="87">
        <f>Jan!AL52</f>
        <v>2</v>
      </c>
      <c r="AL52" s="88">
        <f t="shared" si="4"/>
        <v>2</v>
      </c>
    </row>
    <row r="53" spans="2:38" ht="20.25" thickBot="1">
      <c r="B53" s="9" t="s">
        <v>81</v>
      </c>
      <c r="C53" s="10" t="s">
        <v>82</v>
      </c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88">
        <f t="shared" si="3"/>
        <v>0</v>
      </c>
      <c r="AK53" s="87">
        <f>Jan!AL53</f>
        <v>2</v>
      </c>
      <c r="AL53" s="88">
        <f t="shared" si="4"/>
        <v>2</v>
      </c>
    </row>
    <row r="54" spans="2:38" ht="20.25" thickBot="1">
      <c r="B54" s="9" t="s">
        <v>83</v>
      </c>
      <c r="C54" s="10" t="s">
        <v>84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88">
        <f t="shared" si="3"/>
        <v>0</v>
      </c>
      <c r="AK54" s="87">
        <f>Jan!AL54</f>
        <v>2</v>
      </c>
      <c r="AL54" s="88">
        <f t="shared" si="4"/>
        <v>2</v>
      </c>
    </row>
    <row r="55" spans="2:38" ht="20.25" thickBot="1">
      <c r="B55" s="9" t="s">
        <v>85</v>
      </c>
      <c r="C55" s="10" t="s">
        <v>86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88">
        <f t="shared" si="3"/>
        <v>0</v>
      </c>
      <c r="AK55" s="87">
        <f>Jan!AL55</f>
        <v>2</v>
      </c>
      <c r="AL55" s="88">
        <f t="shared" si="4"/>
        <v>2</v>
      </c>
    </row>
    <row r="56" spans="2:38" ht="20.25" thickBot="1">
      <c r="B56" s="9" t="s">
        <v>87</v>
      </c>
      <c r="C56" s="10" t="s">
        <v>88</v>
      </c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88">
        <f t="shared" si="3"/>
        <v>0</v>
      </c>
      <c r="AK56" s="87">
        <f>Jan!AL56</f>
        <v>2</v>
      </c>
      <c r="AL56" s="88">
        <f t="shared" si="4"/>
        <v>2</v>
      </c>
    </row>
    <row r="57" spans="2:38" ht="20.25" thickBot="1">
      <c r="B57" s="9" t="s">
        <v>89</v>
      </c>
      <c r="C57" s="12">
        <v>2215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88">
        <f t="shared" si="3"/>
        <v>0</v>
      </c>
      <c r="AK57" s="87">
        <f>Jan!AL57</f>
        <v>2</v>
      </c>
      <c r="AL57" s="88">
        <f t="shared" si="4"/>
        <v>2</v>
      </c>
    </row>
    <row r="58" spans="2:38" ht="27.75" thickBot="1">
      <c r="B58" s="9" t="s">
        <v>90</v>
      </c>
      <c r="C58" s="11" t="s">
        <v>91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88">
        <f t="shared" si="3"/>
        <v>0</v>
      </c>
      <c r="AK58" s="87">
        <f>Jan!AL58</f>
        <v>2</v>
      </c>
      <c r="AL58" s="88">
        <f t="shared" si="4"/>
        <v>2</v>
      </c>
    </row>
    <row r="59" spans="2:38" ht="20.25" thickBot="1">
      <c r="B59" s="9" t="s">
        <v>92</v>
      </c>
      <c r="C59" s="10" t="s">
        <v>93</v>
      </c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88">
        <f t="shared" si="3"/>
        <v>0</v>
      </c>
      <c r="AK59" s="87">
        <f>Jan!AL59</f>
        <v>2</v>
      </c>
      <c r="AL59" s="88">
        <f t="shared" si="4"/>
        <v>2</v>
      </c>
    </row>
    <row r="60" spans="2:38" ht="20.25" thickBot="1">
      <c r="B60" s="9" t="s">
        <v>94</v>
      </c>
      <c r="C60" s="10" t="s">
        <v>95</v>
      </c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88">
        <f t="shared" si="3"/>
        <v>0</v>
      </c>
      <c r="AK60" s="87">
        <f>Jan!AL60</f>
        <v>2</v>
      </c>
      <c r="AL60" s="88">
        <f t="shared" si="4"/>
        <v>2</v>
      </c>
    </row>
    <row r="61" spans="2:38" ht="20.25" thickBot="1">
      <c r="B61" s="9" t="s">
        <v>96</v>
      </c>
      <c r="C61" s="10" t="s">
        <v>97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88">
        <f t="shared" si="3"/>
        <v>0</v>
      </c>
      <c r="AK61" s="87">
        <f>Jan!AL61</f>
        <v>2</v>
      </c>
      <c r="AL61" s="88">
        <f t="shared" si="4"/>
        <v>2</v>
      </c>
    </row>
    <row r="62" spans="2:38" ht="20.25" thickBot="1">
      <c r="B62" s="9" t="s">
        <v>98</v>
      </c>
      <c r="C62" s="13">
        <v>22024202</v>
      </c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88">
        <f t="shared" si="3"/>
        <v>0</v>
      </c>
      <c r="AK62" s="87">
        <f>Jan!AL62</f>
        <v>2</v>
      </c>
      <c r="AL62" s="88">
        <f t="shared" si="4"/>
        <v>2</v>
      </c>
    </row>
    <row r="63" spans="2:38" ht="20.25" thickBot="1">
      <c r="B63" s="9" t="s">
        <v>46</v>
      </c>
      <c r="C63" s="13">
        <v>22104210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88">
        <f t="shared" si="3"/>
        <v>0</v>
      </c>
      <c r="AK63" s="87">
        <f>Jan!AL63</f>
        <v>2</v>
      </c>
      <c r="AL63" s="88">
        <f t="shared" si="4"/>
        <v>2</v>
      </c>
    </row>
    <row r="64" spans="2:38" ht="20.25" thickBot="1">
      <c r="B64" s="9" t="s">
        <v>99</v>
      </c>
      <c r="C64" s="10" t="s">
        <v>100</v>
      </c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88">
        <f t="shared" si="3"/>
        <v>0</v>
      </c>
      <c r="AK64" s="87">
        <f>Jan!AL64</f>
        <v>2</v>
      </c>
      <c r="AL64" s="88">
        <f t="shared" si="4"/>
        <v>2</v>
      </c>
    </row>
    <row r="65" spans="2:38" ht="20.25" thickBot="1">
      <c r="B65" s="9" t="s">
        <v>101</v>
      </c>
      <c r="C65" s="10" t="s">
        <v>102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88">
        <f t="shared" si="3"/>
        <v>0</v>
      </c>
      <c r="AK65" s="87">
        <f>Jan!AL65</f>
        <v>2</v>
      </c>
      <c r="AL65" s="88">
        <f t="shared" si="4"/>
        <v>2</v>
      </c>
    </row>
    <row r="66" spans="2:38" ht="20.25" thickBot="1">
      <c r="B66" s="9" t="s">
        <v>103</v>
      </c>
      <c r="C66" s="10" t="s">
        <v>88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88">
        <f t="shared" si="3"/>
        <v>0</v>
      </c>
      <c r="AK66" s="87">
        <f>Jan!AL66</f>
        <v>2</v>
      </c>
      <c r="AL66" s="88">
        <f t="shared" si="4"/>
        <v>2</v>
      </c>
    </row>
    <row r="67" spans="2:38" ht="20.25" thickBot="1">
      <c r="B67" s="9" t="s">
        <v>104</v>
      </c>
      <c r="C67" s="10" t="s">
        <v>105</v>
      </c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88">
        <f t="shared" si="3"/>
        <v>0</v>
      </c>
      <c r="AK67" s="87">
        <f>Jan!AL67</f>
        <v>2</v>
      </c>
      <c r="AL67" s="88">
        <f t="shared" si="4"/>
        <v>2</v>
      </c>
    </row>
    <row r="68" spans="2:38" ht="20.25" thickBot="1">
      <c r="B68" s="9" t="s">
        <v>106</v>
      </c>
      <c r="C68" s="10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88">
        <f t="shared" si="3"/>
        <v>0</v>
      </c>
      <c r="AK68" s="87">
        <f>Jan!AL68</f>
        <v>2</v>
      </c>
      <c r="AL68" s="88">
        <f t="shared" si="4"/>
        <v>2</v>
      </c>
    </row>
    <row r="69" spans="2:38" ht="20.25" thickBot="1">
      <c r="B69" s="9" t="s">
        <v>107</v>
      </c>
      <c r="C69" s="10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88">
        <f t="shared" si="3"/>
        <v>0</v>
      </c>
      <c r="AK69" s="87">
        <f>Jan!AL69</f>
        <v>2</v>
      </c>
      <c r="AL69" s="88">
        <f t="shared" si="4"/>
        <v>2</v>
      </c>
    </row>
    <row r="70" spans="2:38" ht="20.25" thickBot="1">
      <c r="B70" s="9" t="s">
        <v>108</v>
      </c>
      <c r="C70" s="10" t="s">
        <v>109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88">
        <f t="shared" si="3"/>
        <v>0</v>
      </c>
      <c r="AK70" s="87">
        <f>Jan!AL70</f>
        <v>2</v>
      </c>
      <c r="AL70" s="88">
        <f t="shared" si="4"/>
        <v>2</v>
      </c>
    </row>
    <row r="71" spans="2:38" ht="20.25" thickBot="1">
      <c r="B71" s="9" t="s">
        <v>110</v>
      </c>
      <c r="C71" s="10" t="s">
        <v>111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88">
        <f t="shared" si="3"/>
        <v>0</v>
      </c>
      <c r="AK71" s="87">
        <f>Jan!AL71</f>
        <v>2</v>
      </c>
      <c r="AL71" s="88">
        <f t="shared" si="4"/>
        <v>2</v>
      </c>
    </row>
    <row r="72" spans="2:38" ht="20.25" thickBot="1">
      <c r="B72" s="9" t="s">
        <v>112</v>
      </c>
      <c r="C72" s="10" t="s">
        <v>113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88">
        <f t="shared" si="3"/>
        <v>0</v>
      </c>
      <c r="AK72" s="87">
        <f>Jan!AL72</f>
        <v>2</v>
      </c>
      <c r="AL72" s="88">
        <f t="shared" si="4"/>
        <v>2</v>
      </c>
    </row>
    <row r="73" spans="2:38" ht="20.25" thickBot="1">
      <c r="B73" s="9" t="s">
        <v>114</v>
      </c>
      <c r="C73" s="10" t="s">
        <v>115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88">
        <f t="shared" si="3"/>
        <v>0</v>
      </c>
      <c r="AK73" s="87">
        <f>Jan!AL73</f>
        <v>2</v>
      </c>
      <c r="AL73" s="88">
        <f t="shared" si="4"/>
        <v>2</v>
      </c>
    </row>
    <row r="74" spans="2:38" ht="20.25" thickBot="1">
      <c r="B74" s="9" t="s">
        <v>116</v>
      </c>
      <c r="C74" s="10" t="s">
        <v>117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88">
        <f t="shared" si="3"/>
        <v>0</v>
      </c>
      <c r="AK74" s="87">
        <f>Jan!AL74</f>
        <v>2</v>
      </c>
      <c r="AL74" s="88">
        <f t="shared" si="4"/>
        <v>2</v>
      </c>
    </row>
    <row r="75" spans="2:38" ht="20.25" thickBot="1">
      <c r="B75" s="9" t="s">
        <v>118</v>
      </c>
      <c r="C75" s="10" t="s">
        <v>119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88">
        <f t="shared" si="3"/>
        <v>0</v>
      </c>
      <c r="AK75" s="87">
        <f>Jan!AL75</f>
        <v>22</v>
      </c>
      <c r="AL75" s="88">
        <f t="shared" si="4"/>
        <v>22</v>
      </c>
    </row>
    <row r="76" spans="2:38" ht="33" customHeight="1" thickBot="1">
      <c r="B76" s="14" t="s">
        <v>120</v>
      </c>
      <c r="C76" s="15" t="s">
        <v>78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16"/>
      <c r="AJ76" s="93">
        <f t="shared" si="3"/>
        <v>0</v>
      </c>
      <c r="AK76" s="87">
        <f>Jan!AL76</f>
        <v>2</v>
      </c>
      <c r="AL76" s="93">
        <f t="shared" si="4"/>
        <v>2</v>
      </c>
    </row>
    <row r="77" spans="2:38" ht="20.25" thickBot="1">
      <c r="B77" s="9" t="s">
        <v>48</v>
      </c>
      <c r="C77" s="8" t="s">
        <v>41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16"/>
      <c r="AJ77" s="93">
        <f t="shared" si="3"/>
        <v>0</v>
      </c>
      <c r="AK77" s="87">
        <f>Jan!AL77</f>
        <v>2</v>
      </c>
      <c r="AL77" s="93">
        <f t="shared" si="4"/>
        <v>2</v>
      </c>
    </row>
    <row r="78" spans="2:38" ht="32.25" thickBot="1">
      <c r="B78" s="9" t="s">
        <v>49</v>
      </c>
      <c r="C78" s="17" t="s">
        <v>50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16"/>
      <c r="AJ78" s="93">
        <f t="shared" si="3"/>
        <v>0</v>
      </c>
      <c r="AK78" s="87">
        <f>Jan!AL78</f>
        <v>2</v>
      </c>
      <c r="AL78" s="93">
        <f t="shared" si="4"/>
        <v>2</v>
      </c>
    </row>
    <row r="79" spans="2:38" ht="20.25" thickBot="1">
      <c r="B79" s="9" t="s">
        <v>121</v>
      </c>
      <c r="C79" s="10" t="s">
        <v>122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16"/>
      <c r="AJ79" s="93">
        <f t="shared" si="3"/>
        <v>0</v>
      </c>
      <c r="AK79" s="87">
        <f>Jan!AL79</f>
        <v>2</v>
      </c>
      <c r="AL79" s="93">
        <f t="shared" si="4"/>
        <v>2</v>
      </c>
    </row>
    <row r="80" spans="2:38" ht="20.25" thickBot="1">
      <c r="B80" s="9" t="s">
        <v>53</v>
      </c>
      <c r="C80" s="10" t="s">
        <v>123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16"/>
      <c r="AJ80" s="93">
        <f t="shared" si="3"/>
        <v>0</v>
      </c>
      <c r="AK80" s="87">
        <f>Jan!AL80</f>
        <v>2</v>
      </c>
      <c r="AL80" s="93">
        <f t="shared" si="4"/>
        <v>2</v>
      </c>
    </row>
    <row r="81" spans="34:38" ht="28.5" customHeight="1" thickBot="1">
      <c r="AH81" s="1044" t="s">
        <v>69</v>
      </c>
      <c r="AI81" s="1044"/>
      <c r="AJ81" s="90">
        <f t="shared" ref="AJ81:AK81" si="5">SUM(AJ50:AJ80)</f>
        <v>0</v>
      </c>
      <c r="AK81" s="90">
        <f t="shared" si="5"/>
        <v>82</v>
      </c>
      <c r="AL81" s="90">
        <f>SUM(AL50:AL80)</f>
        <v>82</v>
      </c>
    </row>
    <row r="82" spans="34:38">
      <c r="AJ82" s="94"/>
      <c r="AK82" s="94"/>
      <c r="AL82" s="94"/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9" scale="47" orientation="landscape" r:id="rId1"/>
  <rowBreaks count="1" manualBreakCount="1">
    <brk id="43" max="16383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C00000"/>
  </sheetPr>
  <dimension ref="A1:AL81"/>
  <sheetViews>
    <sheetView view="pageBreakPreview" topLeftCell="A49" zoomScale="60" workbookViewId="0">
      <selection activeCell="AK39" sqref="AK39:AL39"/>
    </sheetView>
  </sheetViews>
  <sheetFormatPr defaultRowHeight="15.75"/>
  <cols>
    <col min="1" max="1" width="0.140625" style="1" customWidth="1"/>
    <col min="2" max="2" width="38.140625" style="1" customWidth="1"/>
    <col min="3" max="3" width="15.42578125" style="1" bestFit="1" customWidth="1"/>
    <col min="4" max="4" width="9.140625" style="1" customWidth="1"/>
    <col min="5" max="35" width="5.7109375" style="1" customWidth="1"/>
    <col min="36" max="36" width="12.42578125" style="1" customWidth="1"/>
    <col min="37" max="37" width="12.5703125" style="1" customWidth="1"/>
    <col min="38" max="16384" width="9.140625" style="1"/>
  </cols>
  <sheetData>
    <row r="1" spans="1:38" s="56" customFormat="1" ht="45" customHeight="1"/>
    <row r="2" spans="1:38" ht="23.25" customHeight="1">
      <c r="A2" s="811" t="s">
        <v>61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</row>
    <row r="3" spans="1:38" s="58" customFormat="1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4" customFormat="1" ht="23.25">
      <c r="A4" s="2" t="s">
        <v>60</v>
      </c>
      <c r="B4" s="3" t="s">
        <v>62</v>
      </c>
      <c r="C4" s="2" t="s">
        <v>125</v>
      </c>
      <c r="D4" s="802" t="s">
        <v>63</v>
      </c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2" t="s">
        <v>64</v>
      </c>
      <c r="AL4" s="2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4" customFormat="1" ht="36" customHeight="1" thickBot="1">
      <c r="B6" s="1031" t="s">
        <v>55</v>
      </c>
      <c r="C6" s="1032"/>
      <c r="D6" s="1035" t="s">
        <v>56</v>
      </c>
      <c r="E6" s="1037" t="s">
        <v>68</v>
      </c>
      <c r="F6" s="1038"/>
      <c r="G6" s="1038"/>
      <c r="H6" s="1038"/>
      <c r="I6" s="1038"/>
      <c r="J6" s="1038"/>
      <c r="K6" s="1038"/>
      <c r="L6" s="1038"/>
      <c r="M6" s="1038"/>
      <c r="N6" s="1038"/>
      <c r="O6" s="1038"/>
      <c r="P6" s="1038"/>
      <c r="Q6" s="1038"/>
      <c r="R6" s="1038"/>
      <c r="S6" s="1038"/>
      <c r="T6" s="1038"/>
      <c r="U6" s="1038"/>
      <c r="V6" s="1038"/>
      <c r="W6" s="1038"/>
      <c r="X6" s="1038"/>
      <c r="Y6" s="1038"/>
      <c r="Z6" s="1038"/>
      <c r="AA6" s="1038"/>
      <c r="AB6" s="1038"/>
      <c r="AC6" s="1038"/>
      <c r="AD6" s="1038"/>
      <c r="AE6" s="1038"/>
      <c r="AF6" s="1038"/>
      <c r="AG6" s="1038"/>
      <c r="AH6" s="1038"/>
      <c r="AI6" s="1039"/>
      <c r="AJ6" s="1029" t="s">
        <v>57</v>
      </c>
      <c r="AK6" s="1029" t="s">
        <v>58</v>
      </c>
      <c r="AL6" s="1029" t="s">
        <v>59</v>
      </c>
    </row>
    <row r="7" spans="1:38" s="4" customFormat="1" ht="50.25" customHeight="1" thickBot="1">
      <c r="B7" s="1033"/>
      <c r="C7" s="1034"/>
      <c r="D7" s="1036"/>
      <c r="E7" s="18">
        <v>1</v>
      </c>
      <c r="F7" s="19">
        <v>2</v>
      </c>
      <c r="G7" s="19">
        <v>3</v>
      </c>
      <c r="H7" s="19">
        <v>4</v>
      </c>
      <c r="I7" s="19">
        <v>5</v>
      </c>
      <c r="J7" s="19">
        <v>6</v>
      </c>
      <c r="K7" s="19">
        <v>7</v>
      </c>
      <c r="L7" s="19">
        <v>8</v>
      </c>
      <c r="M7" s="19">
        <v>9</v>
      </c>
      <c r="N7" s="19">
        <v>10</v>
      </c>
      <c r="O7" s="19">
        <v>11</v>
      </c>
      <c r="P7" s="19">
        <v>12</v>
      </c>
      <c r="Q7" s="19">
        <v>13</v>
      </c>
      <c r="R7" s="19">
        <v>14</v>
      </c>
      <c r="S7" s="19">
        <v>15</v>
      </c>
      <c r="T7" s="19">
        <v>16</v>
      </c>
      <c r="U7" s="19">
        <v>17</v>
      </c>
      <c r="V7" s="19">
        <v>18</v>
      </c>
      <c r="W7" s="19">
        <v>19</v>
      </c>
      <c r="X7" s="19">
        <v>20</v>
      </c>
      <c r="Y7" s="19">
        <v>21</v>
      </c>
      <c r="Z7" s="19">
        <v>22</v>
      </c>
      <c r="AA7" s="19">
        <v>23</v>
      </c>
      <c r="AB7" s="19">
        <v>24</v>
      </c>
      <c r="AC7" s="19">
        <v>25</v>
      </c>
      <c r="AD7" s="19">
        <v>26</v>
      </c>
      <c r="AE7" s="19">
        <v>27</v>
      </c>
      <c r="AF7" s="19">
        <v>28</v>
      </c>
      <c r="AG7" s="19">
        <v>29</v>
      </c>
      <c r="AH7" s="19">
        <v>30</v>
      </c>
      <c r="AI7" s="20">
        <v>31</v>
      </c>
      <c r="AJ7" s="1030"/>
      <c r="AK7" s="1030"/>
      <c r="AL7" s="1030"/>
    </row>
    <row r="8" spans="1:38" ht="23.25" thickBot="1">
      <c r="B8" s="246" t="s">
        <v>0</v>
      </c>
      <c r="C8" s="243" t="s">
        <v>1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 t="s">
        <v>60</v>
      </c>
      <c r="U8" s="6"/>
      <c r="V8" s="6" t="s">
        <v>60</v>
      </c>
      <c r="W8" s="6"/>
      <c r="X8" s="6" t="s">
        <v>60</v>
      </c>
      <c r="Y8" s="6" t="s">
        <v>60</v>
      </c>
      <c r="Z8" s="6"/>
      <c r="AA8" s="6"/>
      <c r="AB8" s="6"/>
      <c r="AC8" s="6"/>
      <c r="AD8" s="6"/>
      <c r="AE8" s="6"/>
      <c r="AF8" s="6"/>
      <c r="AG8" s="6"/>
      <c r="AH8" s="6"/>
      <c r="AI8" s="7"/>
      <c r="AJ8" s="87">
        <f>SUM(E8:AI8)</f>
        <v>0</v>
      </c>
      <c r="AK8" s="87">
        <f>Feb!AL8</f>
        <v>0</v>
      </c>
      <c r="AL8" s="88">
        <f>SUM(AJ8:AK8)</f>
        <v>0</v>
      </c>
    </row>
    <row r="9" spans="1:38" ht="45.75" thickBot="1">
      <c r="B9" s="247" t="s">
        <v>2</v>
      </c>
      <c r="C9" s="244" t="s">
        <v>3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88">
        <f t="shared" ref="AJ9:AJ36" si="0">SUM(E9:AI9)</f>
        <v>0</v>
      </c>
      <c r="AK9" s="87">
        <f>Feb!AL9</f>
        <v>0</v>
      </c>
      <c r="AL9" s="88">
        <f t="shared" ref="AL9:AL36" si="1">SUM(AJ9:AK9)</f>
        <v>0</v>
      </c>
    </row>
    <row r="10" spans="1:38" ht="23.25" thickBot="1">
      <c r="B10" s="247" t="s">
        <v>4</v>
      </c>
      <c r="C10" s="244" t="s">
        <v>5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88">
        <f t="shared" si="0"/>
        <v>0</v>
      </c>
      <c r="AK10" s="87">
        <f>Feb!AL10</f>
        <v>0</v>
      </c>
      <c r="AL10" s="88">
        <f t="shared" si="1"/>
        <v>0</v>
      </c>
    </row>
    <row r="11" spans="1:38" ht="23.25" thickBot="1">
      <c r="B11" s="247" t="s">
        <v>6</v>
      </c>
      <c r="C11" s="244" t="s">
        <v>7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88">
        <f t="shared" si="0"/>
        <v>0</v>
      </c>
      <c r="AK11" s="87">
        <f>Feb!AL11</f>
        <v>0</v>
      </c>
      <c r="AL11" s="88">
        <f t="shared" si="1"/>
        <v>0</v>
      </c>
    </row>
    <row r="12" spans="1:38" ht="45.75" thickBot="1">
      <c r="B12" s="247" t="s">
        <v>8</v>
      </c>
      <c r="C12" s="244" t="s">
        <v>9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88">
        <f t="shared" si="0"/>
        <v>0</v>
      </c>
      <c r="AK12" s="87">
        <f>Feb!AL12</f>
        <v>0</v>
      </c>
      <c r="AL12" s="88">
        <f t="shared" si="1"/>
        <v>0</v>
      </c>
    </row>
    <row r="13" spans="1:38" ht="23.25" thickBot="1">
      <c r="B13" s="247" t="s">
        <v>10</v>
      </c>
      <c r="C13" s="244" t="s">
        <v>11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88">
        <f t="shared" si="0"/>
        <v>0</v>
      </c>
      <c r="AK13" s="87">
        <f>Feb!AL13</f>
        <v>0</v>
      </c>
      <c r="AL13" s="88">
        <f t="shared" si="1"/>
        <v>0</v>
      </c>
    </row>
    <row r="14" spans="1:38" ht="23.25" thickBot="1">
      <c r="B14" s="247" t="s">
        <v>12</v>
      </c>
      <c r="C14" s="244" t="s">
        <v>13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88">
        <f t="shared" si="0"/>
        <v>0</v>
      </c>
      <c r="AK14" s="87">
        <f>Feb!AL14</f>
        <v>0</v>
      </c>
      <c r="AL14" s="88">
        <f t="shared" si="1"/>
        <v>0</v>
      </c>
    </row>
    <row r="15" spans="1:38" ht="23.25" thickBot="1">
      <c r="B15" s="247" t="s">
        <v>14</v>
      </c>
      <c r="C15" s="244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88">
        <f t="shared" si="0"/>
        <v>0</v>
      </c>
      <c r="AK15" s="87">
        <f>Feb!AL15</f>
        <v>0</v>
      </c>
      <c r="AL15" s="88">
        <f t="shared" si="1"/>
        <v>0</v>
      </c>
    </row>
    <row r="16" spans="1:38" ht="23.25" thickBot="1">
      <c r="B16" s="247" t="s">
        <v>15</v>
      </c>
      <c r="C16" s="244" t="s">
        <v>16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88">
        <f t="shared" si="0"/>
        <v>0</v>
      </c>
      <c r="AK16" s="87">
        <f>Feb!AL16</f>
        <v>0</v>
      </c>
      <c r="AL16" s="88">
        <f t="shared" si="1"/>
        <v>0</v>
      </c>
    </row>
    <row r="17" spans="2:38" ht="23.25" thickBot="1">
      <c r="B17" s="247" t="s">
        <v>17</v>
      </c>
      <c r="C17" s="244" t="s">
        <v>18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88">
        <f t="shared" si="0"/>
        <v>0</v>
      </c>
      <c r="AK17" s="87">
        <f>Feb!AL17</f>
        <v>0</v>
      </c>
      <c r="AL17" s="88">
        <f t="shared" si="1"/>
        <v>0</v>
      </c>
    </row>
    <row r="18" spans="2:38" ht="23.25" thickBot="1">
      <c r="B18" s="247" t="s">
        <v>19</v>
      </c>
      <c r="C18" s="244" t="s">
        <v>20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88">
        <f t="shared" si="0"/>
        <v>0</v>
      </c>
      <c r="AK18" s="87">
        <f>Feb!AL18</f>
        <v>0</v>
      </c>
      <c r="AL18" s="88">
        <f t="shared" si="1"/>
        <v>0</v>
      </c>
    </row>
    <row r="19" spans="2:38" ht="23.25" thickBot="1">
      <c r="B19" s="247" t="s">
        <v>21</v>
      </c>
      <c r="C19" s="244" t="s">
        <v>18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88">
        <f t="shared" si="0"/>
        <v>0</v>
      </c>
      <c r="AK19" s="87">
        <f>Feb!AL19</f>
        <v>0</v>
      </c>
      <c r="AL19" s="88">
        <f t="shared" si="1"/>
        <v>0</v>
      </c>
    </row>
    <row r="20" spans="2:38" ht="23.25" thickBot="1">
      <c r="B20" s="247" t="s">
        <v>23</v>
      </c>
      <c r="C20" s="244" t="s">
        <v>24</v>
      </c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88">
        <f t="shared" si="0"/>
        <v>0</v>
      </c>
      <c r="AK20" s="87">
        <f>Feb!AL20</f>
        <v>0</v>
      </c>
      <c r="AL20" s="88">
        <f t="shared" si="1"/>
        <v>0</v>
      </c>
    </row>
    <row r="21" spans="2:38" ht="23.25" thickBot="1">
      <c r="B21" s="247" t="s">
        <v>25</v>
      </c>
      <c r="C21" s="244" t="s">
        <v>24</v>
      </c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88">
        <f t="shared" si="0"/>
        <v>0</v>
      </c>
      <c r="AK21" s="87">
        <f>Feb!AL21</f>
        <v>0</v>
      </c>
      <c r="AL21" s="88">
        <f t="shared" si="1"/>
        <v>0</v>
      </c>
    </row>
    <row r="22" spans="2:38" ht="68.25" thickBot="1">
      <c r="B22" s="247" t="s">
        <v>26</v>
      </c>
      <c r="C22" s="244" t="s">
        <v>22</v>
      </c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88">
        <f t="shared" si="0"/>
        <v>0</v>
      </c>
      <c r="AK22" s="87">
        <f>Feb!AL22</f>
        <v>0</v>
      </c>
      <c r="AL22" s="88">
        <f t="shared" si="1"/>
        <v>0</v>
      </c>
    </row>
    <row r="23" spans="2:38" ht="23.25" thickBot="1">
      <c r="B23" s="247" t="s">
        <v>27</v>
      </c>
      <c r="C23" s="244" t="s">
        <v>28</v>
      </c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88">
        <f t="shared" si="0"/>
        <v>0</v>
      </c>
      <c r="AK23" s="87">
        <f>Feb!AL23</f>
        <v>0</v>
      </c>
      <c r="AL23" s="88">
        <f t="shared" si="1"/>
        <v>0</v>
      </c>
    </row>
    <row r="24" spans="2:38" ht="23.25" thickBot="1">
      <c r="B24" s="247" t="s">
        <v>29</v>
      </c>
      <c r="C24" s="244" t="s">
        <v>30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88">
        <f t="shared" si="0"/>
        <v>0</v>
      </c>
      <c r="AK24" s="87">
        <f>Feb!AL24</f>
        <v>0</v>
      </c>
      <c r="AL24" s="88">
        <f t="shared" si="1"/>
        <v>0</v>
      </c>
    </row>
    <row r="25" spans="2:38" ht="23.25" thickBot="1">
      <c r="B25" s="247" t="s">
        <v>31</v>
      </c>
      <c r="C25" s="244" t="s">
        <v>32</v>
      </c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88">
        <f t="shared" si="0"/>
        <v>0</v>
      </c>
      <c r="AK25" s="87">
        <f>Feb!AL25</f>
        <v>0</v>
      </c>
      <c r="AL25" s="88">
        <f t="shared" si="1"/>
        <v>0</v>
      </c>
    </row>
    <row r="26" spans="2:38" ht="23.25" thickBot="1">
      <c r="B26" s="247" t="s">
        <v>33</v>
      </c>
      <c r="C26" s="244" t="s">
        <v>34</v>
      </c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88">
        <f t="shared" si="0"/>
        <v>0</v>
      </c>
      <c r="AK26" s="87">
        <f>Feb!AL26</f>
        <v>0</v>
      </c>
      <c r="AL26" s="88">
        <f t="shared" si="1"/>
        <v>0</v>
      </c>
    </row>
    <row r="27" spans="2:38" ht="23.25" thickBot="1">
      <c r="B27" s="247" t="s">
        <v>35</v>
      </c>
      <c r="C27" s="244" t="s">
        <v>36</v>
      </c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88">
        <f t="shared" si="0"/>
        <v>0</v>
      </c>
      <c r="AK27" s="87">
        <f>Feb!AL27</f>
        <v>0</v>
      </c>
      <c r="AL27" s="88">
        <f t="shared" si="1"/>
        <v>0</v>
      </c>
    </row>
    <row r="28" spans="2:38" ht="23.25" thickBot="1">
      <c r="B28" s="247" t="s">
        <v>37</v>
      </c>
      <c r="C28" s="244" t="s">
        <v>38</v>
      </c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88">
        <f t="shared" si="0"/>
        <v>0</v>
      </c>
      <c r="AK28" s="87">
        <f>Feb!AL28</f>
        <v>0</v>
      </c>
      <c r="AL28" s="88">
        <f t="shared" si="1"/>
        <v>0</v>
      </c>
    </row>
    <row r="29" spans="2:38" ht="23.25" thickBot="1">
      <c r="B29" s="247" t="s">
        <v>39</v>
      </c>
      <c r="C29" s="244" t="s">
        <v>40</v>
      </c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88">
        <f t="shared" si="0"/>
        <v>0</v>
      </c>
      <c r="AK29" s="87">
        <f>Feb!AL29</f>
        <v>0</v>
      </c>
      <c r="AL29" s="88">
        <f t="shared" si="1"/>
        <v>0</v>
      </c>
    </row>
    <row r="30" spans="2:38" ht="45.75" thickBot="1">
      <c r="B30" s="247" t="s">
        <v>42</v>
      </c>
      <c r="C30" s="244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88">
        <f t="shared" si="0"/>
        <v>0</v>
      </c>
      <c r="AK30" s="87">
        <f>Feb!AL30</f>
        <v>0</v>
      </c>
      <c r="AL30" s="88">
        <f t="shared" si="1"/>
        <v>0</v>
      </c>
    </row>
    <row r="31" spans="2:38" ht="52.5" thickBot="1">
      <c r="B31" s="247" t="s">
        <v>44</v>
      </c>
      <c r="C31" s="245" t="s">
        <v>45</v>
      </c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88">
        <f t="shared" si="0"/>
        <v>0</v>
      </c>
      <c r="AK31" s="87">
        <f>Feb!AL31</f>
        <v>0</v>
      </c>
      <c r="AL31" s="88">
        <f t="shared" si="1"/>
        <v>0</v>
      </c>
    </row>
    <row r="32" spans="2:38" ht="23.25" thickBot="1">
      <c r="B32" s="247" t="s">
        <v>47</v>
      </c>
      <c r="C32" s="244" t="s">
        <v>43</v>
      </c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88">
        <f t="shared" si="0"/>
        <v>0</v>
      </c>
      <c r="AK32" s="87">
        <f>Feb!AL32</f>
        <v>0</v>
      </c>
      <c r="AL32" s="88">
        <f t="shared" si="1"/>
        <v>0</v>
      </c>
    </row>
    <row r="33" spans="1:38" ht="23.25" thickBot="1">
      <c r="B33" s="247" t="s">
        <v>48</v>
      </c>
      <c r="C33" s="244" t="s">
        <v>41</v>
      </c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88">
        <f t="shared" si="0"/>
        <v>0</v>
      </c>
      <c r="AK33" s="87">
        <f>Feb!AL33</f>
        <v>0</v>
      </c>
      <c r="AL33" s="88">
        <f t="shared" si="1"/>
        <v>0</v>
      </c>
    </row>
    <row r="34" spans="1:38" ht="35.25" thickBot="1">
      <c r="B34" s="247" t="s">
        <v>49</v>
      </c>
      <c r="C34" s="245" t="s">
        <v>50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88">
        <f t="shared" si="0"/>
        <v>0</v>
      </c>
      <c r="AK34" s="87">
        <f>Feb!AL34</f>
        <v>0</v>
      </c>
      <c r="AL34" s="88">
        <f t="shared" si="1"/>
        <v>0</v>
      </c>
    </row>
    <row r="35" spans="1:38" ht="23.25" thickBot="1">
      <c r="B35" s="247" t="s">
        <v>51</v>
      </c>
      <c r="C35" s="244" t="s">
        <v>52</v>
      </c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88">
        <f t="shared" si="0"/>
        <v>0</v>
      </c>
      <c r="AK35" s="87">
        <f>Feb!AL35</f>
        <v>0</v>
      </c>
      <c r="AL35" s="88">
        <f t="shared" si="1"/>
        <v>0</v>
      </c>
    </row>
    <row r="36" spans="1:38" ht="23.25" thickBot="1">
      <c r="B36" s="247" t="s">
        <v>53</v>
      </c>
      <c r="C36" s="244" t="s">
        <v>54</v>
      </c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89">
        <f t="shared" si="0"/>
        <v>0</v>
      </c>
      <c r="AK36" s="87">
        <f>Feb!AL36</f>
        <v>0</v>
      </c>
      <c r="AL36" s="89">
        <f t="shared" si="1"/>
        <v>0</v>
      </c>
    </row>
    <row r="37" spans="1:38" ht="17.25" thickBot="1">
      <c r="AH37" s="1042" t="s">
        <v>69</v>
      </c>
      <c r="AI37" s="1042"/>
      <c r="AJ37" s="90">
        <f>SUM(AJ8:AJ36)</f>
        <v>0</v>
      </c>
      <c r="AK37" s="90">
        <f t="shared" ref="AK37:AL37" si="2">SUM(AK8:AK36)</f>
        <v>0</v>
      </c>
      <c r="AL37" s="90">
        <f t="shared" si="2"/>
        <v>0</v>
      </c>
    </row>
    <row r="38" spans="1:38" ht="17.25" thickBot="1">
      <c r="AH38" s="91"/>
      <c r="AI38" s="1045" t="s">
        <v>70</v>
      </c>
      <c r="AJ38" s="1046"/>
      <c r="AK38" s="1040">
        <f>Feb!AK38</f>
        <v>1000</v>
      </c>
      <c r="AL38" s="1041"/>
    </row>
    <row r="39" spans="1:38" ht="17.25" thickBot="1">
      <c r="AH39" s="91"/>
      <c r="AI39" s="1045" t="s">
        <v>71</v>
      </c>
      <c r="AJ39" s="1046"/>
      <c r="AK39" s="1040">
        <f>AL37</f>
        <v>0</v>
      </c>
      <c r="AL39" s="1041"/>
    </row>
    <row r="40" spans="1:38" ht="17.25" thickBot="1">
      <c r="AH40" s="91"/>
      <c r="AI40" s="1045" t="s">
        <v>72</v>
      </c>
      <c r="AJ40" s="1046"/>
      <c r="AK40" s="1040">
        <f>SUM(AK38:AL39)</f>
        <v>1000</v>
      </c>
      <c r="AL40" s="1041"/>
    </row>
    <row r="41" spans="1:38" ht="17.25" thickBot="1">
      <c r="AH41" s="91"/>
      <c r="AI41" s="1045" t="s">
        <v>73</v>
      </c>
      <c r="AJ41" s="1046"/>
      <c r="AK41" s="1040">
        <f>AL81</f>
        <v>82</v>
      </c>
      <c r="AL41" s="1041"/>
    </row>
    <row r="42" spans="1:38" ht="17.25" thickBot="1">
      <c r="AH42" s="91"/>
      <c r="AI42" s="1045" t="s">
        <v>74</v>
      </c>
      <c r="AJ42" s="1046"/>
      <c r="AK42" s="1040">
        <f>AK40-AK41</f>
        <v>918</v>
      </c>
      <c r="AL42" s="1041"/>
    </row>
    <row r="43" spans="1:38" ht="16.5">
      <c r="AH43" s="91"/>
      <c r="AI43" s="91"/>
      <c r="AJ43" s="91"/>
      <c r="AK43" s="92">
        <f>SUM(AK41:AL42)</f>
        <v>1000</v>
      </c>
      <c r="AL43" s="91"/>
    </row>
    <row r="44" spans="1:38" ht="23.25" customHeight="1">
      <c r="A44" s="811" t="s">
        <v>61</v>
      </c>
      <c r="B44" s="811"/>
      <c r="C44" s="811"/>
      <c r="D44" s="811"/>
      <c r="E44" s="811"/>
      <c r="F44" s="811"/>
      <c r="G44" s="811"/>
      <c r="H44" s="811"/>
      <c r="I44" s="811"/>
      <c r="J44" s="811"/>
      <c r="K44" s="811"/>
      <c r="L44" s="811"/>
      <c r="M44" s="811"/>
      <c r="N44" s="811"/>
      <c r="O44" s="811"/>
      <c r="P44" s="811"/>
      <c r="Q44" s="811"/>
      <c r="R44" s="811"/>
      <c r="S44" s="811"/>
      <c r="T44" s="811"/>
      <c r="U44" s="811"/>
      <c r="V44" s="811"/>
      <c r="W44" s="811"/>
      <c r="X44" s="811"/>
      <c r="Y44" s="811"/>
      <c r="Z44" s="811"/>
      <c r="AA44" s="811"/>
      <c r="AB44" s="811"/>
      <c r="AC44" s="811"/>
      <c r="AD44" s="811"/>
      <c r="AE44" s="811"/>
      <c r="AF44" s="811"/>
      <c r="AG44" s="811"/>
      <c r="AH44" s="811"/>
      <c r="AI44" s="811"/>
      <c r="AJ44" s="811"/>
      <c r="AK44" s="811"/>
      <c r="AL44" s="811"/>
    </row>
    <row r="45" spans="1:38" s="58" customFormat="1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4" customFormat="1" ht="23.25">
      <c r="A46" s="2" t="s">
        <v>60</v>
      </c>
      <c r="B46" s="3" t="s">
        <v>62</v>
      </c>
      <c r="C46" s="2" t="s">
        <v>125</v>
      </c>
      <c r="D46" s="802" t="s">
        <v>137</v>
      </c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802"/>
      <c r="R46" s="802"/>
      <c r="S46" s="802"/>
      <c r="T46" s="802"/>
      <c r="U46" s="802"/>
      <c r="V46" s="802"/>
      <c r="W46" s="802"/>
      <c r="X46" s="802"/>
      <c r="Y46" s="802"/>
      <c r="Z46" s="802"/>
      <c r="AA46" s="802"/>
      <c r="AB46" s="802"/>
      <c r="AC46" s="802"/>
      <c r="AD46" s="802"/>
      <c r="AE46" s="802"/>
      <c r="AF46" s="802"/>
      <c r="AG46" s="802"/>
      <c r="AH46" s="802"/>
      <c r="AI46" s="802"/>
      <c r="AJ46" s="802"/>
      <c r="AK46" s="2" t="s">
        <v>64</v>
      </c>
      <c r="AL46" s="2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4" customFormat="1" ht="24" customHeight="1" thickBot="1">
      <c r="B48" s="1031" t="s">
        <v>55</v>
      </c>
      <c r="C48" s="1032"/>
      <c r="D48" s="1035" t="s">
        <v>56</v>
      </c>
      <c r="E48" s="1037" t="s">
        <v>68</v>
      </c>
      <c r="F48" s="1038"/>
      <c r="G48" s="1038"/>
      <c r="H48" s="1038"/>
      <c r="I48" s="1038"/>
      <c r="J48" s="1038"/>
      <c r="K48" s="1038"/>
      <c r="L48" s="1038"/>
      <c r="M48" s="1038"/>
      <c r="N48" s="1038"/>
      <c r="O48" s="1038"/>
      <c r="P48" s="1038"/>
      <c r="Q48" s="1038"/>
      <c r="R48" s="1038"/>
      <c r="S48" s="1038"/>
      <c r="T48" s="1038"/>
      <c r="U48" s="1038"/>
      <c r="V48" s="1038"/>
      <c r="W48" s="1038"/>
      <c r="X48" s="1038"/>
      <c r="Y48" s="1038"/>
      <c r="Z48" s="1038"/>
      <c r="AA48" s="1038"/>
      <c r="AB48" s="1038"/>
      <c r="AC48" s="1038"/>
      <c r="AD48" s="1038"/>
      <c r="AE48" s="1038"/>
      <c r="AF48" s="1038"/>
      <c r="AG48" s="1038"/>
      <c r="AH48" s="1038"/>
      <c r="AI48" s="1039"/>
      <c r="AJ48" s="1029" t="s">
        <v>57</v>
      </c>
      <c r="AK48" s="1029" t="s">
        <v>58</v>
      </c>
      <c r="AL48" s="1029" t="s">
        <v>59</v>
      </c>
    </row>
    <row r="49" spans="2:38" s="4" customFormat="1" ht="24" thickBot="1">
      <c r="B49" s="1033"/>
      <c r="C49" s="1034"/>
      <c r="D49" s="1043"/>
      <c r="E49" s="18">
        <v>1</v>
      </c>
      <c r="F49" s="19">
        <v>2</v>
      </c>
      <c r="G49" s="19">
        <v>3</v>
      </c>
      <c r="H49" s="19">
        <v>4</v>
      </c>
      <c r="I49" s="19">
        <v>5</v>
      </c>
      <c r="J49" s="19">
        <v>6</v>
      </c>
      <c r="K49" s="19">
        <v>7</v>
      </c>
      <c r="L49" s="19">
        <v>8</v>
      </c>
      <c r="M49" s="19">
        <v>9</v>
      </c>
      <c r="N49" s="19">
        <v>10</v>
      </c>
      <c r="O49" s="19">
        <v>11</v>
      </c>
      <c r="P49" s="19">
        <v>12</v>
      </c>
      <c r="Q49" s="19">
        <v>13</v>
      </c>
      <c r="R49" s="19">
        <v>14</v>
      </c>
      <c r="S49" s="19">
        <v>15</v>
      </c>
      <c r="T49" s="19">
        <v>16</v>
      </c>
      <c r="U49" s="19">
        <v>17</v>
      </c>
      <c r="V49" s="19">
        <v>18</v>
      </c>
      <c r="W49" s="19">
        <v>19</v>
      </c>
      <c r="X49" s="19">
        <v>20</v>
      </c>
      <c r="Y49" s="19">
        <v>21</v>
      </c>
      <c r="Z49" s="19">
        <v>22</v>
      </c>
      <c r="AA49" s="19">
        <v>23</v>
      </c>
      <c r="AB49" s="19">
        <v>24</v>
      </c>
      <c r="AC49" s="19">
        <v>25</v>
      </c>
      <c r="AD49" s="19">
        <v>26</v>
      </c>
      <c r="AE49" s="19">
        <v>27</v>
      </c>
      <c r="AF49" s="19">
        <v>28</v>
      </c>
      <c r="AG49" s="19">
        <v>29</v>
      </c>
      <c r="AH49" s="19">
        <v>30</v>
      </c>
      <c r="AI49" s="20">
        <v>31</v>
      </c>
      <c r="AJ49" s="1030"/>
      <c r="AK49" s="1030"/>
      <c r="AL49" s="1030"/>
    </row>
    <row r="50" spans="2:38" ht="20.25" thickBot="1">
      <c r="B50" s="9" t="s">
        <v>75</v>
      </c>
      <c r="C50" s="10" t="s">
        <v>76</v>
      </c>
      <c r="D50" s="2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s">
        <v>60</v>
      </c>
      <c r="U50" s="6"/>
      <c r="V50" s="6" t="s">
        <v>60</v>
      </c>
      <c r="W50" s="6"/>
      <c r="X50" s="6" t="s">
        <v>60</v>
      </c>
      <c r="Y50" s="6" t="s">
        <v>60</v>
      </c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87">
        <f>SUM(E50:AI50)</f>
        <v>0</v>
      </c>
      <c r="AK50" s="87">
        <f>Feb!AL50</f>
        <v>2</v>
      </c>
      <c r="AL50" s="87">
        <f>SUM(AJ50:AK50)</f>
        <v>2</v>
      </c>
    </row>
    <row r="51" spans="2:38" ht="27.75" thickBot="1">
      <c r="B51" s="9" t="s">
        <v>77</v>
      </c>
      <c r="C51" s="11" t="s">
        <v>78</v>
      </c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88">
        <f t="shared" ref="AJ51:AJ80" si="3">SUM(E51:AI51)</f>
        <v>0</v>
      </c>
      <c r="AK51" s="87">
        <f>Feb!AL51</f>
        <v>2</v>
      </c>
      <c r="AL51" s="88">
        <f t="shared" ref="AL51:AL80" si="4">SUM(AJ51:AK51)</f>
        <v>2</v>
      </c>
    </row>
    <row r="52" spans="2:38" ht="20.25" thickBot="1">
      <c r="B52" s="9" t="s">
        <v>79</v>
      </c>
      <c r="C52" s="10" t="s">
        <v>80</v>
      </c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88">
        <f t="shared" si="3"/>
        <v>0</v>
      </c>
      <c r="AK52" s="87">
        <f>Feb!AL52</f>
        <v>2</v>
      </c>
      <c r="AL52" s="88">
        <f t="shared" si="4"/>
        <v>2</v>
      </c>
    </row>
    <row r="53" spans="2:38" ht="20.25" thickBot="1">
      <c r="B53" s="9" t="s">
        <v>81</v>
      </c>
      <c r="C53" s="10" t="s">
        <v>82</v>
      </c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88">
        <f t="shared" si="3"/>
        <v>0</v>
      </c>
      <c r="AK53" s="87">
        <f>Feb!AL53</f>
        <v>2</v>
      </c>
      <c r="AL53" s="88">
        <f t="shared" si="4"/>
        <v>2</v>
      </c>
    </row>
    <row r="54" spans="2:38" ht="20.25" thickBot="1">
      <c r="B54" s="9" t="s">
        <v>83</v>
      </c>
      <c r="C54" s="10" t="s">
        <v>84</v>
      </c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88">
        <f t="shared" si="3"/>
        <v>0</v>
      </c>
      <c r="AK54" s="87">
        <f>Feb!AL54</f>
        <v>2</v>
      </c>
      <c r="AL54" s="88">
        <f t="shared" si="4"/>
        <v>2</v>
      </c>
    </row>
    <row r="55" spans="2:38" ht="20.25" thickBot="1">
      <c r="B55" s="9" t="s">
        <v>85</v>
      </c>
      <c r="C55" s="10" t="s">
        <v>86</v>
      </c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88">
        <f t="shared" si="3"/>
        <v>0</v>
      </c>
      <c r="AK55" s="87">
        <f>Feb!AL55</f>
        <v>2</v>
      </c>
      <c r="AL55" s="88">
        <f t="shared" si="4"/>
        <v>2</v>
      </c>
    </row>
    <row r="56" spans="2:38" ht="20.25" thickBot="1">
      <c r="B56" s="9" t="s">
        <v>87</v>
      </c>
      <c r="C56" s="10" t="s">
        <v>88</v>
      </c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88">
        <f t="shared" si="3"/>
        <v>0</v>
      </c>
      <c r="AK56" s="87">
        <f>Feb!AL56</f>
        <v>2</v>
      </c>
      <c r="AL56" s="88">
        <f t="shared" si="4"/>
        <v>2</v>
      </c>
    </row>
    <row r="57" spans="2:38" ht="20.25" thickBot="1">
      <c r="B57" s="9" t="s">
        <v>89</v>
      </c>
      <c r="C57" s="12">
        <v>2215</v>
      </c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88">
        <f t="shared" si="3"/>
        <v>0</v>
      </c>
      <c r="AK57" s="87">
        <f>Feb!AL57</f>
        <v>2</v>
      </c>
      <c r="AL57" s="88">
        <f t="shared" si="4"/>
        <v>2</v>
      </c>
    </row>
    <row r="58" spans="2:38" ht="27.75" thickBot="1">
      <c r="B58" s="9" t="s">
        <v>90</v>
      </c>
      <c r="C58" s="11" t="s">
        <v>91</v>
      </c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88">
        <f t="shared" si="3"/>
        <v>0</v>
      </c>
      <c r="AK58" s="87">
        <f>Feb!AL58</f>
        <v>2</v>
      </c>
      <c r="AL58" s="88">
        <f t="shared" si="4"/>
        <v>2</v>
      </c>
    </row>
    <row r="59" spans="2:38" ht="20.25" thickBot="1">
      <c r="B59" s="9" t="s">
        <v>92</v>
      </c>
      <c r="C59" s="10" t="s">
        <v>93</v>
      </c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88">
        <f t="shared" si="3"/>
        <v>0</v>
      </c>
      <c r="AK59" s="87">
        <f>Feb!AL59</f>
        <v>2</v>
      </c>
      <c r="AL59" s="88">
        <f t="shared" si="4"/>
        <v>2</v>
      </c>
    </row>
    <row r="60" spans="2:38" ht="20.25" thickBot="1">
      <c r="B60" s="9" t="s">
        <v>94</v>
      </c>
      <c r="C60" s="10" t="s">
        <v>95</v>
      </c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88">
        <f t="shared" si="3"/>
        <v>0</v>
      </c>
      <c r="AK60" s="87">
        <f>Feb!AL60</f>
        <v>2</v>
      </c>
      <c r="AL60" s="88">
        <f t="shared" si="4"/>
        <v>2</v>
      </c>
    </row>
    <row r="61" spans="2:38" ht="20.25" thickBot="1">
      <c r="B61" s="9" t="s">
        <v>96</v>
      </c>
      <c r="C61" s="10" t="s">
        <v>97</v>
      </c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88">
        <f t="shared" si="3"/>
        <v>0</v>
      </c>
      <c r="AK61" s="87">
        <f>Feb!AL61</f>
        <v>2</v>
      </c>
      <c r="AL61" s="88">
        <f t="shared" si="4"/>
        <v>2</v>
      </c>
    </row>
    <row r="62" spans="2:38" ht="20.25" thickBot="1">
      <c r="B62" s="9" t="s">
        <v>98</v>
      </c>
      <c r="C62" s="13">
        <v>22024202</v>
      </c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88">
        <f t="shared" si="3"/>
        <v>0</v>
      </c>
      <c r="AK62" s="87">
        <f>Feb!AL62</f>
        <v>2</v>
      </c>
      <c r="AL62" s="88">
        <f t="shared" si="4"/>
        <v>2</v>
      </c>
    </row>
    <row r="63" spans="2:38" ht="20.25" thickBot="1">
      <c r="B63" s="9" t="s">
        <v>46</v>
      </c>
      <c r="C63" s="13">
        <v>22104210</v>
      </c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88">
        <f t="shared" si="3"/>
        <v>0</v>
      </c>
      <c r="AK63" s="87">
        <f>Feb!AL63</f>
        <v>2</v>
      </c>
      <c r="AL63" s="88">
        <f t="shared" si="4"/>
        <v>2</v>
      </c>
    </row>
    <row r="64" spans="2:38" ht="20.25" thickBot="1">
      <c r="B64" s="9" t="s">
        <v>99</v>
      </c>
      <c r="C64" s="10" t="s">
        <v>100</v>
      </c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88">
        <f t="shared" si="3"/>
        <v>0</v>
      </c>
      <c r="AK64" s="87">
        <f>Feb!AL64</f>
        <v>2</v>
      </c>
      <c r="AL64" s="88">
        <f t="shared" si="4"/>
        <v>2</v>
      </c>
    </row>
    <row r="65" spans="2:38" ht="20.25" thickBot="1">
      <c r="B65" s="9" t="s">
        <v>101</v>
      </c>
      <c r="C65" s="10" t="s">
        <v>102</v>
      </c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88">
        <f t="shared" si="3"/>
        <v>0</v>
      </c>
      <c r="AK65" s="87">
        <f>Feb!AL65</f>
        <v>2</v>
      </c>
      <c r="AL65" s="88">
        <f t="shared" si="4"/>
        <v>2</v>
      </c>
    </row>
    <row r="66" spans="2:38" ht="20.25" thickBot="1">
      <c r="B66" s="9" t="s">
        <v>103</v>
      </c>
      <c r="C66" s="10" t="s">
        <v>88</v>
      </c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88">
        <f t="shared" si="3"/>
        <v>0</v>
      </c>
      <c r="AK66" s="87">
        <f>Feb!AL66</f>
        <v>2</v>
      </c>
      <c r="AL66" s="88">
        <f t="shared" si="4"/>
        <v>2</v>
      </c>
    </row>
    <row r="67" spans="2:38" ht="20.25" thickBot="1">
      <c r="B67" s="9" t="s">
        <v>104</v>
      </c>
      <c r="C67" s="10" t="s">
        <v>105</v>
      </c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88">
        <f t="shared" si="3"/>
        <v>0</v>
      </c>
      <c r="AK67" s="87">
        <f>Feb!AL67</f>
        <v>2</v>
      </c>
      <c r="AL67" s="88">
        <f t="shared" si="4"/>
        <v>2</v>
      </c>
    </row>
    <row r="68" spans="2:38" ht="20.25" thickBot="1">
      <c r="B68" s="9" t="s">
        <v>106</v>
      </c>
      <c r="C68" s="10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88">
        <f t="shared" si="3"/>
        <v>0</v>
      </c>
      <c r="AK68" s="87">
        <f>Feb!AL68</f>
        <v>2</v>
      </c>
      <c r="AL68" s="88">
        <f t="shared" si="4"/>
        <v>2</v>
      </c>
    </row>
    <row r="69" spans="2:38" ht="20.25" thickBot="1">
      <c r="B69" s="9" t="s">
        <v>107</v>
      </c>
      <c r="C69" s="10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88">
        <f t="shared" si="3"/>
        <v>0</v>
      </c>
      <c r="AK69" s="87">
        <f>Feb!AL69</f>
        <v>2</v>
      </c>
      <c r="AL69" s="88">
        <f t="shared" si="4"/>
        <v>2</v>
      </c>
    </row>
    <row r="70" spans="2:38" ht="20.25" thickBot="1">
      <c r="B70" s="9" t="s">
        <v>108</v>
      </c>
      <c r="C70" s="10" t="s">
        <v>109</v>
      </c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88">
        <f t="shared" si="3"/>
        <v>0</v>
      </c>
      <c r="AK70" s="87">
        <f>Feb!AL70</f>
        <v>2</v>
      </c>
      <c r="AL70" s="88">
        <f t="shared" si="4"/>
        <v>2</v>
      </c>
    </row>
    <row r="71" spans="2:38" ht="20.25" thickBot="1">
      <c r="B71" s="9" t="s">
        <v>110</v>
      </c>
      <c r="C71" s="10" t="s">
        <v>111</v>
      </c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88">
        <f t="shared" si="3"/>
        <v>0</v>
      </c>
      <c r="AK71" s="87">
        <f>Feb!AL71</f>
        <v>2</v>
      </c>
      <c r="AL71" s="88">
        <f t="shared" si="4"/>
        <v>2</v>
      </c>
    </row>
    <row r="72" spans="2:38" ht="20.25" thickBot="1">
      <c r="B72" s="9" t="s">
        <v>112</v>
      </c>
      <c r="C72" s="10" t="s">
        <v>113</v>
      </c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88">
        <f t="shared" si="3"/>
        <v>0</v>
      </c>
      <c r="AK72" s="87">
        <f>Feb!AL72</f>
        <v>2</v>
      </c>
      <c r="AL72" s="88">
        <f t="shared" si="4"/>
        <v>2</v>
      </c>
    </row>
    <row r="73" spans="2:38" ht="20.25" thickBot="1">
      <c r="B73" s="9" t="s">
        <v>114</v>
      </c>
      <c r="C73" s="10" t="s">
        <v>115</v>
      </c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88">
        <f t="shared" si="3"/>
        <v>0</v>
      </c>
      <c r="AK73" s="87">
        <f>Feb!AL73</f>
        <v>2</v>
      </c>
      <c r="AL73" s="88">
        <f t="shared" si="4"/>
        <v>2</v>
      </c>
    </row>
    <row r="74" spans="2:38" ht="20.25" thickBot="1">
      <c r="B74" s="9" t="s">
        <v>116</v>
      </c>
      <c r="C74" s="10" t="s">
        <v>117</v>
      </c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88">
        <f t="shared" si="3"/>
        <v>0</v>
      </c>
      <c r="AK74" s="87">
        <f>Feb!AL74</f>
        <v>2</v>
      </c>
      <c r="AL74" s="88">
        <f t="shared" si="4"/>
        <v>2</v>
      </c>
    </row>
    <row r="75" spans="2:38" ht="20.25" thickBot="1">
      <c r="B75" s="9" t="s">
        <v>118</v>
      </c>
      <c r="C75" s="10" t="s">
        <v>119</v>
      </c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88">
        <f t="shared" si="3"/>
        <v>0</v>
      </c>
      <c r="AK75" s="87">
        <f>Feb!AL75</f>
        <v>22</v>
      </c>
      <c r="AL75" s="88">
        <f t="shared" si="4"/>
        <v>22</v>
      </c>
    </row>
    <row r="76" spans="2:38" ht="33" customHeight="1" thickBot="1">
      <c r="B76" s="14" t="s">
        <v>120</v>
      </c>
      <c r="C76" s="15" t="s">
        <v>78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16"/>
      <c r="AJ76" s="93">
        <f t="shared" si="3"/>
        <v>0</v>
      </c>
      <c r="AK76" s="87">
        <f>Feb!AL76</f>
        <v>2</v>
      </c>
      <c r="AL76" s="93">
        <f t="shared" si="4"/>
        <v>2</v>
      </c>
    </row>
    <row r="77" spans="2:38" ht="20.25" thickBot="1">
      <c r="B77" s="9" t="s">
        <v>48</v>
      </c>
      <c r="C77" s="8" t="s">
        <v>41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16"/>
      <c r="AJ77" s="93">
        <f t="shared" si="3"/>
        <v>0</v>
      </c>
      <c r="AK77" s="87">
        <f>Feb!AL77</f>
        <v>2</v>
      </c>
      <c r="AL77" s="93">
        <f t="shared" si="4"/>
        <v>2</v>
      </c>
    </row>
    <row r="78" spans="2:38" ht="32.25" thickBot="1">
      <c r="B78" s="9" t="s">
        <v>49</v>
      </c>
      <c r="C78" s="17" t="s">
        <v>50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16"/>
      <c r="AJ78" s="93">
        <f t="shared" si="3"/>
        <v>0</v>
      </c>
      <c r="AK78" s="87">
        <f>Feb!AL78</f>
        <v>2</v>
      </c>
      <c r="AL78" s="93">
        <f t="shared" si="4"/>
        <v>2</v>
      </c>
    </row>
    <row r="79" spans="2:38" ht="20.25" thickBot="1">
      <c r="B79" s="9" t="s">
        <v>121</v>
      </c>
      <c r="C79" s="10" t="s">
        <v>122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16"/>
      <c r="AJ79" s="93">
        <f t="shared" si="3"/>
        <v>0</v>
      </c>
      <c r="AK79" s="87">
        <f>Feb!AL79</f>
        <v>2</v>
      </c>
      <c r="AL79" s="93">
        <f t="shared" si="4"/>
        <v>2</v>
      </c>
    </row>
    <row r="80" spans="2:38" ht="20.25" thickBot="1">
      <c r="B80" s="9" t="s">
        <v>53</v>
      </c>
      <c r="C80" s="10" t="s">
        <v>123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16"/>
      <c r="AJ80" s="93">
        <f t="shared" si="3"/>
        <v>0</v>
      </c>
      <c r="AK80" s="87">
        <f>Feb!AL80</f>
        <v>2</v>
      </c>
      <c r="AL80" s="93">
        <f t="shared" si="4"/>
        <v>2</v>
      </c>
    </row>
    <row r="81" spans="34:38" ht="28.5" customHeight="1" thickBot="1">
      <c r="AH81" s="1044" t="s">
        <v>69</v>
      </c>
      <c r="AI81" s="1044"/>
      <c r="AJ81" s="90">
        <f t="shared" ref="AJ81:AK81" si="5">SUM(AJ50:AJ80)</f>
        <v>0</v>
      </c>
      <c r="AK81" s="90">
        <f t="shared" si="5"/>
        <v>82</v>
      </c>
      <c r="AL81" s="90">
        <f>SUM(AL50:AL80)</f>
        <v>82</v>
      </c>
    </row>
  </sheetData>
  <mergeCells count="42">
    <mergeCell ref="AH81:AI81"/>
    <mergeCell ref="AI38:AJ38"/>
    <mergeCell ref="AI39:AJ39"/>
    <mergeCell ref="AI40:AJ40"/>
    <mergeCell ref="AI41:AJ41"/>
    <mergeCell ref="AI42:AJ42"/>
    <mergeCell ref="AL48:AL49"/>
    <mergeCell ref="D46:AJ46"/>
    <mergeCell ref="B47:C47"/>
    <mergeCell ref="G47:I47"/>
    <mergeCell ref="J47:O47"/>
    <mergeCell ref="Y47:Z47"/>
    <mergeCell ref="AA47:AG47"/>
    <mergeCell ref="B48:C49"/>
    <mergeCell ref="D48:D49"/>
    <mergeCell ref="E48:AI48"/>
    <mergeCell ref="AJ48:AJ49"/>
    <mergeCell ref="AK48:AK49"/>
    <mergeCell ref="D47:F47"/>
    <mergeCell ref="AK41:AL41"/>
    <mergeCell ref="AK42:AL42"/>
    <mergeCell ref="A44:AL44"/>
    <mergeCell ref="A45:AL45"/>
    <mergeCell ref="AH37:AI37"/>
    <mergeCell ref="AK38:AL38"/>
    <mergeCell ref="AK39:AL39"/>
    <mergeCell ref="AK40:AL40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B6:C7"/>
    <mergeCell ref="D6:D7"/>
    <mergeCell ref="E6:AI6"/>
    <mergeCell ref="AJ6:AJ7"/>
    <mergeCell ref="AK6:AK7"/>
    <mergeCell ref="D5:F5"/>
  </mergeCells>
  <pageMargins left="0.7" right="0.7" top="0.75" bottom="0.75" header="0.3" footer="0.3"/>
  <pageSetup paperSize="5" scale="46" orientation="landscape" r:id="rId1"/>
  <rowBreaks count="1" manualBreakCount="1">
    <brk id="43" max="16383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2060"/>
  </sheetPr>
  <dimension ref="A1:AL81"/>
  <sheetViews>
    <sheetView view="pageBreakPreview" topLeftCell="A46" zoomScale="60" workbookViewId="0">
      <selection activeCell="B70" sqref="B70"/>
    </sheetView>
  </sheetViews>
  <sheetFormatPr defaultRowHeight="22.5"/>
  <cols>
    <col min="1" max="1" width="0.140625" style="191" customWidth="1"/>
    <col min="2" max="2" width="34.5703125" style="191" customWidth="1"/>
    <col min="3" max="3" width="15.28515625" style="191" customWidth="1"/>
    <col min="4" max="4" width="9.140625" style="191" customWidth="1"/>
    <col min="5" max="35" width="7.7109375" style="191" customWidth="1"/>
    <col min="36" max="36" width="12.42578125" style="219" customWidth="1"/>
    <col min="37" max="37" width="12.5703125" style="219" customWidth="1"/>
    <col min="38" max="38" width="9.28515625" style="219" bestFit="1" customWidth="1"/>
    <col min="39" max="16384" width="9.140625" style="191"/>
  </cols>
  <sheetData>
    <row r="1" spans="1:38" ht="45" customHeight="1"/>
    <row r="2" spans="1:38" s="232" customFormat="1" ht="23.25" customHeight="1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38" s="232" customFormat="1" ht="27">
      <c r="A3" s="1019" t="s">
        <v>821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38" s="236" customFormat="1" ht="27">
      <c r="A4" s="233" t="s">
        <v>60</v>
      </c>
      <c r="B4" s="234" t="s">
        <v>62</v>
      </c>
      <c r="C4" s="233" t="s">
        <v>125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5" t="s">
        <v>64</v>
      </c>
      <c r="AL4" s="235"/>
    </row>
    <row r="5" spans="1:38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  <c r="AJ5" s="237"/>
      <c r="AK5" s="237"/>
      <c r="AL5" s="237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1016" t="s">
        <v>57</v>
      </c>
      <c r="AK6" s="1016" t="s">
        <v>58</v>
      </c>
      <c r="AL6" s="1016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1017"/>
      <c r="AK7" s="1017"/>
      <c r="AL7" s="1017"/>
    </row>
    <row r="8" spans="1:38" ht="20.100000000000001" customHeight="1" thickBot="1">
      <c r="B8" s="66" t="s">
        <v>199</v>
      </c>
      <c r="C8" s="67" t="s">
        <v>200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22">
        <f>SUM(E8:AI8)</f>
        <v>0</v>
      </c>
      <c r="AK8" s="222">
        <v>0</v>
      </c>
      <c r="AL8" s="223">
        <f>SUM(AJ8:AK8)</f>
        <v>0</v>
      </c>
    </row>
    <row r="9" spans="1:38" ht="20.100000000000001" customHeight="1" thickBot="1">
      <c r="B9" s="66" t="s">
        <v>201</v>
      </c>
      <c r="C9" s="67" t="s">
        <v>202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23">
        <f t="shared" ref="AJ9:AJ36" si="0">SUM(E9:AI9)</f>
        <v>0</v>
      </c>
      <c r="AK9" s="222">
        <v>0</v>
      </c>
      <c r="AL9" s="223">
        <f t="shared" ref="AL9:AL36" si="1">SUM(AJ9:AK9)</f>
        <v>0</v>
      </c>
    </row>
    <row r="10" spans="1:38" ht="20.100000000000001" customHeight="1" thickBot="1">
      <c r="B10" s="66" t="s">
        <v>157</v>
      </c>
      <c r="C10" s="67" t="s">
        <v>158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23">
        <f t="shared" si="0"/>
        <v>0</v>
      </c>
      <c r="AK10" s="222">
        <v>0</v>
      </c>
      <c r="AL10" s="223">
        <f t="shared" si="1"/>
        <v>0</v>
      </c>
    </row>
    <row r="11" spans="1:38" ht="20.100000000000001" customHeight="1" thickBot="1">
      <c r="B11" s="66" t="s">
        <v>161</v>
      </c>
      <c r="C11" s="67" t="s">
        <v>162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23">
        <f t="shared" si="0"/>
        <v>0</v>
      </c>
      <c r="AK11" s="222">
        <v>0</v>
      </c>
      <c r="AL11" s="223">
        <f t="shared" si="1"/>
        <v>0</v>
      </c>
    </row>
    <row r="12" spans="1:38" ht="20.100000000000001" customHeight="1" thickBot="1">
      <c r="B12" s="66" t="s">
        <v>165</v>
      </c>
      <c r="C12" s="67" t="s">
        <v>166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23">
        <f t="shared" si="0"/>
        <v>0</v>
      </c>
      <c r="AK12" s="222">
        <v>0</v>
      </c>
      <c r="AL12" s="223">
        <f t="shared" si="1"/>
        <v>0</v>
      </c>
    </row>
    <row r="13" spans="1:38" ht="20.100000000000001" customHeight="1" thickBot="1">
      <c r="B13" s="42" t="s">
        <v>238</v>
      </c>
      <c r="C13" s="305" t="s">
        <v>41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23">
        <f t="shared" si="0"/>
        <v>0</v>
      </c>
      <c r="AK13" s="222">
        <v>0</v>
      </c>
      <c r="AL13" s="223">
        <f t="shared" si="1"/>
        <v>0</v>
      </c>
    </row>
    <row r="14" spans="1:38" ht="20.100000000000001" customHeight="1" thickBot="1">
      <c r="B14" s="66" t="s">
        <v>14</v>
      </c>
      <c r="C14" s="67"/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23">
        <f t="shared" si="0"/>
        <v>0</v>
      </c>
      <c r="AK14" s="222">
        <v>0</v>
      </c>
      <c r="AL14" s="223">
        <f t="shared" si="1"/>
        <v>0</v>
      </c>
    </row>
    <row r="15" spans="1:38" ht="20.100000000000001" customHeight="1" thickBot="1">
      <c r="B15" s="66" t="s">
        <v>19</v>
      </c>
      <c r="C15" s="67" t="s">
        <v>20</v>
      </c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23">
        <f t="shared" si="0"/>
        <v>0</v>
      </c>
      <c r="AK15" s="222">
        <v>0</v>
      </c>
      <c r="AL15" s="223">
        <f t="shared" si="1"/>
        <v>0</v>
      </c>
    </row>
    <row r="16" spans="1:38" ht="20.100000000000001" customHeight="1" thickBot="1">
      <c r="B16" s="66" t="s">
        <v>23</v>
      </c>
      <c r="C16" s="67" t="s">
        <v>24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23">
        <f t="shared" si="0"/>
        <v>0</v>
      </c>
      <c r="AK16" s="222">
        <v>0</v>
      </c>
      <c r="AL16" s="223">
        <f t="shared" si="1"/>
        <v>0</v>
      </c>
    </row>
    <row r="17" spans="2:38" ht="20.100000000000001" customHeight="1" thickBot="1">
      <c r="B17" s="66" t="s">
        <v>25</v>
      </c>
      <c r="C17" s="67" t="s">
        <v>24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23">
        <f t="shared" si="0"/>
        <v>0</v>
      </c>
      <c r="AK17" s="222">
        <v>0</v>
      </c>
      <c r="AL17" s="223">
        <f t="shared" si="1"/>
        <v>0</v>
      </c>
    </row>
    <row r="18" spans="2:38" ht="20.100000000000001" customHeight="1" thickBot="1">
      <c r="B18" s="66" t="s">
        <v>851</v>
      </c>
      <c r="C18" s="67" t="s">
        <v>22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23">
        <f t="shared" si="0"/>
        <v>0</v>
      </c>
      <c r="AK18" s="222">
        <v>0</v>
      </c>
      <c r="AL18" s="223">
        <f t="shared" si="1"/>
        <v>0</v>
      </c>
    </row>
    <row r="19" spans="2:38" ht="20.100000000000001" customHeight="1" thickBot="1">
      <c r="B19" s="66" t="s">
        <v>260</v>
      </c>
      <c r="C19" s="67" t="s">
        <v>261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23">
        <f t="shared" si="0"/>
        <v>0</v>
      </c>
      <c r="AK19" s="222">
        <v>0</v>
      </c>
      <c r="AL19" s="223">
        <f t="shared" si="1"/>
        <v>0</v>
      </c>
    </row>
    <row r="20" spans="2:38" ht="20.100000000000001" customHeight="1" thickBot="1">
      <c r="B20" s="66" t="s">
        <v>51</v>
      </c>
      <c r="C20" s="67" t="s">
        <v>52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23">
        <f t="shared" si="0"/>
        <v>0</v>
      </c>
      <c r="AK20" s="222">
        <v>0</v>
      </c>
      <c r="AL20" s="223">
        <f t="shared" si="1"/>
        <v>0</v>
      </c>
    </row>
    <row r="21" spans="2:38" ht="20.100000000000001" customHeight="1" thickBot="1">
      <c r="B21" s="66" t="s">
        <v>53</v>
      </c>
      <c r="C21" s="67" t="s">
        <v>54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23">
        <f t="shared" si="0"/>
        <v>0</v>
      </c>
      <c r="AK21" s="222">
        <v>0</v>
      </c>
      <c r="AL21" s="223">
        <f t="shared" si="1"/>
        <v>0</v>
      </c>
    </row>
    <row r="22" spans="2:38" ht="20.100000000000001" customHeight="1" thickBot="1">
      <c r="B22" s="66" t="s">
        <v>832</v>
      </c>
      <c r="C22" s="72" t="s">
        <v>60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23">
        <f t="shared" si="0"/>
        <v>0</v>
      </c>
      <c r="AK22" s="222">
        <v>0</v>
      </c>
      <c r="AL22" s="223">
        <f t="shared" si="1"/>
        <v>0</v>
      </c>
    </row>
    <row r="23" spans="2:38" ht="20.100000000000001" customHeight="1" thickBot="1">
      <c r="B23" s="396" t="s">
        <v>857</v>
      </c>
      <c r="C23" s="73" t="s">
        <v>60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23">
        <f t="shared" si="0"/>
        <v>0</v>
      </c>
      <c r="AK23" s="222">
        <v>0</v>
      </c>
      <c r="AL23" s="223">
        <f t="shared" si="1"/>
        <v>0</v>
      </c>
    </row>
    <row r="24" spans="2:38" ht="20.100000000000001" customHeight="1" thickBot="1">
      <c r="B24" s="396" t="s">
        <v>972</v>
      </c>
      <c r="C24" s="72" t="s">
        <v>60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23">
        <f t="shared" si="0"/>
        <v>0</v>
      </c>
      <c r="AK24" s="222">
        <v>0</v>
      </c>
      <c r="AL24" s="223">
        <f t="shared" si="1"/>
        <v>0</v>
      </c>
    </row>
    <row r="25" spans="2:38" ht="20.100000000000001" customHeight="1" thickBot="1">
      <c r="B25" s="396" t="s">
        <v>60</v>
      </c>
      <c r="C25" s="72" t="s">
        <v>60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23">
        <f t="shared" si="0"/>
        <v>0</v>
      </c>
      <c r="AK25" s="222">
        <v>0</v>
      </c>
      <c r="AL25" s="223">
        <f t="shared" si="1"/>
        <v>0</v>
      </c>
    </row>
    <row r="26" spans="2:38" ht="20.100000000000001" customHeight="1" thickBot="1">
      <c r="B26" s="9"/>
      <c r="C26" s="9"/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23">
        <f t="shared" si="0"/>
        <v>0</v>
      </c>
      <c r="AK26" s="222">
        <v>0</v>
      </c>
      <c r="AL26" s="223">
        <f t="shared" si="1"/>
        <v>0</v>
      </c>
    </row>
    <row r="27" spans="2:38" ht="20.100000000000001" customHeight="1" thickBot="1">
      <c r="B27" s="9"/>
      <c r="C27" s="9"/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23">
        <f t="shared" si="0"/>
        <v>0</v>
      </c>
      <c r="AK27" s="222">
        <v>0</v>
      </c>
      <c r="AL27" s="223">
        <f t="shared" si="1"/>
        <v>0</v>
      </c>
    </row>
    <row r="28" spans="2:38" ht="20.100000000000001" customHeight="1" thickBot="1">
      <c r="B28" s="9"/>
      <c r="C28" s="9"/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23">
        <f t="shared" si="0"/>
        <v>0</v>
      </c>
      <c r="AK28" s="222">
        <v>0</v>
      </c>
      <c r="AL28" s="223">
        <f t="shared" si="1"/>
        <v>0</v>
      </c>
    </row>
    <row r="29" spans="2:38" ht="20.100000000000001" customHeight="1" thickBot="1">
      <c r="B29" s="9"/>
      <c r="C29" s="9"/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23">
        <f t="shared" si="0"/>
        <v>0</v>
      </c>
      <c r="AK29" s="222">
        <v>0</v>
      </c>
      <c r="AL29" s="223">
        <f t="shared" si="1"/>
        <v>0</v>
      </c>
    </row>
    <row r="30" spans="2:38" ht="20.100000000000001" customHeight="1" thickBot="1">
      <c r="B30" s="242"/>
      <c r="C30" s="203"/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23">
        <f t="shared" si="0"/>
        <v>0</v>
      </c>
      <c r="AK30" s="222">
        <v>0</v>
      </c>
      <c r="AL30" s="223">
        <f t="shared" si="1"/>
        <v>0</v>
      </c>
    </row>
    <row r="31" spans="2:38" ht="20.100000000000001" customHeight="1" thickBot="1">
      <c r="B31" s="242"/>
      <c r="C31" s="203"/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23">
        <f t="shared" si="0"/>
        <v>0</v>
      </c>
      <c r="AK31" s="222">
        <v>0</v>
      </c>
      <c r="AL31" s="223">
        <f t="shared" si="1"/>
        <v>0</v>
      </c>
    </row>
    <row r="32" spans="2:38" ht="20.100000000000001" customHeight="1" thickBot="1">
      <c r="B32" s="242"/>
      <c r="C32" s="203"/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23">
        <f t="shared" si="0"/>
        <v>0</v>
      </c>
      <c r="AK32" s="222">
        <v>0</v>
      </c>
      <c r="AL32" s="223">
        <f t="shared" si="1"/>
        <v>0</v>
      </c>
    </row>
    <row r="33" spans="1:38" ht="20.100000000000001" customHeight="1" thickBot="1">
      <c r="B33" s="203" t="s">
        <v>60</v>
      </c>
      <c r="C33" s="203" t="s">
        <v>60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23">
        <f t="shared" si="0"/>
        <v>0</v>
      </c>
      <c r="AK33" s="222">
        <v>0</v>
      </c>
      <c r="AL33" s="223">
        <f t="shared" si="1"/>
        <v>0</v>
      </c>
    </row>
    <row r="34" spans="1:38" ht="20.100000000000001" customHeight="1" thickBot="1">
      <c r="B34" s="203" t="s">
        <v>60</v>
      </c>
      <c r="C34" s="204" t="s">
        <v>60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23">
        <f t="shared" si="0"/>
        <v>0</v>
      </c>
      <c r="AK34" s="222">
        <v>0</v>
      </c>
      <c r="AL34" s="223">
        <f t="shared" si="1"/>
        <v>0</v>
      </c>
    </row>
    <row r="35" spans="1:38" ht="20.100000000000001" customHeight="1" thickBot="1">
      <c r="B35" s="203" t="s">
        <v>60</v>
      </c>
      <c r="C35" s="203" t="s">
        <v>60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23">
        <f t="shared" si="0"/>
        <v>0</v>
      </c>
      <c r="AK35" s="222">
        <v>0</v>
      </c>
      <c r="AL35" s="223">
        <f t="shared" si="1"/>
        <v>0</v>
      </c>
    </row>
    <row r="36" spans="1:38" ht="20.100000000000001" customHeight="1" thickBot="1">
      <c r="B36" s="203" t="s">
        <v>60</v>
      </c>
      <c r="C36" s="203" t="s">
        <v>60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24">
        <f t="shared" si="0"/>
        <v>0</v>
      </c>
      <c r="AK36" s="222">
        <v>0</v>
      </c>
      <c r="AL36" s="224">
        <f t="shared" si="1"/>
        <v>0</v>
      </c>
    </row>
    <row r="37" spans="1:38" ht="20.100000000000001" customHeight="1" thickBot="1">
      <c r="AH37" s="1024" t="s">
        <v>69</v>
      </c>
      <c r="AI37" s="1024"/>
      <c r="AJ37" s="225">
        <f>SUM(AJ8:AJ36)</f>
        <v>0</v>
      </c>
      <c r="AK37" s="225">
        <f t="shared" ref="AK37:AL37" si="2">SUM(AK8:AK36)</f>
        <v>0</v>
      </c>
      <c r="AL37" s="225">
        <f t="shared" si="2"/>
        <v>0</v>
      </c>
    </row>
    <row r="38" spans="1:38" ht="20.100000000000001" customHeight="1" thickBot="1">
      <c r="AH38" s="194"/>
      <c r="AI38" s="994" t="s">
        <v>70</v>
      </c>
      <c r="AJ38" s="1047"/>
      <c r="AK38" s="1022">
        <v>1234</v>
      </c>
      <c r="AL38" s="1023"/>
    </row>
    <row r="39" spans="1:38" ht="20.100000000000001" customHeight="1" thickBot="1">
      <c r="AH39" s="194"/>
      <c r="AI39" s="994" t="s">
        <v>71</v>
      </c>
      <c r="AJ39" s="1047"/>
      <c r="AK39" s="1022">
        <f>AL37</f>
        <v>0</v>
      </c>
      <c r="AL39" s="1023"/>
    </row>
    <row r="40" spans="1:38" ht="20.100000000000001" customHeight="1" thickBot="1">
      <c r="AH40" s="194"/>
      <c r="AI40" s="994" t="s">
        <v>72</v>
      </c>
      <c r="AJ40" s="1047"/>
      <c r="AK40" s="1022">
        <f>SUM(AK38:AL39)</f>
        <v>1234</v>
      </c>
      <c r="AL40" s="1023"/>
    </row>
    <row r="41" spans="1:38" ht="20.100000000000001" customHeight="1" thickBot="1">
      <c r="AH41" s="194"/>
      <c r="AI41" s="994" t="s">
        <v>73</v>
      </c>
      <c r="AJ41" s="1047"/>
      <c r="AK41" s="1022">
        <f>AL81</f>
        <v>0</v>
      </c>
      <c r="AL41" s="1023"/>
    </row>
    <row r="42" spans="1:38" ht="20.100000000000001" customHeight="1" thickBot="1">
      <c r="AH42" s="194"/>
      <c r="AI42" s="994" t="s">
        <v>74</v>
      </c>
      <c r="AJ42" s="1047"/>
      <c r="AK42" s="1022">
        <f>AK40-AK41</f>
        <v>1234</v>
      </c>
      <c r="AL42" s="1023"/>
    </row>
    <row r="43" spans="1:38">
      <c r="AH43" s="194"/>
      <c r="AI43" s="194"/>
      <c r="AJ43" s="221"/>
      <c r="AK43" s="226">
        <f>SUM(AK41:AL42)</f>
        <v>1234</v>
      </c>
      <c r="AL43" s="221"/>
    </row>
    <row r="44" spans="1:38" ht="23.25" customHeight="1">
      <c r="A44" s="1008" t="s">
        <v>61</v>
      </c>
      <c r="B44" s="1008"/>
      <c r="C44" s="1008"/>
      <c r="D44" s="1008"/>
      <c r="E44" s="1008"/>
      <c r="F44" s="1008"/>
      <c r="G44" s="1008"/>
      <c r="H44" s="1008"/>
      <c r="I44" s="1008"/>
      <c r="J44" s="1008"/>
      <c r="K44" s="1008"/>
      <c r="L44" s="1008"/>
      <c r="M44" s="1008"/>
      <c r="N44" s="1008"/>
      <c r="O44" s="1008"/>
      <c r="P44" s="1008"/>
      <c r="Q44" s="1008"/>
      <c r="R44" s="1008"/>
      <c r="S44" s="1008"/>
      <c r="T44" s="1008"/>
      <c r="U44" s="1008"/>
      <c r="V44" s="1008"/>
      <c r="W44" s="1008"/>
      <c r="X44" s="1008"/>
      <c r="Y44" s="1008"/>
      <c r="Z44" s="1008"/>
      <c r="AA44" s="1008"/>
      <c r="AB44" s="1008"/>
      <c r="AC44" s="1008"/>
      <c r="AD44" s="1008"/>
      <c r="AE44" s="1008"/>
      <c r="AF44" s="1008"/>
      <c r="AG44" s="1008"/>
      <c r="AH44" s="1008"/>
      <c r="AI44" s="1008"/>
      <c r="AJ44" s="1008"/>
      <c r="AK44" s="1008"/>
      <c r="AL44" s="1008"/>
    </row>
    <row r="45" spans="1:38">
      <c r="A45" s="1005" t="s">
        <v>822</v>
      </c>
      <c r="B45" s="1005"/>
      <c r="C45" s="1005"/>
      <c r="D45" s="1005"/>
      <c r="E45" s="1005"/>
      <c r="F45" s="1005"/>
      <c r="G45" s="1005"/>
      <c r="H45" s="1005"/>
      <c r="I45" s="1005"/>
      <c r="J45" s="1005"/>
      <c r="K45" s="1005"/>
      <c r="L45" s="1005"/>
      <c r="M45" s="1005"/>
      <c r="N45" s="1005"/>
      <c r="O45" s="1005"/>
      <c r="P45" s="1005"/>
      <c r="Q45" s="1005"/>
      <c r="R45" s="1005"/>
      <c r="S45" s="1005"/>
      <c r="T45" s="1005"/>
      <c r="U45" s="1005"/>
      <c r="V45" s="1005"/>
      <c r="W45" s="1005"/>
      <c r="X45" s="1005"/>
      <c r="Y45" s="1005"/>
      <c r="Z45" s="1005"/>
      <c r="AA45" s="1005"/>
      <c r="AB45" s="1005"/>
      <c r="AC45" s="1005"/>
      <c r="AD45" s="1005"/>
      <c r="AE45" s="1005"/>
      <c r="AF45" s="1005"/>
      <c r="AG45" s="1005"/>
      <c r="AH45" s="1005"/>
      <c r="AI45" s="1005"/>
      <c r="AJ45" s="1005"/>
      <c r="AK45" s="1005"/>
      <c r="AL45" s="1005"/>
    </row>
    <row r="46" spans="1:38" s="194" customFormat="1">
      <c r="A46" s="192" t="s">
        <v>60</v>
      </c>
      <c r="B46" s="193" t="s">
        <v>62</v>
      </c>
      <c r="C46" s="192" t="s">
        <v>125</v>
      </c>
      <c r="D46" s="994" t="s">
        <v>710</v>
      </c>
      <c r="E46" s="994"/>
      <c r="F46" s="994"/>
      <c r="G46" s="994"/>
      <c r="H46" s="994"/>
      <c r="I46" s="994"/>
      <c r="J46" s="994"/>
      <c r="K46" s="994"/>
      <c r="L46" s="994"/>
      <c r="M46" s="994"/>
      <c r="N46" s="994"/>
      <c r="O46" s="994"/>
      <c r="P46" s="994"/>
      <c r="Q46" s="994"/>
      <c r="R46" s="994"/>
      <c r="S46" s="994"/>
      <c r="T46" s="994"/>
      <c r="U46" s="994"/>
      <c r="V46" s="994"/>
      <c r="W46" s="994"/>
      <c r="X46" s="994"/>
      <c r="Y46" s="994"/>
      <c r="Z46" s="994"/>
      <c r="AA46" s="994"/>
      <c r="AB46" s="994"/>
      <c r="AC46" s="994"/>
      <c r="AD46" s="994"/>
      <c r="AE46" s="994"/>
      <c r="AF46" s="994"/>
      <c r="AG46" s="994"/>
      <c r="AH46" s="994"/>
      <c r="AI46" s="994"/>
      <c r="AJ46" s="994"/>
      <c r="AK46" s="220" t="s">
        <v>64</v>
      </c>
      <c r="AL46" s="220"/>
    </row>
    <row r="47" spans="1:38" s="194" customFormat="1" ht="23.25" thickBot="1">
      <c r="B47" s="994" t="s">
        <v>65</v>
      </c>
      <c r="C47" s="994"/>
      <c r="D47" s="1004" t="str">
        <f>'मुख्य पान '!E2</f>
        <v>बळसाणे</v>
      </c>
      <c r="E47" s="1004"/>
      <c r="F47" s="1004"/>
      <c r="G47" s="994" t="s">
        <v>66</v>
      </c>
      <c r="H47" s="994"/>
      <c r="I47" s="994"/>
      <c r="J47" s="994" t="str">
        <f>'मुख्य पान '!I2</f>
        <v xml:space="preserve">साक्री </v>
      </c>
      <c r="K47" s="994"/>
      <c r="L47" s="994"/>
      <c r="M47" s="994"/>
      <c r="N47" s="994"/>
      <c r="O47" s="994"/>
      <c r="Y47" s="994" t="s">
        <v>67</v>
      </c>
      <c r="Z47" s="994"/>
      <c r="AA47" s="994" t="str">
        <f>'मुख्य पान '!M2</f>
        <v xml:space="preserve">धुळे </v>
      </c>
      <c r="AB47" s="994"/>
      <c r="AC47" s="994"/>
      <c r="AD47" s="994"/>
      <c r="AE47" s="994"/>
      <c r="AF47" s="994"/>
      <c r="AG47" s="994"/>
      <c r="AJ47" s="221"/>
      <c r="AK47" s="221"/>
      <c r="AL47" s="221"/>
    </row>
    <row r="48" spans="1:38" s="194" customFormat="1" ht="24" customHeight="1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1016" t="s">
        <v>57</v>
      </c>
      <c r="AK48" s="1016" t="s">
        <v>58</v>
      </c>
      <c r="AL48" s="1016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1017"/>
      <c r="AK49" s="1017"/>
      <c r="AL49" s="1017"/>
    </row>
    <row r="50" spans="2:38" ht="20.100000000000001" customHeight="1" thickBot="1">
      <c r="B50" s="66" t="s">
        <v>81</v>
      </c>
      <c r="C50" s="67" t="s">
        <v>82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22">
        <f>SUM(E50:AI50)</f>
        <v>0</v>
      </c>
      <c r="AK50" s="222">
        <v>0</v>
      </c>
      <c r="AL50" s="222">
        <f>SUM(AJ50:AK50)</f>
        <v>0</v>
      </c>
    </row>
    <row r="51" spans="2:38" ht="20.100000000000001" customHeight="1" thickBot="1">
      <c r="B51" s="66" t="s">
        <v>83</v>
      </c>
      <c r="C51" s="67" t="s">
        <v>84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23">
        <f t="shared" ref="AJ51:AJ80" si="3">SUM(E51:AI51)</f>
        <v>0</v>
      </c>
      <c r="AK51" s="222">
        <v>0</v>
      </c>
      <c r="AL51" s="223">
        <f t="shared" ref="AL51:AL80" si="4">SUM(AJ51:AK51)</f>
        <v>0</v>
      </c>
    </row>
    <row r="52" spans="2:38" ht="20.100000000000001" customHeight="1" thickBot="1">
      <c r="B52" s="66" t="s">
        <v>87</v>
      </c>
      <c r="C52" s="67" t="s">
        <v>88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23">
        <f t="shared" si="3"/>
        <v>0</v>
      </c>
      <c r="AK52" s="222">
        <v>0</v>
      </c>
      <c r="AL52" s="223">
        <f t="shared" si="4"/>
        <v>0</v>
      </c>
    </row>
    <row r="53" spans="2:38" ht="20.100000000000001" customHeight="1" thickBot="1">
      <c r="B53" s="66" t="s">
        <v>89</v>
      </c>
      <c r="C53" s="71">
        <v>2215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23">
        <f t="shared" si="3"/>
        <v>0</v>
      </c>
      <c r="AK53" s="222">
        <v>0</v>
      </c>
      <c r="AL53" s="223">
        <f t="shared" si="4"/>
        <v>0</v>
      </c>
    </row>
    <row r="54" spans="2:38" ht="20.100000000000001" customHeight="1" thickBot="1">
      <c r="B54" s="66" t="s">
        <v>157</v>
      </c>
      <c r="C54" s="67" t="s">
        <v>158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23">
        <f t="shared" si="3"/>
        <v>0</v>
      </c>
      <c r="AK54" s="222">
        <v>0</v>
      </c>
      <c r="AL54" s="223">
        <f t="shared" si="4"/>
        <v>0</v>
      </c>
    </row>
    <row r="55" spans="2:38" ht="20.100000000000001" customHeight="1" thickBot="1">
      <c r="B55" s="66" t="s">
        <v>161</v>
      </c>
      <c r="C55" s="67" t="s">
        <v>162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23">
        <f t="shared" si="3"/>
        <v>0</v>
      </c>
      <c r="AK55" s="222">
        <v>0</v>
      </c>
      <c r="AL55" s="223">
        <f t="shared" si="4"/>
        <v>0</v>
      </c>
    </row>
    <row r="56" spans="2:38" ht="20.100000000000001" customHeight="1" thickBot="1">
      <c r="B56" s="66" t="s">
        <v>165</v>
      </c>
      <c r="C56" s="67" t="s">
        <v>166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23">
        <f t="shared" si="3"/>
        <v>0</v>
      </c>
      <c r="AK56" s="222">
        <v>0</v>
      </c>
      <c r="AL56" s="223">
        <f t="shared" si="4"/>
        <v>0</v>
      </c>
    </row>
    <row r="57" spans="2:38" ht="20.100000000000001" customHeight="1" thickBot="1">
      <c r="B57" s="66" t="s">
        <v>169</v>
      </c>
      <c r="C57" s="67" t="s">
        <v>170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23">
        <f t="shared" si="3"/>
        <v>0</v>
      </c>
      <c r="AK57" s="222">
        <v>0</v>
      </c>
      <c r="AL57" s="223">
        <f t="shared" si="4"/>
        <v>0</v>
      </c>
    </row>
    <row r="58" spans="2:38" ht="20.100000000000001" customHeight="1" thickBot="1">
      <c r="B58" s="66" t="s">
        <v>173</v>
      </c>
      <c r="C58" s="67" t="s">
        <v>174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23">
        <f t="shared" si="3"/>
        <v>0</v>
      </c>
      <c r="AK58" s="222">
        <v>0</v>
      </c>
      <c r="AL58" s="223">
        <f t="shared" si="4"/>
        <v>0</v>
      </c>
    </row>
    <row r="59" spans="2:38" ht="20.100000000000001" customHeight="1" thickBot="1">
      <c r="B59" s="66" t="s">
        <v>177</v>
      </c>
      <c r="C59" s="67" t="s">
        <v>178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23">
        <f t="shared" si="3"/>
        <v>0</v>
      </c>
      <c r="AK59" s="222">
        <v>0</v>
      </c>
      <c r="AL59" s="223">
        <f t="shared" si="4"/>
        <v>0</v>
      </c>
    </row>
    <row r="60" spans="2:38" ht="20.100000000000001" customHeight="1" thickBot="1">
      <c r="B60" s="66" t="s">
        <v>181</v>
      </c>
      <c r="C60" s="67" t="s">
        <v>182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23">
        <f t="shared" si="3"/>
        <v>0</v>
      </c>
      <c r="AK60" s="222">
        <v>0</v>
      </c>
      <c r="AL60" s="223">
        <f t="shared" si="4"/>
        <v>0</v>
      </c>
    </row>
    <row r="61" spans="2:38" ht="20.100000000000001" customHeight="1" thickBot="1">
      <c r="B61" s="66" t="s">
        <v>184</v>
      </c>
      <c r="C61" s="67" t="s">
        <v>185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23">
        <f t="shared" si="3"/>
        <v>0</v>
      </c>
      <c r="AK61" s="222">
        <v>0</v>
      </c>
      <c r="AL61" s="223">
        <f t="shared" si="4"/>
        <v>0</v>
      </c>
    </row>
    <row r="62" spans="2:38" ht="20.100000000000001" customHeight="1" thickBot="1">
      <c r="B62" s="66" t="s">
        <v>711</v>
      </c>
      <c r="C62" s="67" t="s">
        <v>192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23">
        <f t="shared" si="3"/>
        <v>0</v>
      </c>
      <c r="AK62" s="222">
        <v>0</v>
      </c>
      <c r="AL62" s="223">
        <f t="shared" si="4"/>
        <v>0</v>
      </c>
    </row>
    <row r="63" spans="2:38" ht="20.100000000000001" customHeight="1" thickBot="1">
      <c r="B63" s="66" t="s">
        <v>46</v>
      </c>
      <c r="C63" s="75"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23">
        <f t="shared" si="3"/>
        <v>0</v>
      </c>
      <c r="AK63" s="222">
        <v>0</v>
      </c>
      <c r="AL63" s="223">
        <f t="shared" si="4"/>
        <v>0</v>
      </c>
    </row>
    <row r="64" spans="2:38" ht="20.100000000000001" customHeight="1" thickBot="1">
      <c r="B64" s="66" t="s">
        <v>114</v>
      </c>
      <c r="C64" s="67" t="s">
        <v>115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23">
        <f t="shared" si="3"/>
        <v>0</v>
      </c>
      <c r="AK64" s="222">
        <v>0</v>
      </c>
      <c r="AL64" s="223">
        <f t="shared" si="4"/>
        <v>0</v>
      </c>
    </row>
    <row r="65" spans="2:38" ht="20.100000000000001" customHeight="1" thickBot="1">
      <c r="B65" s="66" t="s">
        <v>231</v>
      </c>
      <c r="C65" s="67" t="s">
        <v>232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23">
        <f t="shared" si="3"/>
        <v>0</v>
      </c>
      <c r="AK65" s="222">
        <v>0</v>
      </c>
      <c r="AL65" s="223">
        <f t="shared" si="4"/>
        <v>0</v>
      </c>
    </row>
    <row r="66" spans="2:38" ht="20.100000000000001" customHeight="1" thickBot="1">
      <c r="B66" s="66" t="s">
        <v>118</v>
      </c>
      <c r="C66" s="67" t="s">
        <v>119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23">
        <f t="shared" si="3"/>
        <v>0</v>
      </c>
      <c r="AK66" s="222">
        <v>0</v>
      </c>
      <c r="AL66" s="223">
        <f t="shared" si="4"/>
        <v>0</v>
      </c>
    </row>
    <row r="67" spans="2:38" ht="20.100000000000001" customHeight="1" thickBot="1">
      <c r="B67" s="66" t="s">
        <v>121</v>
      </c>
      <c r="C67" s="67" t="s">
        <v>122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23">
        <f t="shared" si="3"/>
        <v>0</v>
      </c>
      <c r="AK67" s="222">
        <v>0</v>
      </c>
      <c r="AL67" s="223">
        <f t="shared" si="4"/>
        <v>0</v>
      </c>
    </row>
    <row r="68" spans="2:38" ht="20.100000000000001" customHeight="1" thickBot="1">
      <c r="B68" s="66" t="s">
        <v>53</v>
      </c>
      <c r="C68" s="67" t="s">
        <v>123</v>
      </c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23">
        <f t="shared" si="3"/>
        <v>0</v>
      </c>
      <c r="AK68" s="222">
        <v>0</v>
      </c>
      <c r="AL68" s="223">
        <f t="shared" si="4"/>
        <v>0</v>
      </c>
    </row>
    <row r="69" spans="2:38" ht="20.100000000000001" customHeight="1" thickBot="1">
      <c r="B69" s="66" t="s">
        <v>1063</v>
      </c>
      <c r="C69" s="67" t="s">
        <v>295</v>
      </c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23">
        <f t="shared" si="3"/>
        <v>0</v>
      </c>
      <c r="AK69" s="222">
        <v>0</v>
      </c>
      <c r="AL69" s="223">
        <f t="shared" si="4"/>
        <v>0</v>
      </c>
    </row>
    <row r="70" spans="2:38" ht="20.100000000000001" customHeight="1" thickBot="1">
      <c r="B70" s="77" t="s">
        <v>60</v>
      </c>
      <c r="C70" s="78" t="s">
        <v>60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23">
        <f t="shared" si="3"/>
        <v>0</v>
      </c>
      <c r="AK70" s="222">
        <v>0</v>
      </c>
      <c r="AL70" s="223">
        <f t="shared" si="4"/>
        <v>0</v>
      </c>
    </row>
    <row r="71" spans="2:38" ht="20.100000000000001" customHeight="1" thickBot="1">
      <c r="B71" s="77" t="s">
        <v>60</v>
      </c>
      <c r="C71" s="78" t="s">
        <v>60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23">
        <f t="shared" si="3"/>
        <v>0</v>
      </c>
      <c r="AK71" s="222">
        <v>0</v>
      </c>
      <c r="AL71" s="223">
        <f t="shared" si="4"/>
        <v>0</v>
      </c>
    </row>
    <row r="72" spans="2:38" ht="20.100000000000001" customHeight="1" thickBot="1">
      <c r="B72" s="9"/>
      <c r="C72" s="15"/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23">
        <f t="shared" si="3"/>
        <v>0</v>
      </c>
      <c r="AK72" s="222">
        <v>0</v>
      </c>
      <c r="AL72" s="223">
        <f t="shared" si="4"/>
        <v>0</v>
      </c>
    </row>
    <row r="73" spans="2:38" ht="20.100000000000001" customHeight="1" thickBot="1">
      <c r="B73" s="9"/>
      <c r="C73" s="15"/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23">
        <f t="shared" si="3"/>
        <v>0</v>
      </c>
      <c r="AK73" s="222">
        <v>0</v>
      </c>
      <c r="AL73" s="223">
        <f t="shared" si="4"/>
        <v>0</v>
      </c>
    </row>
    <row r="74" spans="2:38" ht="20.100000000000001" customHeight="1" thickBot="1">
      <c r="B74" s="242"/>
      <c r="C74" s="203"/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23">
        <f t="shared" si="3"/>
        <v>0</v>
      </c>
      <c r="AK74" s="222">
        <v>0</v>
      </c>
      <c r="AL74" s="223">
        <f t="shared" si="4"/>
        <v>0</v>
      </c>
    </row>
    <row r="75" spans="2:38" ht="20.100000000000001" customHeight="1" thickBot="1">
      <c r="B75" s="242"/>
      <c r="C75" s="203"/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23">
        <f t="shared" si="3"/>
        <v>0</v>
      </c>
      <c r="AK75" s="222">
        <v>0</v>
      </c>
      <c r="AL75" s="223">
        <f t="shared" si="4"/>
        <v>0</v>
      </c>
    </row>
    <row r="76" spans="2:38" ht="20.100000000000001" customHeight="1" thickBot="1">
      <c r="B76" s="242"/>
      <c r="C76" s="203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27">
        <f t="shared" si="3"/>
        <v>0</v>
      </c>
      <c r="AK76" s="222">
        <v>0</v>
      </c>
      <c r="AL76" s="227">
        <f t="shared" si="4"/>
        <v>0</v>
      </c>
    </row>
    <row r="77" spans="2:38" ht="20.100000000000001" customHeight="1" thickBot="1">
      <c r="B77" s="242"/>
      <c r="C77" s="203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27">
        <f t="shared" si="3"/>
        <v>0</v>
      </c>
      <c r="AK77" s="222">
        <v>0</v>
      </c>
      <c r="AL77" s="227">
        <f t="shared" si="4"/>
        <v>0</v>
      </c>
    </row>
    <row r="78" spans="2:38" ht="20.100000000000001" customHeight="1" thickBot="1">
      <c r="B78" s="242"/>
      <c r="C78" s="203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27">
        <f t="shared" si="3"/>
        <v>0</v>
      </c>
      <c r="AK78" s="222">
        <v>0</v>
      </c>
      <c r="AL78" s="227">
        <f t="shared" si="4"/>
        <v>0</v>
      </c>
    </row>
    <row r="79" spans="2:38" ht="20.100000000000001" customHeight="1" thickBot="1">
      <c r="B79" s="208" t="s">
        <v>60</v>
      </c>
      <c r="C79" s="209" t="s">
        <v>60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27">
        <f t="shared" si="3"/>
        <v>0</v>
      </c>
      <c r="AK79" s="222">
        <v>0</v>
      </c>
      <c r="AL79" s="227">
        <f t="shared" si="4"/>
        <v>0</v>
      </c>
    </row>
    <row r="80" spans="2:38" ht="20.100000000000001" customHeight="1" thickBot="1">
      <c r="B80" s="208" t="s">
        <v>60</v>
      </c>
      <c r="C80" s="209" t="s">
        <v>60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27">
        <f t="shared" si="3"/>
        <v>0</v>
      </c>
      <c r="AK80" s="222">
        <v>0</v>
      </c>
      <c r="AL80" s="227">
        <f t="shared" si="4"/>
        <v>0</v>
      </c>
    </row>
    <row r="81" spans="34:38" ht="20.100000000000001" customHeight="1" thickBot="1">
      <c r="AH81" s="1024" t="s">
        <v>69</v>
      </c>
      <c r="AI81" s="1024"/>
      <c r="AJ81" s="225">
        <f t="shared" ref="AJ81:AK81" si="5">SUM(AJ50:AJ80)</f>
        <v>0</v>
      </c>
      <c r="AK81" s="225">
        <f t="shared" si="5"/>
        <v>0</v>
      </c>
      <c r="AL81" s="225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rintOptions horizontalCentered="1" verticalCentered="1"/>
  <pageMargins left="0.7" right="0.7" top="0.75" bottom="0.75" header="0.3" footer="0.3"/>
  <pageSetup paperSize="5" scale="48" orientation="landscape" horizontalDpi="300" r:id="rId1"/>
  <rowBreaks count="1" manualBreakCount="1">
    <brk id="43" max="16383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002060"/>
  </sheetPr>
  <dimension ref="A1:AL81"/>
  <sheetViews>
    <sheetView view="pageBreakPreview" topLeftCell="A37" zoomScale="60" workbookViewId="0">
      <selection activeCell="B70" sqref="B70"/>
    </sheetView>
  </sheetViews>
  <sheetFormatPr defaultRowHeight="22.5"/>
  <cols>
    <col min="1" max="1" width="0.140625" style="191" customWidth="1"/>
    <col min="2" max="2" width="34.5703125" style="191" customWidth="1"/>
    <col min="3" max="3" width="15.28515625" style="191" customWidth="1"/>
    <col min="4" max="4" width="9.140625" style="191" customWidth="1"/>
    <col min="5" max="35" width="7.7109375" style="191" customWidth="1"/>
    <col min="36" max="36" width="12.42578125" style="191" customWidth="1"/>
    <col min="37" max="37" width="12.5703125" style="191" customWidth="1"/>
    <col min="38" max="38" width="9.28515625" style="191" bestFit="1" customWidth="1"/>
    <col min="39" max="16384" width="9.140625" style="191"/>
  </cols>
  <sheetData>
    <row r="1" spans="1:38" ht="45" customHeight="1"/>
    <row r="2" spans="1:38" s="232" customFormat="1" ht="23.25" customHeight="1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38" s="232" customFormat="1" ht="27">
      <c r="A3" s="1019" t="s">
        <v>821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38" s="236" customFormat="1" ht="27">
      <c r="A4" s="233" t="s">
        <v>60</v>
      </c>
      <c r="B4" s="234" t="s">
        <v>62</v>
      </c>
      <c r="C4" s="233" t="s">
        <v>126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3" t="s">
        <v>64</v>
      </c>
      <c r="AL4" s="233"/>
    </row>
    <row r="5" spans="1:38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992" t="s">
        <v>57</v>
      </c>
      <c r="AK6" s="992" t="s">
        <v>58</v>
      </c>
      <c r="AL6" s="992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993"/>
      <c r="AK7" s="993"/>
      <c r="AL7" s="993"/>
    </row>
    <row r="8" spans="1:38" ht="20.100000000000001" customHeight="1" thickBot="1">
      <c r="B8" s="242" t="str">
        <f>'P-April '!B8</f>
        <v xml:space="preserve">जनरल पाणीपट्टी </v>
      </c>
      <c r="C8" s="242" t="str">
        <f>'P-April '!C8</f>
        <v xml:space="preserve">०२१५-८०० 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01">
        <f>SUM(E8:AI8)</f>
        <v>0</v>
      </c>
      <c r="AK8" s="201">
        <f>'P-April '!AL8</f>
        <v>0</v>
      </c>
      <c r="AL8" s="202">
        <f>SUM(AJ8:AK8)</f>
        <v>0</v>
      </c>
    </row>
    <row r="9" spans="1:38" ht="20.100000000000001" customHeight="1" thickBot="1">
      <c r="B9" s="242" t="str">
        <f>'P-April '!B9</f>
        <v xml:space="preserve">स्पेशल पाणीपट्टी </v>
      </c>
      <c r="C9" s="242" t="str">
        <f>'P-April '!C9</f>
        <v xml:space="preserve">०२१५-१०१ 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02">
        <f t="shared" ref="AJ9:AJ36" si="0">SUM(E9:AI9)</f>
        <v>0</v>
      </c>
      <c r="AK9" s="201">
        <f>'P-April '!AL9</f>
        <v>0</v>
      </c>
      <c r="AL9" s="202">
        <f t="shared" ref="AL9:AL36" si="1">SUM(AJ9:AK9)</f>
        <v>0</v>
      </c>
    </row>
    <row r="10" spans="1:38" ht="20.100000000000001" customHeight="1" thickBot="1">
      <c r="B10" s="242" t="str">
        <f>'P-April '!B10</f>
        <v xml:space="preserve">पाईप लाईन दुरुस्ती </v>
      </c>
      <c r="C10" s="242" t="str">
        <f>'P-April '!C10</f>
        <v>२२१५-१०१-०२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02">
        <f t="shared" si="0"/>
        <v>0</v>
      </c>
      <c r="AK10" s="201">
        <f>'P-April '!AL10</f>
        <v>0</v>
      </c>
      <c r="AL10" s="202">
        <f t="shared" si="1"/>
        <v>0</v>
      </c>
    </row>
    <row r="11" spans="1:38" ht="20.100000000000001" customHeight="1" thickBot="1">
      <c r="B11" s="242" t="str">
        <f>'P-April '!B11</f>
        <v xml:space="preserve">पाणी पुरवठा नवीन कामे </v>
      </c>
      <c r="C11" s="242" t="str">
        <f>'P-April '!C11</f>
        <v>४२१५-१०२-५३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02">
        <f t="shared" si="0"/>
        <v>0</v>
      </c>
      <c r="AK11" s="201">
        <f>'P-April '!AL11</f>
        <v>0</v>
      </c>
      <c r="AL11" s="202">
        <f t="shared" si="1"/>
        <v>0</v>
      </c>
    </row>
    <row r="12" spans="1:38" ht="20.100000000000001" customHeight="1" thickBot="1">
      <c r="B12" s="242" t="str">
        <f>'P-April '!B12</f>
        <v xml:space="preserve">पाणी पुरवठा कर्मचारी वेतन </v>
      </c>
      <c r="C12" s="242" t="str">
        <f>'P-April '!C12</f>
        <v>२२१५-१०३-०१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02">
        <f t="shared" si="0"/>
        <v>0</v>
      </c>
      <c r="AK12" s="201">
        <f>'P-April '!AL12</f>
        <v>0</v>
      </c>
      <c r="AL12" s="202">
        <f t="shared" si="1"/>
        <v>0</v>
      </c>
    </row>
    <row r="13" spans="1:38" ht="20.100000000000001" customHeight="1" thickBot="1">
      <c r="B13" s="242" t="str">
        <f>'P-April '!B13</f>
        <v xml:space="preserve">नळ पाणी पुरवठ्यातील देयकासाठी ५०% अनुदान </v>
      </c>
      <c r="C13" s="242" t="str">
        <f>'P-April '!C13</f>
        <v>१६०१-१०२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02">
        <f t="shared" si="0"/>
        <v>0</v>
      </c>
      <c r="AK13" s="201">
        <f>'P-April '!AL13</f>
        <v>0</v>
      </c>
      <c r="AL13" s="202">
        <f t="shared" si="1"/>
        <v>0</v>
      </c>
    </row>
    <row r="14" spans="1:38" ht="20.100000000000001" customHeight="1" thickBot="1">
      <c r="B14" s="242" t="str">
        <f>'P-April '!B14</f>
        <v xml:space="preserve">इतर ( वर्गणी ) </v>
      </c>
      <c r="C14" s="242">
        <f>'P-April '!C14</f>
        <v>0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02">
        <f t="shared" si="0"/>
        <v>0</v>
      </c>
      <c r="AK14" s="201">
        <f>'P-April '!AL14</f>
        <v>0</v>
      </c>
      <c r="AL14" s="202">
        <f t="shared" si="1"/>
        <v>0</v>
      </c>
    </row>
    <row r="15" spans="1:38" ht="20.100000000000001" customHeight="1" thickBot="1">
      <c r="B15" s="242" t="str">
        <f>'P-April '!B15</f>
        <v xml:space="preserve">व्याज जमा </v>
      </c>
      <c r="C15" s="242" t="str">
        <f>'P-April '!C15</f>
        <v xml:space="preserve">००४९-१०१ </v>
      </c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02">
        <f t="shared" si="0"/>
        <v>0</v>
      </c>
      <c r="AK15" s="201">
        <f>'P-April '!AL15</f>
        <v>0</v>
      </c>
      <c r="AL15" s="202">
        <f t="shared" si="1"/>
        <v>0</v>
      </c>
    </row>
    <row r="16" spans="1:38" ht="20.100000000000001" customHeight="1" thickBot="1">
      <c r="B16" s="242" t="str">
        <f>'P-April '!B16</f>
        <v xml:space="preserve">देणगी </v>
      </c>
      <c r="C16" s="242" t="str">
        <f>'P-April '!C16</f>
        <v xml:space="preserve">०५१५-८०० 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02">
        <f t="shared" si="0"/>
        <v>0</v>
      </c>
      <c r="AK16" s="201">
        <f>'P-April '!AL16</f>
        <v>0</v>
      </c>
      <c r="AL16" s="202">
        <f t="shared" si="1"/>
        <v>0</v>
      </c>
    </row>
    <row r="17" spans="2:38" ht="20.100000000000001" customHeight="1" thickBot="1">
      <c r="B17" s="242" t="str">
        <f>'P-April '!B17</f>
        <v xml:space="preserve">इतर जमा </v>
      </c>
      <c r="C17" s="242" t="str">
        <f>'P-April '!C17</f>
        <v xml:space="preserve">०५१५-८०० 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02">
        <f t="shared" si="0"/>
        <v>0</v>
      </c>
      <c r="AK17" s="201">
        <f>'P-April '!AL17</f>
        <v>0</v>
      </c>
      <c r="AL17" s="202">
        <f t="shared" si="1"/>
        <v>0</v>
      </c>
    </row>
    <row r="18" spans="2:38" ht="20.100000000000001" customHeight="1" thickBot="1">
      <c r="B18" s="242" t="str">
        <f>'P-April '!B18</f>
        <v>लिलाव (पाणी पुरवठा साहित्य )</v>
      </c>
      <c r="C18" s="242" t="str">
        <f>'P-April '!C18</f>
        <v>०५१५-८००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02">
        <f t="shared" si="0"/>
        <v>0</v>
      </c>
      <c r="AK18" s="201">
        <f>'P-April '!AL18</f>
        <v>0</v>
      </c>
      <c r="AL18" s="202">
        <f t="shared" si="1"/>
        <v>0</v>
      </c>
    </row>
    <row r="19" spans="2:38" ht="20.100000000000001" customHeight="1" thickBot="1">
      <c r="B19" s="242" t="str">
        <f>'P-April '!B19</f>
        <v xml:space="preserve">बांधकाम </v>
      </c>
      <c r="C19" s="242" t="str">
        <f>'P-April '!C19</f>
        <v>१६०१-१०२-५३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02">
        <f t="shared" si="0"/>
        <v>0</v>
      </c>
      <c r="AK19" s="201">
        <f>'P-April '!AL19</f>
        <v>0</v>
      </c>
      <c r="AL19" s="202">
        <f t="shared" si="1"/>
        <v>0</v>
      </c>
    </row>
    <row r="20" spans="2:38" ht="20.100000000000001" customHeight="1" thickBot="1">
      <c r="B20" s="242" t="str">
        <f>'P-April '!B20</f>
        <v xml:space="preserve">अनामत / प्रतीभुती </v>
      </c>
      <c r="C20" s="242" t="str">
        <f>'P-April '!C20</f>
        <v>८४४३-१०२-५५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02">
        <f t="shared" si="0"/>
        <v>0</v>
      </c>
      <c r="AK20" s="201">
        <f>'P-April '!AL20</f>
        <v>0</v>
      </c>
      <c r="AL20" s="202">
        <f t="shared" si="1"/>
        <v>0</v>
      </c>
    </row>
    <row r="21" spans="2:38" ht="20.100000000000001" customHeight="1" thickBot="1">
      <c r="B21" s="242" t="str">
        <f>'P-April '!B21</f>
        <v xml:space="preserve">ठेवी </v>
      </c>
      <c r="C21" s="242" t="str">
        <f>'P-April '!C21</f>
        <v>८४४३-१०३-५५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02">
        <f t="shared" si="0"/>
        <v>0</v>
      </c>
      <c r="AK21" s="201">
        <f>'P-April '!AL21</f>
        <v>0</v>
      </c>
      <c r="AL21" s="202">
        <f t="shared" si="1"/>
        <v>0</v>
      </c>
    </row>
    <row r="22" spans="2:38" ht="20.100000000000001" customHeight="1" thickBot="1">
      <c r="B22" s="242" t="str">
        <f>'P-April '!B22</f>
        <v xml:space="preserve">वर्ग रकमा </v>
      </c>
      <c r="C22" s="242" t="str">
        <f>'P-April '!C22</f>
        <v xml:space="preserve"> 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02">
        <f t="shared" si="0"/>
        <v>0</v>
      </c>
      <c r="AK22" s="201">
        <f>'P-April '!AL22</f>
        <v>0</v>
      </c>
      <c r="AL22" s="202">
        <f t="shared" si="1"/>
        <v>0</v>
      </c>
    </row>
    <row r="23" spans="2:38" ht="20.100000000000001" customHeight="1" thickBot="1">
      <c r="B23" s="242" t="str">
        <f>'P-April '!B23</f>
        <v xml:space="preserve">गट विकास अधिकारी अनुदान </v>
      </c>
      <c r="C23" s="242" t="str">
        <f>'P-April '!C23</f>
        <v xml:space="preserve"> 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02">
        <f t="shared" si="0"/>
        <v>0</v>
      </c>
      <c r="AK23" s="201">
        <f>'P-April '!AL23</f>
        <v>0</v>
      </c>
      <c r="AL23" s="202">
        <f t="shared" si="1"/>
        <v>0</v>
      </c>
    </row>
    <row r="24" spans="2:38" ht="20.100000000000001" customHeight="1" thickBot="1">
      <c r="B24" s="242" t="str">
        <f>'P-April '!B24</f>
        <v xml:space="preserve">पाणी पुरवठा वर्गणी </v>
      </c>
      <c r="C24" s="242" t="str">
        <f>'P-April '!C24</f>
        <v xml:space="preserve"> 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02">
        <f t="shared" si="0"/>
        <v>0</v>
      </c>
      <c r="AK24" s="201">
        <f>'P-April '!AL24</f>
        <v>0</v>
      </c>
      <c r="AL24" s="202">
        <f t="shared" si="1"/>
        <v>0</v>
      </c>
    </row>
    <row r="25" spans="2:38" ht="20.100000000000001" customHeight="1" thickBot="1">
      <c r="B25" s="242" t="str">
        <f>'P-April '!B25</f>
        <v xml:space="preserve"> </v>
      </c>
      <c r="C25" s="242" t="str">
        <f>'P-April '!C25</f>
        <v xml:space="preserve"> 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02">
        <f t="shared" si="0"/>
        <v>0</v>
      </c>
      <c r="AK25" s="201">
        <f>'P-April '!AL25</f>
        <v>0</v>
      </c>
      <c r="AL25" s="202">
        <f t="shared" si="1"/>
        <v>0</v>
      </c>
    </row>
    <row r="26" spans="2:38" ht="20.100000000000001" customHeight="1" thickBot="1">
      <c r="B26" s="242">
        <f>'P-April '!B26</f>
        <v>0</v>
      </c>
      <c r="C26" s="242">
        <f>'P-April '!C26</f>
        <v>0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02">
        <f t="shared" si="0"/>
        <v>0</v>
      </c>
      <c r="AK26" s="201">
        <f>'P-April '!AL26</f>
        <v>0</v>
      </c>
      <c r="AL26" s="202">
        <f t="shared" si="1"/>
        <v>0</v>
      </c>
    </row>
    <row r="27" spans="2:38" ht="20.100000000000001" customHeight="1" thickBot="1">
      <c r="B27" s="242">
        <f>'P-April '!B27</f>
        <v>0</v>
      </c>
      <c r="C27" s="242">
        <f>'P-April '!C27</f>
        <v>0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02">
        <f t="shared" si="0"/>
        <v>0</v>
      </c>
      <c r="AK27" s="201">
        <f>'P-April '!AL27</f>
        <v>0</v>
      </c>
      <c r="AL27" s="202">
        <f t="shared" si="1"/>
        <v>0</v>
      </c>
    </row>
    <row r="28" spans="2:38" ht="20.100000000000001" customHeight="1" thickBot="1">
      <c r="B28" s="242">
        <f>'P-April '!B28</f>
        <v>0</v>
      </c>
      <c r="C28" s="242">
        <f>'P-April '!C28</f>
        <v>0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02">
        <f t="shared" si="0"/>
        <v>0</v>
      </c>
      <c r="AK28" s="201">
        <f>'P-April '!AL28</f>
        <v>0</v>
      </c>
      <c r="AL28" s="202">
        <f t="shared" si="1"/>
        <v>0</v>
      </c>
    </row>
    <row r="29" spans="2:38" ht="20.100000000000001" customHeight="1" thickBot="1">
      <c r="B29" s="242">
        <f>'P-April '!B29</f>
        <v>0</v>
      </c>
      <c r="C29" s="242">
        <f>'P-April '!C29</f>
        <v>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02">
        <f t="shared" si="0"/>
        <v>0</v>
      </c>
      <c r="AK29" s="201">
        <f>'P-April '!AL29</f>
        <v>0</v>
      </c>
      <c r="AL29" s="202">
        <f t="shared" si="1"/>
        <v>0</v>
      </c>
    </row>
    <row r="30" spans="2:38" ht="20.100000000000001" customHeight="1" thickBot="1">
      <c r="B30" s="242">
        <f>'P-April '!B30</f>
        <v>0</v>
      </c>
      <c r="C30" s="242">
        <f>'P-April '!C30</f>
        <v>0</v>
      </c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02">
        <f t="shared" si="0"/>
        <v>0</v>
      </c>
      <c r="AK30" s="201">
        <f>'P-April '!AL30</f>
        <v>0</v>
      </c>
      <c r="AL30" s="202">
        <f t="shared" si="1"/>
        <v>0</v>
      </c>
    </row>
    <row r="31" spans="2:38" ht="20.100000000000001" customHeight="1" thickBot="1">
      <c r="B31" s="242">
        <f>'P-April '!B31</f>
        <v>0</v>
      </c>
      <c r="C31" s="242">
        <f>'P-April '!C31</f>
        <v>0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02">
        <f t="shared" si="0"/>
        <v>0</v>
      </c>
      <c r="AK31" s="201">
        <f>'P-April '!AL31</f>
        <v>0</v>
      </c>
      <c r="AL31" s="202">
        <f t="shared" si="1"/>
        <v>0</v>
      </c>
    </row>
    <row r="32" spans="2:38" ht="20.100000000000001" customHeight="1" thickBot="1">
      <c r="B32" s="242">
        <f>'P-April '!B32</f>
        <v>0</v>
      </c>
      <c r="C32" s="242">
        <f>'P-April '!C32</f>
        <v>0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02">
        <f t="shared" si="0"/>
        <v>0</v>
      </c>
      <c r="AK32" s="201">
        <f>'P-April '!AL32</f>
        <v>0</v>
      </c>
      <c r="AL32" s="202">
        <f t="shared" si="1"/>
        <v>0</v>
      </c>
    </row>
    <row r="33" spans="1:38" ht="20.100000000000001" customHeight="1" thickBot="1">
      <c r="B33" s="242" t="str">
        <f>'P-April '!B33</f>
        <v xml:space="preserve"> </v>
      </c>
      <c r="C33" s="242" t="str">
        <f>'P-April '!C33</f>
        <v xml:space="preserve"> 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02">
        <f t="shared" si="0"/>
        <v>0</v>
      </c>
      <c r="AK33" s="201">
        <f>'P-April '!AL33</f>
        <v>0</v>
      </c>
      <c r="AL33" s="202">
        <f t="shared" si="1"/>
        <v>0</v>
      </c>
    </row>
    <row r="34" spans="1:38" ht="20.100000000000001" customHeight="1" thickBot="1">
      <c r="B34" s="242" t="str">
        <f>'P-April '!B34</f>
        <v xml:space="preserve"> </v>
      </c>
      <c r="C34" s="242" t="str">
        <f>'P-April '!C34</f>
        <v xml:space="preserve"> 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02">
        <f t="shared" si="0"/>
        <v>0</v>
      </c>
      <c r="AK34" s="201">
        <f>'P-April '!AL34</f>
        <v>0</v>
      </c>
      <c r="AL34" s="202">
        <f t="shared" si="1"/>
        <v>0</v>
      </c>
    </row>
    <row r="35" spans="1:38" ht="20.100000000000001" customHeight="1" thickBot="1">
      <c r="B35" s="242" t="str">
        <f>'P-April '!B35</f>
        <v xml:space="preserve"> </v>
      </c>
      <c r="C35" s="242" t="str">
        <f>'P-April '!C35</f>
        <v xml:space="preserve"> 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02">
        <f t="shared" si="0"/>
        <v>0</v>
      </c>
      <c r="AK35" s="201">
        <f>'P-April '!AL35</f>
        <v>0</v>
      </c>
      <c r="AL35" s="202">
        <f t="shared" si="1"/>
        <v>0</v>
      </c>
    </row>
    <row r="36" spans="1:38" ht="20.100000000000001" customHeight="1" thickBot="1">
      <c r="B36" s="242" t="str">
        <f>'P-April '!B36</f>
        <v xml:space="preserve"> </v>
      </c>
      <c r="C36" s="242" t="str">
        <f>'P-April '!C36</f>
        <v xml:space="preserve"> 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05">
        <f t="shared" si="0"/>
        <v>0</v>
      </c>
      <c r="AK36" s="201">
        <f>'P-April '!AL36</f>
        <v>0</v>
      </c>
      <c r="AL36" s="205">
        <f t="shared" si="1"/>
        <v>0</v>
      </c>
    </row>
    <row r="37" spans="1:38" ht="20.100000000000001" customHeight="1" thickBot="1">
      <c r="AH37" s="1010" t="s">
        <v>69</v>
      </c>
      <c r="AI37" s="1010"/>
      <c r="AJ37" s="206">
        <f>SUM(AJ8:AJ36)</f>
        <v>0</v>
      </c>
      <c r="AK37" s="206">
        <f t="shared" ref="AK37:AL37" si="2">SUM(AK8:AK36)</f>
        <v>0</v>
      </c>
      <c r="AL37" s="206">
        <f t="shared" si="2"/>
        <v>0</v>
      </c>
    </row>
    <row r="38" spans="1:38" ht="20.100000000000001" customHeight="1" thickBot="1">
      <c r="AH38" s="217"/>
      <c r="AI38" s="1011" t="s">
        <v>70</v>
      </c>
      <c r="AJ38" s="1026"/>
      <c r="AK38" s="1014">
        <f>'P-April '!AK38:AL38</f>
        <v>1234</v>
      </c>
      <c r="AL38" s="1015"/>
    </row>
    <row r="39" spans="1:38" ht="20.100000000000001" customHeight="1" thickBot="1">
      <c r="AH39" s="217"/>
      <c r="AI39" s="1011" t="s">
        <v>71</v>
      </c>
      <c r="AJ39" s="1026"/>
      <c r="AK39" s="1014">
        <f>AL37</f>
        <v>0</v>
      </c>
      <c r="AL39" s="1015"/>
    </row>
    <row r="40" spans="1:38" ht="20.100000000000001" customHeight="1" thickBot="1">
      <c r="AH40" s="217"/>
      <c r="AI40" s="1011" t="s">
        <v>72</v>
      </c>
      <c r="AJ40" s="1026"/>
      <c r="AK40" s="1014">
        <f>SUM(AK38:AL39)</f>
        <v>1234</v>
      </c>
      <c r="AL40" s="1015"/>
    </row>
    <row r="41" spans="1:38" ht="20.100000000000001" customHeight="1" thickBot="1">
      <c r="AH41" s="217"/>
      <c r="AI41" s="1011" t="s">
        <v>73</v>
      </c>
      <c r="AJ41" s="1026"/>
      <c r="AK41" s="1014">
        <f>AL81</f>
        <v>0</v>
      </c>
      <c r="AL41" s="1015"/>
    </row>
    <row r="42" spans="1:38" ht="20.100000000000001" customHeight="1" thickBot="1">
      <c r="AH42" s="217"/>
      <c r="AI42" s="1011" t="s">
        <v>74</v>
      </c>
      <c r="AJ42" s="1026"/>
      <c r="AK42" s="1014">
        <f>AK40-AK41</f>
        <v>1234</v>
      </c>
      <c r="AL42" s="1015"/>
    </row>
    <row r="43" spans="1:38">
      <c r="AH43" s="217"/>
      <c r="AI43" s="217"/>
      <c r="AJ43" s="217"/>
      <c r="AK43" s="218">
        <f>SUM(AK41:AL42)</f>
        <v>1234</v>
      </c>
      <c r="AL43" s="217"/>
    </row>
    <row r="44" spans="1:38" s="232" customFormat="1" ht="23.25" customHeight="1">
      <c r="A44" s="1018" t="s">
        <v>61</v>
      </c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  <c r="R44" s="1018"/>
      <c r="S44" s="1018"/>
      <c r="T44" s="1018"/>
      <c r="U44" s="1018"/>
      <c r="V44" s="1018"/>
      <c r="W44" s="1018"/>
      <c r="X44" s="1018"/>
      <c r="Y44" s="1018"/>
      <c r="Z44" s="1018"/>
      <c r="AA44" s="1018"/>
      <c r="AB44" s="1018"/>
      <c r="AC44" s="1018"/>
      <c r="AD44" s="1018"/>
      <c r="AE44" s="1018"/>
      <c r="AF44" s="1018"/>
      <c r="AG44" s="1018"/>
      <c r="AH44" s="1018"/>
      <c r="AI44" s="1018"/>
      <c r="AJ44" s="1018"/>
      <c r="AK44" s="1018"/>
      <c r="AL44" s="1018"/>
    </row>
    <row r="45" spans="1:38" s="232" customFormat="1" ht="27">
      <c r="A45" s="1019" t="s">
        <v>821</v>
      </c>
      <c r="B45" s="1019"/>
      <c r="C45" s="1019"/>
      <c r="D45" s="1019"/>
      <c r="E45" s="1019"/>
      <c r="F45" s="1019"/>
      <c r="G45" s="1019"/>
      <c r="H45" s="1019"/>
      <c r="I45" s="1019"/>
      <c r="J45" s="1019"/>
      <c r="K45" s="1019"/>
      <c r="L45" s="1019"/>
      <c r="M45" s="1019"/>
      <c r="N45" s="1019"/>
      <c r="O45" s="1019"/>
      <c r="P45" s="1019"/>
      <c r="Q45" s="1019"/>
      <c r="R45" s="1019"/>
      <c r="S45" s="1019"/>
      <c r="T45" s="1019"/>
      <c r="U45" s="1019"/>
      <c r="V45" s="1019"/>
      <c r="W45" s="1019"/>
      <c r="X45" s="1019"/>
      <c r="Y45" s="1019"/>
      <c r="Z45" s="1019"/>
      <c r="AA45" s="1019"/>
      <c r="AB45" s="1019"/>
      <c r="AC45" s="1019"/>
      <c r="AD45" s="1019"/>
      <c r="AE45" s="1019"/>
      <c r="AF45" s="1019"/>
      <c r="AG45" s="1019"/>
      <c r="AH45" s="1019"/>
      <c r="AI45" s="1019"/>
      <c r="AJ45" s="1019"/>
      <c r="AK45" s="1019"/>
      <c r="AL45" s="1019"/>
    </row>
    <row r="46" spans="1:38" s="236" customFormat="1" ht="27">
      <c r="A46" s="233" t="s">
        <v>60</v>
      </c>
      <c r="B46" s="234" t="s">
        <v>62</v>
      </c>
      <c r="C46" s="233" t="s">
        <v>126</v>
      </c>
      <c r="D46" s="1020" t="s">
        <v>710</v>
      </c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20"/>
      <c r="T46" s="1020"/>
      <c r="U46" s="1020"/>
      <c r="V46" s="1020"/>
      <c r="W46" s="1020"/>
      <c r="X46" s="1020"/>
      <c r="Y46" s="1020"/>
      <c r="Z46" s="1020"/>
      <c r="AA46" s="1020"/>
      <c r="AB46" s="1020"/>
      <c r="AC46" s="1020"/>
      <c r="AD46" s="1020"/>
      <c r="AE46" s="1020"/>
      <c r="AF46" s="1020"/>
      <c r="AG46" s="1020"/>
      <c r="AH46" s="1020"/>
      <c r="AI46" s="1020"/>
      <c r="AJ46" s="1020"/>
      <c r="AK46" s="233" t="s">
        <v>64</v>
      </c>
      <c r="AL46" s="233"/>
    </row>
    <row r="47" spans="1:38" s="236" customFormat="1" ht="27.75" thickBot="1">
      <c r="B47" s="1020" t="s">
        <v>65</v>
      </c>
      <c r="C47" s="1020"/>
      <c r="D47" s="1021" t="str">
        <f>'मुख्य पान '!E2</f>
        <v>बळसाणे</v>
      </c>
      <c r="E47" s="1021"/>
      <c r="F47" s="1021"/>
      <c r="G47" s="1020" t="s">
        <v>66</v>
      </c>
      <c r="H47" s="1020"/>
      <c r="I47" s="1020"/>
      <c r="J47" s="1020" t="str">
        <f>'मुख्य पान '!I2</f>
        <v xml:space="preserve">साक्री </v>
      </c>
      <c r="K47" s="1020"/>
      <c r="L47" s="1020"/>
      <c r="M47" s="1020"/>
      <c r="N47" s="1020"/>
      <c r="O47" s="1020"/>
      <c r="Y47" s="1020" t="s">
        <v>67</v>
      </c>
      <c r="Z47" s="1020"/>
      <c r="AA47" s="1020" t="str">
        <f>'मुख्य पान '!M2</f>
        <v xml:space="preserve">धुळे </v>
      </c>
      <c r="AB47" s="1020"/>
      <c r="AC47" s="1020"/>
      <c r="AD47" s="1020"/>
      <c r="AE47" s="1020"/>
      <c r="AF47" s="1020"/>
      <c r="AG47" s="1020"/>
    </row>
    <row r="48" spans="1:38" s="194" customFormat="1" ht="24" customHeight="1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992" t="s">
        <v>57</v>
      </c>
      <c r="AK48" s="992" t="s">
        <v>58</v>
      </c>
      <c r="AL48" s="992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993"/>
      <c r="AK49" s="993"/>
      <c r="AL49" s="993"/>
    </row>
    <row r="50" spans="2:38" ht="20.100000000000001" customHeight="1" thickBot="1">
      <c r="B50" s="247" t="str">
        <f>'P-April '!B50</f>
        <v xml:space="preserve">कर्मचारी वेतन </v>
      </c>
      <c r="C50" s="247" t="str">
        <f>'P-April '!C50</f>
        <v>२५१५-१०३-०१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01">
        <f>SUM(E50:AI50)</f>
        <v>0</v>
      </c>
      <c r="AK50" s="201">
        <f>'P-April '!AL50</f>
        <v>0</v>
      </c>
      <c r="AL50" s="201">
        <f>SUM(AJ50:AK50)</f>
        <v>0</v>
      </c>
    </row>
    <row r="51" spans="2:38" ht="20.100000000000001" customHeight="1" thickBot="1">
      <c r="B51" s="247" t="str">
        <f>'P-April '!B51</f>
        <v xml:space="preserve">कर्मचारी प्रवास भत्ता </v>
      </c>
      <c r="C51" s="247" t="str">
        <f>'P-April '!C51</f>
        <v>२५१५-१०३-A११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02">
        <f t="shared" ref="AJ51:AJ80" si="3">SUM(E51:AI51)</f>
        <v>0</v>
      </c>
      <c r="AK51" s="201">
        <f>'P-April '!AL51</f>
        <v>0</v>
      </c>
      <c r="AL51" s="202">
        <f t="shared" ref="AL51:AL80" si="4">SUM(AJ51:AK51)</f>
        <v>0</v>
      </c>
    </row>
    <row r="52" spans="2:38" ht="20.100000000000001" customHeight="1" thickBot="1">
      <c r="B52" s="247" t="str">
        <f>'P-April '!B52</f>
        <v xml:space="preserve">दुरुस्ती व देखभाल </v>
      </c>
      <c r="C52" s="247" t="str">
        <f>'P-April '!C52</f>
        <v>२०५९-१०१-२७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02">
        <f t="shared" si="3"/>
        <v>0</v>
      </c>
      <c r="AK52" s="201">
        <f>'P-April '!AL52</f>
        <v>0</v>
      </c>
      <c r="AL52" s="202">
        <f t="shared" si="4"/>
        <v>0</v>
      </c>
    </row>
    <row r="53" spans="2:38" ht="20.100000000000001" customHeight="1" thickBot="1">
      <c r="B53" s="247" t="str">
        <f>'P-April '!B53</f>
        <v xml:space="preserve">स्वच्छता </v>
      </c>
      <c r="C53" s="247">
        <f>'P-April '!C53</f>
        <v>2215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02">
        <f t="shared" si="3"/>
        <v>0</v>
      </c>
      <c r="AK53" s="201">
        <f>'P-April '!AL53</f>
        <v>0</v>
      </c>
      <c r="AL53" s="202">
        <f t="shared" si="4"/>
        <v>0</v>
      </c>
    </row>
    <row r="54" spans="2:38" ht="20.100000000000001" customHeight="1" thickBot="1">
      <c r="B54" s="247" t="str">
        <f>'P-April '!B54</f>
        <v xml:space="preserve">पाईप लाईन दुरुस्ती </v>
      </c>
      <c r="C54" s="247" t="str">
        <f>'P-April '!C54</f>
        <v>२२१५-१०१-०२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02">
        <f t="shared" si="3"/>
        <v>0</v>
      </c>
      <c r="AK54" s="201">
        <f>'P-April '!AL54</f>
        <v>0</v>
      </c>
      <c r="AL54" s="202">
        <f t="shared" si="4"/>
        <v>0</v>
      </c>
    </row>
    <row r="55" spans="2:38" ht="20.100000000000001" customHeight="1" thickBot="1">
      <c r="B55" s="247" t="str">
        <f>'P-April '!B55</f>
        <v xml:space="preserve">पाणी पुरवठा नवीन कामे </v>
      </c>
      <c r="C55" s="247" t="str">
        <f>'P-April '!C55</f>
        <v>४२१५-१०२-५३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02">
        <f t="shared" si="3"/>
        <v>0</v>
      </c>
      <c r="AK55" s="201">
        <f>'P-April '!AL55</f>
        <v>0</v>
      </c>
      <c r="AL55" s="202">
        <f t="shared" si="4"/>
        <v>0</v>
      </c>
    </row>
    <row r="56" spans="2:38" ht="20.100000000000001" customHeight="1" thickBot="1">
      <c r="B56" s="247" t="str">
        <f>'P-April '!B56</f>
        <v xml:space="preserve">पाणी पुरवठा कर्मचारी वेतन </v>
      </c>
      <c r="C56" s="247" t="str">
        <f>'P-April '!C56</f>
        <v>२२१५-१०३-०१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02">
        <f t="shared" si="3"/>
        <v>0</v>
      </c>
      <c r="AK56" s="201">
        <f>'P-April '!AL56</f>
        <v>0</v>
      </c>
      <c r="AL56" s="202">
        <f t="shared" si="4"/>
        <v>0</v>
      </c>
    </row>
    <row r="57" spans="2:38" ht="20.100000000000001" customHeight="1" thickBot="1">
      <c r="B57" s="247" t="str">
        <f>'P-April '!B57</f>
        <v xml:space="preserve">पाणी मीटर / साहित्य खरेदी </v>
      </c>
      <c r="C57" s="247" t="str">
        <f>'P-April '!C57</f>
        <v>२२१५-१०१-२१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02">
        <f t="shared" si="3"/>
        <v>0</v>
      </c>
      <c r="AK57" s="201">
        <f>'P-April '!AL57</f>
        <v>0</v>
      </c>
      <c r="AL57" s="202">
        <f t="shared" si="4"/>
        <v>0</v>
      </c>
    </row>
    <row r="58" spans="2:38" ht="20.100000000000001" customHeight="1" thickBot="1">
      <c r="B58" s="247" t="str">
        <f>'P-April '!B58</f>
        <v xml:space="preserve">नळमार्गाचे परीक्षण व दुरुस्ती </v>
      </c>
      <c r="C58" s="247" t="str">
        <f>'P-April '!C58</f>
        <v>२२१५-१०१-२७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02">
        <f t="shared" si="3"/>
        <v>0</v>
      </c>
      <c r="AK58" s="201">
        <f>'P-April '!AL58</f>
        <v>0</v>
      </c>
      <c r="AL58" s="202">
        <f t="shared" si="4"/>
        <v>0</v>
      </c>
    </row>
    <row r="59" spans="2:38" ht="20.100000000000001" customHeight="1" thickBot="1">
      <c r="B59" s="247" t="str">
        <f>'P-April '!B59</f>
        <v>शासकीय पाणीपट्टीचा भरणा करणे</v>
      </c>
      <c r="C59" s="247" t="str">
        <f>'P-April '!C59</f>
        <v>२२१५-१०१-१४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02">
        <f t="shared" si="3"/>
        <v>0</v>
      </c>
      <c r="AK59" s="201">
        <f>'P-April '!AL59</f>
        <v>0</v>
      </c>
      <c r="AL59" s="202">
        <f t="shared" si="4"/>
        <v>0</v>
      </c>
    </row>
    <row r="60" spans="2:38" ht="20.100000000000001" customHeight="1" thickBot="1">
      <c r="B60" s="247" t="str">
        <f>'P-April '!B60</f>
        <v xml:space="preserve">नलिका विहिरीची देखभाल व दुरुस्ती </v>
      </c>
      <c r="C60" s="247" t="str">
        <f>'P-April '!C60</f>
        <v>२२१५-१०२-२७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02">
        <f t="shared" si="3"/>
        <v>0</v>
      </c>
      <c r="AK60" s="201">
        <f>'P-April '!AL60</f>
        <v>0</v>
      </c>
      <c r="AL60" s="202">
        <f t="shared" si="4"/>
        <v>0</v>
      </c>
    </row>
    <row r="61" spans="2:38" ht="20.100000000000001" customHeight="1" thickBot="1">
      <c r="B61" s="247" t="str">
        <f>'P-April '!B61</f>
        <v xml:space="preserve">हात पंप / वीज पंप वर्गणी </v>
      </c>
      <c r="C61" s="247" t="str">
        <f>'P-April '!C61</f>
        <v>२२१५-१०२-३२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02">
        <f t="shared" si="3"/>
        <v>0</v>
      </c>
      <c r="AK61" s="201">
        <f>'P-April '!AL61</f>
        <v>0</v>
      </c>
      <c r="AL61" s="202">
        <f t="shared" si="4"/>
        <v>0</v>
      </c>
    </row>
    <row r="62" spans="2:38" ht="20.100000000000001" customHeight="1" thickBot="1">
      <c r="B62" s="247" t="str">
        <f>'P-April '!B62</f>
        <v>( अ ) पाणी पुरवठा वीज देयक</v>
      </c>
      <c r="C62" s="247" t="str">
        <f>'P-April '!C62</f>
        <v>२२१५-१०१-१३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02">
        <f t="shared" si="3"/>
        <v>0</v>
      </c>
      <c r="AK62" s="201">
        <f>'P-April '!AL62</f>
        <v>0</v>
      </c>
      <c r="AL62" s="202">
        <f t="shared" si="4"/>
        <v>0</v>
      </c>
    </row>
    <row r="63" spans="2:38" ht="20.100000000000001" customHeight="1" thickBot="1">
      <c r="B63" s="247" t="str">
        <f>'P-April '!B63</f>
        <v xml:space="preserve">आरोग्य </v>
      </c>
      <c r="C63" s="247">
        <f>'P-April '!C63</f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02">
        <f t="shared" si="3"/>
        <v>0</v>
      </c>
      <c r="AK63" s="201">
        <f>'P-April '!AL63</f>
        <v>0</v>
      </c>
      <c r="AL63" s="202">
        <f t="shared" si="4"/>
        <v>0</v>
      </c>
    </row>
    <row r="64" spans="2:38" ht="20.100000000000001" customHeight="1" thickBot="1">
      <c r="B64" s="247" t="str">
        <f>'P-April '!B64</f>
        <v xml:space="preserve">साहित्य खरेदी </v>
      </c>
      <c r="C64" s="247" t="str">
        <f>'P-April '!C64</f>
        <v>२५१५-१०३-२१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02">
        <f t="shared" si="3"/>
        <v>0</v>
      </c>
      <c r="AK64" s="201">
        <f>'P-April '!AL64</f>
        <v>0</v>
      </c>
      <c r="AL64" s="202">
        <f t="shared" si="4"/>
        <v>0</v>
      </c>
    </row>
    <row r="65" spans="2:38" ht="20.100000000000001" customHeight="1" thickBot="1">
      <c r="B65" s="247" t="str">
        <f>'P-April '!B65</f>
        <v xml:space="preserve">पेट्रोल तेल व वंगण </v>
      </c>
      <c r="C65" s="247" t="str">
        <f>'P-April '!C65</f>
        <v>२५१५-१०३-२४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02">
        <f t="shared" si="3"/>
        <v>0</v>
      </c>
      <c r="AK65" s="201">
        <f>'P-April '!AL65</f>
        <v>0</v>
      </c>
      <c r="AL65" s="202">
        <f t="shared" si="4"/>
        <v>0</v>
      </c>
    </row>
    <row r="66" spans="2:38" ht="20.100000000000001" customHeight="1" thickBot="1">
      <c r="B66" s="247" t="str">
        <f>'P-April '!B66</f>
        <v xml:space="preserve">कर्म. भविष्य निर्वाह निधी </v>
      </c>
      <c r="C66" s="247" t="str">
        <f>'P-April '!C66</f>
        <v>८००९-१०२-५६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02">
        <f t="shared" si="3"/>
        <v>0</v>
      </c>
      <c r="AK66" s="201">
        <f>'P-April '!AL66</f>
        <v>0</v>
      </c>
      <c r="AL66" s="202">
        <f t="shared" si="4"/>
        <v>0</v>
      </c>
    </row>
    <row r="67" spans="2:38" ht="20.100000000000001" customHeight="1" thickBot="1">
      <c r="B67" s="247" t="str">
        <f>'P-April '!B67</f>
        <v xml:space="preserve">अग्रिम / अनामत </v>
      </c>
      <c r="C67" s="247" t="str">
        <f>'P-April '!C67</f>
        <v>८४४३-१०२-५६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02">
        <f t="shared" si="3"/>
        <v>0</v>
      </c>
      <c r="AK67" s="201">
        <f>'P-April '!AL67</f>
        <v>0</v>
      </c>
      <c r="AL67" s="202">
        <f t="shared" si="4"/>
        <v>0</v>
      </c>
    </row>
    <row r="68" spans="2:38" ht="20.100000000000001" customHeight="1" thickBot="1">
      <c r="B68" s="247" t="str">
        <f>'P-April '!B68</f>
        <v xml:space="preserve">ठेवी </v>
      </c>
      <c r="C68" s="247" t="str">
        <f>'P-April '!C68</f>
        <v>८४४३-१०३-५६</v>
      </c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02">
        <f t="shared" si="3"/>
        <v>0</v>
      </c>
      <c r="AK68" s="201">
        <f>'P-April '!AL68</f>
        <v>0</v>
      </c>
      <c r="AL68" s="202">
        <f t="shared" si="4"/>
        <v>0</v>
      </c>
    </row>
    <row r="69" spans="2:38" ht="20.100000000000001" customHeight="1" thickBot="1">
      <c r="B69" s="247" t="str">
        <f>'P-April '!B69</f>
        <v>इतर ( ग्रामनिधी कडे वर्ग रकमा )</v>
      </c>
      <c r="C69" s="247" t="str">
        <f>'P-April '!C69</f>
        <v>८४४३-१०३-c ५६</v>
      </c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02">
        <f t="shared" si="3"/>
        <v>0</v>
      </c>
      <c r="AK69" s="201">
        <f>'P-April '!AL69</f>
        <v>0</v>
      </c>
      <c r="AL69" s="202">
        <f t="shared" si="4"/>
        <v>0</v>
      </c>
    </row>
    <row r="70" spans="2:38" ht="20.100000000000001" customHeight="1" thickBot="1">
      <c r="B70" s="247" t="str">
        <f>'P-April '!B70</f>
        <v xml:space="preserve"> </v>
      </c>
      <c r="C70" s="247" t="str">
        <f>'P-April '!C70</f>
        <v xml:space="preserve"> 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02">
        <f t="shared" si="3"/>
        <v>0</v>
      </c>
      <c r="AK70" s="201">
        <f>'P-April '!AL70</f>
        <v>0</v>
      </c>
      <c r="AL70" s="202">
        <f t="shared" si="4"/>
        <v>0</v>
      </c>
    </row>
    <row r="71" spans="2:38" ht="20.100000000000001" customHeight="1" thickBot="1">
      <c r="B71" s="247" t="str">
        <f>'P-April '!B71</f>
        <v xml:space="preserve"> </v>
      </c>
      <c r="C71" s="247" t="str">
        <f>'P-April '!C71</f>
        <v xml:space="preserve"> 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02">
        <f t="shared" si="3"/>
        <v>0</v>
      </c>
      <c r="AK71" s="201">
        <f>'P-April '!AL71</f>
        <v>0</v>
      </c>
      <c r="AL71" s="202">
        <f t="shared" si="4"/>
        <v>0</v>
      </c>
    </row>
    <row r="72" spans="2:38" ht="20.100000000000001" customHeight="1" thickBot="1">
      <c r="B72" s="247">
        <f>'P-April '!B72</f>
        <v>0</v>
      </c>
      <c r="C72" s="247">
        <f>'P-April '!C72</f>
        <v>0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02">
        <f t="shared" si="3"/>
        <v>0</v>
      </c>
      <c r="AK72" s="201">
        <f>'P-April '!AL72</f>
        <v>0</v>
      </c>
      <c r="AL72" s="202">
        <f t="shared" si="4"/>
        <v>0</v>
      </c>
    </row>
    <row r="73" spans="2:38" ht="20.100000000000001" customHeight="1" thickBot="1">
      <c r="B73" s="247">
        <f>'P-April '!B73</f>
        <v>0</v>
      </c>
      <c r="C73" s="247">
        <f>'P-April '!C73</f>
        <v>0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02">
        <f t="shared" si="3"/>
        <v>0</v>
      </c>
      <c r="AK73" s="201">
        <f>'P-April '!AL73</f>
        <v>0</v>
      </c>
      <c r="AL73" s="202">
        <f t="shared" si="4"/>
        <v>0</v>
      </c>
    </row>
    <row r="74" spans="2:38" ht="20.100000000000001" customHeight="1" thickBot="1">
      <c r="B74" s="247">
        <f>'P-April '!B74</f>
        <v>0</v>
      </c>
      <c r="C74" s="247">
        <f>'P-April '!C74</f>
        <v>0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02">
        <f t="shared" si="3"/>
        <v>0</v>
      </c>
      <c r="AK74" s="201">
        <f>'P-April '!AL74</f>
        <v>0</v>
      </c>
      <c r="AL74" s="202">
        <f t="shared" si="4"/>
        <v>0</v>
      </c>
    </row>
    <row r="75" spans="2:38" ht="20.100000000000001" customHeight="1" thickBot="1">
      <c r="B75" s="247">
        <f>'P-April '!B75</f>
        <v>0</v>
      </c>
      <c r="C75" s="247">
        <f>'P-April '!C75</f>
        <v>0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02">
        <f t="shared" si="3"/>
        <v>0</v>
      </c>
      <c r="AK75" s="201">
        <f>'P-April '!AL75</f>
        <v>0</v>
      </c>
      <c r="AL75" s="202">
        <f t="shared" si="4"/>
        <v>0</v>
      </c>
    </row>
    <row r="76" spans="2:38" ht="20.100000000000001" customHeight="1" thickBot="1">
      <c r="B76" s="247">
        <f>'P-April '!B76</f>
        <v>0</v>
      </c>
      <c r="C76" s="247">
        <f>'P-April '!C76</f>
        <v>0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16">
        <f t="shared" si="3"/>
        <v>0</v>
      </c>
      <c r="AK76" s="201">
        <f>'P-April '!AL76</f>
        <v>0</v>
      </c>
      <c r="AL76" s="216">
        <f t="shared" si="4"/>
        <v>0</v>
      </c>
    </row>
    <row r="77" spans="2:38" ht="20.100000000000001" customHeight="1" thickBot="1">
      <c r="B77" s="247">
        <f>'P-April '!B77</f>
        <v>0</v>
      </c>
      <c r="C77" s="247">
        <f>'P-April '!C77</f>
        <v>0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16">
        <f t="shared" si="3"/>
        <v>0</v>
      </c>
      <c r="AK77" s="201">
        <f>'P-April '!AL77</f>
        <v>0</v>
      </c>
      <c r="AL77" s="216">
        <f t="shared" si="4"/>
        <v>0</v>
      </c>
    </row>
    <row r="78" spans="2:38" ht="20.100000000000001" customHeight="1" thickBot="1">
      <c r="B78" s="247">
        <f>'P-April '!B78</f>
        <v>0</v>
      </c>
      <c r="C78" s="247">
        <f>'P-April '!C78</f>
        <v>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16">
        <f t="shared" si="3"/>
        <v>0</v>
      </c>
      <c r="AK78" s="201">
        <f>'P-April '!AL78</f>
        <v>0</v>
      </c>
      <c r="AL78" s="216">
        <f t="shared" si="4"/>
        <v>0</v>
      </c>
    </row>
    <row r="79" spans="2:38" ht="20.100000000000001" customHeight="1" thickBot="1">
      <c r="B79" s="247" t="str">
        <f>'P-April '!B79</f>
        <v xml:space="preserve"> </v>
      </c>
      <c r="C79" s="247" t="str">
        <f>'P-April '!C79</f>
        <v xml:space="preserve"> 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16">
        <f t="shared" si="3"/>
        <v>0</v>
      </c>
      <c r="AK79" s="201">
        <f>'P-April '!AL79</f>
        <v>0</v>
      </c>
      <c r="AL79" s="216">
        <f t="shared" si="4"/>
        <v>0</v>
      </c>
    </row>
    <row r="80" spans="2:38" ht="20.100000000000001" customHeight="1" thickBot="1">
      <c r="B80" s="247" t="str">
        <f>'P-April '!B80</f>
        <v xml:space="preserve"> </v>
      </c>
      <c r="C80" s="247" t="str">
        <f>'P-April '!C80</f>
        <v xml:space="preserve"> 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16">
        <f t="shared" si="3"/>
        <v>0</v>
      </c>
      <c r="AK80" s="201">
        <f>'P-April '!AL80</f>
        <v>0</v>
      </c>
      <c r="AL80" s="216">
        <f t="shared" si="4"/>
        <v>0</v>
      </c>
    </row>
    <row r="81" spans="34:38" ht="20.100000000000001" customHeight="1" thickBot="1">
      <c r="AH81" s="1024" t="s">
        <v>69</v>
      </c>
      <c r="AI81" s="1024"/>
      <c r="AJ81" s="206">
        <f t="shared" ref="AJ81:AK81" si="5">SUM(AJ50:AJ80)</f>
        <v>0</v>
      </c>
      <c r="AK81" s="206">
        <f t="shared" si="5"/>
        <v>0</v>
      </c>
      <c r="AL81" s="206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rintOptions horizontalCentered="1" verticalCentered="1"/>
  <pageMargins left="0.7" right="0.7" top="0.75" bottom="0.75" header="0.3" footer="0.3"/>
  <pageSetup paperSize="5" scale="48" orientation="landscape" horizontalDpi="300" r:id="rId1"/>
  <rowBreaks count="1" manualBreakCount="1">
    <brk id="43" max="37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2060"/>
  </sheetPr>
  <dimension ref="A1:AR81"/>
  <sheetViews>
    <sheetView view="pageBreakPreview" topLeftCell="A55" zoomScale="50" zoomScaleSheetLayoutView="50" workbookViewId="0">
      <selection activeCell="I84" sqref="I84"/>
    </sheetView>
  </sheetViews>
  <sheetFormatPr defaultRowHeight="22.5"/>
  <cols>
    <col min="1" max="1" width="0.140625" style="191" customWidth="1"/>
    <col min="2" max="2" width="34.5703125" style="191" customWidth="1"/>
    <col min="3" max="3" width="15.28515625" style="191" customWidth="1"/>
    <col min="4" max="4" width="9.140625" style="191" customWidth="1"/>
    <col min="5" max="35" width="7.7109375" style="191" customWidth="1"/>
    <col min="36" max="36" width="12.42578125" style="221" customWidth="1"/>
    <col min="37" max="37" width="12.5703125" style="221" customWidth="1"/>
    <col min="38" max="38" width="9.28515625" style="221" bestFit="1" customWidth="1"/>
    <col min="39" max="16384" width="9.140625" style="191"/>
  </cols>
  <sheetData>
    <row r="1" spans="1:44" ht="45" customHeight="1"/>
    <row r="2" spans="1:44" s="232" customFormat="1" ht="23.25" customHeight="1">
      <c r="A2" s="1018" t="s">
        <v>61</v>
      </c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  <c r="S2" s="1018"/>
      <c r="T2" s="1018"/>
      <c r="U2" s="1018"/>
      <c r="V2" s="1018"/>
      <c r="W2" s="1018"/>
      <c r="X2" s="1018"/>
      <c r="Y2" s="1018"/>
      <c r="Z2" s="1018"/>
      <c r="AA2" s="1018"/>
      <c r="AB2" s="1018"/>
      <c r="AC2" s="1018"/>
      <c r="AD2" s="1018"/>
      <c r="AE2" s="1018"/>
      <c r="AF2" s="1018"/>
      <c r="AG2" s="1018"/>
      <c r="AH2" s="1018"/>
      <c r="AI2" s="1018"/>
      <c r="AJ2" s="1018"/>
      <c r="AK2" s="1018"/>
      <c r="AL2" s="1018"/>
    </row>
    <row r="3" spans="1:44" s="232" customFormat="1" ht="27">
      <c r="A3" s="1019" t="s">
        <v>821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1019"/>
      <c r="AA3" s="1019"/>
      <c r="AB3" s="1019"/>
      <c r="AC3" s="1019"/>
      <c r="AD3" s="1019"/>
      <c r="AE3" s="1019"/>
      <c r="AF3" s="1019"/>
      <c r="AG3" s="1019"/>
      <c r="AH3" s="1019"/>
      <c r="AI3" s="1019"/>
      <c r="AJ3" s="1019"/>
      <c r="AK3" s="1019"/>
      <c r="AL3" s="1019"/>
    </row>
    <row r="4" spans="1:44" s="236" customFormat="1" ht="27">
      <c r="A4" s="233" t="s">
        <v>60</v>
      </c>
      <c r="B4" s="234" t="s">
        <v>62</v>
      </c>
      <c r="C4" s="233" t="s">
        <v>823</v>
      </c>
      <c r="D4" s="1020" t="s">
        <v>63</v>
      </c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0"/>
      <c r="T4" s="1020"/>
      <c r="U4" s="1020"/>
      <c r="V4" s="1020"/>
      <c r="W4" s="1020"/>
      <c r="X4" s="1020"/>
      <c r="Y4" s="1020"/>
      <c r="Z4" s="1020"/>
      <c r="AA4" s="1020"/>
      <c r="AB4" s="1020"/>
      <c r="AC4" s="1020"/>
      <c r="AD4" s="1020"/>
      <c r="AE4" s="1020"/>
      <c r="AF4" s="1020"/>
      <c r="AG4" s="1020"/>
      <c r="AH4" s="1020"/>
      <c r="AI4" s="1020"/>
      <c r="AJ4" s="1020"/>
      <c r="AK4" s="235" t="s">
        <v>64</v>
      </c>
      <c r="AL4" s="235"/>
      <c r="AN4" s="232"/>
      <c r="AO4" s="232"/>
      <c r="AP4" s="232"/>
      <c r="AQ4" s="232"/>
      <c r="AR4" s="232"/>
    </row>
    <row r="5" spans="1:44" s="236" customFormat="1" ht="27.75" thickBot="1">
      <c r="B5" s="1020" t="s">
        <v>65</v>
      </c>
      <c r="C5" s="1020"/>
      <c r="D5" s="1021" t="str">
        <f>'मुख्य पान '!E2</f>
        <v>बळसाणे</v>
      </c>
      <c r="E5" s="1021"/>
      <c r="F5" s="1021"/>
      <c r="G5" s="1020" t="s">
        <v>66</v>
      </c>
      <c r="H5" s="1020"/>
      <c r="I5" s="1020"/>
      <c r="J5" s="1020" t="str">
        <f>'मुख्य पान '!I2</f>
        <v xml:space="preserve">साक्री </v>
      </c>
      <c r="K5" s="1020"/>
      <c r="L5" s="1020"/>
      <c r="M5" s="1020"/>
      <c r="N5" s="1020"/>
      <c r="O5" s="1020"/>
      <c r="Y5" s="1020" t="s">
        <v>67</v>
      </c>
      <c r="Z5" s="1020"/>
      <c r="AA5" s="1020" t="str">
        <f>'मुख्य पान '!M2</f>
        <v xml:space="preserve">धुळे </v>
      </c>
      <c r="AB5" s="1020"/>
      <c r="AC5" s="1020"/>
      <c r="AD5" s="1020"/>
      <c r="AE5" s="1020"/>
      <c r="AF5" s="1020"/>
      <c r="AG5" s="1020"/>
      <c r="AJ5" s="237"/>
      <c r="AK5" s="237"/>
      <c r="AL5" s="237"/>
      <c r="AN5" s="232"/>
      <c r="AO5" s="232"/>
      <c r="AP5" s="232"/>
      <c r="AQ5" s="232"/>
      <c r="AR5" s="232"/>
    </row>
    <row r="6" spans="1:44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1016" t="s">
        <v>57</v>
      </c>
      <c r="AK6" s="1016" t="s">
        <v>58</v>
      </c>
      <c r="AL6" s="1016" t="s">
        <v>59</v>
      </c>
      <c r="AN6" s="191"/>
      <c r="AO6" s="191"/>
      <c r="AP6" s="191"/>
      <c r="AQ6" s="191"/>
      <c r="AR6" s="191"/>
    </row>
    <row r="7" spans="1:44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1017"/>
      <c r="AK7" s="1017"/>
      <c r="AL7" s="1017"/>
      <c r="AN7" s="191"/>
      <c r="AO7" s="191"/>
      <c r="AP7" s="191"/>
      <c r="AQ7" s="191"/>
      <c r="AR7" s="191"/>
    </row>
    <row r="8" spans="1:44" ht="20.100000000000001" customHeight="1" thickBot="1">
      <c r="B8" s="247" t="str">
        <f>'P-may'!B8</f>
        <v xml:space="preserve">जनरल पाणीपट्टी </v>
      </c>
      <c r="C8" s="247" t="str">
        <f>'P-may'!C8</f>
        <v xml:space="preserve">०२१५-८०० 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28">
        <f>SUM(E8:AI8)</f>
        <v>0</v>
      </c>
      <c r="AK8" s="228">
        <f>'P-may'!AL8</f>
        <v>0</v>
      </c>
      <c r="AL8" s="229">
        <f>SUM(AJ8:AK8)</f>
        <v>0</v>
      </c>
    </row>
    <row r="9" spans="1:44" ht="20.100000000000001" customHeight="1" thickBot="1">
      <c r="B9" s="247" t="str">
        <f>'P-may'!B9</f>
        <v xml:space="preserve">स्पेशल पाणीपट्टी </v>
      </c>
      <c r="C9" s="247" t="str">
        <f>'P-may'!C9</f>
        <v xml:space="preserve">०२१५-१०१ 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29">
        <f t="shared" ref="AJ9:AJ36" si="0">SUM(E9:AI9)</f>
        <v>0</v>
      </c>
      <c r="AK9" s="228">
        <f>'P-may'!AL9</f>
        <v>0</v>
      </c>
      <c r="AL9" s="229">
        <f t="shared" ref="AL9:AL36" si="1">SUM(AJ9:AK9)</f>
        <v>0</v>
      </c>
    </row>
    <row r="10" spans="1:44" ht="20.100000000000001" customHeight="1" thickBot="1">
      <c r="B10" s="247" t="str">
        <f>'P-may'!B10</f>
        <v xml:space="preserve">पाईप लाईन दुरुस्ती </v>
      </c>
      <c r="C10" s="247" t="str">
        <f>'P-may'!C10</f>
        <v>२२१५-१०१-०२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29">
        <f t="shared" si="0"/>
        <v>0</v>
      </c>
      <c r="AK10" s="228">
        <f>'P-may'!AL10</f>
        <v>0</v>
      </c>
      <c r="AL10" s="229">
        <f t="shared" si="1"/>
        <v>0</v>
      </c>
    </row>
    <row r="11" spans="1:44" ht="20.100000000000001" customHeight="1" thickBot="1">
      <c r="B11" s="247" t="str">
        <f>'P-may'!B11</f>
        <v xml:space="preserve">पाणी पुरवठा नवीन कामे </v>
      </c>
      <c r="C11" s="247" t="str">
        <f>'P-may'!C11</f>
        <v>४२१५-१०२-५३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29">
        <f t="shared" si="0"/>
        <v>0</v>
      </c>
      <c r="AK11" s="228">
        <f>'P-may'!AL11</f>
        <v>0</v>
      </c>
      <c r="AL11" s="229">
        <f t="shared" si="1"/>
        <v>0</v>
      </c>
    </row>
    <row r="12" spans="1:44" ht="20.100000000000001" customHeight="1" thickBot="1">
      <c r="B12" s="247" t="str">
        <f>'P-may'!B12</f>
        <v xml:space="preserve">पाणी पुरवठा कर्मचारी वेतन </v>
      </c>
      <c r="C12" s="247" t="str">
        <f>'P-may'!C12</f>
        <v>२२१५-१०३-०१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29">
        <f t="shared" si="0"/>
        <v>0</v>
      </c>
      <c r="AK12" s="228">
        <f>'P-may'!AL12</f>
        <v>0</v>
      </c>
      <c r="AL12" s="229">
        <f t="shared" si="1"/>
        <v>0</v>
      </c>
    </row>
    <row r="13" spans="1:44" ht="20.100000000000001" customHeight="1" thickBot="1">
      <c r="B13" s="247" t="str">
        <f>'P-may'!B13</f>
        <v xml:space="preserve">नळ पाणी पुरवठ्यातील देयकासाठी ५०% अनुदान </v>
      </c>
      <c r="C13" s="247" t="str">
        <f>'P-may'!C13</f>
        <v>१६०१-१०२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29">
        <f t="shared" si="0"/>
        <v>0</v>
      </c>
      <c r="AK13" s="228">
        <f>'P-may'!AL13</f>
        <v>0</v>
      </c>
      <c r="AL13" s="229">
        <f t="shared" si="1"/>
        <v>0</v>
      </c>
    </row>
    <row r="14" spans="1:44" ht="20.100000000000001" customHeight="1" thickBot="1">
      <c r="B14" s="247" t="str">
        <f>'P-may'!B14</f>
        <v xml:space="preserve">इतर ( वर्गणी ) </v>
      </c>
      <c r="C14" s="247">
        <f>'P-may'!C14</f>
        <v>0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29">
        <f t="shared" si="0"/>
        <v>0</v>
      </c>
      <c r="AK14" s="228">
        <f>'P-may'!AL14</f>
        <v>0</v>
      </c>
      <c r="AL14" s="229">
        <f t="shared" si="1"/>
        <v>0</v>
      </c>
    </row>
    <row r="15" spans="1:44" ht="20.100000000000001" customHeight="1" thickBot="1">
      <c r="B15" s="247" t="str">
        <f>'P-may'!B15</f>
        <v xml:space="preserve">व्याज जमा </v>
      </c>
      <c r="C15" s="247" t="str">
        <f>'P-may'!C15</f>
        <v xml:space="preserve">००४९-१०१ </v>
      </c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29">
        <f t="shared" si="0"/>
        <v>0</v>
      </c>
      <c r="AK15" s="228">
        <f>'P-may'!AL15</f>
        <v>0</v>
      </c>
      <c r="AL15" s="229">
        <f t="shared" si="1"/>
        <v>0</v>
      </c>
    </row>
    <row r="16" spans="1:44" ht="20.100000000000001" customHeight="1" thickBot="1">
      <c r="B16" s="247" t="str">
        <f>'P-may'!B16</f>
        <v xml:space="preserve">देणगी </v>
      </c>
      <c r="C16" s="247" t="str">
        <f>'P-may'!C16</f>
        <v xml:space="preserve">०५१५-८०० 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29">
        <f t="shared" si="0"/>
        <v>0</v>
      </c>
      <c r="AK16" s="228">
        <f>'P-may'!AL16</f>
        <v>0</v>
      </c>
      <c r="AL16" s="229">
        <f t="shared" si="1"/>
        <v>0</v>
      </c>
    </row>
    <row r="17" spans="2:44" ht="20.100000000000001" customHeight="1" thickBot="1">
      <c r="B17" s="247" t="str">
        <f>'P-may'!B17</f>
        <v xml:space="preserve">इतर जमा </v>
      </c>
      <c r="C17" s="247" t="str">
        <f>'P-may'!C17</f>
        <v xml:space="preserve">०५१५-८०० 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29">
        <f t="shared" si="0"/>
        <v>0</v>
      </c>
      <c r="AK17" s="228">
        <f>'P-may'!AL17</f>
        <v>0</v>
      </c>
      <c r="AL17" s="229">
        <f t="shared" si="1"/>
        <v>0</v>
      </c>
    </row>
    <row r="18" spans="2:44" ht="20.100000000000001" customHeight="1" thickBot="1">
      <c r="B18" s="247" t="str">
        <f>'P-may'!B18</f>
        <v>लिलाव (पाणी पुरवठा साहित्य )</v>
      </c>
      <c r="C18" s="247" t="str">
        <f>'P-may'!C18</f>
        <v>०५१५-८००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29">
        <f t="shared" si="0"/>
        <v>0</v>
      </c>
      <c r="AK18" s="228">
        <f>'P-may'!AL18</f>
        <v>0</v>
      </c>
      <c r="AL18" s="229">
        <f t="shared" si="1"/>
        <v>0</v>
      </c>
    </row>
    <row r="19" spans="2:44" ht="20.100000000000001" customHeight="1" thickBot="1">
      <c r="B19" s="247" t="str">
        <f>'P-may'!B19</f>
        <v xml:space="preserve">बांधकाम </v>
      </c>
      <c r="C19" s="247" t="str">
        <f>'P-may'!C19</f>
        <v>१६०१-१०२-५३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29">
        <f t="shared" si="0"/>
        <v>0</v>
      </c>
      <c r="AK19" s="228">
        <f>'P-may'!AL19</f>
        <v>0</v>
      </c>
      <c r="AL19" s="229">
        <f t="shared" si="1"/>
        <v>0</v>
      </c>
    </row>
    <row r="20" spans="2:44" ht="20.100000000000001" customHeight="1" thickBot="1">
      <c r="B20" s="247" t="str">
        <f>'P-may'!B20</f>
        <v xml:space="preserve">अनामत / प्रतीभुती </v>
      </c>
      <c r="C20" s="247" t="str">
        <f>'P-may'!C20</f>
        <v>८४४३-१०२-५५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29">
        <f t="shared" si="0"/>
        <v>0</v>
      </c>
      <c r="AK20" s="228">
        <f>'P-may'!AL20</f>
        <v>0</v>
      </c>
      <c r="AL20" s="229">
        <f t="shared" si="1"/>
        <v>0</v>
      </c>
    </row>
    <row r="21" spans="2:44" ht="20.100000000000001" customHeight="1" thickBot="1">
      <c r="B21" s="247" t="str">
        <f>'P-may'!B21</f>
        <v xml:space="preserve">ठेवी </v>
      </c>
      <c r="C21" s="247" t="str">
        <f>'P-may'!C21</f>
        <v>८४४३-१०३-५५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29">
        <f t="shared" si="0"/>
        <v>0</v>
      </c>
      <c r="AK21" s="228">
        <f>'P-may'!AL21</f>
        <v>0</v>
      </c>
      <c r="AL21" s="229">
        <f t="shared" si="1"/>
        <v>0</v>
      </c>
    </row>
    <row r="22" spans="2:44" ht="20.100000000000001" customHeight="1" thickBot="1">
      <c r="B22" s="247" t="str">
        <f>'P-may'!B22</f>
        <v xml:space="preserve">वर्ग रकमा </v>
      </c>
      <c r="C22" s="247" t="str">
        <f>'P-may'!C22</f>
        <v xml:space="preserve"> 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29">
        <f t="shared" si="0"/>
        <v>0</v>
      </c>
      <c r="AK22" s="228">
        <f>'P-may'!AL22</f>
        <v>0</v>
      </c>
      <c r="AL22" s="229">
        <f t="shared" si="1"/>
        <v>0</v>
      </c>
    </row>
    <row r="23" spans="2:44" ht="20.100000000000001" customHeight="1" thickBot="1">
      <c r="B23" s="247" t="str">
        <f>'P-may'!B23</f>
        <v xml:space="preserve">गट विकास अधिकारी अनुदान </v>
      </c>
      <c r="C23" s="247" t="str">
        <f>'P-may'!C23</f>
        <v xml:space="preserve"> 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29">
        <f t="shared" si="0"/>
        <v>0</v>
      </c>
      <c r="AK23" s="228">
        <f>'P-may'!AL23</f>
        <v>0</v>
      </c>
      <c r="AL23" s="229">
        <f t="shared" si="1"/>
        <v>0</v>
      </c>
    </row>
    <row r="24" spans="2:44" ht="20.100000000000001" customHeight="1" thickBot="1">
      <c r="B24" s="247" t="str">
        <f>'P-may'!B24</f>
        <v xml:space="preserve">पाणी पुरवठा वर्गणी </v>
      </c>
      <c r="C24" s="247" t="str">
        <f>'P-may'!C24</f>
        <v xml:space="preserve"> 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29">
        <f t="shared" si="0"/>
        <v>0</v>
      </c>
      <c r="AK24" s="228">
        <f>'P-may'!AL24</f>
        <v>0</v>
      </c>
      <c r="AL24" s="229">
        <f t="shared" si="1"/>
        <v>0</v>
      </c>
      <c r="AN24" s="194"/>
      <c r="AO24" s="194"/>
      <c r="AP24" s="194"/>
      <c r="AQ24" s="194"/>
      <c r="AR24" s="194"/>
    </row>
    <row r="25" spans="2:44" ht="20.100000000000001" customHeight="1" thickBot="1">
      <c r="B25" s="247" t="str">
        <f>'P-may'!B25</f>
        <v xml:space="preserve"> </v>
      </c>
      <c r="C25" s="247" t="str">
        <f>'P-may'!C25</f>
        <v xml:space="preserve"> 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29">
        <f t="shared" si="0"/>
        <v>0</v>
      </c>
      <c r="AK25" s="228">
        <f>'P-may'!AL25</f>
        <v>0</v>
      </c>
      <c r="AL25" s="229">
        <f t="shared" si="1"/>
        <v>0</v>
      </c>
      <c r="AN25" s="194"/>
      <c r="AO25" s="194"/>
      <c r="AP25" s="194"/>
      <c r="AQ25" s="194"/>
      <c r="AR25" s="194"/>
    </row>
    <row r="26" spans="2:44" ht="20.100000000000001" customHeight="1" thickBot="1">
      <c r="B26" s="247">
        <f>'P-may'!B26</f>
        <v>0</v>
      </c>
      <c r="C26" s="247">
        <f>'P-may'!C26</f>
        <v>0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29">
        <f t="shared" si="0"/>
        <v>0</v>
      </c>
      <c r="AK26" s="228">
        <f>'P-may'!AL26</f>
        <v>0</v>
      </c>
      <c r="AL26" s="229">
        <f t="shared" si="1"/>
        <v>0</v>
      </c>
      <c r="AN26" s="194"/>
      <c r="AO26" s="194"/>
      <c r="AP26" s="194"/>
      <c r="AQ26" s="194"/>
      <c r="AR26" s="194"/>
    </row>
    <row r="27" spans="2:44" ht="20.100000000000001" customHeight="1" thickBot="1">
      <c r="B27" s="247">
        <f>'P-may'!B27</f>
        <v>0</v>
      </c>
      <c r="C27" s="247">
        <f>'P-may'!C27</f>
        <v>0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29">
        <f t="shared" si="0"/>
        <v>0</v>
      </c>
      <c r="AK27" s="228">
        <f>'P-may'!AL27</f>
        <v>0</v>
      </c>
      <c r="AL27" s="229">
        <f t="shared" si="1"/>
        <v>0</v>
      </c>
      <c r="AN27" s="194"/>
      <c r="AO27" s="194"/>
      <c r="AP27" s="194"/>
      <c r="AQ27" s="194"/>
      <c r="AR27" s="194"/>
    </row>
    <row r="28" spans="2:44" ht="20.100000000000001" customHeight="1" thickBot="1">
      <c r="B28" s="247">
        <f>'P-may'!B28</f>
        <v>0</v>
      </c>
      <c r="C28" s="247">
        <f>'P-may'!C28</f>
        <v>0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29">
        <f t="shared" si="0"/>
        <v>0</v>
      </c>
      <c r="AK28" s="228">
        <f>'P-may'!AL28</f>
        <v>0</v>
      </c>
      <c r="AL28" s="229">
        <f t="shared" si="1"/>
        <v>0</v>
      </c>
    </row>
    <row r="29" spans="2:44" ht="20.100000000000001" customHeight="1" thickBot="1">
      <c r="B29" s="247">
        <f>'P-may'!B29</f>
        <v>0</v>
      </c>
      <c r="C29" s="247">
        <f>'P-may'!C29</f>
        <v>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29">
        <f t="shared" si="0"/>
        <v>0</v>
      </c>
      <c r="AK29" s="228">
        <f>'P-may'!AL29</f>
        <v>0</v>
      </c>
      <c r="AL29" s="229">
        <f t="shared" si="1"/>
        <v>0</v>
      </c>
    </row>
    <row r="30" spans="2:44" ht="20.100000000000001" customHeight="1" thickBot="1">
      <c r="B30" s="247">
        <f>'P-may'!B30</f>
        <v>0</v>
      </c>
      <c r="C30" s="247">
        <f>'P-may'!C30</f>
        <v>0</v>
      </c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29">
        <f t="shared" si="0"/>
        <v>0</v>
      </c>
      <c r="AK30" s="228">
        <f>'P-may'!AL30</f>
        <v>0</v>
      </c>
      <c r="AL30" s="229">
        <f t="shared" si="1"/>
        <v>0</v>
      </c>
    </row>
    <row r="31" spans="2:44" ht="20.100000000000001" customHeight="1" thickBot="1">
      <c r="B31" s="247">
        <f>'P-may'!B31</f>
        <v>0</v>
      </c>
      <c r="C31" s="247">
        <f>'P-may'!C31</f>
        <v>0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29">
        <f t="shared" si="0"/>
        <v>0</v>
      </c>
      <c r="AK31" s="228">
        <f>'P-may'!AL31</f>
        <v>0</v>
      </c>
      <c r="AL31" s="229">
        <f t="shared" si="1"/>
        <v>0</v>
      </c>
    </row>
    <row r="32" spans="2:44" ht="20.100000000000001" customHeight="1" thickBot="1">
      <c r="B32" s="247">
        <f>'P-may'!B32</f>
        <v>0</v>
      </c>
      <c r="C32" s="247">
        <f>'P-may'!C32</f>
        <v>0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29">
        <f t="shared" si="0"/>
        <v>0</v>
      </c>
      <c r="AK32" s="228">
        <f>'P-may'!AL32</f>
        <v>0</v>
      </c>
      <c r="AL32" s="229">
        <f t="shared" si="1"/>
        <v>0</v>
      </c>
    </row>
    <row r="33" spans="1:44" ht="20.100000000000001" customHeight="1" thickBot="1">
      <c r="B33" s="247" t="str">
        <f>'P-may'!B33</f>
        <v xml:space="preserve"> </v>
      </c>
      <c r="C33" s="247" t="str">
        <f>'P-may'!C33</f>
        <v xml:space="preserve"> 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29">
        <f t="shared" si="0"/>
        <v>0</v>
      </c>
      <c r="AK33" s="228">
        <f>'P-may'!AL33</f>
        <v>0</v>
      </c>
      <c r="AL33" s="229">
        <f t="shared" si="1"/>
        <v>0</v>
      </c>
    </row>
    <row r="34" spans="1:44" ht="20.100000000000001" customHeight="1" thickBot="1">
      <c r="B34" s="247" t="str">
        <f>'P-may'!B34</f>
        <v xml:space="preserve"> </v>
      </c>
      <c r="C34" s="247" t="str">
        <f>'P-may'!C34</f>
        <v xml:space="preserve"> 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29">
        <f t="shared" si="0"/>
        <v>0</v>
      </c>
      <c r="AK34" s="228">
        <f>'P-may'!AL34</f>
        <v>0</v>
      </c>
      <c r="AL34" s="229">
        <f t="shared" si="1"/>
        <v>0</v>
      </c>
    </row>
    <row r="35" spans="1:44" ht="20.100000000000001" customHeight="1" thickBot="1">
      <c r="B35" s="247" t="str">
        <f>'P-may'!B35</f>
        <v xml:space="preserve"> </v>
      </c>
      <c r="C35" s="247" t="str">
        <f>'P-may'!C35</f>
        <v xml:space="preserve"> 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29">
        <f t="shared" si="0"/>
        <v>0</v>
      </c>
      <c r="AK35" s="228">
        <f>'P-may'!AL35</f>
        <v>0</v>
      </c>
      <c r="AL35" s="229">
        <f t="shared" si="1"/>
        <v>0</v>
      </c>
    </row>
    <row r="36" spans="1:44" ht="20.100000000000001" customHeight="1" thickBot="1">
      <c r="B36" s="247" t="str">
        <f>'P-may'!B36</f>
        <v xml:space="preserve"> </v>
      </c>
      <c r="C36" s="247" t="str">
        <f>'P-may'!C36</f>
        <v xml:space="preserve"> 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30">
        <f t="shared" si="0"/>
        <v>0</v>
      </c>
      <c r="AK36" s="228">
        <f>'P-may'!AL36</f>
        <v>0</v>
      </c>
      <c r="AL36" s="230">
        <f t="shared" si="1"/>
        <v>0</v>
      </c>
    </row>
    <row r="37" spans="1:44" ht="20.100000000000001" customHeight="1" thickBot="1">
      <c r="AG37" s="239"/>
      <c r="AH37" s="1010" t="s">
        <v>69</v>
      </c>
      <c r="AI37" s="1010"/>
      <c r="AJ37" s="225">
        <f>SUM(AJ8:AJ36)</f>
        <v>0</v>
      </c>
      <c r="AK37" s="225">
        <f t="shared" ref="AK37:AL37" si="2">SUM(AK8:AK36)</f>
        <v>0</v>
      </c>
      <c r="AL37" s="225">
        <f t="shared" si="2"/>
        <v>0</v>
      </c>
    </row>
    <row r="38" spans="1:44" ht="20.100000000000001" customHeight="1" thickBot="1">
      <c r="AG38" s="239"/>
      <c r="AH38" s="217"/>
      <c r="AI38" s="1011" t="s">
        <v>70</v>
      </c>
      <c r="AJ38" s="1026"/>
      <c r="AK38" s="1027">
        <f>'P-may'!AK38:AL38</f>
        <v>1234</v>
      </c>
      <c r="AL38" s="1028"/>
    </row>
    <row r="39" spans="1:44" ht="20.100000000000001" customHeight="1" thickBot="1">
      <c r="AG39" s="239"/>
      <c r="AH39" s="217"/>
      <c r="AI39" s="1011" t="s">
        <v>71</v>
      </c>
      <c r="AJ39" s="1026"/>
      <c r="AK39" s="1027">
        <f>AL37</f>
        <v>0</v>
      </c>
      <c r="AL39" s="1028"/>
    </row>
    <row r="40" spans="1:44" ht="20.100000000000001" customHeight="1" thickBot="1">
      <c r="AG40" s="239"/>
      <c r="AH40" s="217"/>
      <c r="AI40" s="1011" t="s">
        <v>72</v>
      </c>
      <c r="AJ40" s="1026"/>
      <c r="AK40" s="1027">
        <f>SUM(AK38:AL39)</f>
        <v>1234</v>
      </c>
      <c r="AL40" s="1028"/>
    </row>
    <row r="41" spans="1:44" ht="20.100000000000001" customHeight="1" thickBot="1">
      <c r="AG41" s="239"/>
      <c r="AH41" s="217"/>
      <c r="AI41" s="1011" t="s">
        <v>73</v>
      </c>
      <c r="AJ41" s="1026"/>
      <c r="AK41" s="1027">
        <f>AL81</f>
        <v>0</v>
      </c>
      <c r="AL41" s="1028"/>
    </row>
    <row r="42" spans="1:44" ht="20.100000000000001" customHeight="1" thickBot="1">
      <c r="AG42" s="239"/>
      <c r="AH42" s="217"/>
      <c r="AI42" s="1011" t="s">
        <v>74</v>
      </c>
      <c r="AJ42" s="1026"/>
      <c r="AK42" s="1027">
        <f>AK40-AK41</f>
        <v>1234</v>
      </c>
      <c r="AL42" s="1028"/>
    </row>
    <row r="43" spans="1:44">
      <c r="AG43" s="239"/>
      <c r="AH43" s="217"/>
      <c r="AI43" s="217"/>
      <c r="AK43" s="226">
        <f>SUM(AK41:AL42)</f>
        <v>1234</v>
      </c>
    </row>
    <row r="44" spans="1:44" s="232" customFormat="1" ht="23.25" customHeight="1">
      <c r="A44" s="1018" t="s">
        <v>61</v>
      </c>
      <c r="B44" s="1018"/>
      <c r="C44" s="1018"/>
      <c r="D44" s="1018"/>
      <c r="E44" s="1018"/>
      <c r="F44" s="1018"/>
      <c r="G44" s="1018"/>
      <c r="H44" s="1018"/>
      <c r="I44" s="1018"/>
      <c r="J44" s="1018"/>
      <c r="K44" s="1018"/>
      <c r="L44" s="1018"/>
      <c r="M44" s="1018"/>
      <c r="N44" s="1018"/>
      <c r="O44" s="1018"/>
      <c r="P44" s="1018"/>
      <c r="Q44" s="1018"/>
      <c r="R44" s="1018"/>
      <c r="S44" s="1018"/>
      <c r="T44" s="1018"/>
      <c r="U44" s="1018"/>
      <c r="V44" s="1018"/>
      <c r="W44" s="1018"/>
      <c r="X44" s="1018"/>
      <c r="Y44" s="1018"/>
      <c r="Z44" s="1018"/>
      <c r="AA44" s="1018"/>
      <c r="AB44" s="1018"/>
      <c r="AC44" s="1018"/>
      <c r="AD44" s="1018"/>
      <c r="AE44" s="1018"/>
      <c r="AF44" s="1018"/>
      <c r="AG44" s="1018"/>
      <c r="AH44" s="1018"/>
      <c r="AI44" s="1018"/>
      <c r="AJ44" s="1018"/>
      <c r="AK44" s="1018"/>
      <c r="AL44" s="1018"/>
    </row>
    <row r="45" spans="1:44" s="232" customFormat="1" ht="27">
      <c r="A45" s="1019" t="s">
        <v>821</v>
      </c>
      <c r="B45" s="1019"/>
      <c r="C45" s="1019"/>
      <c r="D45" s="1019"/>
      <c r="E45" s="1019"/>
      <c r="F45" s="1019"/>
      <c r="G45" s="1019"/>
      <c r="H45" s="1019"/>
      <c r="I45" s="1019"/>
      <c r="J45" s="1019"/>
      <c r="K45" s="1019"/>
      <c r="L45" s="1019"/>
      <c r="M45" s="1019"/>
      <c r="N45" s="1019"/>
      <c r="O45" s="1019"/>
      <c r="P45" s="1019"/>
      <c r="Q45" s="1019"/>
      <c r="R45" s="1019"/>
      <c r="S45" s="1019"/>
      <c r="T45" s="1019"/>
      <c r="U45" s="1019"/>
      <c r="V45" s="1019"/>
      <c r="W45" s="1019"/>
      <c r="X45" s="1019"/>
      <c r="Y45" s="1019"/>
      <c r="Z45" s="1019"/>
      <c r="AA45" s="1019"/>
      <c r="AB45" s="1019"/>
      <c r="AC45" s="1019"/>
      <c r="AD45" s="1019"/>
      <c r="AE45" s="1019"/>
      <c r="AF45" s="1019"/>
      <c r="AG45" s="1019"/>
      <c r="AH45" s="1019"/>
      <c r="AI45" s="1019"/>
      <c r="AJ45" s="1019"/>
      <c r="AK45" s="1019"/>
      <c r="AL45" s="1019"/>
    </row>
    <row r="46" spans="1:44" s="236" customFormat="1" ht="27">
      <c r="A46" s="233" t="s">
        <v>60</v>
      </c>
      <c r="B46" s="234" t="s">
        <v>62</v>
      </c>
      <c r="C46" s="233" t="s">
        <v>823</v>
      </c>
      <c r="D46" s="1020" t="s">
        <v>710</v>
      </c>
      <c r="E46" s="1020"/>
      <c r="F46" s="1020"/>
      <c r="G46" s="1020"/>
      <c r="H46" s="1020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20"/>
      <c r="T46" s="1020"/>
      <c r="U46" s="1020"/>
      <c r="V46" s="1020"/>
      <c r="W46" s="1020"/>
      <c r="X46" s="1020"/>
      <c r="Y46" s="1020"/>
      <c r="Z46" s="1020"/>
      <c r="AA46" s="1020"/>
      <c r="AB46" s="1020"/>
      <c r="AC46" s="1020"/>
      <c r="AD46" s="1020"/>
      <c r="AE46" s="1020"/>
      <c r="AF46" s="1020"/>
      <c r="AG46" s="1020"/>
      <c r="AH46" s="1020"/>
      <c r="AI46" s="1020"/>
      <c r="AJ46" s="1020"/>
      <c r="AK46" s="235" t="s">
        <v>64</v>
      </c>
      <c r="AL46" s="235"/>
      <c r="AN46" s="232"/>
      <c r="AO46" s="232"/>
      <c r="AP46" s="232"/>
      <c r="AQ46" s="232"/>
      <c r="AR46" s="232"/>
    </row>
    <row r="47" spans="1:44" s="236" customFormat="1" ht="27.75" thickBot="1">
      <c r="B47" s="1020" t="s">
        <v>65</v>
      </c>
      <c r="C47" s="1020"/>
      <c r="D47" s="1021" t="str">
        <f>'मुख्य पान '!E2</f>
        <v>बळसाणे</v>
      </c>
      <c r="E47" s="1021"/>
      <c r="F47" s="1021"/>
      <c r="G47" s="1020" t="s">
        <v>66</v>
      </c>
      <c r="H47" s="1020"/>
      <c r="I47" s="1020"/>
      <c r="J47" s="1020" t="str">
        <f>'मुख्य पान '!I2</f>
        <v xml:space="preserve">साक्री </v>
      </c>
      <c r="K47" s="1020"/>
      <c r="L47" s="1020"/>
      <c r="M47" s="1020"/>
      <c r="N47" s="1020"/>
      <c r="O47" s="1020"/>
      <c r="Y47" s="1020" t="s">
        <v>67</v>
      </c>
      <c r="Z47" s="1020"/>
      <c r="AA47" s="1020" t="str">
        <f>'मुख्य पान '!M2</f>
        <v xml:space="preserve">धुळे </v>
      </c>
      <c r="AB47" s="1020"/>
      <c r="AC47" s="1020"/>
      <c r="AD47" s="1020"/>
      <c r="AE47" s="1020"/>
      <c r="AF47" s="1020"/>
      <c r="AG47" s="1020"/>
      <c r="AJ47" s="237"/>
      <c r="AK47" s="237"/>
      <c r="AL47" s="237"/>
      <c r="AN47" s="232"/>
      <c r="AO47" s="232"/>
      <c r="AP47" s="232"/>
      <c r="AQ47" s="232"/>
      <c r="AR47" s="232"/>
    </row>
    <row r="48" spans="1:44" s="194" customFormat="1" ht="24" customHeight="1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1016" t="s">
        <v>57</v>
      </c>
      <c r="AK48" s="1016" t="s">
        <v>58</v>
      </c>
      <c r="AL48" s="1016" t="s">
        <v>59</v>
      </c>
      <c r="AN48" s="191"/>
      <c r="AO48" s="191"/>
      <c r="AP48" s="191"/>
      <c r="AQ48" s="191"/>
      <c r="AR48" s="191"/>
    </row>
    <row r="49" spans="2:44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1017"/>
      <c r="AK49" s="1017"/>
      <c r="AL49" s="1017"/>
      <c r="AN49" s="191"/>
      <c r="AO49" s="191"/>
      <c r="AP49" s="191"/>
      <c r="AQ49" s="191"/>
      <c r="AR49" s="191"/>
    </row>
    <row r="50" spans="2:44" ht="20.100000000000001" customHeight="1" thickBot="1">
      <c r="B50" s="247" t="str">
        <f>'P-may'!B50</f>
        <v xml:space="preserve">कर्मचारी वेतन </v>
      </c>
      <c r="C50" s="247" t="str">
        <f>'P-may'!C50</f>
        <v>२५१५-१०३-०१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 t="s">
        <v>60</v>
      </c>
      <c r="U50" s="199"/>
      <c r="V50" s="199" t="s">
        <v>60</v>
      </c>
      <c r="W50" s="199"/>
      <c r="X50" s="199" t="s">
        <v>60</v>
      </c>
      <c r="Y50" s="199" t="s">
        <v>60</v>
      </c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28">
        <f>SUM(E50:AI50)</f>
        <v>0</v>
      </c>
      <c r="AK50" s="228">
        <f>'P-may'!AL50</f>
        <v>0</v>
      </c>
      <c r="AL50" s="228">
        <f>SUM(AJ50:AK50)</f>
        <v>0</v>
      </c>
    </row>
    <row r="51" spans="2:44" ht="20.100000000000001" customHeight="1" thickBot="1">
      <c r="B51" s="247" t="str">
        <f>'P-may'!B51</f>
        <v xml:space="preserve">कर्मचारी प्रवास भत्ता </v>
      </c>
      <c r="C51" s="247" t="str">
        <f>'P-may'!C51</f>
        <v>२५१५-१०३-A११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29">
        <f t="shared" ref="AJ51:AJ80" si="3">SUM(E51:AI51)</f>
        <v>0</v>
      </c>
      <c r="AK51" s="228">
        <f>'P-may'!AL51</f>
        <v>0</v>
      </c>
      <c r="AL51" s="229">
        <f t="shared" ref="AL51:AL80" si="4">SUM(AJ51:AK51)</f>
        <v>0</v>
      </c>
    </row>
    <row r="52" spans="2:44" ht="20.100000000000001" customHeight="1" thickBot="1">
      <c r="B52" s="247" t="str">
        <f>'P-may'!B52</f>
        <v xml:space="preserve">दुरुस्ती व देखभाल </v>
      </c>
      <c r="C52" s="247" t="str">
        <f>'P-may'!C52</f>
        <v>२०५९-१०१-२७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29">
        <f t="shared" si="3"/>
        <v>0</v>
      </c>
      <c r="AK52" s="228">
        <f>'P-may'!AL52</f>
        <v>0</v>
      </c>
      <c r="AL52" s="229">
        <f t="shared" si="4"/>
        <v>0</v>
      </c>
    </row>
    <row r="53" spans="2:44" ht="20.100000000000001" customHeight="1" thickBot="1">
      <c r="B53" s="247" t="str">
        <f>'P-may'!B53</f>
        <v xml:space="preserve">स्वच्छता </v>
      </c>
      <c r="C53" s="247">
        <f>'P-may'!C53</f>
        <v>2215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29">
        <f t="shared" si="3"/>
        <v>0</v>
      </c>
      <c r="AK53" s="228">
        <f>'P-may'!AL53</f>
        <v>0</v>
      </c>
      <c r="AL53" s="229">
        <f t="shared" si="4"/>
        <v>0</v>
      </c>
    </row>
    <row r="54" spans="2:44" ht="20.100000000000001" customHeight="1" thickBot="1">
      <c r="B54" s="247" t="str">
        <f>'P-may'!B54</f>
        <v xml:space="preserve">पाईप लाईन दुरुस्ती </v>
      </c>
      <c r="C54" s="247" t="str">
        <f>'P-may'!C54</f>
        <v>२२१५-१०१-०२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29">
        <f t="shared" si="3"/>
        <v>0</v>
      </c>
      <c r="AK54" s="228">
        <f>'P-may'!AL54</f>
        <v>0</v>
      </c>
      <c r="AL54" s="229">
        <f t="shared" si="4"/>
        <v>0</v>
      </c>
    </row>
    <row r="55" spans="2:44" ht="20.100000000000001" customHeight="1" thickBot="1">
      <c r="B55" s="247" t="str">
        <f>'P-may'!B55</f>
        <v xml:space="preserve">पाणी पुरवठा नवीन कामे </v>
      </c>
      <c r="C55" s="247" t="str">
        <f>'P-may'!C55</f>
        <v>४२१५-१०२-५३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29">
        <f t="shared" si="3"/>
        <v>0</v>
      </c>
      <c r="AK55" s="228">
        <f>'P-may'!AL55</f>
        <v>0</v>
      </c>
      <c r="AL55" s="229">
        <f t="shared" si="4"/>
        <v>0</v>
      </c>
    </row>
    <row r="56" spans="2:44" ht="20.100000000000001" customHeight="1" thickBot="1">
      <c r="B56" s="247" t="str">
        <f>'P-may'!B56</f>
        <v xml:space="preserve">पाणी पुरवठा कर्मचारी वेतन </v>
      </c>
      <c r="C56" s="247" t="str">
        <f>'P-may'!C56</f>
        <v>२२१५-१०३-०१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29">
        <f t="shared" si="3"/>
        <v>0</v>
      </c>
      <c r="AK56" s="228">
        <f>'P-may'!AL56</f>
        <v>0</v>
      </c>
      <c r="AL56" s="229">
        <f t="shared" si="4"/>
        <v>0</v>
      </c>
    </row>
    <row r="57" spans="2:44" ht="20.100000000000001" customHeight="1" thickBot="1">
      <c r="B57" s="247" t="str">
        <f>'P-may'!B57</f>
        <v xml:space="preserve">पाणी मीटर / साहित्य खरेदी </v>
      </c>
      <c r="C57" s="247" t="str">
        <f>'P-may'!C57</f>
        <v>२२१५-१०१-२१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29">
        <f t="shared" si="3"/>
        <v>0</v>
      </c>
      <c r="AK57" s="228">
        <f>'P-may'!AL57</f>
        <v>0</v>
      </c>
      <c r="AL57" s="229">
        <f t="shared" si="4"/>
        <v>0</v>
      </c>
    </row>
    <row r="58" spans="2:44" ht="20.100000000000001" customHeight="1" thickBot="1">
      <c r="B58" s="247" t="str">
        <f>'P-may'!B58</f>
        <v xml:space="preserve">नळमार्गाचे परीक्षण व दुरुस्ती </v>
      </c>
      <c r="C58" s="247" t="str">
        <f>'P-may'!C58</f>
        <v>२२१५-१०१-२७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29">
        <f t="shared" si="3"/>
        <v>0</v>
      </c>
      <c r="AK58" s="228">
        <f>'P-may'!AL58</f>
        <v>0</v>
      </c>
      <c r="AL58" s="229">
        <f t="shared" si="4"/>
        <v>0</v>
      </c>
    </row>
    <row r="59" spans="2:44" ht="20.100000000000001" customHeight="1" thickBot="1">
      <c r="B59" s="247" t="str">
        <f>'P-may'!B59</f>
        <v>शासकीय पाणीपट्टीचा भरणा करणे</v>
      </c>
      <c r="C59" s="247" t="str">
        <f>'P-may'!C59</f>
        <v>२२१५-१०१-१४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29">
        <f t="shared" si="3"/>
        <v>0</v>
      </c>
      <c r="AK59" s="228">
        <f>'P-may'!AL59</f>
        <v>0</v>
      </c>
      <c r="AL59" s="229">
        <f t="shared" si="4"/>
        <v>0</v>
      </c>
    </row>
    <row r="60" spans="2:44" ht="20.100000000000001" customHeight="1" thickBot="1">
      <c r="B60" s="247" t="str">
        <f>'P-may'!B60</f>
        <v xml:space="preserve">नलिका विहिरीची देखभाल व दुरुस्ती </v>
      </c>
      <c r="C60" s="247" t="str">
        <f>'P-may'!C60</f>
        <v>२२१५-१०२-२७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29">
        <f t="shared" si="3"/>
        <v>0</v>
      </c>
      <c r="AK60" s="228">
        <f>'P-may'!AL60</f>
        <v>0</v>
      </c>
      <c r="AL60" s="229">
        <f t="shared" si="4"/>
        <v>0</v>
      </c>
    </row>
    <row r="61" spans="2:44" ht="20.100000000000001" customHeight="1" thickBot="1">
      <c r="B61" s="247" t="str">
        <f>'P-may'!B61</f>
        <v xml:space="preserve">हात पंप / वीज पंप वर्गणी </v>
      </c>
      <c r="C61" s="247" t="str">
        <f>'P-may'!C61</f>
        <v>२२१५-१०२-३२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29">
        <f t="shared" si="3"/>
        <v>0</v>
      </c>
      <c r="AK61" s="228">
        <f>'P-may'!AL61</f>
        <v>0</v>
      </c>
      <c r="AL61" s="229">
        <f t="shared" si="4"/>
        <v>0</v>
      </c>
    </row>
    <row r="62" spans="2:44" ht="20.100000000000001" customHeight="1" thickBot="1">
      <c r="B62" s="247" t="str">
        <f>'P-may'!B62</f>
        <v>( अ ) पाणी पुरवठा वीज देयक</v>
      </c>
      <c r="C62" s="247" t="str">
        <f>'P-may'!C62</f>
        <v>२२१५-१०१-१३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29">
        <f t="shared" si="3"/>
        <v>0</v>
      </c>
      <c r="AK62" s="228">
        <f>'P-may'!AL62</f>
        <v>0</v>
      </c>
      <c r="AL62" s="229">
        <f t="shared" si="4"/>
        <v>0</v>
      </c>
    </row>
    <row r="63" spans="2:44" ht="20.100000000000001" customHeight="1" thickBot="1">
      <c r="B63" s="247" t="str">
        <f>'P-may'!B63</f>
        <v xml:space="preserve">आरोग्य </v>
      </c>
      <c r="C63" s="247">
        <f>'P-may'!C63</f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29">
        <f t="shared" si="3"/>
        <v>0</v>
      </c>
      <c r="AK63" s="228">
        <f>'P-may'!AL63</f>
        <v>0</v>
      </c>
      <c r="AL63" s="229">
        <f t="shared" si="4"/>
        <v>0</v>
      </c>
    </row>
    <row r="64" spans="2:44" ht="20.100000000000001" customHeight="1" thickBot="1">
      <c r="B64" s="247" t="str">
        <f>'P-may'!B64</f>
        <v xml:space="preserve">साहित्य खरेदी </v>
      </c>
      <c r="C64" s="247" t="str">
        <f>'P-may'!C64</f>
        <v>२५१५-१०३-२१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29">
        <f t="shared" si="3"/>
        <v>0</v>
      </c>
      <c r="AK64" s="228">
        <f>'P-may'!AL64</f>
        <v>0</v>
      </c>
      <c r="AL64" s="229">
        <f t="shared" si="4"/>
        <v>0</v>
      </c>
    </row>
    <row r="65" spans="2:44" ht="20.100000000000001" customHeight="1" thickBot="1">
      <c r="B65" s="247" t="str">
        <f>'P-may'!B65</f>
        <v xml:space="preserve">पेट्रोल तेल व वंगण </v>
      </c>
      <c r="C65" s="247" t="str">
        <f>'P-may'!C65</f>
        <v>२५१५-१०३-२४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29">
        <f t="shared" si="3"/>
        <v>0</v>
      </c>
      <c r="AK65" s="228">
        <f>'P-may'!AL65</f>
        <v>0</v>
      </c>
      <c r="AL65" s="229">
        <f t="shared" si="4"/>
        <v>0</v>
      </c>
    </row>
    <row r="66" spans="2:44" ht="20.100000000000001" customHeight="1" thickBot="1">
      <c r="B66" s="247" t="str">
        <f>'P-may'!B66</f>
        <v xml:space="preserve">कर्म. भविष्य निर्वाह निधी </v>
      </c>
      <c r="C66" s="247" t="str">
        <f>'P-may'!C66</f>
        <v>८००९-१०२-५६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29">
        <f t="shared" si="3"/>
        <v>0</v>
      </c>
      <c r="AK66" s="228">
        <f>'P-may'!AL66</f>
        <v>0</v>
      </c>
      <c r="AL66" s="229">
        <f t="shared" si="4"/>
        <v>0</v>
      </c>
      <c r="AN66" s="194"/>
      <c r="AO66" s="194"/>
      <c r="AP66" s="194"/>
      <c r="AQ66" s="194"/>
      <c r="AR66" s="194"/>
    </row>
    <row r="67" spans="2:44" ht="20.100000000000001" customHeight="1" thickBot="1">
      <c r="B67" s="247" t="str">
        <f>'P-may'!B67</f>
        <v xml:space="preserve">अग्रिम / अनामत </v>
      </c>
      <c r="C67" s="247" t="str">
        <f>'P-may'!C67</f>
        <v>८४४३-१०२-५६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29">
        <f t="shared" si="3"/>
        <v>0</v>
      </c>
      <c r="AK67" s="228">
        <f>'P-may'!AL67</f>
        <v>0</v>
      </c>
      <c r="AL67" s="229">
        <f t="shared" si="4"/>
        <v>0</v>
      </c>
      <c r="AN67" s="194"/>
      <c r="AO67" s="194"/>
      <c r="AP67" s="194"/>
      <c r="AQ67" s="194"/>
      <c r="AR67" s="194"/>
    </row>
    <row r="68" spans="2:44" ht="20.100000000000001" customHeight="1" thickBot="1">
      <c r="B68" s="247" t="str">
        <f>'P-may'!B68</f>
        <v xml:space="preserve">ठेवी </v>
      </c>
      <c r="C68" s="247" t="str">
        <f>'P-may'!C68</f>
        <v>८४४३-१०३-५६</v>
      </c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29">
        <f t="shared" si="3"/>
        <v>0</v>
      </c>
      <c r="AK68" s="228">
        <f>'P-may'!AL68</f>
        <v>0</v>
      </c>
      <c r="AL68" s="229">
        <f t="shared" si="4"/>
        <v>0</v>
      </c>
      <c r="AN68" s="194"/>
      <c r="AO68" s="194"/>
      <c r="AP68" s="194"/>
      <c r="AQ68" s="194"/>
      <c r="AR68" s="194"/>
    </row>
    <row r="69" spans="2:44" ht="20.100000000000001" customHeight="1" thickBot="1">
      <c r="B69" s="247" t="str">
        <f>'P-may'!B69</f>
        <v>इतर ( ग्रामनिधी कडे वर्ग रकमा )</v>
      </c>
      <c r="C69" s="247" t="str">
        <f>'P-may'!C69</f>
        <v>८४४३-१०३-c ५६</v>
      </c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29">
        <f t="shared" si="3"/>
        <v>0</v>
      </c>
      <c r="AK69" s="228">
        <f>'P-may'!AL69</f>
        <v>0</v>
      </c>
      <c r="AL69" s="229">
        <f t="shared" si="4"/>
        <v>0</v>
      </c>
      <c r="AN69" s="194"/>
      <c r="AO69" s="194"/>
      <c r="AP69" s="194"/>
      <c r="AQ69" s="194"/>
      <c r="AR69" s="194"/>
    </row>
    <row r="70" spans="2:44" ht="20.100000000000001" customHeight="1" thickBot="1">
      <c r="B70" s="247" t="str">
        <f>'P-may'!B70</f>
        <v xml:space="preserve"> </v>
      </c>
      <c r="C70" s="247" t="str">
        <f>'P-may'!C70</f>
        <v xml:space="preserve"> 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29">
        <f t="shared" si="3"/>
        <v>0</v>
      </c>
      <c r="AK70" s="228">
        <f>'P-may'!AL70</f>
        <v>0</v>
      </c>
      <c r="AL70" s="229">
        <f t="shared" si="4"/>
        <v>0</v>
      </c>
    </row>
    <row r="71" spans="2:44" ht="20.100000000000001" customHeight="1" thickBot="1">
      <c r="B71" s="247" t="str">
        <f>'P-may'!B71</f>
        <v xml:space="preserve"> </v>
      </c>
      <c r="C71" s="247" t="str">
        <f>'P-may'!C71</f>
        <v xml:space="preserve"> 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29">
        <f t="shared" si="3"/>
        <v>0</v>
      </c>
      <c r="AK71" s="228">
        <f>'P-may'!AL71</f>
        <v>0</v>
      </c>
      <c r="AL71" s="229">
        <f t="shared" si="4"/>
        <v>0</v>
      </c>
    </row>
    <row r="72" spans="2:44" ht="20.100000000000001" customHeight="1" thickBot="1">
      <c r="B72" s="247">
        <f>'P-may'!B72</f>
        <v>0</v>
      </c>
      <c r="C72" s="247">
        <f>'P-may'!C72</f>
        <v>0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29">
        <f t="shared" si="3"/>
        <v>0</v>
      </c>
      <c r="AK72" s="228">
        <f>'P-may'!AL72</f>
        <v>0</v>
      </c>
      <c r="AL72" s="229">
        <f t="shared" si="4"/>
        <v>0</v>
      </c>
    </row>
    <row r="73" spans="2:44" ht="20.100000000000001" customHeight="1" thickBot="1">
      <c r="B73" s="247">
        <f>'P-may'!B73</f>
        <v>0</v>
      </c>
      <c r="C73" s="247">
        <f>'P-may'!C73</f>
        <v>0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29">
        <f t="shared" si="3"/>
        <v>0</v>
      </c>
      <c r="AK73" s="228">
        <f>'P-may'!AL73</f>
        <v>0</v>
      </c>
      <c r="AL73" s="229">
        <f t="shared" si="4"/>
        <v>0</v>
      </c>
    </row>
    <row r="74" spans="2:44" ht="20.100000000000001" customHeight="1" thickBot="1">
      <c r="B74" s="247">
        <f>'P-may'!B74</f>
        <v>0</v>
      </c>
      <c r="C74" s="247">
        <f>'P-may'!C74</f>
        <v>0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29">
        <f t="shared" si="3"/>
        <v>0</v>
      </c>
      <c r="AK74" s="228">
        <f>'P-may'!AL74</f>
        <v>0</v>
      </c>
      <c r="AL74" s="229">
        <f t="shared" si="4"/>
        <v>0</v>
      </c>
    </row>
    <row r="75" spans="2:44" ht="20.100000000000001" customHeight="1" thickBot="1">
      <c r="B75" s="247">
        <f>'P-may'!B75</f>
        <v>0</v>
      </c>
      <c r="C75" s="247">
        <f>'P-may'!C75</f>
        <v>0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29">
        <f t="shared" si="3"/>
        <v>0</v>
      </c>
      <c r="AK75" s="228">
        <f>'P-may'!AL75</f>
        <v>0</v>
      </c>
      <c r="AL75" s="229">
        <f t="shared" si="4"/>
        <v>0</v>
      </c>
    </row>
    <row r="76" spans="2:44" ht="20.100000000000001" customHeight="1" thickBot="1">
      <c r="B76" s="247">
        <f>'P-may'!B76</f>
        <v>0</v>
      </c>
      <c r="C76" s="247">
        <f>'P-may'!C76</f>
        <v>0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31">
        <f t="shared" si="3"/>
        <v>0</v>
      </c>
      <c r="AK76" s="228">
        <f>'P-may'!AL76</f>
        <v>0</v>
      </c>
      <c r="AL76" s="231">
        <f t="shared" si="4"/>
        <v>0</v>
      </c>
    </row>
    <row r="77" spans="2:44" ht="20.100000000000001" customHeight="1" thickBot="1">
      <c r="B77" s="247">
        <f>'P-may'!B77</f>
        <v>0</v>
      </c>
      <c r="C77" s="247">
        <f>'P-may'!C77</f>
        <v>0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31">
        <f t="shared" si="3"/>
        <v>0</v>
      </c>
      <c r="AK77" s="228">
        <f>'P-may'!AL77</f>
        <v>0</v>
      </c>
      <c r="AL77" s="231">
        <f t="shared" si="4"/>
        <v>0</v>
      </c>
    </row>
    <row r="78" spans="2:44" ht="20.100000000000001" customHeight="1" thickBot="1">
      <c r="B78" s="247">
        <f>'P-may'!B78</f>
        <v>0</v>
      </c>
      <c r="C78" s="247">
        <f>'P-may'!C78</f>
        <v>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31">
        <f t="shared" si="3"/>
        <v>0</v>
      </c>
      <c r="AK78" s="228">
        <f>'P-may'!AL78</f>
        <v>0</v>
      </c>
      <c r="AL78" s="231">
        <f t="shared" si="4"/>
        <v>0</v>
      </c>
    </row>
    <row r="79" spans="2:44" ht="20.100000000000001" customHeight="1" thickBot="1">
      <c r="B79" s="247" t="str">
        <f>'P-may'!B79</f>
        <v xml:space="preserve"> </v>
      </c>
      <c r="C79" s="247" t="str">
        <f>'P-may'!C79</f>
        <v xml:space="preserve"> 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31">
        <f t="shared" si="3"/>
        <v>0</v>
      </c>
      <c r="AK79" s="228">
        <f>'P-may'!AL79</f>
        <v>0</v>
      </c>
      <c r="AL79" s="231">
        <f t="shared" si="4"/>
        <v>0</v>
      </c>
    </row>
    <row r="80" spans="2:44" ht="20.100000000000001" customHeight="1" thickBot="1">
      <c r="B80" s="247" t="str">
        <f>'P-may'!B80</f>
        <v xml:space="preserve"> </v>
      </c>
      <c r="C80" s="247" t="str">
        <f>'P-may'!C80</f>
        <v xml:space="preserve"> 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31">
        <f t="shared" si="3"/>
        <v>0</v>
      </c>
      <c r="AK80" s="228">
        <f>'P-may'!AL80</f>
        <v>0</v>
      </c>
      <c r="AL80" s="231">
        <f t="shared" si="4"/>
        <v>0</v>
      </c>
    </row>
    <row r="81" spans="34:38" ht="20.100000000000001" customHeight="1" thickBot="1">
      <c r="AH81" s="1024" t="s">
        <v>69</v>
      </c>
      <c r="AI81" s="1024"/>
      <c r="AJ81" s="225">
        <f t="shared" ref="AJ81:AK81" si="5">SUM(AJ50:AJ80)</f>
        <v>0</v>
      </c>
      <c r="AK81" s="225">
        <f t="shared" si="5"/>
        <v>0</v>
      </c>
      <c r="AL81" s="225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rintOptions horizontalCentered="1" verticalCentered="1"/>
  <pageMargins left="0.7" right="0.7" top="0.75" bottom="0.75" header="0.3" footer="0.3"/>
  <pageSetup paperSize="5" scale="48" orientation="landscape" horizontalDpi="300" r:id="rId1"/>
  <rowBreaks count="1" manualBreakCount="1">
    <brk id="43" max="37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002060"/>
  </sheetPr>
  <dimension ref="A1:AL81"/>
  <sheetViews>
    <sheetView view="pageBreakPreview" topLeftCell="A48" zoomScale="96" zoomScaleSheetLayoutView="96" workbookViewId="0">
      <selection activeCell="B50" sqref="B50"/>
    </sheetView>
  </sheetViews>
  <sheetFormatPr defaultRowHeight="22.5"/>
  <cols>
    <col min="1" max="1" width="0.140625" style="191" customWidth="1"/>
    <col min="2" max="2" width="34.5703125" style="191" customWidth="1"/>
    <col min="3" max="3" width="15.28515625" style="191" customWidth="1"/>
    <col min="4" max="4" width="9.140625" style="191" customWidth="1"/>
    <col min="5" max="31" width="7.7109375" style="191" customWidth="1"/>
    <col min="32" max="32" width="9.7109375" style="191" customWidth="1"/>
    <col min="33" max="35" width="7.7109375" style="191" customWidth="1"/>
    <col min="36" max="36" width="12.42578125" style="221" customWidth="1"/>
    <col min="37" max="37" width="12.5703125" style="221" customWidth="1"/>
    <col min="38" max="38" width="10.5703125" style="221" customWidth="1"/>
    <col min="39" max="16384" width="9.140625" style="191"/>
  </cols>
  <sheetData>
    <row r="1" spans="1:38" ht="45" customHeight="1"/>
    <row r="2" spans="1:38" ht="23.25" customHeight="1">
      <c r="A2" s="1008" t="s">
        <v>61</v>
      </c>
      <c r="B2" s="1008"/>
      <c r="C2" s="1008"/>
      <c r="D2" s="1008"/>
      <c r="E2" s="1008"/>
      <c r="F2" s="1008"/>
      <c r="G2" s="1008"/>
      <c r="H2" s="1008"/>
      <c r="I2" s="1008"/>
      <c r="J2" s="1008"/>
      <c r="K2" s="1008"/>
      <c r="L2" s="1008"/>
      <c r="M2" s="1008"/>
      <c r="N2" s="1008"/>
      <c r="O2" s="1008"/>
      <c r="P2" s="1008"/>
      <c r="Q2" s="1008"/>
      <c r="R2" s="1008"/>
      <c r="S2" s="1008"/>
      <c r="T2" s="1008"/>
      <c r="U2" s="1008"/>
      <c r="V2" s="1008"/>
      <c r="W2" s="1008"/>
      <c r="X2" s="1008"/>
      <c r="Y2" s="1008"/>
      <c r="Z2" s="1008"/>
      <c r="AA2" s="1008"/>
      <c r="AB2" s="1008"/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</row>
    <row r="3" spans="1:38">
      <c r="A3" s="1005" t="s">
        <v>820</v>
      </c>
      <c r="B3" s="1005"/>
      <c r="C3" s="1005"/>
      <c r="D3" s="1005"/>
      <c r="E3" s="1005"/>
      <c r="F3" s="1005"/>
      <c r="G3" s="1005"/>
      <c r="H3" s="1005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05"/>
      <c r="T3" s="1005"/>
      <c r="U3" s="1005"/>
      <c r="V3" s="1005"/>
      <c r="W3" s="1005"/>
      <c r="X3" s="1005"/>
      <c r="Y3" s="1005"/>
      <c r="Z3" s="1005"/>
      <c r="AA3" s="1005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</row>
    <row r="4" spans="1:38" s="194" customFormat="1">
      <c r="A4" s="192" t="s">
        <v>60</v>
      </c>
      <c r="B4" s="193" t="s">
        <v>62</v>
      </c>
      <c r="C4" s="192" t="s">
        <v>128</v>
      </c>
      <c r="D4" s="994" t="s">
        <v>63</v>
      </c>
      <c r="E4" s="994"/>
      <c r="F4" s="994"/>
      <c r="G4" s="994"/>
      <c r="H4" s="994"/>
      <c r="I4" s="994"/>
      <c r="J4" s="994"/>
      <c r="K4" s="994"/>
      <c r="L4" s="994"/>
      <c r="M4" s="994"/>
      <c r="N4" s="994"/>
      <c r="O4" s="994"/>
      <c r="P4" s="994"/>
      <c r="Q4" s="994"/>
      <c r="R4" s="994"/>
      <c r="S4" s="994"/>
      <c r="T4" s="994"/>
      <c r="U4" s="994"/>
      <c r="V4" s="994"/>
      <c r="W4" s="994"/>
      <c r="X4" s="994"/>
      <c r="Y4" s="994"/>
      <c r="Z4" s="994"/>
      <c r="AA4" s="994"/>
      <c r="AB4" s="994"/>
      <c r="AC4" s="994"/>
      <c r="AD4" s="994"/>
      <c r="AE4" s="994"/>
      <c r="AF4" s="994"/>
      <c r="AG4" s="994"/>
      <c r="AH4" s="994"/>
      <c r="AI4" s="994"/>
      <c r="AJ4" s="994"/>
      <c r="AK4" s="220" t="s">
        <v>64</v>
      </c>
      <c r="AL4" s="220"/>
    </row>
    <row r="5" spans="1:38" s="194" customFormat="1" ht="23.25" thickBot="1">
      <c r="B5" s="994" t="s">
        <v>65</v>
      </c>
      <c r="C5" s="994"/>
      <c r="D5" s="1004" t="str">
        <f>'मुख्य पान '!E2</f>
        <v>बळसाणे</v>
      </c>
      <c r="E5" s="1004"/>
      <c r="F5" s="1004"/>
      <c r="G5" s="994" t="s">
        <v>66</v>
      </c>
      <c r="H5" s="994"/>
      <c r="I5" s="994"/>
      <c r="J5" s="994" t="str">
        <f>'मुख्य पान '!I2</f>
        <v xml:space="preserve">साक्री </v>
      </c>
      <c r="K5" s="994"/>
      <c r="L5" s="994"/>
      <c r="M5" s="994"/>
      <c r="N5" s="994"/>
      <c r="O5" s="994"/>
      <c r="Y5" s="994" t="s">
        <v>67</v>
      </c>
      <c r="Z5" s="994"/>
      <c r="AA5" s="994" t="str">
        <f>'मुख्य पान '!M2</f>
        <v xml:space="preserve">धुळे </v>
      </c>
      <c r="AB5" s="994"/>
      <c r="AC5" s="994"/>
      <c r="AD5" s="994"/>
      <c r="AE5" s="994"/>
      <c r="AF5" s="994"/>
      <c r="AG5" s="994"/>
      <c r="AJ5" s="221"/>
      <c r="AK5" s="221"/>
      <c r="AL5" s="221"/>
    </row>
    <row r="6" spans="1:38" s="194" customFormat="1" ht="36" customHeight="1" thickBot="1">
      <c r="B6" s="998" t="s">
        <v>55</v>
      </c>
      <c r="C6" s="999"/>
      <c r="D6" s="1002" t="s">
        <v>56</v>
      </c>
      <c r="E6" s="995" t="s">
        <v>68</v>
      </c>
      <c r="F6" s="996"/>
      <c r="G6" s="996"/>
      <c r="H6" s="996"/>
      <c r="I6" s="996"/>
      <c r="J6" s="996"/>
      <c r="K6" s="996"/>
      <c r="L6" s="996"/>
      <c r="M6" s="996"/>
      <c r="N6" s="996"/>
      <c r="O6" s="996"/>
      <c r="P6" s="996"/>
      <c r="Q6" s="996"/>
      <c r="R6" s="996"/>
      <c r="S6" s="996"/>
      <c r="T6" s="996"/>
      <c r="U6" s="996"/>
      <c r="V6" s="996"/>
      <c r="W6" s="996"/>
      <c r="X6" s="996"/>
      <c r="Y6" s="996"/>
      <c r="Z6" s="996"/>
      <c r="AA6" s="996"/>
      <c r="AB6" s="996"/>
      <c r="AC6" s="996"/>
      <c r="AD6" s="996"/>
      <c r="AE6" s="996"/>
      <c r="AF6" s="996"/>
      <c r="AG6" s="996"/>
      <c r="AH6" s="996"/>
      <c r="AI6" s="997"/>
      <c r="AJ6" s="1016" t="s">
        <v>57</v>
      </c>
      <c r="AK6" s="1016" t="s">
        <v>58</v>
      </c>
      <c r="AL6" s="1016" t="s">
        <v>59</v>
      </c>
    </row>
    <row r="7" spans="1:38" s="194" customFormat="1" ht="50.25" customHeight="1" thickBot="1">
      <c r="B7" s="1000"/>
      <c r="C7" s="1001"/>
      <c r="D7" s="1003"/>
      <c r="E7" s="195">
        <v>1</v>
      </c>
      <c r="F7" s="196">
        <v>2</v>
      </c>
      <c r="G7" s="196">
        <v>3</v>
      </c>
      <c r="H7" s="196">
        <v>4</v>
      </c>
      <c r="I7" s="196">
        <v>5</v>
      </c>
      <c r="J7" s="196">
        <v>6</v>
      </c>
      <c r="K7" s="196">
        <v>7</v>
      </c>
      <c r="L7" s="196">
        <v>8</v>
      </c>
      <c r="M7" s="196">
        <v>9</v>
      </c>
      <c r="N7" s="196">
        <v>10</v>
      </c>
      <c r="O7" s="196">
        <v>11</v>
      </c>
      <c r="P7" s="196">
        <v>12</v>
      </c>
      <c r="Q7" s="196">
        <v>13</v>
      </c>
      <c r="R7" s="196">
        <v>14</v>
      </c>
      <c r="S7" s="196">
        <v>15</v>
      </c>
      <c r="T7" s="196">
        <v>16</v>
      </c>
      <c r="U7" s="196">
        <v>17</v>
      </c>
      <c r="V7" s="196">
        <v>18</v>
      </c>
      <c r="W7" s="196">
        <v>19</v>
      </c>
      <c r="X7" s="196">
        <v>20</v>
      </c>
      <c r="Y7" s="196">
        <v>21</v>
      </c>
      <c r="Z7" s="196">
        <v>22</v>
      </c>
      <c r="AA7" s="196">
        <v>23</v>
      </c>
      <c r="AB7" s="196">
        <v>24</v>
      </c>
      <c r="AC7" s="196">
        <v>25</v>
      </c>
      <c r="AD7" s="196">
        <v>26</v>
      </c>
      <c r="AE7" s="196">
        <v>27</v>
      </c>
      <c r="AF7" s="196">
        <v>28</v>
      </c>
      <c r="AG7" s="196">
        <v>29</v>
      </c>
      <c r="AH7" s="196">
        <v>30</v>
      </c>
      <c r="AI7" s="197">
        <v>31</v>
      </c>
      <c r="AJ7" s="1017"/>
      <c r="AK7" s="1017"/>
      <c r="AL7" s="1017"/>
    </row>
    <row r="8" spans="1:38" ht="20.100000000000001" customHeight="1" thickBot="1">
      <c r="B8" s="247" t="str">
        <f>'P-Jun'!B8</f>
        <v xml:space="preserve">जनरल पाणीपट्टी </v>
      </c>
      <c r="C8" s="247" t="str">
        <f>'P-Jun'!C8</f>
        <v xml:space="preserve">०२१५-८०० </v>
      </c>
      <c r="D8" s="198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200"/>
      <c r="AJ8" s="228">
        <f>SUM(E8:AI8)</f>
        <v>0</v>
      </c>
      <c r="AK8" s="228">
        <f>'P-Jun'!AL8</f>
        <v>0</v>
      </c>
      <c r="AL8" s="229">
        <f>SUM(AJ8:AK8)</f>
        <v>0</v>
      </c>
    </row>
    <row r="9" spans="1:38" ht="20.100000000000001" customHeight="1" thickBot="1">
      <c r="B9" s="247" t="str">
        <f>'P-Jun'!B9</f>
        <v xml:space="preserve">स्पेशल पाणीपट्टी </v>
      </c>
      <c r="C9" s="247" t="str">
        <f>'P-Jun'!C9</f>
        <v xml:space="preserve">०२१५-१०१ </v>
      </c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200"/>
      <c r="AJ9" s="229">
        <f t="shared" ref="AJ9:AJ36" si="0">SUM(E9:AI9)</f>
        <v>0</v>
      </c>
      <c r="AK9" s="228">
        <f>'P-Jun'!AL9</f>
        <v>0</v>
      </c>
      <c r="AL9" s="229">
        <f t="shared" ref="AL9:AL36" si="1">SUM(AJ9:AK9)</f>
        <v>0</v>
      </c>
    </row>
    <row r="10" spans="1:38" ht="20.100000000000001" customHeight="1" thickBot="1">
      <c r="B10" s="247" t="str">
        <f>'P-Jun'!B10</f>
        <v xml:space="preserve">पाईप लाईन दुरुस्ती </v>
      </c>
      <c r="C10" s="247" t="str">
        <f>'P-Jun'!C10</f>
        <v>२२१५-१०१-०२</v>
      </c>
      <c r="D10" s="198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200"/>
      <c r="AJ10" s="229">
        <f t="shared" si="0"/>
        <v>0</v>
      </c>
      <c r="AK10" s="228">
        <f>'P-Jun'!AL10</f>
        <v>0</v>
      </c>
      <c r="AL10" s="229">
        <f t="shared" si="1"/>
        <v>0</v>
      </c>
    </row>
    <row r="11" spans="1:38" ht="20.100000000000001" customHeight="1" thickBot="1">
      <c r="B11" s="247" t="str">
        <f>'P-Jun'!B11</f>
        <v xml:space="preserve">पाणी पुरवठा नवीन कामे </v>
      </c>
      <c r="C11" s="247" t="str">
        <f>'P-Jun'!C11</f>
        <v>४२१५-१०२-५३</v>
      </c>
      <c r="D11" s="198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200"/>
      <c r="AJ11" s="229">
        <f t="shared" si="0"/>
        <v>0</v>
      </c>
      <c r="AK11" s="228">
        <f>'P-Jun'!AL11</f>
        <v>0</v>
      </c>
      <c r="AL11" s="229">
        <f t="shared" si="1"/>
        <v>0</v>
      </c>
    </row>
    <row r="12" spans="1:38" ht="20.100000000000001" customHeight="1" thickBot="1">
      <c r="B12" s="247" t="str">
        <f>'P-Jun'!B12</f>
        <v xml:space="preserve">पाणी पुरवठा कर्मचारी वेतन </v>
      </c>
      <c r="C12" s="247" t="str">
        <f>'P-Jun'!C12</f>
        <v>२२१५-१०३-०१</v>
      </c>
      <c r="D12" s="198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200"/>
      <c r="AJ12" s="229">
        <f t="shared" si="0"/>
        <v>0</v>
      </c>
      <c r="AK12" s="228">
        <f>'P-Jun'!AL12</f>
        <v>0</v>
      </c>
      <c r="AL12" s="229">
        <f t="shared" si="1"/>
        <v>0</v>
      </c>
    </row>
    <row r="13" spans="1:38" ht="20.100000000000001" customHeight="1" thickBot="1">
      <c r="B13" s="247" t="str">
        <f>'P-Jun'!B13</f>
        <v xml:space="preserve">नळ पाणी पुरवठ्यातील देयकासाठी ५०% अनुदान </v>
      </c>
      <c r="C13" s="247" t="str">
        <f>'P-Jun'!C13</f>
        <v>१६०१-१०२</v>
      </c>
      <c r="D13" s="198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200"/>
      <c r="AJ13" s="229">
        <f t="shared" si="0"/>
        <v>0</v>
      </c>
      <c r="AK13" s="228">
        <f>'P-Jun'!AL13</f>
        <v>0</v>
      </c>
      <c r="AL13" s="229">
        <f t="shared" si="1"/>
        <v>0</v>
      </c>
    </row>
    <row r="14" spans="1:38" ht="20.100000000000001" customHeight="1" thickBot="1">
      <c r="B14" s="247" t="str">
        <f>'P-Jun'!B14</f>
        <v xml:space="preserve">इतर ( वर्गणी ) </v>
      </c>
      <c r="C14" s="247">
        <f>'P-Jun'!C14</f>
        <v>0</v>
      </c>
      <c r="D14" s="198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200"/>
      <c r="AJ14" s="229">
        <f t="shared" si="0"/>
        <v>0</v>
      </c>
      <c r="AK14" s="228">
        <f>'P-Jun'!AL14</f>
        <v>0</v>
      </c>
      <c r="AL14" s="229">
        <f t="shared" si="1"/>
        <v>0</v>
      </c>
    </row>
    <row r="15" spans="1:38" ht="20.100000000000001" customHeight="1" thickBot="1">
      <c r="B15" s="247" t="str">
        <f>'P-Jun'!B15</f>
        <v xml:space="preserve">व्याज जमा </v>
      </c>
      <c r="C15" s="247" t="str">
        <f>'P-Jun'!C15</f>
        <v xml:space="preserve">००४९-१०१ </v>
      </c>
      <c r="D15" s="198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200"/>
      <c r="AJ15" s="229">
        <f t="shared" si="0"/>
        <v>0</v>
      </c>
      <c r="AK15" s="228">
        <f>'P-Jun'!AL15</f>
        <v>0</v>
      </c>
      <c r="AL15" s="229">
        <f t="shared" si="1"/>
        <v>0</v>
      </c>
    </row>
    <row r="16" spans="1:38" ht="20.100000000000001" customHeight="1" thickBot="1">
      <c r="B16" s="247" t="str">
        <f>'P-Jun'!B16</f>
        <v xml:space="preserve">देणगी </v>
      </c>
      <c r="C16" s="247" t="str">
        <f>'P-Jun'!C16</f>
        <v xml:space="preserve">०५१५-८०० </v>
      </c>
      <c r="D16" s="198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200"/>
      <c r="AJ16" s="229">
        <f t="shared" si="0"/>
        <v>0</v>
      </c>
      <c r="AK16" s="228">
        <f>'P-Jun'!AL16</f>
        <v>0</v>
      </c>
      <c r="AL16" s="229">
        <f t="shared" si="1"/>
        <v>0</v>
      </c>
    </row>
    <row r="17" spans="2:38" ht="20.100000000000001" customHeight="1" thickBot="1">
      <c r="B17" s="247" t="str">
        <f>'P-Jun'!B17</f>
        <v xml:space="preserve">इतर जमा </v>
      </c>
      <c r="C17" s="247" t="str">
        <f>'P-Jun'!C17</f>
        <v xml:space="preserve">०५१५-८०० </v>
      </c>
      <c r="D17" s="198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200"/>
      <c r="AJ17" s="229">
        <f t="shared" si="0"/>
        <v>0</v>
      </c>
      <c r="AK17" s="228">
        <f>'P-Jun'!AL17</f>
        <v>0</v>
      </c>
      <c r="AL17" s="229">
        <f t="shared" si="1"/>
        <v>0</v>
      </c>
    </row>
    <row r="18" spans="2:38" ht="20.100000000000001" customHeight="1" thickBot="1">
      <c r="B18" s="247" t="str">
        <f>'P-Jun'!B18</f>
        <v>लिलाव (पाणी पुरवठा साहित्य )</v>
      </c>
      <c r="C18" s="247" t="str">
        <f>'P-Jun'!C18</f>
        <v>०५१५-८००</v>
      </c>
      <c r="D18" s="198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200"/>
      <c r="AJ18" s="229">
        <f t="shared" si="0"/>
        <v>0</v>
      </c>
      <c r="AK18" s="228">
        <f>'P-Jun'!AL18</f>
        <v>0</v>
      </c>
      <c r="AL18" s="229">
        <f t="shared" si="1"/>
        <v>0</v>
      </c>
    </row>
    <row r="19" spans="2:38" ht="20.100000000000001" customHeight="1" thickBot="1">
      <c r="B19" s="247" t="str">
        <f>'P-Jun'!B19</f>
        <v xml:space="preserve">बांधकाम </v>
      </c>
      <c r="C19" s="247" t="str">
        <f>'P-Jun'!C19</f>
        <v>१६०१-१०२-५३</v>
      </c>
      <c r="D19" s="198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200"/>
      <c r="AJ19" s="229">
        <f t="shared" si="0"/>
        <v>0</v>
      </c>
      <c r="AK19" s="228">
        <f>'P-Jun'!AL19</f>
        <v>0</v>
      </c>
      <c r="AL19" s="229">
        <f t="shared" si="1"/>
        <v>0</v>
      </c>
    </row>
    <row r="20" spans="2:38" ht="20.100000000000001" customHeight="1" thickBot="1">
      <c r="B20" s="247" t="str">
        <f>'P-Jun'!B20</f>
        <v xml:space="preserve">अनामत / प्रतीभुती </v>
      </c>
      <c r="C20" s="247" t="str">
        <f>'P-Jun'!C20</f>
        <v>८४४३-१०२-५५</v>
      </c>
      <c r="D20" s="198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200"/>
      <c r="AJ20" s="229">
        <f t="shared" si="0"/>
        <v>0</v>
      </c>
      <c r="AK20" s="228">
        <f>'P-Jun'!AL20</f>
        <v>0</v>
      </c>
      <c r="AL20" s="229">
        <f t="shared" si="1"/>
        <v>0</v>
      </c>
    </row>
    <row r="21" spans="2:38" ht="20.100000000000001" customHeight="1" thickBot="1">
      <c r="B21" s="247" t="str">
        <f>'P-Jun'!B21</f>
        <v xml:space="preserve">ठेवी </v>
      </c>
      <c r="C21" s="247" t="str">
        <f>'P-Jun'!C21</f>
        <v>८४४३-१०३-५५</v>
      </c>
      <c r="D21" s="19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200"/>
      <c r="AJ21" s="229">
        <f t="shared" si="0"/>
        <v>0</v>
      </c>
      <c r="AK21" s="228">
        <f>'P-Jun'!AL21</f>
        <v>0</v>
      </c>
      <c r="AL21" s="229">
        <f t="shared" si="1"/>
        <v>0</v>
      </c>
    </row>
    <row r="22" spans="2:38" ht="20.100000000000001" customHeight="1" thickBot="1">
      <c r="B22" s="247" t="str">
        <f>'P-Jun'!B22</f>
        <v xml:space="preserve">वर्ग रकमा </v>
      </c>
      <c r="C22" s="247" t="str">
        <f>'P-Jun'!C22</f>
        <v xml:space="preserve"> </v>
      </c>
      <c r="D22" s="198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200"/>
      <c r="AJ22" s="229">
        <f t="shared" si="0"/>
        <v>0</v>
      </c>
      <c r="AK22" s="228">
        <f>'P-Jun'!AL22</f>
        <v>0</v>
      </c>
      <c r="AL22" s="229">
        <f t="shared" si="1"/>
        <v>0</v>
      </c>
    </row>
    <row r="23" spans="2:38" ht="20.100000000000001" customHeight="1" thickBot="1">
      <c r="B23" s="247" t="str">
        <f>'P-Jun'!B23</f>
        <v xml:space="preserve">गट विकास अधिकारी अनुदान </v>
      </c>
      <c r="C23" s="247" t="str">
        <f>'P-Jun'!C23</f>
        <v xml:space="preserve"> </v>
      </c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200"/>
      <c r="AJ23" s="229">
        <f t="shared" si="0"/>
        <v>0</v>
      </c>
      <c r="AK23" s="228">
        <f>'P-Jun'!AL23</f>
        <v>0</v>
      </c>
      <c r="AL23" s="229">
        <f t="shared" si="1"/>
        <v>0</v>
      </c>
    </row>
    <row r="24" spans="2:38" ht="20.100000000000001" customHeight="1" thickBot="1">
      <c r="B24" s="247" t="str">
        <f>'P-Jun'!B24</f>
        <v xml:space="preserve">पाणी पुरवठा वर्गणी </v>
      </c>
      <c r="C24" s="247" t="str">
        <f>'P-Jun'!C24</f>
        <v xml:space="preserve"> </v>
      </c>
      <c r="D24" s="198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200"/>
      <c r="AJ24" s="229">
        <f t="shared" si="0"/>
        <v>0</v>
      </c>
      <c r="AK24" s="228">
        <f>'P-Jun'!AL24</f>
        <v>0</v>
      </c>
      <c r="AL24" s="229">
        <f t="shared" si="1"/>
        <v>0</v>
      </c>
    </row>
    <row r="25" spans="2:38" ht="20.100000000000001" customHeight="1" thickBot="1">
      <c r="B25" s="247" t="str">
        <f>'P-Jun'!B25</f>
        <v xml:space="preserve"> </v>
      </c>
      <c r="C25" s="247" t="str">
        <f>'P-Jun'!C25</f>
        <v xml:space="preserve"> </v>
      </c>
      <c r="D25" s="198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200"/>
      <c r="AJ25" s="229">
        <f t="shared" si="0"/>
        <v>0</v>
      </c>
      <c r="AK25" s="228">
        <f>'P-Jun'!AL25</f>
        <v>0</v>
      </c>
      <c r="AL25" s="229">
        <f t="shared" si="1"/>
        <v>0</v>
      </c>
    </row>
    <row r="26" spans="2:38" ht="20.100000000000001" customHeight="1" thickBot="1">
      <c r="B26" s="247">
        <f>'P-Jun'!B26</f>
        <v>0</v>
      </c>
      <c r="C26" s="247">
        <f>'P-Jun'!C26</f>
        <v>0</v>
      </c>
      <c r="D26" s="198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200"/>
      <c r="AJ26" s="229">
        <f t="shared" si="0"/>
        <v>0</v>
      </c>
      <c r="AK26" s="228">
        <f>'P-Jun'!AL26</f>
        <v>0</v>
      </c>
      <c r="AL26" s="229">
        <f t="shared" si="1"/>
        <v>0</v>
      </c>
    </row>
    <row r="27" spans="2:38" ht="20.100000000000001" customHeight="1" thickBot="1">
      <c r="B27" s="247">
        <f>'P-Jun'!B27</f>
        <v>0</v>
      </c>
      <c r="C27" s="247">
        <f>'P-Jun'!C27</f>
        <v>0</v>
      </c>
      <c r="D27" s="198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200"/>
      <c r="AJ27" s="229">
        <f t="shared" si="0"/>
        <v>0</v>
      </c>
      <c r="AK27" s="228">
        <f>'P-Jun'!AL27</f>
        <v>0</v>
      </c>
      <c r="AL27" s="229">
        <f t="shared" si="1"/>
        <v>0</v>
      </c>
    </row>
    <row r="28" spans="2:38" ht="20.100000000000001" customHeight="1" thickBot="1">
      <c r="B28" s="247">
        <f>'P-Jun'!B28</f>
        <v>0</v>
      </c>
      <c r="C28" s="247">
        <f>'P-Jun'!C28</f>
        <v>0</v>
      </c>
      <c r="D28" s="198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200"/>
      <c r="AJ28" s="229">
        <f t="shared" si="0"/>
        <v>0</v>
      </c>
      <c r="AK28" s="228">
        <f>'P-Jun'!AL28</f>
        <v>0</v>
      </c>
      <c r="AL28" s="229">
        <f t="shared" si="1"/>
        <v>0</v>
      </c>
    </row>
    <row r="29" spans="2:38" ht="20.100000000000001" customHeight="1" thickBot="1">
      <c r="B29" s="247">
        <f>'P-Jun'!B29</f>
        <v>0</v>
      </c>
      <c r="C29" s="247">
        <f>'P-Jun'!C29</f>
        <v>0</v>
      </c>
      <c r="D29" s="198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200"/>
      <c r="AJ29" s="229">
        <f t="shared" si="0"/>
        <v>0</v>
      </c>
      <c r="AK29" s="228">
        <f>'P-Jun'!AL29</f>
        <v>0</v>
      </c>
      <c r="AL29" s="229">
        <f t="shared" si="1"/>
        <v>0</v>
      </c>
    </row>
    <row r="30" spans="2:38" ht="20.100000000000001" customHeight="1" thickBot="1">
      <c r="B30" s="247">
        <f>'P-Jun'!B30</f>
        <v>0</v>
      </c>
      <c r="C30" s="247">
        <f>'P-Jun'!C30</f>
        <v>0</v>
      </c>
      <c r="D30" s="198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200"/>
      <c r="AJ30" s="229">
        <f t="shared" si="0"/>
        <v>0</v>
      </c>
      <c r="AK30" s="228">
        <f>'P-Jun'!AL30</f>
        <v>0</v>
      </c>
      <c r="AL30" s="229">
        <f t="shared" si="1"/>
        <v>0</v>
      </c>
    </row>
    <row r="31" spans="2:38" ht="20.100000000000001" customHeight="1" thickBot="1">
      <c r="B31" s="247">
        <f>'P-Jun'!B31</f>
        <v>0</v>
      </c>
      <c r="C31" s="247">
        <f>'P-Jun'!C31</f>
        <v>0</v>
      </c>
      <c r="D31" s="198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200"/>
      <c r="AJ31" s="229">
        <f t="shared" si="0"/>
        <v>0</v>
      </c>
      <c r="AK31" s="228">
        <f>'P-Jun'!AL31</f>
        <v>0</v>
      </c>
      <c r="AL31" s="229">
        <f t="shared" si="1"/>
        <v>0</v>
      </c>
    </row>
    <row r="32" spans="2:38" ht="20.100000000000001" customHeight="1" thickBot="1">
      <c r="B32" s="247">
        <f>'P-Jun'!B32</f>
        <v>0</v>
      </c>
      <c r="C32" s="247">
        <f>'P-Jun'!C32</f>
        <v>0</v>
      </c>
      <c r="D32" s="198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200"/>
      <c r="AJ32" s="229">
        <f t="shared" si="0"/>
        <v>0</v>
      </c>
      <c r="AK32" s="228">
        <f>'P-Jun'!AL32</f>
        <v>0</v>
      </c>
      <c r="AL32" s="229">
        <f t="shared" si="1"/>
        <v>0</v>
      </c>
    </row>
    <row r="33" spans="1:38" ht="20.100000000000001" customHeight="1" thickBot="1">
      <c r="B33" s="247" t="str">
        <f>'P-Jun'!B33</f>
        <v xml:space="preserve"> </v>
      </c>
      <c r="C33" s="247" t="str">
        <f>'P-Jun'!C33</f>
        <v xml:space="preserve"> </v>
      </c>
      <c r="D33" s="198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200"/>
      <c r="AJ33" s="229">
        <f t="shared" si="0"/>
        <v>0</v>
      </c>
      <c r="AK33" s="228">
        <f>'P-Jun'!AL33</f>
        <v>0</v>
      </c>
      <c r="AL33" s="229">
        <f t="shared" si="1"/>
        <v>0</v>
      </c>
    </row>
    <row r="34" spans="1:38" ht="20.100000000000001" customHeight="1" thickBot="1">
      <c r="B34" s="247" t="str">
        <f>'P-Jun'!B34</f>
        <v xml:space="preserve"> </v>
      </c>
      <c r="C34" s="247" t="str">
        <f>'P-Jun'!C34</f>
        <v xml:space="preserve"> </v>
      </c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200"/>
      <c r="AJ34" s="229">
        <f t="shared" si="0"/>
        <v>0</v>
      </c>
      <c r="AK34" s="228">
        <f>'P-Jun'!AL34</f>
        <v>0</v>
      </c>
      <c r="AL34" s="229">
        <f t="shared" si="1"/>
        <v>0</v>
      </c>
    </row>
    <row r="35" spans="1:38" ht="20.100000000000001" customHeight="1" thickBot="1">
      <c r="B35" s="247" t="str">
        <f>'P-Jun'!B35</f>
        <v xml:space="preserve"> </v>
      </c>
      <c r="C35" s="247" t="str">
        <f>'P-Jun'!C35</f>
        <v xml:space="preserve"> </v>
      </c>
      <c r="D35" s="198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200"/>
      <c r="AJ35" s="229">
        <f t="shared" si="0"/>
        <v>0</v>
      </c>
      <c r="AK35" s="228">
        <f>'P-Jun'!AL35</f>
        <v>0</v>
      </c>
      <c r="AL35" s="229">
        <f t="shared" si="1"/>
        <v>0</v>
      </c>
    </row>
    <row r="36" spans="1:38" ht="20.100000000000001" customHeight="1" thickBot="1">
      <c r="B36" s="247" t="str">
        <f>'P-Jun'!B36</f>
        <v xml:space="preserve"> </v>
      </c>
      <c r="C36" s="247" t="str">
        <f>'P-Jun'!C36</f>
        <v xml:space="preserve"> </v>
      </c>
      <c r="D36" s="198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200"/>
      <c r="AJ36" s="230">
        <f t="shared" si="0"/>
        <v>0</v>
      </c>
      <c r="AK36" s="228">
        <f>'P-Jun'!AL36</f>
        <v>0</v>
      </c>
      <c r="AL36" s="230">
        <f t="shared" si="1"/>
        <v>0</v>
      </c>
    </row>
    <row r="37" spans="1:38" ht="20.100000000000001" customHeight="1" thickBot="1">
      <c r="AH37" s="1010" t="s">
        <v>69</v>
      </c>
      <c r="AI37" s="1010"/>
      <c r="AJ37" s="225">
        <f>SUM(AJ8:AJ36)</f>
        <v>0</v>
      </c>
      <c r="AK37" s="225">
        <f t="shared" ref="AK37:AL37" si="2">SUM(AK8:AK36)</f>
        <v>0</v>
      </c>
      <c r="AL37" s="225">
        <f t="shared" si="2"/>
        <v>0</v>
      </c>
    </row>
    <row r="38" spans="1:38" ht="20.100000000000001" customHeight="1" thickBot="1">
      <c r="AH38" s="217"/>
      <c r="AI38" s="1011" t="s">
        <v>70</v>
      </c>
      <c r="AJ38" s="1026"/>
      <c r="AK38" s="1027">
        <f>'P-Jun'!AK38:AL38</f>
        <v>1234</v>
      </c>
      <c r="AL38" s="1028"/>
    </row>
    <row r="39" spans="1:38" ht="20.100000000000001" customHeight="1" thickBot="1">
      <c r="AH39" s="217"/>
      <c r="AI39" s="1011" t="s">
        <v>71</v>
      </c>
      <c r="AJ39" s="1026"/>
      <c r="AK39" s="1027">
        <f>AL37</f>
        <v>0</v>
      </c>
      <c r="AL39" s="1028"/>
    </row>
    <row r="40" spans="1:38" ht="20.100000000000001" customHeight="1" thickBot="1">
      <c r="AH40" s="217"/>
      <c r="AI40" s="1011" t="s">
        <v>72</v>
      </c>
      <c r="AJ40" s="1026"/>
      <c r="AK40" s="1027">
        <f>SUM(AK38:AL39)</f>
        <v>1234</v>
      </c>
      <c r="AL40" s="1028"/>
    </row>
    <row r="41" spans="1:38" ht="20.100000000000001" customHeight="1" thickBot="1">
      <c r="AH41" s="217"/>
      <c r="AI41" s="1011" t="s">
        <v>73</v>
      </c>
      <c r="AJ41" s="1026"/>
      <c r="AK41" s="1027">
        <f>AL81</f>
        <v>0</v>
      </c>
      <c r="AL41" s="1028"/>
    </row>
    <row r="42" spans="1:38" ht="20.100000000000001" customHeight="1" thickBot="1">
      <c r="AH42" s="217"/>
      <c r="AI42" s="1011" t="s">
        <v>74</v>
      </c>
      <c r="AJ42" s="1026"/>
      <c r="AK42" s="1027">
        <f>AK40-AK41</f>
        <v>1234</v>
      </c>
      <c r="AL42" s="1028"/>
    </row>
    <row r="43" spans="1:38">
      <c r="AH43" s="217"/>
      <c r="AI43" s="217"/>
      <c r="AK43" s="226">
        <f>SUM(AK41:AL42)</f>
        <v>1234</v>
      </c>
    </row>
    <row r="44" spans="1:38" ht="23.25" customHeight="1">
      <c r="A44" s="1008" t="s">
        <v>61</v>
      </c>
      <c r="B44" s="1008"/>
      <c r="C44" s="1008"/>
      <c r="D44" s="1008"/>
      <c r="E44" s="1008"/>
      <c r="F44" s="1008"/>
      <c r="G44" s="1008"/>
      <c r="H44" s="1008"/>
      <c r="I44" s="1008"/>
      <c r="J44" s="1008"/>
      <c r="K44" s="1008"/>
      <c r="L44" s="1008"/>
      <c r="M44" s="1008"/>
      <c r="N44" s="1008"/>
      <c r="O44" s="1008"/>
      <c r="P44" s="1008"/>
      <c r="Q44" s="1008"/>
      <c r="R44" s="1008"/>
      <c r="S44" s="1008"/>
      <c r="T44" s="1008"/>
      <c r="U44" s="1008"/>
      <c r="V44" s="1008"/>
      <c r="W44" s="1008"/>
      <c r="X44" s="1008"/>
      <c r="Y44" s="1008"/>
      <c r="Z44" s="1008"/>
      <c r="AA44" s="1008"/>
      <c r="AB44" s="1008"/>
      <c r="AC44" s="1008"/>
      <c r="AD44" s="1008"/>
      <c r="AE44" s="1008"/>
      <c r="AF44" s="1008"/>
      <c r="AG44" s="1008"/>
      <c r="AH44" s="1008"/>
      <c r="AI44" s="1008"/>
      <c r="AJ44" s="1008"/>
      <c r="AK44" s="1008"/>
      <c r="AL44" s="1008"/>
    </row>
    <row r="45" spans="1:38">
      <c r="A45" s="1005" t="s">
        <v>820</v>
      </c>
      <c r="B45" s="1005"/>
      <c r="C45" s="1005"/>
      <c r="D45" s="1005"/>
      <c r="E45" s="1005"/>
      <c r="F45" s="1005"/>
      <c r="G45" s="1005"/>
      <c r="H45" s="1005"/>
      <c r="I45" s="1005"/>
      <c r="J45" s="1005"/>
      <c r="K45" s="1005"/>
      <c r="L45" s="1005"/>
      <c r="M45" s="1005"/>
      <c r="N45" s="1005"/>
      <c r="O45" s="1005"/>
      <c r="P45" s="1005"/>
      <c r="Q45" s="1005"/>
      <c r="R45" s="1005"/>
      <c r="S45" s="1005"/>
      <c r="T45" s="1005"/>
      <c r="U45" s="1005"/>
      <c r="V45" s="1005"/>
      <c r="W45" s="1005"/>
      <c r="X45" s="1005"/>
      <c r="Y45" s="1005"/>
      <c r="Z45" s="1005"/>
      <c r="AA45" s="1005"/>
      <c r="AB45" s="1005"/>
      <c r="AC45" s="1005"/>
      <c r="AD45" s="1005"/>
      <c r="AE45" s="1005"/>
      <c r="AF45" s="1005"/>
      <c r="AG45" s="1005"/>
      <c r="AH45" s="1005"/>
      <c r="AI45" s="1005"/>
      <c r="AJ45" s="1005"/>
      <c r="AK45" s="1005"/>
      <c r="AL45" s="1005"/>
    </row>
    <row r="46" spans="1:38" s="194" customFormat="1">
      <c r="A46" s="192" t="s">
        <v>60</v>
      </c>
      <c r="B46" s="193" t="s">
        <v>62</v>
      </c>
      <c r="C46" s="192" t="s">
        <v>128</v>
      </c>
      <c r="D46" s="994" t="s">
        <v>710</v>
      </c>
      <c r="E46" s="994"/>
      <c r="F46" s="994"/>
      <c r="G46" s="994"/>
      <c r="H46" s="994"/>
      <c r="I46" s="994"/>
      <c r="J46" s="994"/>
      <c r="K46" s="994"/>
      <c r="L46" s="994"/>
      <c r="M46" s="994"/>
      <c r="N46" s="994"/>
      <c r="O46" s="994"/>
      <c r="P46" s="994"/>
      <c r="Q46" s="994"/>
      <c r="R46" s="994"/>
      <c r="S46" s="994"/>
      <c r="T46" s="994"/>
      <c r="U46" s="994"/>
      <c r="V46" s="994"/>
      <c r="W46" s="994"/>
      <c r="X46" s="994"/>
      <c r="Y46" s="994"/>
      <c r="Z46" s="994"/>
      <c r="AA46" s="994"/>
      <c r="AB46" s="994"/>
      <c r="AC46" s="994"/>
      <c r="AD46" s="994"/>
      <c r="AE46" s="994"/>
      <c r="AF46" s="994"/>
      <c r="AG46" s="994"/>
      <c r="AH46" s="994"/>
      <c r="AI46" s="994"/>
      <c r="AJ46" s="994"/>
      <c r="AK46" s="220" t="s">
        <v>64</v>
      </c>
      <c r="AL46" s="220"/>
    </row>
    <row r="47" spans="1:38" s="194" customFormat="1" ht="23.25" thickBot="1">
      <c r="B47" s="994" t="s">
        <v>65</v>
      </c>
      <c r="C47" s="994"/>
      <c r="D47" s="1004" t="str">
        <f>'मुख्य पान '!E2</f>
        <v>बळसाणे</v>
      </c>
      <c r="E47" s="1004"/>
      <c r="F47" s="1004"/>
      <c r="G47" s="994" t="s">
        <v>66</v>
      </c>
      <c r="H47" s="994"/>
      <c r="I47" s="994"/>
      <c r="J47" s="994" t="str">
        <f>'मुख्य पान '!I2</f>
        <v xml:space="preserve">साक्री </v>
      </c>
      <c r="K47" s="994"/>
      <c r="L47" s="994"/>
      <c r="M47" s="994"/>
      <c r="N47" s="994"/>
      <c r="O47" s="994"/>
      <c r="Y47" s="994" t="s">
        <v>67</v>
      </c>
      <c r="Z47" s="994"/>
      <c r="AA47" s="994" t="str">
        <f>'मुख्य पान '!M2</f>
        <v xml:space="preserve">धुळे </v>
      </c>
      <c r="AB47" s="994"/>
      <c r="AC47" s="994"/>
      <c r="AD47" s="994"/>
      <c r="AE47" s="994"/>
      <c r="AF47" s="994"/>
      <c r="AG47" s="994"/>
      <c r="AJ47" s="221"/>
      <c r="AK47" s="221"/>
      <c r="AL47" s="221"/>
    </row>
    <row r="48" spans="1:38" s="194" customFormat="1" ht="24" customHeight="1" thickBot="1">
      <c r="B48" s="998" t="s">
        <v>55</v>
      </c>
      <c r="C48" s="999"/>
      <c r="D48" s="1002" t="s">
        <v>56</v>
      </c>
      <c r="E48" s="995" t="s">
        <v>68</v>
      </c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6"/>
      <c r="AE48" s="996"/>
      <c r="AF48" s="996"/>
      <c r="AG48" s="996"/>
      <c r="AH48" s="996"/>
      <c r="AI48" s="997"/>
      <c r="AJ48" s="1016" t="s">
        <v>57</v>
      </c>
      <c r="AK48" s="1016" t="s">
        <v>58</v>
      </c>
      <c r="AL48" s="1016" t="s">
        <v>59</v>
      </c>
    </row>
    <row r="49" spans="2:38" s="194" customFormat="1" ht="23.25" thickBot="1">
      <c r="B49" s="1000"/>
      <c r="C49" s="1001"/>
      <c r="D49" s="1025"/>
      <c r="E49" s="195">
        <v>1</v>
      </c>
      <c r="F49" s="196">
        <v>2</v>
      </c>
      <c r="G49" s="196">
        <v>3</v>
      </c>
      <c r="H49" s="196">
        <v>4</v>
      </c>
      <c r="I49" s="196">
        <v>5</v>
      </c>
      <c r="J49" s="196">
        <v>6</v>
      </c>
      <c r="K49" s="196">
        <v>7</v>
      </c>
      <c r="L49" s="196">
        <v>8</v>
      </c>
      <c r="M49" s="196">
        <v>9</v>
      </c>
      <c r="N49" s="196">
        <v>10</v>
      </c>
      <c r="O49" s="196">
        <v>11</v>
      </c>
      <c r="P49" s="196">
        <v>12</v>
      </c>
      <c r="Q49" s="196">
        <v>13</v>
      </c>
      <c r="R49" s="196">
        <v>14</v>
      </c>
      <c r="S49" s="196">
        <v>15</v>
      </c>
      <c r="T49" s="196">
        <v>16</v>
      </c>
      <c r="U49" s="196">
        <v>17</v>
      </c>
      <c r="V49" s="196">
        <v>18</v>
      </c>
      <c r="W49" s="196">
        <v>19</v>
      </c>
      <c r="X49" s="196">
        <v>20</v>
      </c>
      <c r="Y49" s="196">
        <v>21</v>
      </c>
      <c r="Z49" s="196">
        <v>22</v>
      </c>
      <c r="AA49" s="196">
        <v>23</v>
      </c>
      <c r="AB49" s="196">
        <v>24</v>
      </c>
      <c r="AC49" s="196">
        <v>25</v>
      </c>
      <c r="AD49" s="196">
        <v>26</v>
      </c>
      <c r="AE49" s="196">
        <v>27</v>
      </c>
      <c r="AF49" s="196">
        <v>28</v>
      </c>
      <c r="AG49" s="196">
        <v>29</v>
      </c>
      <c r="AH49" s="196">
        <v>30</v>
      </c>
      <c r="AI49" s="197">
        <v>31</v>
      </c>
      <c r="AJ49" s="1017"/>
      <c r="AK49" s="1017"/>
      <c r="AL49" s="1017"/>
    </row>
    <row r="50" spans="2:38" ht="20.100000000000001" customHeight="1" thickBot="1">
      <c r="B50" s="247" t="str">
        <f>'P-Jun'!B50</f>
        <v xml:space="preserve">कर्मचारी वेतन </v>
      </c>
      <c r="C50" s="247" t="str">
        <f>'P-Jun'!C50</f>
        <v>२५१५-१०३-०१</v>
      </c>
      <c r="D50" s="210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 t="s">
        <v>60</v>
      </c>
      <c r="U50" s="199"/>
      <c r="V50" s="199" t="s">
        <v>60</v>
      </c>
      <c r="W50" s="199"/>
      <c r="X50" s="199" t="s">
        <v>60</v>
      </c>
      <c r="Y50" s="199" t="s">
        <v>60</v>
      </c>
      <c r="Z50" s="199"/>
      <c r="AA50" s="199"/>
      <c r="AB50" s="199"/>
      <c r="AC50" s="199"/>
      <c r="AD50" s="199"/>
      <c r="AE50" s="199"/>
      <c r="AF50" s="199"/>
      <c r="AG50" s="199"/>
      <c r="AH50" s="199"/>
      <c r="AI50" s="200"/>
      <c r="AJ50" s="228">
        <f>SUM(E50:AI50)</f>
        <v>0</v>
      </c>
      <c r="AK50" s="228">
        <f>'P-Jun'!AL50</f>
        <v>0</v>
      </c>
      <c r="AL50" s="228">
        <f>SUM(AJ50:AK50)</f>
        <v>0</v>
      </c>
    </row>
    <row r="51" spans="2:38" ht="20.100000000000001" customHeight="1" thickBot="1">
      <c r="B51" s="247" t="str">
        <f>'P-Jun'!B51</f>
        <v xml:space="preserve">कर्मचारी प्रवास भत्ता </v>
      </c>
      <c r="C51" s="247" t="str">
        <f>'P-Jun'!C51</f>
        <v>२५१५-१०३-A११</v>
      </c>
      <c r="D51" s="198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200"/>
      <c r="AJ51" s="229">
        <f t="shared" ref="AJ51:AJ80" si="3">SUM(E51:AI51)</f>
        <v>0</v>
      </c>
      <c r="AK51" s="228">
        <f>'P-Jun'!AL51</f>
        <v>0</v>
      </c>
      <c r="AL51" s="229">
        <f t="shared" ref="AL51:AL80" si="4">SUM(AJ51:AK51)</f>
        <v>0</v>
      </c>
    </row>
    <row r="52" spans="2:38" ht="20.100000000000001" customHeight="1" thickBot="1">
      <c r="B52" s="247" t="str">
        <f>'P-Jun'!B52</f>
        <v xml:space="preserve">दुरुस्ती व देखभाल </v>
      </c>
      <c r="C52" s="247" t="str">
        <f>'P-Jun'!C52</f>
        <v>२०५९-१०१-२७</v>
      </c>
      <c r="D52" s="198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200"/>
      <c r="AJ52" s="229">
        <f t="shared" si="3"/>
        <v>0</v>
      </c>
      <c r="AK52" s="228">
        <f>'P-Jun'!AL52</f>
        <v>0</v>
      </c>
      <c r="AL52" s="229">
        <f t="shared" si="4"/>
        <v>0</v>
      </c>
    </row>
    <row r="53" spans="2:38" ht="20.100000000000001" customHeight="1" thickBot="1">
      <c r="B53" s="247" t="str">
        <f>'P-Jun'!B53</f>
        <v xml:space="preserve">स्वच्छता </v>
      </c>
      <c r="C53" s="247">
        <f>'P-Jun'!C53</f>
        <v>2215</v>
      </c>
      <c r="D53" s="198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200"/>
      <c r="AJ53" s="229">
        <f t="shared" si="3"/>
        <v>0</v>
      </c>
      <c r="AK53" s="228">
        <f>'P-Jun'!AL53</f>
        <v>0</v>
      </c>
      <c r="AL53" s="229">
        <f t="shared" si="4"/>
        <v>0</v>
      </c>
    </row>
    <row r="54" spans="2:38" ht="20.100000000000001" customHeight="1" thickBot="1">
      <c r="B54" s="247" t="str">
        <f>'P-Jun'!B54</f>
        <v xml:space="preserve">पाईप लाईन दुरुस्ती </v>
      </c>
      <c r="C54" s="247" t="str">
        <f>'P-Jun'!C54</f>
        <v>२२१५-१०१-०२</v>
      </c>
      <c r="D54" s="198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200"/>
      <c r="AJ54" s="229">
        <f t="shared" si="3"/>
        <v>0</v>
      </c>
      <c r="AK54" s="228">
        <f>'P-Jun'!AL54</f>
        <v>0</v>
      </c>
      <c r="AL54" s="229">
        <f t="shared" si="4"/>
        <v>0</v>
      </c>
    </row>
    <row r="55" spans="2:38" ht="20.100000000000001" customHeight="1" thickBot="1">
      <c r="B55" s="247" t="str">
        <f>'P-Jun'!B55</f>
        <v xml:space="preserve">पाणी पुरवठा नवीन कामे </v>
      </c>
      <c r="C55" s="247" t="str">
        <f>'P-Jun'!C55</f>
        <v>४२१५-१०२-५३</v>
      </c>
      <c r="D55" s="198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200"/>
      <c r="AJ55" s="229">
        <f t="shared" si="3"/>
        <v>0</v>
      </c>
      <c r="AK55" s="228">
        <f>'P-Jun'!AL55</f>
        <v>0</v>
      </c>
      <c r="AL55" s="229">
        <f t="shared" si="4"/>
        <v>0</v>
      </c>
    </row>
    <row r="56" spans="2:38" ht="20.100000000000001" customHeight="1" thickBot="1">
      <c r="B56" s="247" t="str">
        <f>'P-Jun'!B56</f>
        <v xml:space="preserve">पाणी पुरवठा कर्मचारी वेतन </v>
      </c>
      <c r="C56" s="247" t="str">
        <f>'P-Jun'!C56</f>
        <v>२२१५-१०३-०१</v>
      </c>
      <c r="D56" s="198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200"/>
      <c r="AJ56" s="229">
        <f t="shared" si="3"/>
        <v>0</v>
      </c>
      <c r="AK56" s="228">
        <f>'P-Jun'!AL56</f>
        <v>0</v>
      </c>
      <c r="AL56" s="229">
        <f t="shared" si="4"/>
        <v>0</v>
      </c>
    </row>
    <row r="57" spans="2:38" ht="20.100000000000001" customHeight="1" thickBot="1">
      <c r="B57" s="247" t="str">
        <f>'P-Jun'!B57</f>
        <v xml:space="preserve">पाणी मीटर / साहित्य खरेदी </v>
      </c>
      <c r="C57" s="247" t="str">
        <f>'P-Jun'!C57</f>
        <v>२२१५-१०१-२१</v>
      </c>
      <c r="D57" s="198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200"/>
      <c r="AJ57" s="229">
        <f t="shared" si="3"/>
        <v>0</v>
      </c>
      <c r="AK57" s="228">
        <f>'P-Jun'!AL57</f>
        <v>0</v>
      </c>
      <c r="AL57" s="229">
        <f t="shared" si="4"/>
        <v>0</v>
      </c>
    </row>
    <row r="58" spans="2:38" ht="20.100000000000001" customHeight="1" thickBot="1">
      <c r="B58" s="247" t="str">
        <f>'P-Jun'!B58</f>
        <v xml:space="preserve">नळमार्गाचे परीक्षण व दुरुस्ती </v>
      </c>
      <c r="C58" s="247" t="str">
        <f>'P-Jun'!C58</f>
        <v>२२१५-१०१-२७</v>
      </c>
      <c r="D58" s="198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200"/>
      <c r="AJ58" s="229">
        <f t="shared" si="3"/>
        <v>0</v>
      </c>
      <c r="AK58" s="228">
        <f>'P-Jun'!AL58</f>
        <v>0</v>
      </c>
      <c r="AL58" s="229">
        <f t="shared" si="4"/>
        <v>0</v>
      </c>
    </row>
    <row r="59" spans="2:38" ht="20.100000000000001" customHeight="1" thickBot="1">
      <c r="B59" s="247" t="str">
        <f>'P-Jun'!B59</f>
        <v>शासकीय पाणीपट्टीचा भरणा करणे</v>
      </c>
      <c r="C59" s="247" t="str">
        <f>'P-Jun'!C59</f>
        <v>२२१५-१०१-१४</v>
      </c>
      <c r="D59" s="198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200"/>
      <c r="AJ59" s="229">
        <f t="shared" si="3"/>
        <v>0</v>
      </c>
      <c r="AK59" s="228">
        <f>'P-Jun'!AL59</f>
        <v>0</v>
      </c>
      <c r="AL59" s="229">
        <f t="shared" si="4"/>
        <v>0</v>
      </c>
    </row>
    <row r="60" spans="2:38" ht="20.100000000000001" customHeight="1" thickBot="1">
      <c r="B60" s="247" t="str">
        <f>'P-Jun'!B60</f>
        <v xml:space="preserve">नलिका विहिरीची देखभाल व दुरुस्ती </v>
      </c>
      <c r="C60" s="247" t="str">
        <f>'P-Jun'!C60</f>
        <v>२२१५-१०२-२७</v>
      </c>
      <c r="D60" s="198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200"/>
      <c r="AJ60" s="229">
        <f t="shared" si="3"/>
        <v>0</v>
      </c>
      <c r="AK60" s="228">
        <f>'P-Jun'!AL60</f>
        <v>0</v>
      </c>
      <c r="AL60" s="229">
        <f t="shared" si="4"/>
        <v>0</v>
      </c>
    </row>
    <row r="61" spans="2:38" ht="20.100000000000001" customHeight="1" thickBot="1">
      <c r="B61" s="247" t="str">
        <f>'P-Jun'!B61</f>
        <v xml:space="preserve">हात पंप / वीज पंप वर्गणी </v>
      </c>
      <c r="C61" s="247" t="str">
        <f>'P-Jun'!C61</f>
        <v>२२१५-१०२-३२</v>
      </c>
      <c r="D61" s="198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200"/>
      <c r="AJ61" s="229">
        <f t="shared" si="3"/>
        <v>0</v>
      </c>
      <c r="AK61" s="228">
        <f>'P-Jun'!AL61</f>
        <v>0</v>
      </c>
      <c r="AL61" s="229">
        <f t="shared" si="4"/>
        <v>0</v>
      </c>
    </row>
    <row r="62" spans="2:38" ht="20.100000000000001" customHeight="1" thickBot="1">
      <c r="B62" s="247" t="str">
        <f>'P-Jun'!B62</f>
        <v>( अ ) पाणी पुरवठा वीज देयक</v>
      </c>
      <c r="C62" s="247" t="str">
        <f>'P-Jun'!C62</f>
        <v>२२१५-१०१-१३</v>
      </c>
      <c r="D62" s="198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200"/>
      <c r="AJ62" s="229">
        <f t="shared" si="3"/>
        <v>0</v>
      </c>
      <c r="AK62" s="228">
        <f>'P-Jun'!AL62</f>
        <v>0</v>
      </c>
      <c r="AL62" s="229">
        <f t="shared" si="4"/>
        <v>0</v>
      </c>
    </row>
    <row r="63" spans="2:38" ht="20.100000000000001" customHeight="1" thickBot="1">
      <c r="B63" s="247" t="str">
        <f>'P-Jun'!B63</f>
        <v xml:space="preserve">आरोग्य </v>
      </c>
      <c r="C63" s="247">
        <f>'P-Jun'!C63</f>
        <v>22104210</v>
      </c>
      <c r="D63" s="198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200"/>
      <c r="AJ63" s="229">
        <f t="shared" si="3"/>
        <v>0</v>
      </c>
      <c r="AK63" s="228">
        <f>'P-Jun'!AL63</f>
        <v>0</v>
      </c>
      <c r="AL63" s="229">
        <f t="shared" si="4"/>
        <v>0</v>
      </c>
    </row>
    <row r="64" spans="2:38" ht="20.100000000000001" customHeight="1" thickBot="1">
      <c r="B64" s="247" t="str">
        <f>'P-Jun'!B64</f>
        <v xml:space="preserve">साहित्य खरेदी </v>
      </c>
      <c r="C64" s="247" t="str">
        <f>'P-Jun'!C64</f>
        <v>२५१५-१०३-२१</v>
      </c>
      <c r="D64" s="198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200"/>
      <c r="AJ64" s="229">
        <f t="shared" si="3"/>
        <v>0</v>
      </c>
      <c r="AK64" s="228">
        <f>'P-Jun'!AL64</f>
        <v>0</v>
      </c>
      <c r="AL64" s="229">
        <f t="shared" si="4"/>
        <v>0</v>
      </c>
    </row>
    <row r="65" spans="2:38" ht="20.100000000000001" customHeight="1" thickBot="1">
      <c r="B65" s="247" t="str">
        <f>'P-Jun'!B65</f>
        <v xml:space="preserve">पेट्रोल तेल व वंगण </v>
      </c>
      <c r="C65" s="247" t="str">
        <f>'P-Jun'!C65</f>
        <v>२५१५-१०३-२४</v>
      </c>
      <c r="D65" s="198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200"/>
      <c r="AJ65" s="229">
        <f t="shared" si="3"/>
        <v>0</v>
      </c>
      <c r="AK65" s="228">
        <f>'P-Jun'!AL65</f>
        <v>0</v>
      </c>
      <c r="AL65" s="229">
        <f t="shared" si="4"/>
        <v>0</v>
      </c>
    </row>
    <row r="66" spans="2:38" ht="20.100000000000001" customHeight="1" thickBot="1">
      <c r="B66" s="247" t="str">
        <f>'P-Jun'!B66</f>
        <v xml:space="preserve">कर्म. भविष्य निर्वाह निधी </v>
      </c>
      <c r="C66" s="247" t="str">
        <f>'P-Jun'!C66</f>
        <v>८००९-१०२-५६</v>
      </c>
      <c r="D66" s="198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200"/>
      <c r="AJ66" s="229">
        <f t="shared" si="3"/>
        <v>0</v>
      </c>
      <c r="AK66" s="228">
        <f>'P-Jun'!AL66</f>
        <v>0</v>
      </c>
      <c r="AL66" s="229">
        <f t="shared" si="4"/>
        <v>0</v>
      </c>
    </row>
    <row r="67" spans="2:38" ht="20.100000000000001" customHeight="1" thickBot="1">
      <c r="B67" s="247" t="str">
        <f>'P-Jun'!B67</f>
        <v xml:space="preserve">अग्रिम / अनामत </v>
      </c>
      <c r="C67" s="247" t="str">
        <f>'P-Jun'!C67</f>
        <v>८४४३-१०२-५६</v>
      </c>
      <c r="D67" s="198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200"/>
      <c r="AJ67" s="229">
        <f t="shared" si="3"/>
        <v>0</v>
      </c>
      <c r="AK67" s="228">
        <f>'P-Jun'!AL67</f>
        <v>0</v>
      </c>
      <c r="AL67" s="229">
        <f t="shared" si="4"/>
        <v>0</v>
      </c>
    </row>
    <row r="68" spans="2:38" ht="20.100000000000001" customHeight="1" thickBot="1">
      <c r="B68" s="247" t="str">
        <f>'P-Jun'!B68</f>
        <v xml:space="preserve">ठेवी </v>
      </c>
      <c r="C68" s="247" t="str">
        <f>'P-Jun'!C68</f>
        <v>८४४३-१०३-५६</v>
      </c>
      <c r="D68" s="198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200"/>
      <c r="AJ68" s="229">
        <f t="shared" si="3"/>
        <v>0</v>
      </c>
      <c r="AK68" s="228">
        <f>'P-Jun'!AL68</f>
        <v>0</v>
      </c>
      <c r="AL68" s="229">
        <f t="shared" si="4"/>
        <v>0</v>
      </c>
    </row>
    <row r="69" spans="2:38" ht="20.100000000000001" customHeight="1" thickBot="1">
      <c r="B69" s="247" t="str">
        <f>'P-Jun'!B69</f>
        <v>इतर ( ग्रामनिधी कडे वर्ग रकमा )</v>
      </c>
      <c r="C69" s="247" t="str">
        <f>'P-Jun'!C69</f>
        <v>८४४३-१०३-c ५६</v>
      </c>
      <c r="D69" s="198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200"/>
      <c r="AJ69" s="229">
        <f t="shared" si="3"/>
        <v>0</v>
      </c>
      <c r="AK69" s="228">
        <f>'P-Jun'!AL69</f>
        <v>0</v>
      </c>
      <c r="AL69" s="229">
        <f t="shared" si="4"/>
        <v>0</v>
      </c>
    </row>
    <row r="70" spans="2:38" ht="20.100000000000001" customHeight="1" thickBot="1">
      <c r="B70" s="247" t="str">
        <f>'P-Jun'!B70</f>
        <v xml:space="preserve"> </v>
      </c>
      <c r="C70" s="247" t="str">
        <f>'P-Jun'!C70</f>
        <v xml:space="preserve"> </v>
      </c>
      <c r="D70" s="198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199"/>
      <c r="AG70" s="199"/>
      <c r="AH70" s="199"/>
      <c r="AI70" s="200"/>
      <c r="AJ70" s="229">
        <f t="shared" si="3"/>
        <v>0</v>
      </c>
      <c r="AK70" s="228">
        <f>'P-Jun'!AL70</f>
        <v>0</v>
      </c>
      <c r="AL70" s="229">
        <f t="shared" si="4"/>
        <v>0</v>
      </c>
    </row>
    <row r="71" spans="2:38" ht="20.100000000000001" customHeight="1" thickBot="1">
      <c r="B71" s="247" t="str">
        <f>'P-Jun'!B71</f>
        <v xml:space="preserve"> </v>
      </c>
      <c r="C71" s="247" t="str">
        <f>'P-Jun'!C71</f>
        <v xml:space="preserve"> </v>
      </c>
      <c r="D71" s="198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199"/>
      <c r="AG71" s="199"/>
      <c r="AH71" s="199"/>
      <c r="AI71" s="200"/>
      <c r="AJ71" s="229">
        <f t="shared" si="3"/>
        <v>0</v>
      </c>
      <c r="AK71" s="228">
        <f>'P-Jun'!AL71</f>
        <v>0</v>
      </c>
      <c r="AL71" s="229">
        <f t="shared" si="4"/>
        <v>0</v>
      </c>
    </row>
    <row r="72" spans="2:38" ht="20.100000000000001" customHeight="1" thickBot="1">
      <c r="B72" s="247">
        <f>'P-Jun'!B72</f>
        <v>0</v>
      </c>
      <c r="C72" s="247">
        <f>'P-Jun'!C72</f>
        <v>0</v>
      </c>
      <c r="D72" s="198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199"/>
      <c r="AG72" s="199"/>
      <c r="AH72" s="199"/>
      <c r="AI72" s="200"/>
      <c r="AJ72" s="229">
        <f t="shared" si="3"/>
        <v>0</v>
      </c>
      <c r="AK72" s="228">
        <f>'P-Jun'!AL72</f>
        <v>0</v>
      </c>
      <c r="AL72" s="229">
        <f t="shared" si="4"/>
        <v>0</v>
      </c>
    </row>
    <row r="73" spans="2:38" ht="20.100000000000001" customHeight="1" thickBot="1">
      <c r="B73" s="247">
        <f>'P-Jun'!B73</f>
        <v>0</v>
      </c>
      <c r="C73" s="247">
        <f>'P-Jun'!C73</f>
        <v>0</v>
      </c>
      <c r="D73" s="198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200"/>
      <c r="AJ73" s="229">
        <f t="shared" si="3"/>
        <v>0</v>
      </c>
      <c r="AK73" s="228">
        <f>'P-Jun'!AL73</f>
        <v>0</v>
      </c>
      <c r="AL73" s="229">
        <f t="shared" si="4"/>
        <v>0</v>
      </c>
    </row>
    <row r="74" spans="2:38" ht="20.100000000000001" customHeight="1" thickBot="1">
      <c r="B74" s="247">
        <f>'P-Jun'!B74</f>
        <v>0</v>
      </c>
      <c r="C74" s="247">
        <f>'P-Jun'!C74</f>
        <v>0</v>
      </c>
      <c r="D74" s="198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200"/>
      <c r="AJ74" s="229">
        <f t="shared" si="3"/>
        <v>0</v>
      </c>
      <c r="AK74" s="228">
        <f>'P-Jun'!AL74</f>
        <v>0</v>
      </c>
      <c r="AL74" s="229">
        <f t="shared" si="4"/>
        <v>0</v>
      </c>
    </row>
    <row r="75" spans="2:38" ht="20.100000000000001" customHeight="1" thickBot="1">
      <c r="B75" s="247">
        <f>'P-Jun'!B75</f>
        <v>0</v>
      </c>
      <c r="C75" s="247">
        <f>'P-Jun'!C75</f>
        <v>0</v>
      </c>
      <c r="D75" s="198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200"/>
      <c r="AJ75" s="229">
        <f t="shared" si="3"/>
        <v>0</v>
      </c>
      <c r="AK75" s="228">
        <f>'P-Jun'!AL75</f>
        <v>0</v>
      </c>
      <c r="AL75" s="229">
        <f t="shared" si="4"/>
        <v>0</v>
      </c>
    </row>
    <row r="76" spans="2:38" ht="20.100000000000001" customHeight="1" thickBot="1">
      <c r="B76" s="247">
        <f>'P-Jun'!B76</f>
        <v>0</v>
      </c>
      <c r="C76" s="247">
        <f>'P-Jun'!C76</f>
        <v>0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215"/>
      <c r="AJ76" s="231">
        <f t="shared" si="3"/>
        <v>0</v>
      </c>
      <c r="AK76" s="228">
        <f>'P-Jun'!AL76</f>
        <v>0</v>
      </c>
      <c r="AL76" s="231">
        <f t="shared" si="4"/>
        <v>0</v>
      </c>
    </row>
    <row r="77" spans="2:38" ht="20.100000000000001" customHeight="1" thickBot="1">
      <c r="B77" s="247">
        <f>'P-Jun'!B77</f>
        <v>0</v>
      </c>
      <c r="C77" s="247">
        <f>'P-Jun'!C77</f>
        <v>0</v>
      </c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215"/>
      <c r="AJ77" s="231">
        <f t="shared" si="3"/>
        <v>0</v>
      </c>
      <c r="AK77" s="228">
        <f>'P-Jun'!AL77</f>
        <v>0</v>
      </c>
      <c r="AL77" s="231">
        <f t="shared" si="4"/>
        <v>0</v>
      </c>
    </row>
    <row r="78" spans="2:38" ht="20.100000000000001" customHeight="1" thickBot="1">
      <c r="B78" s="247">
        <f>'P-Jun'!B78</f>
        <v>0</v>
      </c>
      <c r="C78" s="247">
        <f>'P-Jun'!C78</f>
        <v>0</v>
      </c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215"/>
      <c r="AJ78" s="231">
        <f t="shared" si="3"/>
        <v>0</v>
      </c>
      <c r="AK78" s="228">
        <f>'P-Jun'!AL78</f>
        <v>0</v>
      </c>
      <c r="AL78" s="231">
        <f t="shared" si="4"/>
        <v>0</v>
      </c>
    </row>
    <row r="79" spans="2:38" ht="20.100000000000001" customHeight="1" thickBot="1">
      <c r="B79" s="247" t="str">
        <f>'P-Jun'!B79</f>
        <v xml:space="preserve"> </v>
      </c>
      <c r="C79" s="247" t="str">
        <f>'P-Jun'!C79</f>
        <v xml:space="preserve"> </v>
      </c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215"/>
      <c r="AJ79" s="231">
        <f t="shared" si="3"/>
        <v>0</v>
      </c>
      <c r="AK79" s="228">
        <f>'P-Jun'!AL79</f>
        <v>0</v>
      </c>
      <c r="AL79" s="231">
        <f t="shared" si="4"/>
        <v>0</v>
      </c>
    </row>
    <row r="80" spans="2:38" ht="20.100000000000001" customHeight="1" thickBot="1">
      <c r="B80" s="247" t="str">
        <f>'P-Jun'!B80</f>
        <v xml:space="preserve"> </v>
      </c>
      <c r="C80" s="247" t="str">
        <f>'P-Jun'!C80</f>
        <v xml:space="preserve"> 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215"/>
      <c r="AJ80" s="231">
        <f t="shared" si="3"/>
        <v>0</v>
      </c>
      <c r="AK80" s="228">
        <f>'P-Jun'!AL80</f>
        <v>0</v>
      </c>
      <c r="AL80" s="231">
        <f t="shared" si="4"/>
        <v>0</v>
      </c>
    </row>
    <row r="81" spans="34:38" ht="20.100000000000001" customHeight="1" thickBot="1">
      <c r="AH81" s="1024" t="s">
        <v>69</v>
      </c>
      <c r="AI81" s="1024"/>
      <c r="AJ81" s="225">
        <f t="shared" ref="AJ81:AK81" si="5">SUM(AJ50:AJ80)</f>
        <v>0</v>
      </c>
      <c r="AK81" s="225">
        <f t="shared" si="5"/>
        <v>0</v>
      </c>
      <c r="AL81" s="225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rintOptions horizontalCentered="1" verticalCentered="1"/>
  <pageMargins left="0.7" right="0.7" top="0.75" bottom="0.75" header="0.3" footer="0.3"/>
  <pageSetup paperSize="5" scale="47" orientation="landscape" horizontalDpi="300" r:id="rId1"/>
  <rowBreaks count="1" manualBreakCount="1">
    <brk id="43" max="37" man="1"/>
  </rowBreaks>
  <colBreaks count="1" manualBreakCount="1">
    <brk id="38" min="1" max="80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2060"/>
  </sheetPr>
  <dimension ref="A1:AL81"/>
  <sheetViews>
    <sheetView view="pageBreakPreview" topLeftCell="A47" zoomScale="60" workbookViewId="0">
      <selection activeCell="B50" sqref="B50:C80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285156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302" t="str">
        <f>'P-july'!B8</f>
        <v xml:space="preserve">जनरल पाणीपट्टी </v>
      </c>
      <c r="C8" s="302" t="str">
        <f>'P-july'!C8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'P-july'!AL8</f>
        <v>0</v>
      </c>
      <c r="AL8" s="80">
        <f>SUM(AJ8:AK8)</f>
        <v>0</v>
      </c>
    </row>
    <row r="9" spans="1:38" ht="20.100000000000001" customHeight="1" thickBot="1">
      <c r="B9" s="302" t="str">
        <f>'P-july'!B9</f>
        <v xml:space="preserve">स्पेशल पाणीपट्टी </v>
      </c>
      <c r="C9" s="302" t="str">
        <f>'P-july'!C9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'P-july'!AL9</f>
        <v>0</v>
      </c>
      <c r="AL9" s="80">
        <f t="shared" ref="AL9:AL36" si="1">SUM(AJ9:AK9)</f>
        <v>0</v>
      </c>
    </row>
    <row r="10" spans="1:38" ht="20.100000000000001" customHeight="1" thickBot="1">
      <c r="B10" s="302" t="str">
        <f>'P-july'!B10</f>
        <v xml:space="preserve">पाईप लाईन दुरुस्ती </v>
      </c>
      <c r="C10" s="302" t="str">
        <f>'P-july'!C10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'P-july'!AL10</f>
        <v>0</v>
      </c>
      <c r="AL10" s="80">
        <f t="shared" si="1"/>
        <v>0</v>
      </c>
    </row>
    <row r="11" spans="1:38" ht="20.100000000000001" customHeight="1" thickBot="1">
      <c r="B11" s="302" t="str">
        <f>'P-july'!B11</f>
        <v xml:space="preserve">पाणी पुरवठा नवीन कामे </v>
      </c>
      <c r="C11" s="302" t="str">
        <f>'P-july'!C11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'P-july'!AL11</f>
        <v>0</v>
      </c>
      <c r="AL11" s="80">
        <f t="shared" si="1"/>
        <v>0</v>
      </c>
    </row>
    <row r="12" spans="1:38" ht="20.100000000000001" customHeight="1" thickBot="1">
      <c r="B12" s="302" t="str">
        <f>'P-july'!B12</f>
        <v xml:space="preserve">पाणी पुरवठा कर्मचारी वेतन </v>
      </c>
      <c r="C12" s="302" t="str">
        <f>'P-july'!C12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'P-july'!AL12</f>
        <v>0</v>
      </c>
      <c r="AL12" s="80">
        <f t="shared" si="1"/>
        <v>0</v>
      </c>
    </row>
    <row r="13" spans="1:38" ht="20.100000000000001" customHeight="1" thickBot="1">
      <c r="B13" s="302" t="str">
        <f>'P-july'!B13</f>
        <v xml:space="preserve">नळ पाणी पुरवठ्यातील देयकासाठी ५०% अनुदान </v>
      </c>
      <c r="C13" s="302" t="str">
        <f>'P-july'!C13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'P-july'!AL13</f>
        <v>0</v>
      </c>
      <c r="AL13" s="80">
        <f t="shared" si="1"/>
        <v>0</v>
      </c>
    </row>
    <row r="14" spans="1:38" ht="20.100000000000001" customHeight="1" thickBot="1">
      <c r="B14" s="302" t="str">
        <f>'P-july'!B14</f>
        <v xml:space="preserve">इतर ( वर्गणी ) </v>
      </c>
      <c r="C14" s="302">
        <f>'P-july'!C14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'P-july'!AL14</f>
        <v>0</v>
      </c>
      <c r="AL14" s="80">
        <f t="shared" si="1"/>
        <v>0</v>
      </c>
    </row>
    <row r="15" spans="1:38" ht="20.100000000000001" customHeight="1" thickBot="1">
      <c r="B15" s="302" t="str">
        <f>'P-july'!B15</f>
        <v xml:space="preserve">व्याज जमा </v>
      </c>
      <c r="C15" s="302" t="str">
        <f>'P-july'!C15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'P-july'!AL15</f>
        <v>0</v>
      </c>
      <c r="AL15" s="80">
        <f t="shared" si="1"/>
        <v>0</v>
      </c>
    </row>
    <row r="16" spans="1:38" ht="20.100000000000001" customHeight="1" thickBot="1">
      <c r="B16" s="302" t="str">
        <f>'P-july'!B16</f>
        <v xml:space="preserve">देणगी </v>
      </c>
      <c r="C16" s="302" t="str">
        <f>'P-july'!C16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'P-july'!AL16</f>
        <v>0</v>
      </c>
      <c r="AL16" s="80">
        <f t="shared" si="1"/>
        <v>0</v>
      </c>
    </row>
    <row r="17" spans="2:38" ht="20.100000000000001" customHeight="1" thickBot="1">
      <c r="B17" s="302" t="str">
        <f>'P-july'!B17</f>
        <v xml:space="preserve">इतर जमा </v>
      </c>
      <c r="C17" s="302" t="str">
        <f>'P-july'!C17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'P-july'!AL17</f>
        <v>0</v>
      </c>
      <c r="AL17" s="80">
        <f t="shared" si="1"/>
        <v>0</v>
      </c>
    </row>
    <row r="18" spans="2:38" ht="20.100000000000001" customHeight="1" thickBot="1">
      <c r="B18" s="302" t="str">
        <f>'P-july'!B18</f>
        <v>लिलाव (पाणी पुरवठा साहित्य )</v>
      </c>
      <c r="C18" s="302" t="str">
        <f>'P-july'!C18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'P-july'!AL18</f>
        <v>0</v>
      </c>
      <c r="AL18" s="80">
        <f t="shared" si="1"/>
        <v>0</v>
      </c>
    </row>
    <row r="19" spans="2:38" ht="20.100000000000001" customHeight="1" thickBot="1">
      <c r="B19" s="302" t="str">
        <f>'P-july'!B19</f>
        <v xml:space="preserve">बांधकाम </v>
      </c>
      <c r="C19" s="302" t="str">
        <f>'P-july'!C19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'P-july'!AL19</f>
        <v>0</v>
      </c>
      <c r="AL19" s="80">
        <f t="shared" si="1"/>
        <v>0</v>
      </c>
    </row>
    <row r="20" spans="2:38" ht="20.100000000000001" customHeight="1" thickBot="1">
      <c r="B20" s="302" t="str">
        <f>'P-july'!B20</f>
        <v xml:space="preserve">अनामत / प्रतीभुती </v>
      </c>
      <c r="C20" s="302" t="str">
        <f>'P-july'!C20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'P-july'!AL20</f>
        <v>0</v>
      </c>
      <c r="AL20" s="80">
        <f t="shared" si="1"/>
        <v>0</v>
      </c>
    </row>
    <row r="21" spans="2:38" ht="20.100000000000001" customHeight="1" thickBot="1">
      <c r="B21" s="302" t="str">
        <f>'P-july'!B21</f>
        <v xml:space="preserve">ठेवी </v>
      </c>
      <c r="C21" s="302" t="str">
        <f>'P-july'!C21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'P-july'!AL21</f>
        <v>0</v>
      </c>
      <c r="AL21" s="80">
        <f t="shared" si="1"/>
        <v>0</v>
      </c>
    </row>
    <row r="22" spans="2:38" ht="20.100000000000001" customHeight="1" thickBot="1">
      <c r="B22" s="302" t="str">
        <f>'P-july'!B22</f>
        <v xml:space="preserve">वर्ग रकमा </v>
      </c>
      <c r="C22" s="302" t="str">
        <f>'P-july'!C22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'P-july'!AL22</f>
        <v>0</v>
      </c>
      <c r="AL22" s="80">
        <f t="shared" si="1"/>
        <v>0</v>
      </c>
    </row>
    <row r="23" spans="2:38" ht="20.100000000000001" customHeight="1" thickBot="1">
      <c r="B23" s="302" t="str">
        <f>'P-july'!B23</f>
        <v xml:space="preserve">गट विकास अधिकारी अनुदान </v>
      </c>
      <c r="C23" s="302" t="str">
        <f>'P-july'!C23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'P-july'!AL23</f>
        <v>0</v>
      </c>
      <c r="AL23" s="80">
        <f t="shared" si="1"/>
        <v>0</v>
      </c>
    </row>
    <row r="24" spans="2:38" ht="20.100000000000001" customHeight="1" thickBot="1">
      <c r="B24" s="302" t="str">
        <f>'P-july'!B24</f>
        <v xml:space="preserve">पाणी पुरवठा वर्गणी </v>
      </c>
      <c r="C24" s="302" t="str">
        <f>'P-july'!C24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'P-july'!AL24</f>
        <v>0</v>
      </c>
      <c r="AL24" s="80">
        <f t="shared" si="1"/>
        <v>0</v>
      </c>
    </row>
    <row r="25" spans="2:38" ht="20.100000000000001" customHeight="1" thickBot="1">
      <c r="B25" s="302" t="str">
        <f>'P-july'!B25</f>
        <v xml:space="preserve"> </v>
      </c>
      <c r="C25" s="302" t="str">
        <f>'P-july'!C25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'P-july'!AL25</f>
        <v>0</v>
      </c>
      <c r="AL25" s="80">
        <f t="shared" si="1"/>
        <v>0</v>
      </c>
    </row>
    <row r="26" spans="2:38" ht="20.100000000000001" customHeight="1" thickBot="1">
      <c r="B26" s="302">
        <f>'P-july'!B26</f>
        <v>0</v>
      </c>
      <c r="C26" s="302">
        <f>'P-july'!C26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'P-july'!AL26</f>
        <v>0</v>
      </c>
      <c r="AL26" s="80">
        <f t="shared" si="1"/>
        <v>0</v>
      </c>
    </row>
    <row r="27" spans="2:38" ht="20.100000000000001" customHeight="1" thickBot="1">
      <c r="B27" s="302">
        <f>'P-july'!B27</f>
        <v>0</v>
      </c>
      <c r="C27" s="302">
        <f>'P-july'!C27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'P-july'!AL27</f>
        <v>0</v>
      </c>
      <c r="AL27" s="80">
        <f t="shared" si="1"/>
        <v>0</v>
      </c>
    </row>
    <row r="28" spans="2:38" ht="20.100000000000001" customHeight="1" thickBot="1">
      <c r="B28" s="302">
        <f>'P-july'!B28</f>
        <v>0</v>
      </c>
      <c r="C28" s="302">
        <f>'P-july'!C28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'P-july'!AL28</f>
        <v>0</v>
      </c>
      <c r="AL28" s="80">
        <f t="shared" si="1"/>
        <v>0</v>
      </c>
    </row>
    <row r="29" spans="2:38" ht="20.100000000000001" customHeight="1" thickBot="1">
      <c r="B29" s="302">
        <f>'P-july'!B29</f>
        <v>0</v>
      </c>
      <c r="C29" s="302">
        <f>'P-july'!C29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'P-july'!AL29</f>
        <v>0</v>
      </c>
      <c r="AL29" s="80">
        <f t="shared" si="1"/>
        <v>0</v>
      </c>
    </row>
    <row r="30" spans="2:38" ht="20.100000000000001" customHeight="1" thickBot="1">
      <c r="B30" s="302">
        <f>'P-july'!B30</f>
        <v>0</v>
      </c>
      <c r="C30" s="302">
        <f>'P-july'!C30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'P-july'!AL30</f>
        <v>0</v>
      </c>
      <c r="AL30" s="80">
        <f t="shared" si="1"/>
        <v>0</v>
      </c>
    </row>
    <row r="31" spans="2:38" ht="20.100000000000001" customHeight="1" thickBot="1">
      <c r="B31" s="302">
        <f>'P-july'!B31</f>
        <v>0</v>
      </c>
      <c r="C31" s="302">
        <f>'P-july'!C31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'P-july'!AL31</f>
        <v>0</v>
      </c>
      <c r="AL31" s="80">
        <f t="shared" si="1"/>
        <v>0</v>
      </c>
    </row>
    <row r="32" spans="2:38" ht="20.100000000000001" customHeight="1" thickBot="1">
      <c r="B32" s="302">
        <f>'P-july'!B32</f>
        <v>0</v>
      </c>
      <c r="C32" s="302">
        <f>'P-july'!C32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'P-july'!AL32</f>
        <v>0</v>
      </c>
      <c r="AL32" s="80">
        <f t="shared" si="1"/>
        <v>0</v>
      </c>
    </row>
    <row r="33" spans="1:38" ht="20.100000000000001" customHeight="1" thickBot="1">
      <c r="B33" s="302" t="str">
        <f>'P-july'!B33</f>
        <v xml:space="preserve"> </v>
      </c>
      <c r="C33" s="302" t="str">
        <f>'P-july'!C33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'P-july'!AL33</f>
        <v>0</v>
      </c>
      <c r="AL33" s="80">
        <f t="shared" si="1"/>
        <v>0</v>
      </c>
    </row>
    <row r="34" spans="1:38" ht="20.100000000000001" customHeight="1" thickBot="1">
      <c r="B34" s="302" t="str">
        <f>'P-july'!B34</f>
        <v xml:space="preserve"> </v>
      </c>
      <c r="C34" s="302" t="str">
        <f>'P-july'!C34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'P-july'!AL34</f>
        <v>0</v>
      </c>
      <c r="AL34" s="80">
        <f t="shared" si="1"/>
        <v>0</v>
      </c>
    </row>
    <row r="35" spans="1:38" ht="20.100000000000001" customHeight="1" thickBot="1">
      <c r="B35" s="302" t="str">
        <f>'P-july'!B35</f>
        <v xml:space="preserve"> </v>
      </c>
      <c r="C35" s="302" t="str">
        <f>'P-july'!C35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'P-july'!AL35</f>
        <v>0</v>
      </c>
      <c r="AL35" s="80">
        <f t="shared" si="1"/>
        <v>0</v>
      </c>
    </row>
    <row r="36" spans="1:38" ht="20.100000000000001" customHeight="1" thickBot="1">
      <c r="B36" s="302" t="str">
        <f>'P-july'!B36</f>
        <v xml:space="preserve"> </v>
      </c>
      <c r="C36" s="302" t="str">
        <f>'P-july'!C36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'P-july'!AL36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'P-july'!AK38:AL38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6"/>
    </row>
    <row r="41" spans="1:38" ht="20.100000000000001" customHeight="1" thickBot="1">
      <c r="AH41" s="84"/>
      <c r="AI41" s="1058" t="s">
        <v>73</v>
      </c>
      <c r="AJ41" s="1059"/>
      <c r="AK41" s="1065">
        <f>AL81</f>
        <v>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1234</v>
      </c>
      <c r="AL42" s="1066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302" t="str">
        <f>'P-july'!B50</f>
        <v xml:space="preserve">कर्मचारी वेतन </v>
      </c>
      <c r="C50" s="302" t="str">
        <f>'P-july'!C50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 t="s">
        <v>60</v>
      </c>
      <c r="U50" s="69"/>
      <c r="V50" s="69" t="s">
        <v>60</v>
      </c>
      <c r="W50" s="69"/>
      <c r="X50" s="69" t="s">
        <v>60</v>
      </c>
      <c r="Y50" s="69" t="s">
        <v>60</v>
      </c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9">
        <f>SUM(E50:AI50)</f>
        <v>0</v>
      </c>
      <c r="AK50" s="79">
        <f>'P-july'!AL50</f>
        <v>0</v>
      </c>
      <c r="AL50" s="79">
        <f>SUM(AJ50:AK50)</f>
        <v>0</v>
      </c>
    </row>
    <row r="51" spans="2:38" ht="20.100000000000001" customHeight="1" thickBot="1">
      <c r="B51" s="302" t="str">
        <f>'P-july'!B51</f>
        <v xml:space="preserve">कर्मचारी प्रवास भत्ता </v>
      </c>
      <c r="C51" s="302" t="str">
        <f>'P-july'!C51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'P-july'!AL51</f>
        <v>0</v>
      </c>
      <c r="AL51" s="80">
        <f t="shared" ref="AL51:AL80" si="4">SUM(AJ51:AK51)</f>
        <v>0</v>
      </c>
    </row>
    <row r="52" spans="2:38" ht="20.100000000000001" customHeight="1" thickBot="1">
      <c r="B52" s="302" t="str">
        <f>'P-july'!B52</f>
        <v xml:space="preserve">दुरुस्ती व देखभाल </v>
      </c>
      <c r="C52" s="302" t="str">
        <f>'P-july'!C52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'P-july'!AL52</f>
        <v>0</v>
      </c>
      <c r="AL52" s="80">
        <f t="shared" si="4"/>
        <v>0</v>
      </c>
    </row>
    <row r="53" spans="2:38" ht="20.100000000000001" customHeight="1" thickBot="1">
      <c r="B53" s="302" t="str">
        <f>'P-july'!B53</f>
        <v xml:space="preserve">स्वच्छता </v>
      </c>
      <c r="C53" s="302">
        <f>'P-july'!C53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'P-july'!AL53</f>
        <v>0</v>
      </c>
      <c r="AL53" s="80">
        <f t="shared" si="4"/>
        <v>0</v>
      </c>
    </row>
    <row r="54" spans="2:38" ht="20.100000000000001" customHeight="1" thickBot="1">
      <c r="B54" s="302" t="str">
        <f>'P-july'!B54</f>
        <v xml:space="preserve">पाईप लाईन दुरुस्ती </v>
      </c>
      <c r="C54" s="302" t="str">
        <f>'P-july'!C54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'P-july'!AL54</f>
        <v>0</v>
      </c>
      <c r="AL54" s="80">
        <f t="shared" si="4"/>
        <v>0</v>
      </c>
    </row>
    <row r="55" spans="2:38" ht="20.100000000000001" customHeight="1" thickBot="1">
      <c r="B55" s="302" t="str">
        <f>'P-july'!B55</f>
        <v xml:space="preserve">पाणी पुरवठा नवीन कामे </v>
      </c>
      <c r="C55" s="302" t="str">
        <f>'P-july'!C55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'P-july'!AL55</f>
        <v>0</v>
      </c>
      <c r="AL55" s="80">
        <f t="shared" si="4"/>
        <v>0</v>
      </c>
    </row>
    <row r="56" spans="2:38" ht="20.100000000000001" customHeight="1" thickBot="1">
      <c r="B56" s="302" t="str">
        <f>'P-july'!B56</f>
        <v xml:space="preserve">पाणी पुरवठा कर्मचारी वेतन </v>
      </c>
      <c r="C56" s="302" t="str">
        <f>'P-july'!C56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'P-july'!AL56</f>
        <v>0</v>
      </c>
      <c r="AL56" s="80">
        <f t="shared" si="4"/>
        <v>0</v>
      </c>
    </row>
    <row r="57" spans="2:38" ht="20.100000000000001" customHeight="1" thickBot="1">
      <c r="B57" s="302" t="str">
        <f>'P-july'!B57</f>
        <v xml:space="preserve">पाणी मीटर / साहित्य खरेदी </v>
      </c>
      <c r="C57" s="302" t="str">
        <f>'P-july'!C57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'P-july'!AL57</f>
        <v>0</v>
      </c>
      <c r="AL57" s="80">
        <f t="shared" si="4"/>
        <v>0</v>
      </c>
    </row>
    <row r="58" spans="2:38" ht="20.100000000000001" customHeight="1" thickBot="1">
      <c r="B58" s="302" t="str">
        <f>'P-july'!B58</f>
        <v xml:space="preserve">नळमार्गाचे परीक्षण व दुरुस्ती </v>
      </c>
      <c r="C58" s="302" t="str">
        <f>'P-july'!C58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'P-july'!AL58</f>
        <v>0</v>
      </c>
      <c r="AL58" s="80">
        <f t="shared" si="4"/>
        <v>0</v>
      </c>
    </row>
    <row r="59" spans="2:38" ht="20.100000000000001" customHeight="1" thickBot="1">
      <c r="B59" s="302" t="str">
        <f>'P-july'!B59</f>
        <v>शासकीय पाणीपट्टीचा भरणा करणे</v>
      </c>
      <c r="C59" s="302" t="str">
        <f>'P-july'!C59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'P-july'!AL59</f>
        <v>0</v>
      </c>
      <c r="AL59" s="80">
        <f t="shared" si="4"/>
        <v>0</v>
      </c>
    </row>
    <row r="60" spans="2:38" ht="20.100000000000001" customHeight="1" thickBot="1">
      <c r="B60" s="302" t="str">
        <f>'P-july'!B60</f>
        <v xml:space="preserve">नलिका विहिरीची देखभाल व दुरुस्ती </v>
      </c>
      <c r="C60" s="302" t="str">
        <f>'P-july'!C60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'P-july'!AL60</f>
        <v>0</v>
      </c>
      <c r="AL60" s="80">
        <f t="shared" si="4"/>
        <v>0</v>
      </c>
    </row>
    <row r="61" spans="2:38" ht="20.100000000000001" customHeight="1" thickBot="1">
      <c r="B61" s="302" t="str">
        <f>'P-july'!B61</f>
        <v xml:space="preserve">हात पंप / वीज पंप वर्गणी </v>
      </c>
      <c r="C61" s="302" t="str">
        <f>'P-july'!C61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'P-july'!AL61</f>
        <v>0</v>
      </c>
      <c r="AL61" s="80">
        <f t="shared" si="4"/>
        <v>0</v>
      </c>
    </row>
    <row r="62" spans="2:38" ht="20.100000000000001" customHeight="1" thickBot="1">
      <c r="B62" s="302" t="str">
        <f>'P-july'!B62</f>
        <v>( अ ) पाणी पुरवठा वीज देयक</v>
      </c>
      <c r="C62" s="302" t="str">
        <f>'P-july'!C62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'P-july'!AL62</f>
        <v>0</v>
      </c>
      <c r="AL62" s="80">
        <f t="shared" si="4"/>
        <v>0</v>
      </c>
    </row>
    <row r="63" spans="2:38" ht="20.100000000000001" customHeight="1" thickBot="1">
      <c r="B63" s="302" t="str">
        <f>'P-july'!B63</f>
        <v xml:space="preserve">आरोग्य </v>
      </c>
      <c r="C63" s="302">
        <f>'P-july'!C63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'P-july'!AL63</f>
        <v>0</v>
      </c>
      <c r="AL63" s="80">
        <f t="shared" si="4"/>
        <v>0</v>
      </c>
    </row>
    <row r="64" spans="2:38" ht="20.100000000000001" customHeight="1" thickBot="1">
      <c r="B64" s="302" t="str">
        <f>'P-july'!B64</f>
        <v xml:space="preserve">साहित्य खरेदी </v>
      </c>
      <c r="C64" s="302" t="str">
        <f>'P-july'!C64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'P-july'!AL64</f>
        <v>0</v>
      </c>
      <c r="AL64" s="80">
        <f t="shared" si="4"/>
        <v>0</v>
      </c>
    </row>
    <row r="65" spans="2:38" ht="20.100000000000001" customHeight="1" thickBot="1">
      <c r="B65" s="302" t="str">
        <f>'P-july'!B65</f>
        <v xml:space="preserve">पेट्रोल तेल व वंगण </v>
      </c>
      <c r="C65" s="302" t="str">
        <f>'P-july'!C65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'P-july'!AL65</f>
        <v>0</v>
      </c>
      <c r="AL65" s="80">
        <f t="shared" si="4"/>
        <v>0</v>
      </c>
    </row>
    <row r="66" spans="2:38" ht="20.100000000000001" customHeight="1" thickBot="1">
      <c r="B66" s="302" t="str">
        <f>'P-july'!B66</f>
        <v xml:space="preserve">कर्म. भविष्य निर्वाह निधी </v>
      </c>
      <c r="C66" s="302" t="str">
        <f>'P-july'!C66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'P-july'!AL66</f>
        <v>0</v>
      </c>
      <c r="AL66" s="80">
        <f t="shared" si="4"/>
        <v>0</v>
      </c>
    </row>
    <row r="67" spans="2:38" ht="20.100000000000001" customHeight="1" thickBot="1">
      <c r="B67" s="302" t="str">
        <f>'P-july'!B67</f>
        <v xml:space="preserve">अग्रिम / अनामत </v>
      </c>
      <c r="C67" s="302" t="str">
        <f>'P-july'!C67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'P-july'!AL67</f>
        <v>0</v>
      </c>
      <c r="AL67" s="80">
        <f t="shared" si="4"/>
        <v>0</v>
      </c>
    </row>
    <row r="68" spans="2:38" ht="20.100000000000001" customHeight="1" thickBot="1">
      <c r="B68" s="302" t="str">
        <f>'P-july'!B68</f>
        <v xml:space="preserve">ठेवी </v>
      </c>
      <c r="C68" s="302" t="str">
        <f>'P-july'!C68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'P-july'!AL68</f>
        <v>0</v>
      </c>
      <c r="AL68" s="80">
        <f t="shared" si="4"/>
        <v>0</v>
      </c>
    </row>
    <row r="69" spans="2:38" ht="20.100000000000001" customHeight="1" thickBot="1">
      <c r="B69" s="302" t="str">
        <f>'P-july'!B69</f>
        <v>इतर ( ग्रामनिधी कडे वर्ग रकमा )</v>
      </c>
      <c r="C69" s="302" t="str">
        <f>'P-july'!C69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'P-july'!AL69</f>
        <v>0</v>
      </c>
      <c r="AL69" s="80">
        <f t="shared" si="4"/>
        <v>0</v>
      </c>
    </row>
    <row r="70" spans="2:38" ht="20.100000000000001" customHeight="1" thickBot="1">
      <c r="B70" s="302" t="str">
        <f>'P-july'!B70</f>
        <v xml:space="preserve"> </v>
      </c>
      <c r="C70" s="302" t="str">
        <f>'P-july'!C70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'P-july'!AL70</f>
        <v>0</v>
      </c>
      <c r="AL70" s="80">
        <f t="shared" si="4"/>
        <v>0</v>
      </c>
    </row>
    <row r="71" spans="2:38" ht="20.100000000000001" customHeight="1" thickBot="1">
      <c r="B71" s="302" t="str">
        <f>'P-july'!B71</f>
        <v xml:space="preserve"> </v>
      </c>
      <c r="C71" s="302" t="str">
        <f>'P-july'!C71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'P-july'!AL71</f>
        <v>0</v>
      </c>
      <c r="AL71" s="80">
        <f t="shared" si="4"/>
        <v>0</v>
      </c>
    </row>
    <row r="72" spans="2:38" ht="20.100000000000001" customHeight="1" thickBot="1">
      <c r="B72" s="302">
        <f>'P-july'!B72</f>
        <v>0</v>
      </c>
      <c r="C72" s="302">
        <f>'P-july'!C72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'P-july'!AL72</f>
        <v>0</v>
      </c>
      <c r="AL72" s="80">
        <f t="shared" si="4"/>
        <v>0</v>
      </c>
    </row>
    <row r="73" spans="2:38" ht="20.100000000000001" customHeight="1" thickBot="1">
      <c r="B73" s="302">
        <f>'P-july'!B73</f>
        <v>0</v>
      </c>
      <c r="C73" s="302">
        <f>'P-july'!C73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'P-july'!AL73</f>
        <v>0</v>
      </c>
      <c r="AL73" s="80">
        <f t="shared" si="4"/>
        <v>0</v>
      </c>
    </row>
    <row r="74" spans="2:38" ht="20.100000000000001" customHeight="1" thickBot="1">
      <c r="B74" s="302">
        <f>'P-july'!B74</f>
        <v>0</v>
      </c>
      <c r="C74" s="302">
        <f>'P-july'!C74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'P-july'!AL74</f>
        <v>0</v>
      </c>
      <c r="AL74" s="80">
        <f t="shared" si="4"/>
        <v>0</v>
      </c>
    </row>
    <row r="75" spans="2:38" ht="20.100000000000001" customHeight="1" thickBot="1">
      <c r="B75" s="302">
        <f>'P-july'!B75</f>
        <v>0</v>
      </c>
      <c r="C75" s="302">
        <f>'P-july'!C75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'P-july'!AL75</f>
        <v>0</v>
      </c>
      <c r="AL75" s="80">
        <f t="shared" si="4"/>
        <v>0</v>
      </c>
    </row>
    <row r="76" spans="2:38" ht="20.100000000000001" customHeight="1" thickBot="1">
      <c r="B76" s="302">
        <f>'P-july'!B76</f>
        <v>0</v>
      </c>
      <c r="C76" s="302">
        <f>'P-july'!C76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76"/>
      <c r="AJ76" s="85">
        <f t="shared" si="3"/>
        <v>0</v>
      </c>
      <c r="AK76" s="79">
        <f>'P-july'!AL76</f>
        <v>0</v>
      </c>
      <c r="AL76" s="85">
        <f t="shared" si="4"/>
        <v>0</v>
      </c>
    </row>
    <row r="77" spans="2:38" ht="20.100000000000001" customHeight="1" thickBot="1">
      <c r="B77" s="302">
        <f>'P-july'!B77</f>
        <v>0</v>
      </c>
      <c r="C77" s="302">
        <f>'P-july'!C77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76"/>
      <c r="AJ77" s="85">
        <f t="shared" si="3"/>
        <v>0</v>
      </c>
      <c r="AK77" s="79">
        <f>'P-july'!AL77</f>
        <v>0</v>
      </c>
      <c r="AL77" s="85">
        <f t="shared" si="4"/>
        <v>0</v>
      </c>
    </row>
    <row r="78" spans="2:38" ht="20.100000000000001" customHeight="1" thickBot="1">
      <c r="B78" s="302">
        <f>'P-july'!B78</f>
        <v>0</v>
      </c>
      <c r="C78" s="302">
        <f>'P-july'!C78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76"/>
      <c r="AJ78" s="85">
        <f t="shared" si="3"/>
        <v>0</v>
      </c>
      <c r="AK78" s="79">
        <f>'P-july'!AL78</f>
        <v>0</v>
      </c>
      <c r="AL78" s="85">
        <f t="shared" si="4"/>
        <v>0</v>
      </c>
    </row>
    <row r="79" spans="2:38" ht="20.100000000000001" customHeight="1" thickBot="1">
      <c r="B79" s="302" t="str">
        <f>'P-july'!B79</f>
        <v xml:space="preserve"> </v>
      </c>
      <c r="C79" s="302" t="str">
        <f>'P-july'!C79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76"/>
      <c r="AJ79" s="85">
        <f t="shared" si="3"/>
        <v>0</v>
      </c>
      <c r="AK79" s="79">
        <f>'P-july'!AL79</f>
        <v>0</v>
      </c>
      <c r="AL79" s="85">
        <f t="shared" si="4"/>
        <v>0</v>
      </c>
    </row>
    <row r="80" spans="2:38" ht="20.100000000000001" customHeight="1" thickBot="1">
      <c r="B80" s="302" t="str">
        <f>'P-july'!B80</f>
        <v xml:space="preserve"> </v>
      </c>
      <c r="C80" s="302" t="str">
        <f>'P-july'!C80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76"/>
      <c r="AJ80" s="85">
        <f t="shared" si="3"/>
        <v>0</v>
      </c>
      <c r="AK80" s="79">
        <f>'P-july'!AL80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0</v>
      </c>
      <c r="AK81" s="82">
        <f t="shared" si="5"/>
        <v>0</v>
      </c>
      <c r="AL81" s="82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orientation="portrait" horizont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2060"/>
  </sheetPr>
  <dimension ref="A1:AL81"/>
  <sheetViews>
    <sheetView view="pageBreakPreview" topLeftCell="A44" zoomScale="60" workbookViewId="0">
      <selection activeCell="B50" sqref="B50:C80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285156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302" t="str">
        <f>'P-Aug'!B8</f>
        <v xml:space="preserve">जनरल पाणीपट्टी </v>
      </c>
      <c r="C8" s="302" t="str">
        <f>'P-Aug'!C8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'P-Aug'!AL8</f>
        <v>0</v>
      </c>
      <c r="AL8" s="80">
        <f>SUM(AJ8:AK8)</f>
        <v>0</v>
      </c>
    </row>
    <row r="9" spans="1:38" ht="20.100000000000001" customHeight="1" thickBot="1">
      <c r="B9" s="302" t="str">
        <f>'P-Aug'!B9</f>
        <v xml:space="preserve">स्पेशल पाणीपट्टी </v>
      </c>
      <c r="C9" s="302" t="str">
        <f>'P-Aug'!C9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'P-Aug'!AL9</f>
        <v>0</v>
      </c>
      <c r="AL9" s="80">
        <f t="shared" ref="AL9:AL36" si="1">SUM(AJ9:AK9)</f>
        <v>0</v>
      </c>
    </row>
    <row r="10" spans="1:38" ht="20.100000000000001" customHeight="1" thickBot="1">
      <c r="B10" s="302" t="str">
        <f>'P-Aug'!B10</f>
        <v xml:space="preserve">पाईप लाईन दुरुस्ती </v>
      </c>
      <c r="C10" s="302" t="str">
        <f>'P-Aug'!C10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'P-Aug'!AL10</f>
        <v>0</v>
      </c>
      <c r="AL10" s="80">
        <f t="shared" si="1"/>
        <v>0</v>
      </c>
    </row>
    <row r="11" spans="1:38" ht="20.100000000000001" customHeight="1" thickBot="1">
      <c r="B11" s="302" t="str">
        <f>'P-Aug'!B11</f>
        <v xml:space="preserve">पाणी पुरवठा नवीन कामे </v>
      </c>
      <c r="C11" s="302" t="str">
        <f>'P-Aug'!C11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'P-Aug'!AL11</f>
        <v>0</v>
      </c>
      <c r="AL11" s="80">
        <f t="shared" si="1"/>
        <v>0</v>
      </c>
    </row>
    <row r="12" spans="1:38" ht="20.100000000000001" customHeight="1" thickBot="1">
      <c r="B12" s="302" t="str">
        <f>'P-Aug'!B12</f>
        <v xml:space="preserve">पाणी पुरवठा कर्मचारी वेतन </v>
      </c>
      <c r="C12" s="302" t="str">
        <f>'P-Aug'!C12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'P-Aug'!AL12</f>
        <v>0</v>
      </c>
      <c r="AL12" s="80">
        <f t="shared" si="1"/>
        <v>0</v>
      </c>
    </row>
    <row r="13" spans="1:38" ht="20.100000000000001" customHeight="1" thickBot="1">
      <c r="B13" s="302" t="str">
        <f>'P-Aug'!B13</f>
        <v xml:space="preserve">नळ पाणी पुरवठ्यातील देयकासाठी ५०% अनुदान </v>
      </c>
      <c r="C13" s="302" t="str">
        <f>'P-Aug'!C13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'P-Aug'!AL13</f>
        <v>0</v>
      </c>
      <c r="AL13" s="80">
        <f t="shared" si="1"/>
        <v>0</v>
      </c>
    </row>
    <row r="14" spans="1:38" ht="20.100000000000001" customHeight="1" thickBot="1">
      <c r="B14" s="302" t="str">
        <f>'P-Aug'!B14</f>
        <v xml:space="preserve">इतर ( वर्गणी ) </v>
      </c>
      <c r="C14" s="302">
        <f>'P-Aug'!C14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'P-Aug'!AL14</f>
        <v>0</v>
      </c>
      <c r="AL14" s="80">
        <f t="shared" si="1"/>
        <v>0</v>
      </c>
    </row>
    <row r="15" spans="1:38" ht="20.100000000000001" customHeight="1" thickBot="1">
      <c r="B15" s="302" t="str">
        <f>'P-Aug'!B15</f>
        <v xml:space="preserve">व्याज जमा </v>
      </c>
      <c r="C15" s="302" t="str">
        <f>'P-Aug'!C15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'P-Aug'!AL15</f>
        <v>0</v>
      </c>
      <c r="AL15" s="80">
        <f t="shared" si="1"/>
        <v>0</v>
      </c>
    </row>
    <row r="16" spans="1:38" ht="20.100000000000001" customHeight="1" thickBot="1">
      <c r="B16" s="302" t="str">
        <f>'P-Aug'!B16</f>
        <v xml:space="preserve">देणगी </v>
      </c>
      <c r="C16" s="302" t="str">
        <f>'P-Aug'!C16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'P-Aug'!AL16</f>
        <v>0</v>
      </c>
      <c r="AL16" s="80">
        <f t="shared" si="1"/>
        <v>0</v>
      </c>
    </row>
    <row r="17" spans="2:38" ht="20.100000000000001" customHeight="1" thickBot="1">
      <c r="B17" s="302" t="str">
        <f>'P-Aug'!B17</f>
        <v xml:space="preserve">इतर जमा </v>
      </c>
      <c r="C17" s="302" t="str">
        <f>'P-Aug'!C17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'P-Aug'!AL17</f>
        <v>0</v>
      </c>
      <c r="AL17" s="80">
        <f t="shared" si="1"/>
        <v>0</v>
      </c>
    </row>
    <row r="18" spans="2:38" ht="20.100000000000001" customHeight="1" thickBot="1">
      <c r="B18" s="302" t="str">
        <f>'P-Aug'!B18</f>
        <v>लिलाव (पाणी पुरवठा साहित्य )</v>
      </c>
      <c r="C18" s="302" t="str">
        <f>'P-Aug'!C18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'P-Aug'!AL18</f>
        <v>0</v>
      </c>
      <c r="AL18" s="80">
        <f t="shared" si="1"/>
        <v>0</v>
      </c>
    </row>
    <row r="19" spans="2:38" ht="20.100000000000001" customHeight="1" thickBot="1">
      <c r="B19" s="302" t="str">
        <f>'P-Aug'!B19</f>
        <v xml:space="preserve">बांधकाम </v>
      </c>
      <c r="C19" s="302" t="str">
        <f>'P-Aug'!C19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'P-Aug'!AL19</f>
        <v>0</v>
      </c>
      <c r="AL19" s="80">
        <f t="shared" si="1"/>
        <v>0</v>
      </c>
    </row>
    <row r="20" spans="2:38" ht="20.100000000000001" customHeight="1" thickBot="1">
      <c r="B20" s="302" t="str">
        <f>'P-Aug'!B20</f>
        <v xml:space="preserve">अनामत / प्रतीभुती </v>
      </c>
      <c r="C20" s="302" t="str">
        <f>'P-Aug'!C20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'P-Aug'!AL20</f>
        <v>0</v>
      </c>
      <c r="AL20" s="80">
        <f t="shared" si="1"/>
        <v>0</v>
      </c>
    </row>
    <row r="21" spans="2:38" ht="20.100000000000001" customHeight="1" thickBot="1">
      <c r="B21" s="302" t="str">
        <f>'P-Aug'!B21</f>
        <v xml:space="preserve">ठेवी </v>
      </c>
      <c r="C21" s="302" t="str">
        <f>'P-Aug'!C21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'P-Aug'!AL21</f>
        <v>0</v>
      </c>
      <c r="AL21" s="80">
        <f t="shared" si="1"/>
        <v>0</v>
      </c>
    </row>
    <row r="22" spans="2:38" ht="20.100000000000001" customHeight="1" thickBot="1">
      <c r="B22" s="302" t="str">
        <f>'P-Aug'!B22</f>
        <v xml:space="preserve">वर्ग रकमा </v>
      </c>
      <c r="C22" s="302" t="str">
        <f>'P-Aug'!C22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'P-Aug'!AL22</f>
        <v>0</v>
      </c>
      <c r="AL22" s="80">
        <f t="shared" si="1"/>
        <v>0</v>
      </c>
    </row>
    <row r="23" spans="2:38" ht="20.100000000000001" customHeight="1" thickBot="1">
      <c r="B23" s="302" t="str">
        <f>'P-Aug'!B23</f>
        <v xml:space="preserve">गट विकास अधिकारी अनुदान </v>
      </c>
      <c r="C23" s="302" t="str">
        <f>'P-Aug'!C23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'P-Aug'!AL23</f>
        <v>0</v>
      </c>
      <c r="AL23" s="80">
        <f t="shared" si="1"/>
        <v>0</v>
      </c>
    </row>
    <row r="24" spans="2:38" ht="20.100000000000001" customHeight="1" thickBot="1">
      <c r="B24" s="302" t="str">
        <f>'P-Aug'!B24</f>
        <v xml:space="preserve">पाणी पुरवठा वर्गणी </v>
      </c>
      <c r="C24" s="302" t="str">
        <f>'P-Aug'!C24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'P-Aug'!AL24</f>
        <v>0</v>
      </c>
      <c r="AL24" s="80">
        <f t="shared" si="1"/>
        <v>0</v>
      </c>
    </row>
    <row r="25" spans="2:38" ht="20.100000000000001" customHeight="1" thickBot="1">
      <c r="B25" s="302" t="str">
        <f>'P-Aug'!B25</f>
        <v xml:space="preserve"> </v>
      </c>
      <c r="C25" s="302" t="str">
        <f>'P-Aug'!C25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'P-Aug'!AL25</f>
        <v>0</v>
      </c>
      <c r="AL25" s="80">
        <f t="shared" si="1"/>
        <v>0</v>
      </c>
    </row>
    <row r="26" spans="2:38" ht="20.100000000000001" customHeight="1" thickBot="1">
      <c r="B26" s="302">
        <f>'P-Aug'!B26</f>
        <v>0</v>
      </c>
      <c r="C26" s="302">
        <f>'P-Aug'!C26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'P-Aug'!AL26</f>
        <v>0</v>
      </c>
      <c r="AL26" s="80">
        <f t="shared" si="1"/>
        <v>0</v>
      </c>
    </row>
    <row r="27" spans="2:38" ht="20.100000000000001" customHeight="1" thickBot="1">
      <c r="B27" s="302">
        <f>'P-Aug'!B27</f>
        <v>0</v>
      </c>
      <c r="C27" s="302">
        <f>'P-Aug'!C27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'P-Aug'!AL27</f>
        <v>0</v>
      </c>
      <c r="AL27" s="80">
        <f t="shared" si="1"/>
        <v>0</v>
      </c>
    </row>
    <row r="28" spans="2:38" ht="20.100000000000001" customHeight="1" thickBot="1">
      <c r="B28" s="302">
        <f>'P-Aug'!B28</f>
        <v>0</v>
      </c>
      <c r="C28" s="302">
        <f>'P-Aug'!C28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'P-Aug'!AL28</f>
        <v>0</v>
      </c>
      <c r="AL28" s="80">
        <f t="shared" si="1"/>
        <v>0</v>
      </c>
    </row>
    <row r="29" spans="2:38" ht="20.100000000000001" customHeight="1" thickBot="1">
      <c r="B29" s="302">
        <f>'P-Aug'!B29</f>
        <v>0</v>
      </c>
      <c r="C29" s="302">
        <f>'P-Aug'!C29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'P-Aug'!AL29</f>
        <v>0</v>
      </c>
      <c r="AL29" s="80">
        <f t="shared" si="1"/>
        <v>0</v>
      </c>
    </row>
    <row r="30" spans="2:38" ht="20.100000000000001" customHeight="1" thickBot="1">
      <c r="B30" s="302">
        <f>'P-Aug'!B30</f>
        <v>0</v>
      </c>
      <c r="C30" s="302">
        <f>'P-Aug'!C30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'P-Aug'!AL30</f>
        <v>0</v>
      </c>
      <c r="AL30" s="80">
        <f t="shared" si="1"/>
        <v>0</v>
      </c>
    </row>
    <row r="31" spans="2:38" ht="20.100000000000001" customHeight="1" thickBot="1">
      <c r="B31" s="302">
        <f>'P-Aug'!B31</f>
        <v>0</v>
      </c>
      <c r="C31" s="302">
        <f>'P-Aug'!C31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'P-Aug'!AL31</f>
        <v>0</v>
      </c>
      <c r="AL31" s="80">
        <f t="shared" si="1"/>
        <v>0</v>
      </c>
    </row>
    <row r="32" spans="2:38" ht="20.100000000000001" customHeight="1" thickBot="1">
      <c r="B32" s="302">
        <f>'P-Aug'!B32</f>
        <v>0</v>
      </c>
      <c r="C32" s="302">
        <f>'P-Aug'!C32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'P-Aug'!AL32</f>
        <v>0</v>
      </c>
      <c r="AL32" s="80">
        <f t="shared" si="1"/>
        <v>0</v>
      </c>
    </row>
    <row r="33" spans="1:38" ht="20.100000000000001" customHeight="1" thickBot="1">
      <c r="B33" s="302" t="str">
        <f>'P-Aug'!B33</f>
        <v xml:space="preserve"> </v>
      </c>
      <c r="C33" s="302" t="str">
        <f>'P-Aug'!C33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'P-Aug'!AL33</f>
        <v>0</v>
      </c>
      <c r="AL33" s="80">
        <f t="shared" si="1"/>
        <v>0</v>
      </c>
    </row>
    <row r="34" spans="1:38" ht="20.100000000000001" customHeight="1" thickBot="1">
      <c r="B34" s="302" t="str">
        <f>'P-Aug'!B34</f>
        <v xml:space="preserve"> </v>
      </c>
      <c r="C34" s="302" t="str">
        <f>'P-Aug'!C34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'P-Aug'!AL34</f>
        <v>0</v>
      </c>
      <c r="AL34" s="80">
        <f t="shared" si="1"/>
        <v>0</v>
      </c>
    </row>
    <row r="35" spans="1:38" ht="20.100000000000001" customHeight="1" thickBot="1">
      <c r="B35" s="302" t="str">
        <f>'P-Aug'!B35</f>
        <v xml:space="preserve"> </v>
      </c>
      <c r="C35" s="302" t="str">
        <f>'P-Aug'!C35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'P-Aug'!AL35</f>
        <v>0</v>
      </c>
      <c r="AL35" s="80">
        <f t="shared" si="1"/>
        <v>0</v>
      </c>
    </row>
    <row r="36" spans="1:38" ht="20.100000000000001" customHeight="1" thickBot="1">
      <c r="B36" s="302" t="str">
        <f>'P-Aug'!B36</f>
        <v xml:space="preserve"> </v>
      </c>
      <c r="C36" s="302" t="str">
        <f>'P-Aug'!C36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'P-Aug'!AL36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'P-Aug'!AK38:AL38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6"/>
    </row>
    <row r="41" spans="1:38" ht="20.100000000000001" customHeight="1" thickBot="1">
      <c r="AH41" s="84"/>
      <c r="AI41" s="1058" t="s">
        <v>73</v>
      </c>
      <c r="AJ41" s="1059"/>
      <c r="AK41" s="1065">
        <f>AL81</f>
        <v>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1234</v>
      </c>
      <c r="AL42" s="1066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302" t="str">
        <f>'P-Aug'!B50</f>
        <v xml:space="preserve">कर्मचारी वेतन </v>
      </c>
      <c r="C50" s="302" t="str">
        <f>'P-Aug'!C50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9">
        <f>SUM(E50:AI50)</f>
        <v>0</v>
      </c>
      <c r="AK50" s="79">
        <f>'P-Aug'!AL50</f>
        <v>0</v>
      </c>
      <c r="AL50" s="79">
        <f>SUM(AJ50:AK50)</f>
        <v>0</v>
      </c>
    </row>
    <row r="51" spans="2:38" ht="20.100000000000001" customHeight="1" thickBot="1">
      <c r="B51" s="302" t="str">
        <f>'P-Aug'!B51</f>
        <v xml:space="preserve">कर्मचारी प्रवास भत्ता </v>
      </c>
      <c r="C51" s="302" t="str">
        <f>'P-Aug'!C51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'P-Aug'!AL51</f>
        <v>0</v>
      </c>
      <c r="AL51" s="80">
        <f t="shared" ref="AL51:AL80" si="4">SUM(AJ51:AK51)</f>
        <v>0</v>
      </c>
    </row>
    <row r="52" spans="2:38" ht="20.100000000000001" customHeight="1" thickBot="1">
      <c r="B52" s="302" t="str">
        <f>'P-Aug'!B52</f>
        <v xml:space="preserve">दुरुस्ती व देखभाल </v>
      </c>
      <c r="C52" s="302" t="str">
        <f>'P-Aug'!C52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'P-Aug'!AL52</f>
        <v>0</v>
      </c>
      <c r="AL52" s="80">
        <f t="shared" si="4"/>
        <v>0</v>
      </c>
    </row>
    <row r="53" spans="2:38" ht="20.100000000000001" customHeight="1" thickBot="1">
      <c r="B53" s="302" t="str">
        <f>'P-Aug'!B53</f>
        <v xml:space="preserve">स्वच्छता </v>
      </c>
      <c r="C53" s="302">
        <f>'P-Aug'!C53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'P-Aug'!AL53</f>
        <v>0</v>
      </c>
      <c r="AL53" s="80">
        <f t="shared" si="4"/>
        <v>0</v>
      </c>
    </row>
    <row r="54" spans="2:38" ht="20.100000000000001" customHeight="1" thickBot="1">
      <c r="B54" s="302" t="str">
        <f>'P-Aug'!B54</f>
        <v xml:space="preserve">पाईप लाईन दुरुस्ती </v>
      </c>
      <c r="C54" s="302" t="str">
        <f>'P-Aug'!C54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'P-Aug'!AL54</f>
        <v>0</v>
      </c>
      <c r="AL54" s="80">
        <f t="shared" si="4"/>
        <v>0</v>
      </c>
    </row>
    <row r="55" spans="2:38" ht="20.100000000000001" customHeight="1" thickBot="1">
      <c r="B55" s="302" t="str">
        <f>'P-Aug'!B55</f>
        <v xml:space="preserve">पाणी पुरवठा नवीन कामे </v>
      </c>
      <c r="C55" s="302" t="str">
        <f>'P-Aug'!C55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'P-Aug'!AL55</f>
        <v>0</v>
      </c>
      <c r="AL55" s="80">
        <f t="shared" si="4"/>
        <v>0</v>
      </c>
    </row>
    <row r="56" spans="2:38" ht="20.100000000000001" customHeight="1" thickBot="1">
      <c r="B56" s="302" t="str">
        <f>'P-Aug'!B56</f>
        <v xml:space="preserve">पाणी पुरवठा कर्मचारी वेतन </v>
      </c>
      <c r="C56" s="302" t="str">
        <f>'P-Aug'!C56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'P-Aug'!AL56</f>
        <v>0</v>
      </c>
      <c r="AL56" s="80">
        <f t="shared" si="4"/>
        <v>0</v>
      </c>
    </row>
    <row r="57" spans="2:38" ht="20.100000000000001" customHeight="1" thickBot="1">
      <c r="B57" s="302" t="str">
        <f>'P-Aug'!B57</f>
        <v xml:space="preserve">पाणी मीटर / साहित्य खरेदी </v>
      </c>
      <c r="C57" s="302" t="str">
        <f>'P-Aug'!C57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'P-Aug'!AL57</f>
        <v>0</v>
      </c>
      <c r="AL57" s="80">
        <f t="shared" si="4"/>
        <v>0</v>
      </c>
    </row>
    <row r="58" spans="2:38" ht="20.100000000000001" customHeight="1" thickBot="1">
      <c r="B58" s="302" t="str">
        <f>'P-Aug'!B58</f>
        <v xml:space="preserve">नळमार्गाचे परीक्षण व दुरुस्ती </v>
      </c>
      <c r="C58" s="302" t="str">
        <f>'P-Aug'!C58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'P-Aug'!AL58</f>
        <v>0</v>
      </c>
      <c r="AL58" s="80">
        <f t="shared" si="4"/>
        <v>0</v>
      </c>
    </row>
    <row r="59" spans="2:38" ht="20.100000000000001" customHeight="1" thickBot="1">
      <c r="B59" s="302" t="str">
        <f>'P-Aug'!B59</f>
        <v>शासकीय पाणीपट्टीचा भरणा करणे</v>
      </c>
      <c r="C59" s="302" t="str">
        <f>'P-Aug'!C59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'P-Aug'!AL59</f>
        <v>0</v>
      </c>
      <c r="AL59" s="80">
        <f t="shared" si="4"/>
        <v>0</v>
      </c>
    </row>
    <row r="60" spans="2:38" ht="20.100000000000001" customHeight="1" thickBot="1">
      <c r="B60" s="302" t="str">
        <f>'P-Aug'!B60</f>
        <v xml:space="preserve">नलिका विहिरीची देखभाल व दुरुस्ती </v>
      </c>
      <c r="C60" s="302" t="str">
        <f>'P-Aug'!C60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'P-Aug'!AL60</f>
        <v>0</v>
      </c>
      <c r="AL60" s="80">
        <f t="shared" si="4"/>
        <v>0</v>
      </c>
    </row>
    <row r="61" spans="2:38" ht="20.100000000000001" customHeight="1" thickBot="1">
      <c r="B61" s="302" t="str">
        <f>'P-Aug'!B61</f>
        <v xml:space="preserve">हात पंप / वीज पंप वर्गणी </v>
      </c>
      <c r="C61" s="302" t="str">
        <f>'P-Aug'!C61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'P-Aug'!AL61</f>
        <v>0</v>
      </c>
      <c r="AL61" s="80">
        <f t="shared" si="4"/>
        <v>0</v>
      </c>
    </row>
    <row r="62" spans="2:38" ht="20.100000000000001" customHeight="1" thickBot="1">
      <c r="B62" s="302" t="str">
        <f>'P-Aug'!B62</f>
        <v>( अ ) पाणी पुरवठा वीज देयक</v>
      </c>
      <c r="C62" s="302" t="str">
        <f>'P-Aug'!C62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'P-Aug'!AL62</f>
        <v>0</v>
      </c>
      <c r="AL62" s="80">
        <f t="shared" si="4"/>
        <v>0</v>
      </c>
    </row>
    <row r="63" spans="2:38" ht="20.100000000000001" customHeight="1" thickBot="1">
      <c r="B63" s="302" t="str">
        <f>'P-Aug'!B63</f>
        <v xml:space="preserve">आरोग्य </v>
      </c>
      <c r="C63" s="302">
        <f>'P-Aug'!C63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'P-Aug'!AL63</f>
        <v>0</v>
      </c>
      <c r="AL63" s="80">
        <f t="shared" si="4"/>
        <v>0</v>
      </c>
    </row>
    <row r="64" spans="2:38" ht="20.100000000000001" customHeight="1" thickBot="1">
      <c r="B64" s="302" t="str">
        <f>'P-Aug'!B64</f>
        <v xml:space="preserve">साहित्य खरेदी </v>
      </c>
      <c r="C64" s="302" t="str">
        <f>'P-Aug'!C64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'P-Aug'!AL64</f>
        <v>0</v>
      </c>
      <c r="AL64" s="80">
        <f t="shared" si="4"/>
        <v>0</v>
      </c>
    </row>
    <row r="65" spans="2:38" ht="20.100000000000001" customHeight="1" thickBot="1">
      <c r="B65" s="302" t="str">
        <f>'P-Aug'!B65</f>
        <v xml:space="preserve">पेट्रोल तेल व वंगण </v>
      </c>
      <c r="C65" s="302" t="str">
        <f>'P-Aug'!C65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'P-Aug'!AL65</f>
        <v>0</v>
      </c>
      <c r="AL65" s="80">
        <f t="shared" si="4"/>
        <v>0</v>
      </c>
    </row>
    <row r="66" spans="2:38" ht="20.100000000000001" customHeight="1" thickBot="1">
      <c r="B66" s="302" t="str">
        <f>'P-Aug'!B66</f>
        <v xml:space="preserve">कर्म. भविष्य निर्वाह निधी </v>
      </c>
      <c r="C66" s="302" t="str">
        <f>'P-Aug'!C66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'P-Aug'!AL66</f>
        <v>0</v>
      </c>
      <c r="AL66" s="80">
        <f t="shared" si="4"/>
        <v>0</v>
      </c>
    </row>
    <row r="67" spans="2:38" ht="20.100000000000001" customHeight="1" thickBot="1">
      <c r="B67" s="302" t="str">
        <f>'P-Aug'!B67</f>
        <v xml:space="preserve">अग्रिम / अनामत </v>
      </c>
      <c r="C67" s="302" t="str">
        <f>'P-Aug'!C67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'P-Aug'!AL67</f>
        <v>0</v>
      </c>
      <c r="AL67" s="80">
        <f t="shared" si="4"/>
        <v>0</v>
      </c>
    </row>
    <row r="68" spans="2:38" ht="20.100000000000001" customHeight="1" thickBot="1">
      <c r="B68" s="302" t="str">
        <f>'P-Aug'!B68</f>
        <v xml:space="preserve">ठेवी </v>
      </c>
      <c r="C68" s="302" t="str">
        <f>'P-Aug'!C68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'P-Aug'!AL68</f>
        <v>0</v>
      </c>
      <c r="AL68" s="80">
        <f t="shared" si="4"/>
        <v>0</v>
      </c>
    </row>
    <row r="69" spans="2:38" ht="20.100000000000001" customHeight="1" thickBot="1">
      <c r="B69" s="302" t="str">
        <f>'P-Aug'!B69</f>
        <v>इतर ( ग्रामनिधी कडे वर्ग रकमा )</v>
      </c>
      <c r="C69" s="302" t="str">
        <f>'P-Aug'!C69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'P-Aug'!AL69</f>
        <v>0</v>
      </c>
      <c r="AL69" s="80">
        <f t="shared" si="4"/>
        <v>0</v>
      </c>
    </row>
    <row r="70" spans="2:38" ht="20.100000000000001" customHeight="1" thickBot="1">
      <c r="B70" s="302" t="str">
        <f>'P-Aug'!B70</f>
        <v xml:space="preserve"> </v>
      </c>
      <c r="C70" s="302" t="str">
        <f>'P-Aug'!C70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'P-Aug'!AL70</f>
        <v>0</v>
      </c>
      <c r="AL70" s="80">
        <f t="shared" si="4"/>
        <v>0</v>
      </c>
    </row>
    <row r="71" spans="2:38" ht="20.100000000000001" customHeight="1" thickBot="1">
      <c r="B71" s="302" t="str">
        <f>'P-Aug'!B71</f>
        <v xml:space="preserve"> </v>
      </c>
      <c r="C71" s="302" t="str">
        <f>'P-Aug'!C71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'P-Aug'!AL71</f>
        <v>0</v>
      </c>
      <c r="AL71" s="80">
        <f t="shared" si="4"/>
        <v>0</v>
      </c>
    </row>
    <row r="72" spans="2:38" ht="20.100000000000001" customHeight="1" thickBot="1">
      <c r="B72" s="302">
        <f>'P-Aug'!B72</f>
        <v>0</v>
      </c>
      <c r="C72" s="302">
        <f>'P-Aug'!C72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'P-Aug'!AL72</f>
        <v>0</v>
      </c>
      <c r="AL72" s="80">
        <f t="shared" si="4"/>
        <v>0</v>
      </c>
    </row>
    <row r="73" spans="2:38" ht="20.100000000000001" customHeight="1" thickBot="1">
      <c r="B73" s="302">
        <f>'P-Aug'!B73</f>
        <v>0</v>
      </c>
      <c r="C73" s="302">
        <f>'P-Aug'!C73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'P-Aug'!AL73</f>
        <v>0</v>
      </c>
      <c r="AL73" s="80">
        <f t="shared" si="4"/>
        <v>0</v>
      </c>
    </row>
    <row r="74" spans="2:38" ht="20.100000000000001" customHeight="1" thickBot="1">
      <c r="B74" s="302">
        <f>'P-Aug'!B74</f>
        <v>0</v>
      </c>
      <c r="C74" s="302">
        <f>'P-Aug'!C74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'P-Aug'!AL74</f>
        <v>0</v>
      </c>
      <c r="AL74" s="80">
        <f t="shared" si="4"/>
        <v>0</v>
      </c>
    </row>
    <row r="75" spans="2:38" ht="20.100000000000001" customHeight="1" thickBot="1">
      <c r="B75" s="302">
        <f>'P-Aug'!B75</f>
        <v>0</v>
      </c>
      <c r="C75" s="302">
        <f>'P-Aug'!C75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'P-Aug'!AL75</f>
        <v>0</v>
      </c>
      <c r="AL75" s="80">
        <f t="shared" si="4"/>
        <v>0</v>
      </c>
    </row>
    <row r="76" spans="2:38" ht="20.100000000000001" customHeight="1" thickBot="1">
      <c r="B76" s="302">
        <f>'P-Aug'!B76</f>
        <v>0</v>
      </c>
      <c r="C76" s="302">
        <f>'P-Aug'!C76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76"/>
      <c r="AJ76" s="85">
        <f t="shared" si="3"/>
        <v>0</v>
      </c>
      <c r="AK76" s="79">
        <f>'P-Aug'!AL76</f>
        <v>0</v>
      </c>
      <c r="AL76" s="85">
        <f t="shared" si="4"/>
        <v>0</v>
      </c>
    </row>
    <row r="77" spans="2:38" ht="20.100000000000001" customHeight="1" thickBot="1">
      <c r="B77" s="302">
        <f>'P-Aug'!B77</f>
        <v>0</v>
      </c>
      <c r="C77" s="302">
        <f>'P-Aug'!C77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76"/>
      <c r="AJ77" s="85">
        <f t="shared" si="3"/>
        <v>0</v>
      </c>
      <c r="AK77" s="79">
        <f>'P-Aug'!AL77</f>
        <v>0</v>
      </c>
      <c r="AL77" s="85">
        <f t="shared" si="4"/>
        <v>0</v>
      </c>
    </row>
    <row r="78" spans="2:38" ht="20.100000000000001" customHeight="1" thickBot="1">
      <c r="B78" s="302">
        <f>'P-Aug'!B78</f>
        <v>0</v>
      </c>
      <c r="C78" s="302">
        <f>'P-Aug'!C78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76"/>
      <c r="AJ78" s="85">
        <f t="shared" si="3"/>
        <v>0</v>
      </c>
      <c r="AK78" s="79">
        <f>'P-Aug'!AL78</f>
        <v>0</v>
      </c>
      <c r="AL78" s="85">
        <f t="shared" si="4"/>
        <v>0</v>
      </c>
    </row>
    <row r="79" spans="2:38" ht="20.100000000000001" customHeight="1" thickBot="1">
      <c r="B79" s="302" t="str">
        <f>'P-Aug'!B79</f>
        <v xml:space="preserve"> </v>
      </c>
      <c r="C79" s="302" t="str">
        <f>'P-Aug'!C79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76"/>
      <c r="AJ79" s="85">
        <f t="shared" si="3"/>
        <v>0</v>
      </c>
      <c r="AK79" s="79">
        <f>'P-Aug'!AL79</f>
        <v>0</v>
      </c>
      <c r="AL79" s="85">
        <f t="shared" si="4"/>
        <v>0</v>
      </c>
    </row>
    <row r="80" spans="2:38" ht="20.100000000000001" customHeight="1" thickBot="1">
      <c r="B80" s="302" t="str">
        <f>'P-Aug'!B80</f>
        <v xml:space="preserve"> </v>
      </c>
      <c r="C80" s="302" t="str">
        <f>'P-Aug'!C80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76"/>
      <c r="AJ80" s="85">
        <f t="shared" si="3"/>
        <v>0</v>
      </c>
      <c r="AK80" s="79">
        <f>'P-Aug'!AL80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0</v>
      </c>
      <c r="AK81" s="82">
        <f t="shared" si="5"/>
        <v>0</v>
      </c>
      <c r="AL81" s="82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paperSize="5" orientation="landscape" horizont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002060"/>
  </sheetPr>
  <dimension ref="A1:AL81"/>
  <sheetViews>
    <sheetView view="pageBreakPreview" topLeftCell="A42" zoomScale="60" workbookViewId="0">
      <selection activeCell="B50" sqref="B50:C80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285156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302" t="str">
        <f>'P-Sep'!B8</f>
        <v xml:space="preserve">जनरल पाणीपट्टी </v>
      </c>
      <c r="C8" s="302" t="str">
        <f>'P-Sep'!C8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'P-Sep'!AL8</f>
        <v>0</v>
      </c>
      <c r="AL8" s="80">
        <f>SUM(AJ8:AK8)</f>
        <v>0</v>
      </c>
    </row>
    <row r="9" spans="1:38" ht="20.100000000000001" customHeight="1" thickBot="1">
      <c r="B9" s="302" t="str">
        <f>'P-Sep'!B9</f>
        <v xml:space="preserve">स्पेशल पाणीपट्टी </v>
      </c>
      <c r="C9" s="302" t="str">
        <f>'P-Sep'!C9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'P-Sep'!AL9</f>
        <v>0</v>
      </c>
      <c r="AL9" s="80">
        <f t="shared" ref="AL9:AL36" si="1">SUM(AJ9:AK9)</f>
        <v>0</v>
      </c>
    </row>
    <row r="10" spans="1:38" ht="20.100000000000001" customHeight="1" thickBot="1">
      <c r="B10" s="302" t="str">
        <f>'P-Sep'!B10</f>
        <v xml:space="preserve">पाईप लाईन दुरुस्ती </v>
      </c>
      <c r="C10" s="302" t="str">
        <f>'P-Sep'!C10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'P-Sep'!AL10</f>
        <v>0</v>
      </c>
      <c r="AL10" s="80">
        <f t="shared" si="1"/>
        <v>0</v>
      </c>
    </row>
    <row r="11" spans="1:38" ht="20.100000000000001" customHeight="1" thickBot="1">
      <c r="B11" s="302" t="str">
        <f>'P-Sep'!B11</f>
        <v xml:space="preserve">पाणी पुरवठा नवीन कामे </v>
      </c>
      <c r="C11" s="302" t="str">
        <f>'P-Sep'!C11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'P-Sep'!AL11</f>
        <v>0</v>
      </c>
      <c r="AL11" s="80">
        <f t="shared" si="1"/>
        <v>0</v>
      </c>
    </row>
    <row r="12" spans="1:38" ht="20.100000000000001" customHeight="1" thickBot="1">
      <c r="B12" s="302" t="str">
        <f>'P-Sep'!B12</f>
        <v xml:space="preserve">पाणी पुरवठा कर्मचारी वेतन </v>
      </c>
      <c r="C12" s="302" t="str">
        <f>'P-Sep'!C12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'P-Sep'!AL12</f>
        <v>0</v>
      </c>
      <c r="AL12" s="80">
        <f t="shared" si="1"/>
        <v>0</v>
      </c>
    </row>
    <row r="13" spans="1:38" ht="20.100000000000001" customHeight="1" thickBot="1">
      <c r="B13" s="302" t="str">
        <f>'P-Sep'!B13</f>
        <v xml:space="preserve">नळ पाणी पुरवठ्यातील देयकासाठी ५०% अनुदान </v>
      </c>
      <c r="C13" s="302" t="str">
        <f>'P-Sep'!C13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'P-Sep'!AL13</f>
        <v>0</v>
      </c>
      <c r="AL13" s="80">
        <f t="shared" si="1"/>
        <v>0</v>
      </c>
    </row>
    <row r="14" spans="1:38" ht="20.100000000000001" customHeight="1" thickBot="1">
      <c r="B14" s="302" t="str">
        <f>'P-Sep'!B14</f>
        <v xml:space="preserve">इतर ( वर्गणी ) </v>
      </c>
      <c r="C14" s="302">
        <f>'P-Sep'!C14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'P-Sep'!AL14</f>
        <v>0</v>
      </c>
      <c r="AL14" s="80">
        <f t="shared" si="1"/>
        <v>0</v>
      </c>
    </row>
    <row r="15" spans="1:38" ht="20.100000000000001" customHeight="1" thickBot="1">
      <c r="B15" s="302" t="str">
        <f>'P-Sep'!B15</f>
        <v xml:space="preserve">व्याज जमा </v>
      </c>
      <c r="C15" s="302" t="str">
        <f>'P-Sep'!C15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'P-Sep'!AL15</f>
        <v>0</v>
      </c>
      <c r="AL15" s="80">
        <f t="shared" si="1"/>
        <v>0</v>
      </c>
    </row>
    <row r="16" spans="1:38" ht="20.100000000000001" customHeight="1" thickBot="1">
      <c r="B16" s="302" t="str">
        <f>'P-Sep'!B16</f>
        <v xml:space="preserve">देणगी </v>
      </c>
      <c r="C16" s="302" t="str">
        <f>'P-Sep'!C16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'P-Sep'!AL16</f>
        <v>0</v>
      </c>
      <c r="AL16" s="80">
        <f t="shared" si="1"/>
        <v>0</v>
      </c>
    </row>
    <row r="17" spans="2:38" ht="20.100000000000001" customHeight="1" thickBot="1">
      <c r="B17" s="302" t="str">
        <f>'P-Sep'!B17</f>
        <v xml:space="preserve">इतर जमा </v>
      </c>
      <c r="C17" s="302" t="str">
        <f>'P-Sep'!C17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'P-Sep'!AL17</f>
        <v>0</v>
      </c>
      <c r="AL17" s="80">
        <f t="shared" si="1"/>
        <v>0</v>
      </c>
    </row>
    <row r="18" spans="2:38" ht="20.100000000000001" customHeight="1" thickBot="1">
      <c r="B18" s="302" t="str">
        <f>'P-Sep'!B18</f>
        <v>लिलाव (पाणी पुरवठा साहित्य )</v>
      </c>
      <c r="C18" s="302" t="str">
        <f>'P-Sep'!C18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'P-Sep'!AL18</f>
        <v>0</v>
      </c>
      <c r="AL18" s="80">
        <f t="shared" si="1"/>
        <v>0</v>
      </c>
    </row>
    <row r="19" spans="2:38" ht="20.100000000000001" customHeight="1" thickBot="1">
      <c r="B19" s="302" t="str">
        <f>'P-Sep'!B19</f>
        <v xml:space="preserve">बांधकाम </v>
      </c>
      <c r="C19" s="302" t="str">
        <f>'P-Sep'!C19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'P-Sep'!AL19</f>
        <v>0</v>
      </c>
      <c r="AL19" s="80">
        <f t="shared" si="1"/>
        <v>0</v>
      </c>
    </row>
    <row r="20" spans="2:38" ht="20.100000000000001" customHeight="1" thickBot="1">
      <c r="B20" s="302" t="str">
        <f>'P-Sep'!B20</f>
        <v xml:space="preserve">अनामत / प्रतीभुती </v>
      </c>
      <c r="C20" s="302" t="str">
        <f>'P-Sep'!C20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'P-Sep'!AL20</f>
        <v>0</v>
      </c>
      <c r="AL20" s="80">
        <f t="shared" si="1"/>
        <v>0</v>
      </c>
    </row>
    <row r="21" spans="2:38" ht="20.100000000000001" customHeight="1" thickBot="1">
      <c r="B21" s="302" t="str">
        <f>'P-Sep'!B21</f>
        <v xml:space="preserve">ठेवी </v>
      </c>
      <c r="C21" s="302" t="str">
        <f>'P-Sep'!C21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'P-Sep'!AL21</f>
        <v>0</v>
      </c>
      <c r="AL21" s="80">
        <f t="shared" si="1"/>
        <v>0</v>
      </c>
    </row>
    <row r="22" spans="2:38" ht="20.100000000000001" customHeight="1" thickBot="1">
      <c r="B22" s="302" t="str">
        <f>'P-Sep'!B22</f>
        <v xml:space="preserve">वर्ग रकमा </v>
      </c>
      <c r="C22" s="302" t="str">
        <f>'P-Sep'!C22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'P-Sep'!AL22</f>
        <v>0</v>
      </c>
      <c r="AL22" s="80">
        <f t="shared" si="1"/>
        <v>0</v>
      </c>
    </row>
    <row r="23" spans="2:38" ht="20.100000000000001" customHeight="1" thickBot="1">
      <c r="B23" s="302" t="str">
        <f>'P-Sep'!B23</f>
        <v xml:space="preserve">गट विकास अधिकारी अनुदान </v>
      </c>
      <c r="C23" s="302" t="str">
        <f>'P-Sep'!C23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'P-Sep'!AL23</f>
        <v>0</v>
      </c>
      <c r="AL23" s="80">
        <f t="shared" si="1"/>
        <v>0</v>
      </c>
    </row>
    <row r="24" spans="2:38" ht="20.100000000000001" customHeight="1" thickBot="1">
      <c r="B24" s="302" t="str">
        <f>'P-Sep'!B24</f>
        <v xml:space="preserve">पाणी पुरवठा वर्गणी </v>
      </c>
      <c r="C24" s="302" t="str">
        <f>'P-Sep'!C24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'P-Sep'!AL24</f>
        <v>0</v>
      </c>
      <c r="AL24" s="80">
        <f t="shared" si="1"/>
        <v>0</v>
      </c>
    </row>
    <row r="25" spans="2:38" ht="20.100000000000001" customHeight="1" thickBot="1">
      <c r="B25" s="302" t="str">
        <f>'P-Sep'!B25</f>
        <v xml:space="preserve"> </v>
      </c>
      <c r="C25" s="302" t="str">
        <f>'P-Sep'!C25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'P-Sep'!AL25</f>
        <v>0</v>
      </c>
      <c r="AL25" s="80">
        <f t="shared" si="1"/>
        <v>0</v>
      </c>
    </row>
    <row r="26" spans="2:38" ht="20.100000000000001" customHeight="1" thickBot="1">
      <c r="B26" s="302">
        <f>'P-Sep'!B26</f>
        <v>0</v>
      </c>
      <c r="C26" s="302">
        <f>'P-Sep'!C26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'P-Sep'!AL26</f>
        <v>0</v>
      </c>
      <c r="AL26" s="80">
        <f t="shared" si="1"/>
        <v>0</v>
      </c>
    </row>
    <row r="27" spans="2:38" ht="20.100000000000001" customHeight="1" thickBot="1">
      <c r="B27" s="302">
        <f>'P-Sep'!B27</f>
        <v>0</v>
      </c>
      <c r="C27" s="302">
        <f>'P-Sep'!C27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'P-Sep'!AL27</f>
        <v>0</v>
      </c>
      <c r="AL27" s="80">
        <f t="shared" si="1"/>
        <v>0</v>
      </c>
    </row>
    <row r="28" spans="2:38" ht="20.100000000000001" customHeight="1" thickBot="1">
      <c r="B28" s="302">
        <f>'P-Sep'!B28</f>
        <v>0</v>
      </c>
      <c r="C28" s="302">
        <f>'P-Sep'!C28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'P-Sep'!AL28</f>
        <v>0</v>
      </c>
      <c r="AL28" s="80">
        <f t="shared" si="1"/>
        <v>0</v>
      </c>
    </row>
    <row r="29" spans="2:38" ht="20.100000000000001" customHeight="1" thickBot="1">
      <c r="B29" s="302">
        <f>'P-Sep'!B29</f>
        <v>0</v>
      </c>
      <c r="C29" s="302">
        <f>'P-Sep'!C29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'P-Sep'!AL29</f>
        <v>0</v>
      </c>
      <c r="AL29" s="80">
        <f t="shared" si="1"/>
        <v>0</v>
      </c>
    </row>
    <row r="30" spans="2:38" ht="20.100000000000001" customHeight="1" thickBot="1">
      <c r="B30" s="302">
        <f>'P-Sep'!B30</f>
        <v>0</v>
      </c>
      <c r="C30" s="302">
        <f>'P-Sep'!C30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'P-Sep'!AL30</f>
        <v>0</v>
      </c>
      <c r="AL30" s="80">
        <f t="shared" si="1"/>
        <v>0</v>
      </c>
    </row>
    <row r="31" spans="2:38" ht="20.100000000000001" customHeight="1" thickBot="1">
      <c r="B31" s="302">
        <f>'P-Sep'!B31</f>
        <v>0</v>
      </c>
      <c r="C31" s="302">
        <f>'P-Sep'!C31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'P-Sep'!AL31</f>
        <v>0</v>
      </c>
      <c r="AL31" s="80">
        <f t="shared" si="1"/>
        <v>0</v>
      </c>
    </row>
    <row r="32" spans="2:38" ht="20.100000000000001" customHeight="1" thickBot="1">
      <c r="B32" s="302">
        <f>'P-Sep'!B32</f>
        <v>0</v>
      </c>
      <c r="C32" s="302">
        <f>'P-Sep'!C32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'P-Sep'!AL32</f>
        <v>0</v>
      </c>
      <c r="AL32" s="80">
        <f t="shared" si="1"/>
        <v>0</v>
      </c>
    </row>
    <row r="33" spans="1:38" ht="20.100000000000001" customHeight="1" thickBot="1">
      <c r="B33" s="302" t="str">
        <f>'P-Sep'!B33</f>
        <v xml:space="preserve"> </v>
      </c>
      <c r="C33" s="302" t="str">
        <f>'P-Sep'!C33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'P-Sep'!AL33</f>
        <v>0</v>
      </c>
      <c r="AL33" s="80">
        <f t="shared" si="1"/>
        <v>0</v>
      </c>
    </row>
    <row r="34" spans="1:38" ht="20.100000000000001" customHeight="1" thickBot="1">
      <c r="B34" s="302" t="str">
        <f>'P-Sep'!B34</f>
        <v xml:space="preserve"> </v>
      </c>
      <c r="C34" s="302" t="str">
        <f>'P-Sep'!C34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'P-Sep'!AL34</f>
        <v>0</v>
      </c>
      <c r="AL34" s="80">
        <f t="shared" si="1"/>
        <v>0</v>
      </c>
    </row>
    <row r="35" spans="1:38" ht="20.100000000000001" customHeight="1" thickBot="1">
      <c r="B35" s="302" t="str">
        <f>'P-Sep'!B35</f>
        <v xml:space="preserve"> </v>
      </c>
      <c r="C35" s="302" t="str">
        <f>'P-Sep'!C35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'P-Sep'!AL35</f>
        <v>0</v>
      </c>
      <c r="AL35" s="80">
        <f t="shared" si="1"/>
        <v>0</v>
      </c>
    </row>
    <row r="36" spans="1:38" ht="20.100000000000001" customHeight="1" thickBot="1">
      <c r="B36" s="302" t="str">
        <f>'P-Sep'!B36</f>
        <v xml:space="preserve"> </v>
      </c>
      <c r="C36" s="302" t="str">
        <f>'P-Sep'!C36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'P-Sep'!AL36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'P-Sep'!AK38:AL38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6"/>
    </row>
    <row r="41" spans="1:38" ht="20.100000000000001" customHeight="1" thickBot="1">
      <c r="AH41" s="84"/>
      <c r="AI41" s="1058" t="s">
        <v>73</v>
      </c>
      <c r="AJ41" s="1059"/>
      <c r="AK41" s="1065">
        <f>AL81</f>
        <v>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1234</v>
      </c>
      <c r="AL42" s="1066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66" t="str">
        <f>'P-Sep'!B50</f>
        <v xml:space="preserve">कर्मचारी वेतन </v>
      </c>
      <c r="C50" s="66" t="str">
        <f>'P-Sep'!C50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 t="s">
        <v>60</v>
      </c>
      <c r="U50" s="69"/>
      <c r="V50" s="69" t="s">
        <v>60</v>
      </c>
      <c r="W50" s="69"/>
      <c r="X50" s="69" t="s">
        <v>60</v>
      </c>
      <c r="Y50" s="69" t="s">
        <v>60</v>
      </c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9">
        <f>SUM(E50:AI50)</f>
        <v>0</v>
      </c>
      <c r="AK50" s="79">
        <f>'P-Sep'!AL50</f>
        <v>0</v>
      </c>
      <c r="AL50" s="79">
        <f>SUM(AJ50:AK50)</f>
        <v>0</v>
      </c>
    </row>
    <row r="51" spans="2:38" ht="20.100000000000001" customHeight="1" thickBot="1">
      <c r="B51" s="66" t="str">
        <f>'P-Sep'!B51</f>
        <v xml:space="preserve">कर्मचारी प्रवास भत्ता </v>
      </c>
      <c r="C51" s="66" t="str">
        <f>'P-Sep'!C51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'P-Sep'!AL51</f>
        <v>0</v>
      </c>
      <c r="AL51" s="80">
        <f t="shared" ref="AL51:AL80" si="4">SUM(AJ51:AK51)</f>
        <v>0</v>
      </c>
    </row>
    <row r="52" spans="2:38" ht="20.100000000000001" customHeight="1" thickBot="1">
      <c r="B52" s="66" t="str">
        <f>'P-Sep'!B52</f>
        <v xml:space="preserve">दुरुस्ती व देखभाल </v>
      </c>
      <c r="C52" s="66" t="str">
        <f>'P-Sep'!C52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'P-Sep'!AL52</f>
        <v>0</v>
      </c>
      <c r="AL52" s="80">
        <f t="shared" si="4"/>
        <v>0</v>
      </c>
    </row>
    <row r="53" spans="2:38" ht="20.100000000000001" customHeight="1" thickBot="1">
      <c r="B53" s="66" t="str">
        <f>'P-Sep'!B53</f>
        <v xml:space="preserve">स्वच्छता </v>
      </c>
      <c r="C53" s="66">
        <f>'P-Sep'!C53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'P-Sep'!AL53</f>
        <v>0</v>
      </c>
      <c r="AL53" s="80">
        <f t="shared" si="4"/>
        <v>0</v>
      </c>
    </row>
    <row r="54" spans="2:38" ht="20.100000000000001" customHeight="1" thickBot="1">
      <c r="B54" s="66" t="str">
        <f>'P-Sep'!B54</f>
        <v xml:space="preserve">पाईप लाईन दुरुस्ती </v>
      </c>
      <c r="C54" s="66" t="str">
        <f>'P-Sep'!C54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'P-Sep'!AL54</f>
        <v>0</v>
      </c>
      <c r="AL54" s="80">
        <f t="shared" si="4"/>
        <v>0</v>
      </c>
    </row>
    <row r="55" spans="2:38" ht="20.100000000000001" customHeight="1" thickBot="1">
      <c r="B55" s="66" t="str">
        <f>'P-Sep'!B55</f>
        <v xml:space="preserve">पाणी पुरवठा नवीन कामे </v>
      </c>
      <c r="C55" s="66" t="str">
        <f>'P-Sep'!C55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'P-Sep'!AL55</f>
        <v>0</v>
      </c>
      <c r="AL55" s="80">
        <f t="shared" si="4"/>
        <v>0</v>
      </c>
    </row>
    <row r="56" spans="2:38" ht="20.100000000000001" customHeight="1" thickBot="1">
      <c r="B56" s="66" t="str">
        <f>'P-Sep'!B56</f>
        <v xml:space="preserve">पाणी पुरवठा कर्मचारी वेतन </v>
      </c>
      <c r="C56" s="66" t="str">
        <f>'P-Sep'!C56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'P-Sep'!AL56</f>
        <v>0</v>
      </c>
      <c r="AL56" s="80">
        <f t="shared" si="4"/>
        <v>0</v>
      </c>
    </row>
    <row r="57" spans="2:38" ht="20.100000000000001" customHeight="1" thickBot="1">
      <c r="B57" s="66" t="str">
        <f>'P-Sep'!B57</f>
        <v xml:space="preserve">पाणी मीटर / साहित्य खरेदी </v>
      </c>
      <c r="C57" s="66" t="str">
        <f>'P-Sep'!C57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'P-Sep'!AL57</f>
        <v>0</v>
      </c>
      <c r="AL57" s="80">
        <f t="shared" si="4"/>
        <v>0</v>
      </c>
    </row>
    <row r="58" spans="2:38" ht="20.100000000000001" customHeight="1" thickBot="1">
      <c r="B58" s="66" t="str">
        <f>'P-Sep'!B58</f>
        <v xml:space="preserve">नळमार्गाचे परीक्षण व दुरुस्ती </v>
      </c>
      <c r="C58" s="66" t="str">
        <f>'P-Sep'!C58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'P-Sep'!AL58</f>
        <v>0</v>
      </c>
      <c r="AL58" s="80">
        <f t="shared" si="4"/>
        <v>0</v>
      </c>
    </row>
    <row r="59" spans="2:38" ht="20.100000000000001" customHeight="1" thickBot="1">
      <c r="B59" s="66" t="str">
        <f>'P-Sep'!B59</f>
        <v>शासकीय पाणीपट्टीचा भरणा करणे</v>
      </c>
      <c r="C59" s="66" t="str">
        <f>'P-Sep'!C59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'P-Sep'!AL59</f>
        <v>0</v>
      </c>
      <c r="AL59" s="80">
        <f t="shared" si="4"/>
        <v>0</v>
      </c>
    </row>
    <row r="60" spans="2:38" ht="20.100000000000001" customHeight="1" thickBot="1">
      <c r="B60" s="66" t="str">
        <f>'P-Sep'!B60</f>
        <v xml:space="preserve">नलिका विहिरीची देखभाल व दुरुस्ती </v>
      </c>
      <c r="C60" s="66" t="str">
        <f>'P-Sep'!C60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'P-Sep'!AL60</f>
        <v>0</v>
      </c>
      <c r="AL60" s="80">
        <f t="shared" si="4"/>
        <v>0</v>
      </c>
    </row>
    <row r="61" spans="2:38" ht="20.100000000000001" customHeight="1" thickBot="1">
      <c r="B61" s="66" t="str">
        <f>'P-Sep'!B61</f>
        <v xml:space="preserve">हात पंप / वीज पंप वर्गणी </v>
      </c>
      <c r="C61" s="66" t="str">
        <f>'P-Sep'!C61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'P-Sep'!AL61</f>
        <v>0</v>
      </c>
      <c r="AL61" s="80">
        <f t="shared" si="4"/>
        <v>0</v>
      </c>
    </row>
    <row r="62" spans="2:38" ht="20.100000000000001" customHeight="1" thickBot="1">
      <c r="B62" s="66" t="str">
        <f>'P-Sep'!B62</f>
        <v>( अ ) पाणी पुरवठा वीज देयक</v>
      </c>
      <c r="C62" s="66" t="str">
        <f>'P-Sep'!C62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'P-Sep'!AL62</f>
        <v>0</v>
      </c>
      <c r="AL62" s="80">
        <f t="shared" si="4"/>
        <v>0</v>
      </c>
    </row>
    <row r="63" spans="2:38" ht="20.100000000000001" customHeight="1" thickBot="1">
      <c r="B63" s="66" t="str">
        <f>'P-Sep'!B63</f>
        <v xml:space="preserve">आरोग्य </v>
      </c>
      <c r="C63" s="66">
        <f>'P-Sep'!C63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'P-Sep'!AL63</f>
        <v>0</v>
      </c>
      <c r="AL63" s="80">
        <f t="shared" si="4"/>
        <v>0</v>
      </c>
    </row>
    <row r="64" spans="2:38" ht="20.100000000000001" customHeight="1" thickBot="1">
      <c r="B64" s="66" t="str">
        <f>'P-Sep'!B64</f>
        <v xml:space="preserve">साहित्य खरेदी </v>
      </c>
      <c r="C64" s="66" t="str">
        <f>'P-Sep'!C64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'P-Sep'!AL64</f>
        <v>0</v>
      </c>
      <c r="AL64" s="80">
        <f t="shared" si="4"/>
        <v>0</v>
      </c>
    </row>
    <row r="65" spans="2:38" ht="20.100000000000001" customHeight="1" thickBot="1">
      <c r="B65" s="66" t="str">
        <f>'P-Sep'!B65</f>
        <v xml:space="preserve">पेट्रोल तेल व वंगण </v>
      </c>
      <c r="C65" s="66" t="str">
        <f>'P-Sep'!C65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'P-Sep'!AL65</f>
        <v>0</v>
      </c>
      <c r="AL65" s="80">
        <f t="shared" si="4"/>
        <v>0</v>
      </c>
    </row>
    <row r="66" spans="2:38" ht="20.100000000000001" customHeight="1" thickBot="1">
      <c r="B66" s="66" t="str">
        <f>'P-Sep'!B66</f>
        <v xml:space="preserve">कर्म. भविष्य निर्वाह निधी </v>
      </c>
      <c r="C66" s="66" t="str">
        <f>'P-Sep'!C66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'P-Sep'!AL66</f>
        <v>0</v>
      </c>
      <c r="AL66" s="80">
        <f t="shared" si="4"/>
        <v>0</v>
      </c>
    </row>
    <row r="67" spans="2:38" ht="20.100000000000001" customHeight="1" thickBot="1">
      <c r="B67" s="66" t="str">
        <f>'P-Sep'!B67</f>
        <v xml:space="preserve">अग्रिम / अनामत </v>
      </c>
      <c r="C67" s="66" t="str">
        <f>'P-Sep'!C67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'P-Sep'!AL67</f>
        <v>0</v>
      </c>
      <c r="AL67" s="80">
        <f t="shared" si="4"/>
        <v>0</v>
      </c>
    </row>
    <row r="68" spans="2:38" ht="20.100000000000001" customHeight="1" thickBot="1">
      <c r="B68" s="66" t="str">
        <f>'P-Sep'!B68</f>
        <v xml:space="preserve">ठेवी </v>
      </c>
      <c r="C68" s="66" t="str">
        <f>'P-Sep'!C68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'P-Sep'!AL68</f>
        <v>0</v>
      </c>
      <c r="AL68" s="80">
        <f t="shared" si="4"/>
        <v>0</v>
      </c>
    </row>
    <row r="69" spans="2:38" ht="20.100000000000001" customHeight="1" thickBot="1">
      <c r="B69" s="66" t="str">
        <f>'P-Sep'!B69</f>
        <v>इतर ( ग्रामनिधी कडे वर्ग रकमा )</v>
      </c>
      <c r="C69" s="66" t="str">
        <f>'P-Sep'!C69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'P-Sep'!AL69</f>
        <v>0</v>
      </c>
      <c r="AL69" s="80">
        <f t="shared" si="4"/>
        <v>0</v>
      </c>
    </row>
    <row r="70" spans="2:38" ht="20.100000000000001" customHeight="1" thickBot="1">
      <c r="B70" s="66" t="str">
        <f>'P-Sep'!B70</f>
        <v xml:space="preserve"> </v>
      </c>
      <c r="C70" s="66" t="str">
        <f>'P-Sep'!C70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'P-Sep'!AL70</f>
        <v>0</v>
      </c>
      <c r="AL70" s="80">
        <f t="shared" si="4"/>
        <v>0</v>
      </c>
    </row>
    <row r="71" spans="2:38" ht="20.100000000000001" customHeight="1" thickBot="1">
      <c r="B71" s="66" t="str">
        <f>'P-Sep'!B71</f>
        <v xml:space="preserve"> </v>
      </c>
      <c r="C71" s="66" t="str">
        <f>'P-Sep'!C71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'P-Sep'!AL71</f>
        <v>0</v>
      </c>
      <c r="AL71" s="80">
        <f t="shared" si="4"/>
        <v>0</v>
      </c>
    </row>
    <row r="72" spans="2:38" ht="20.100000000000001" customHeight="1" thickBot="1">
      <c r="B72" s="66">
        <f>'P-Sep'!B72</f>
        <v>0</v>
      </c>
      <c r="C72" s="66">
        <f>'P-Sep'!C72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'P-Sep'!AL72</f>
        <v>0</v>
      </c>
      <c r="AL72" s="80">
        <f t="shared" si="4"/>
        <v>0</v>
      </c>
    </row>
    <row r="73" spans="2:38" ht="20.100000000000001" customHeight="1" thickBot="1">
      <c r="B73" s="66">
        <f>'P-Sep'!B73</f>
        <v>0</v>
      </c>
      <c r="C73" s="66">
        <f>'P-Sep'!C73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'P-Sep'!AL73</f>
        <v>0</v>
      </c>
      <c r="AL73" s="80">
        <f t="shared" si="4"/>
        <v>0</v>
      </c>
    </row>
    <row r="74" spans="2:38" ht="20.100000000000001" customHeight="1" thickBot="1">
      <c r="B74" s="66">
        <f>'P-Sep'!B74</f>
        <v>0</v>
      </c>
      <c r="C74" s="66">
        <f>'P-Sep'!C74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'P-Sep'!AL74</f>
        <v>0</v>
      </c>
      <c r="AL74" s="80">
        <f t="shared" si="4"/>
        <v>0</v>
      </c>
    </row>
    <row r="75" spans="2:38" ht="20.100000000000001" customHeight="1" thickBot="1">
      <c r="B75" s="66">
        <f>'P-Sep'!B75</f>
        <v>0</v>
      </c>
      <c r="C75" s="66">
        <f>'P-Sep'!C75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'P-Sep'!AL75</f>
        <v>0</v>
      </c>
      <c r="AL75" s="80">
        <f t="shared" si="4"/>
        <v>0</v>
      </c>
    </row>
    <row r="76" spans="2:38" ht="20.100000000000001" customHeight="1" thickBot="1">
      <c r="B76" s="66">
        <f>'P-Sep'!B76</f>
        <v>0</v>
      </c>
      <c r="C76" s="66">
        <f>'P-Sep'!C76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76"/>
      <c r="AJ76" s="85">
        <f t="shared" si="3"/>
        <v>0</v>
      </c>
      <c r="AK76" s="79">
        <f>'P-Sep'!AL76</f>
        <v>0</v>
      </c>
      <c r="AL76" s="85">
        <f t="shared" si="4"/>
        <v>0</v>
      </c>
    </row>
    <row r="77" spans="2:38" ht="20.100000000000001" customHeight="1" thickBot="1">
      <c r="B77" s="66">
        <f>'P-Sep'!B77</f>
        <v>0</v>
      </c>
      <c r="C77" s="66">
        <f>'P-Sep'!C77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76"/>
      <c r="AJ77" s="85">
        <f t="shared" si="3"/>
        <v>0</v>
      </c>
      <c r="AK77" s="79">
        <f>'P-Sep'!AL77</f>
        <v>0</v>
      </c>
      <c r="AL77" s="85">
        <f t="shared" si="4"/>
        <v>0</v>
      </c>
    </row>
    <row r="78" spans="2:38" ht="20.100000000000001" customHeight="1" thickBot="1">
      <c r="B78" s="66">
        <f>'P-Sep'!B78</f>
        <v>0</v>
      </c>
      <c r="C78" s="66">
        <f>'P-Sep'!C78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76"/>
      <c r="AJ78" s="85">
        <f t="shared" si="3"/>
        <v>0</v>
      </c>
      <c r="AK78" s="79">
        <f>'P-Sep'!AL78</f>
        <v>0</v>
      </c>
      <c r="AL78" s="85">
        <f t="shared" si="4"/>
        <v>0</v>
      </c>
    </row>
    <row r="79" spans="2:38" ht="20.100000000000001" customHeight="1" thickBot="1">
      <c r="B79" s="66" t="str">
        <f>'P-Sep'!B79</f>
        <v xml:space="preserve"> </v>
      </c>
      <c r="C79" s="66" t="str">
        <f>'P-Sep'!C79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76"/>
      <c r="AJ79" s="85">
        <f t="shared" si="3"/>
        <v>0</v>
      </c>
      <c r="AK79" s="79">
        <f>'P-Sep'!AL79</f>
        <v>0</v>
      </c>
      <c r="AL79" s="85">
        <f t="shared" si="4"/>
        <v>0</v>
      </c>
    </row>
    <row r="80" spans="2:38" ht="20.100000000000001" customHeight="1" thickBot="1">
      <c r="B80" s="66" t="str">
        <f>'P-Sep'!B80</f>
        <v xml:space="preserve"> </v>
      </c>
      <c r="C80" s="66" t="str">
        <f>'P-Sep'!C80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76"/>
      <c r="AJ80" s="85">
        <f t="shared" si="3"/>
        <v>0</v>
      </c>
      <c r="AK80" s="79">
        <f>'P-Sep'!AL80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0</v>
      </c>
      <c r="AK81" s="82">
        <f t="shared" si="5"/>
        <v>0</v>
      </c>
      <c r="AL81" s="82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orientation="portrait" horizont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002060"/>
  </sheetPr>
  <dimension ref="A1:AL81"/>
  <sheetViews>
    <sheetView view="pageBreakPreview" topLeftCell="A47" zoomScale="80" zoomScaleSheetLayoutView="80" workbookViewId="0">
      <selection activeCell="B50" sqref="B50:C80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285156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66" t="str">
        <f>'P-Oct'!B8</f>
        <v xml:space="preserve">जनरल पाणीपट्टी </v>
      </c>
      <c r="C8" s="66" t="str">
        <f>'P-Oct'!C8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'P-Oct'!AL8</f>
        <v>0</v>
      </c>
      <c r="AL8" s="80">
        <f>SUM(AJ8:AK8)</f>
        <v>0</v>
      </c>
    </row>
    <row r="9" spans="1:38" ht="20.100000000000001" customHeight="1" thickBot="1">
      <c r="B9" s="66" t="str">
        <f>'P-Oct'!B9</f>
        <v xml:space="preserve">स्पेशल पाणीपट्टी </v>
      </c>
      <c r="C9" s="66" t="str">
        <f>'P-Oct'!C9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'P-Oct'!AL9</f>
        <v>0</v>
      </c>
      <c r="AL9" s="80">
        <f t="shared" ref="AL9:AL36" si="1">SUM(AJ9:AK9)</f>
        <v>0</v>
      </c>
    </row>
    <row r="10" spans="1:38" ht="20.100000000000001" customHeight="1" thickBot="1">
      <c r="B10" s="66" t="str">
        <f>'P-Oct'!B10</f>
        <v xml:space="preserve">पाईप लाईन दुरुस्ती </v>
      </c>
      <c r="C10" s="66" t="str">
        <f>'P-Oct'!C10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'P-Oct'!AL10</f>
        <v>0</v>
      </c>
      <c r="AL10" s="80">
        <f t="shared" si="1"/>
        <v>0</v>
      </c>
    </row>
    <row r="11" spans="1:38" ht="20.100000000000001" customHeight="1" thickBot="1">
      <c r="B11" s="66" t="str">
        <f>'P-Oct'!B11</f>
        <v xml:space="preserve">पाणी पुरवठा नवीन कामे </v>
      </c>
      <c r="C11" s="66" t="str">
        <f>'P-Oct'!C11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'P-Oct'!AL11</f>
        <v>0</v>
      </c>
      <c r="AL11" s="80">
        <f t="shared" si="1"/>
        <v>0</v>
      </c>
    </row>
    <row r="12" spans="1:38" ht="20.100000000000001" customHeight="1" thickBot="1">
      <c r="B12" s="66" t="str">
        <f>'P-Oct'!B12</f>
        <v xml:space="preserve">पाणी पुरवठा कर्मचारी वेतन </v>
      </c>
      <c r="C12" s="66" t="str">
        <f>'P-Oct'!C12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'P-Oct'!AL12</f>
        <v>0</v>
      </c>
      <c r="AL12" s="80">
        <f t="shared" si="1"/>
        <v>0</v>
      </c>
    </row>
    <row r="13" spans="1:38" ht="20.100000000000001" customHeight="1" thickBot="1">
      <c r="B13" s="66" t="str">
        <f>'P-Oct'!B13</f>
        <v xml:space="preserve">नळ पाणी पुरवठ्यातील देयकासाठी ५०% अनुदान </v>
      </c>
      <c r="C13" s="66" t="str">
        <f>'P-Oct'!C13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'P-Oct'!AL13</f>
        <v>0</v>
      </c>
      <c r="AL13" s="80">
        <f t="shared" si="1"/>
        <v>0</v>
      </c>
    </row>
    <row r="14" spans="1:38" ht="20.100000000000001" customHeight="1" thickBot="1">
      <c r="B14" s="66" t="str">
        <f>'P-Oct'!B14</f>
        <v xml:space="preserve">इतर ( वर्गणी ) </v>
      </c>
      <c r="C14" s="66">
        <f>'P-Oct'!C14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'P-Oct'!AL14</f>
        <v>0</v>
      </c>
      <c r="AL14" s="80">
        <f t="shared" si="1"/>
        <v>0</v>
      </c>
    </row>
    <row r="15" spans="1:38" ht="20.100000000000001" customHeight="1" thickBot="1">
      <c r="B15" s="66" t="str">
        <f>'P-Oct'!B15</f>
        <v xml:space="preserve">व्याज जमा </v>
      </c>
      <c r="C15" s="66" t="str">
        <f>'P-Oct'!C15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'P-Oct'!AL15</f>
        <v>0</v>
      </c>
      <c r="AL15" s="80">
        <f t="shared" si="1"/>
        <v>0</v>
      </c>
    </row>
    <row r="16" spans="1:38" ht="20.100000000000001" customHeight="1" thickBot="1">
      <c r="B16" s="66" t="str">
        <f>'P-Oct'!B16</f>
        <v xml:space="preserve">देणगी </v>
      </c>
      <c r="C16" s="66" t="str">
        <f>'P-Oct'!C16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'P-Oct'!AL16</f>
        <v>0</v>
      </c>
      <c r="AL16" s="80">
        <f t="shared" si="1"/>
        <v>0</v>
      </c>
    </row>
    <row r="17" spans="2:38" ht="20.100000000000001" customHeight="1" thickBot="1">
      <c r="B17" s="66" t="str">
        <f>'P-Oct'!B17</f>
        <v xml:space="preserve">इतर जमा </v>
      </c>
      <c r="C17" s="66" t="str">
        <f>'P-Oct'!C17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'P-Oct'!AL17</f>
        <v>0</v>
      </c>
      <c r="AL17" s="80">
        <f t="shared" si="1"/>
        <v>0</v>
      </c>
    </row>
    <row r="18" spans="2:38" ht="20.100000000000001" customHeight="1" thickBot="1">
      <c r="B18" s="66" t="str">
        <f>'P-Oct'!B18</f>
        <v>लिलाव (पाणी पुरवठा साहित्य )</v>
      </c>
      <c r="C18" s="66" t="str">
        <f>'P-Oct'!C18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'P-Oct'!AL18</f>
        <v>0</v>
      </c>
      <c r="AL18" s="80">
        <f t="shared" si="1"/>
        <v>0</v>
      </c>
    </row>
    <row r="19" spans="2:38" ht="20.100000000000001" customHeight="1" thickBot="1">
      <c r="B19" s="66" t="str">
        <f>'P-Oct'!B19</f>
        <v xml:space="preserve">बांधकाम </v>
      </c>
      <c r="C19" s="66" t="str">
        <f>'P-Oct'!C19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'P-Oct'!AL19</f>
        <v>0</v>
      </c>
      <c r="AL19" s="80">
        <f t="shared" si="1"/>
        <v>0</v>
      </c>
    </row>
    <row r="20" spans="2:38" ht="20.100000000000001" customHeight="1" thickBot="1">
      <c r="B20" s="66" t="str">
        <f>'P-Oct'!B20</f>
        <v xml:space="preserve">अनामत / प्रतीभुती </v>
      </c>
      <c r="C20" s="66" t="str">
        <f>'P-Oct'!C20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'P-Oct'!AL20</f>
        <v>0</v>
      </c>
      <c r="AL20" s="80">
        <f t="shared" si="1"/>
        <v>0</v>
      </c>
    </row>
    <row r="21" spans="2:38" ht="20.100000000000001" customHeight="1" thickBot="1">
      <c r="B21" s="66" t="str">
        <f>'P-Oct'!B21</f>
        <v xml:space="preserve">ठेवी </v>
      </c>
      <c r="C21" s="66" t="str">
        <f>'P-Oct'!C21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'P-Oct'!AL21</f>
        <v>0</v>
      </c>
      <c r="AL21" s="80">
        <f t="shared" si="1"/>
        <v>0</v>
      </c>
    </row>
    <row r="22" spans="2:38" ht="20.100000000000001" customHeight="1" thickBot="1">
      <c r="B22" s="66" t="str">
        <f>'P-Oct'!B22</f>
        <v xml:space="preserve">वर्ग रकमा </v>
      </c>
      <c r="C22" s="66" t="str">
        <f>'P-Oct'!C22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'P-Oct'!AL22</f>
        <v>0</v>
      </c>
      <c r="AL22" s="80">
        <f t="shared" si="1"/>
        <v>0</v>
      </c>
    </row>
    <row r="23" spans="2:38" ht="20.100000000000001" customHeight="1" thickBot="1">
      <c r="B23" s="66" t="str">
        <f>'P-Oct'!B23</f>
        <v xml:space="preserve">गट विकास अधिकारी अनुदान </v>
      </c>
      <c r="C23" s="66" t="str">
        <f>'P-Oct'!C23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'P-Oct'!AL23</f>
        <v>0</v>
      </c>
      <c r="AL23" s="80">
        <f t="shared" si="1"/>
        <v>0</v>
      </c>
    </row>
    <row r="24" spans="2:38" ht="20.100000000000001" customHeight="1" thickBot="1">
      <c r="B24" s="66" t="str">
        <f>'P-Oct'!B24</f>
        <v xml:space="preserve">पाणी पुरवठा वर्गणी </v>
      </c>
      <c r="C24" s="66" t="str">
        <f>'P-Oct'!C24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'P-Oct'!AL24</f>
        <v>0</v>
      </c>
      <c r="AL24" s="80">
        <f t="shared" si="1"/>
        <v>0</v>
      </c>
    </row>
    <row r="25" spans="2:38" ht="20.100000000000001" customHeight="1" thickBot="1">
      <c r="B25" s="66" t="str">
        <f>'P-Oct'!B25</f>
        <v xml:space="preserve"> </v>
      </c>
      <c r="C25" s="66" t="str">
        <f>'P-Oct'!C25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'P-Oct'!AL25</f>
        <v>0</v>
      </c>
      <c r="AL25" s="80">
        <f t="shared" si="1"/>
        <v>0</v>
      </c>
    </row>
    <row r="26" spans="2:38" ht="20.100000000000001" customHeight="1" thickBot="1">
      <c r="B26" s="66">
        <f>'P-Oct'!B26</f>
        <v>0</v>
      </c>
      <c r="C26" s="66">
        <f>'P-Oct'!C26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'P-Oct'!AL26</f>
        <v>0</v>
      </c>
      <c r="AL26" s="80">
        <f t="shared" si="1"/>
        <v>0</v>
      </c>
    </row>
    <row r="27" spans="2:38" ht="20.100000000000001" customHeight="1" thickBot="1">
      <c r="B27" s="66">
        <f>'P-Oct'!B27</f>
        <v>0</v>
      </c>
      <c r="C27" s="66">
        <f>'P-Oct'!C27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'P-Oct'!AL27</f>
        <v>0</v>
      </c>
      <c r="AL27" s="80">
        <f t="shared" si="1"/>
        <v>0</v>
      </c>
    </row>
    <row r="28" spans="2:38" ht="20.100000000000001" customHeight="1" thickBot="1">
      <c r="B28" s="66">
        <f>'P-Oct'!B28</f>
        <v>0</v>
      </c>
      <c r="C28" s="66">
        <f>'P-Oct'!C28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'P-Oct'!AL28</f>
        <v>0</v>
      </c>
      <c r="AL28" s="80">
        <f t="shared" si="1"/>
        <v>0</v>
      </c>
    </row>
    <row r="29" spans="2:38" ht="20.100000000000001" customHeight="1" thickBot="1">
      <c r="B29" s="66">
        <f>'P-Oct'!B29</f>
        <v>0</v>
      </c>
      <c r="C29" s="66">
        <f>'P-Oct'!C29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'P-Oct'!AL29</f>
        <v>0</v>
      </c>
      <c r="AL29" s="80">
        <f t="shared" si="1"/>
        <v>0</v>
      </c>
    </row>
    <row r="30" spans="2:38" ht="20.100000000000001" customHeight="1" thickBot="1">
      <c r="B30" s="66">
        <f>'P-Oct'!B30</f>
        <v>0</v>
      </c>
      <c r="C30" s="66">
        <f>'P-Oct'!C30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'P-Oct'!AL30</f>
        <v>0</v>
      </c>
      <c r="AL30" s="80">
        <f t="shared" si="1"/>
        <v>0</v>
      </c>
    </row>
    <row r="31" spans="2:38" ht="20.100000000000001" customHeight="1" thickBot="1">
      <c r="B31" s="66">
        <f>'P-Oct'!B31</f>
        <v>0</v>
      </c>
      <c r="C31" s="66">
        <f>'P-Oct'!C31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'P-Oct'!AL31</f>
        <v>0</v>
      </c>
      <c r="AL31" s="80">
        <f t="shared" si="1"/>
        <v>0</v>
      </c>
    </row>
    <row r="32" spans="2:38" ht="20.100000000000001" customHeight="1" thickBot="1">
      <c r="B32" s="66">
        <f>'P-Oct'!B32</f>
        <v>0</v>
      </c>
      <c r="C32" s="66">
        <f>'P-Oct'!C32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'P-Oct'!AL32</f>
        <v>0</v>
      </c>
      <c r="AL32" s="80">
        <f t="shared" si="1"/>
        <v>0</v>
      </c>
    </row>
    <row r="33" spans="1:38" ht="20.100000000000001" customHeight="1" thickBot="1">
      <c r="B33" s="66" t="str">
        <f>'P-Oct'!B33</f>
        <v xml:space="preserve"> </v>
      </c>
      <c r="C33" s="66" t="str">
        <f>'P-Oct'!C33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'P-Oct'!AL33</f>
        <v>0</v>
      </c>
      <c r="AL33" s="80">
        <f t="shared" si="1"/>
        <v>0</v>
      </c>
    </row>
    <row r="34" spans="1:38" ht="20.100000000000001" customHeight="1" thickBot="1">
      <c r="B34" s="66" t="str">
        <f>'P-Oct'!B34</f>
        <v xml:space="preserve"> </v>
      </c>
      <c r="C34" s="66" t="str">
        <f>'P-Oct'!C34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'P-Oct'!AL34</f>
        <v>0</v>
      </c>
      <c r="AL34" s="80">
        <f t="shared" si="1"/>
        <v>0</v>
      </c>
    </row>
    <row r="35" spans="1:38" ht="20.100000000000001" customHeight="1" thickBot="1">
      <c r="B35" s="66" t="str">
        <f>'P-Oct'!B35</f>
        <v xml:space="preserve"> </v>
      </c>
      <c r="C35" s="66" t="str">
        <f>'P-Oct'!C35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'P-Oct'!AL35</f>
        <v>0</v>
      </c>
      <c r="AL35" s="80">
        <f t="shared" si="1"/>
        <v>0</v>
      </c>
    </row>
    <row r="36" spans="1:38" ht="20.100000000000001" customHeight="1" thickBot="1">
      <c r="B36" s="66" t="str">
        <f>'P-Oct'!B36</f>
        <v xml:space="preserve"> </v>
      </c>
      <c r="C36" s="66" t="str">
        <f>'P-Oct'!C36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'P-Oct'!AL36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'P-Oct'!AK38:AL38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6"/>
    </row>
    <row r="41" spans="1:38" ht="20.100000000000001" customHeight="1" thickBot="1">
      <c r="AH41" s="84"/>
      <c r="AI41" s="1058" t="s">
        <v>73</v>
      </c>
      <c r="AJ41" s="1059"/>
      <c r="AK41" s="1065">
        <f>AL81</f>
        <v>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1234</v>
      </c>
      <c r="AL42" s="1066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66" t="str">
        <f>'P-Oct'!B50</f>
        <v xml:space="preserve">कर्मचारी वेतन </v>
      </c>
      <c r="C50" s="66" t="str">
        <f>'P-Oct'!C50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 t="s">
        <v>60</v>
      </c>
      <c r="U50" s="69"/>
      <c r="V50" s="69" t="s">
        <v>60</v>
      </c>
      <c r="W50" s="69"/>
      <c r="X50" s="69" t="s">
        <v>60</v>
      </c>
      <c r="Y50" s="69" t="s">
        <v>60</v>
      </c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9">
        <f>SUM(E50:AI50)</f>
        <v>0</v>
      </c>
      <c r="AK50" s="79">
        <f>'P-Oct'!AL50</f>
        <v>0</v>
      </c>
      <c r="AL50" s="79">
        <f>SUM(AJ50:AK50)</f>
        <v>0</v>
      </c>
    </row>
    <row r="51" spans="2:38" ht="20.100000000000001" customHeight="1" thickBot="1">
      <c r="B51" s="66" t="str">
        <f>'P-Oct'!B51</f>
        <v xml:space="preserve">कर्मचारी प्रवास भत्ता </v>
      </c>
      <c r="C51" s="66" t="str">
        <f>'P-Oct'!C51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'P-Oct'!AL51</f>
        <v>0</v>
      </c>
      <c r="AL51" s="80">
        <f t="shared" ref="AL51:AL80" si="4">SUM(AJ51:AK51)</f>
        <v>0</v>
      </c>
    </row>
    <row r="52" spans="2:38" ht="20.100000000000001" customHeight="1" thickBot="1">
      <c r="B52" s="66" t="str">
        <f>'P-Oct'!B52</f>
        <v xml:space="preserve">दुरुस्ती व देखभाल </v>
      </c>
      <c r="C52" s="66" t="str">
        <f>'P-Oct'!C52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'P-Oct'!AL52</f>
        <v>0</v>
      </c>
      <c r="AL52" s="80">
        <f t="shared" si="4"/>
        <v>0</v>
      </c>
    </row>
    <row r="53" spans="2:38" ht="20.100000000000001" customHeight="1" thickBot="1">
      <c r="B53" s="66" t="str">
        <f>'P-Oct'!B53</f>
        <v xml:space="preserve">स्वच्छता </v>
      </c>
      <c r="C53" s="66">
        <f>'P-Oct'!C53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'P-Oct'!AL53</f>
        <v>0</v>
      </c>
      <c r="AL53" s="80">
        <f t="shared" si="4"/>
        <v>0</v>
      </c>
    </row>
    <row r="54" spans="2:38" ht="20.100000000000001" customHeight="1" thickBot="1">
      <c r="B54" s="66" t="str">
        <f>'P-Oct'!B54</f>
        <v xml:space="preserve">पाईप लाईन दुरुस्ती </v>
      </c>
      <c r="C54" s="66" t="str">
        <f>'P-Oct'!C54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'P-Oct'!AL54</f>
        <v>0</v>
      </c>
      <c r="AL54" s="80">
        <f t="shared" si="4"/>
        <v>0</v>
      </c>
    </row>
    <row r="55" spans="2:38" ht="20.100000000000001" customHeight="1" thickBot="1">
      <c r="B55" s="66" t="str">
        <f>'P-Oct'!B55</f>
        <v xml:space="preserve">पाणी पुरवठा नवीन कामे </v>
      </c>
      <c r="C55" s="66" t="str">
        <f>'P-Oct'!C55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'P-Oct'!AL55</f>
        <v>0</v>
      </c>
      <c r="AL55" s="80">
        <f t="shared" si="4"/>
        <v>0</v>
      </c>
    </row>
    <row r="56" spans="2:38" ht="20.100000000000001" customHeight="1" thickBot="1">
      <c r="B56" s="66" t="str">
        <f>'P-Oct'!B56</f>
        <v xml:space="preserve">पाणी पुरवठा कर्मचारी वेतन </v>
      </c>
      <c r="C56" s="66" t="str">
        <f>'P-Oct'!C56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'P-Oct'!AL56</f>
        <v>0</v>
      </c>
      <c r="AL56" s="80">
        <f t="shared" si="4"/>
        <v>0</v>
      </c>
    </row>
    <row r="57" spans="2:38" ht="20.100000000000001" customHeight="1" thickBot="1">
      <c r="B57" s="66" t="str">
        <f>'P-Oct'!B57</f>
        <v xml:space="preserve">पाणी मीटर / साहित्य खरेदी </v>
      </c>
      <c r="C57" s="66" t="str">
        <f>'P-Oct'!C57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'P-Oct'!AL57</f>
        <v>0</v>
      </c>
      <c r="AL57" s="80">
        <f t="shared" si="4"/>
        <v>0</v>
      </c>
    </row>
    <row r="58" spans="2:38" ht="20.100000000000001" customHeight="1" thickBot="1">
      <c r="B58" s="66" t="str">
        <f>'P-Oct'!B58</f>
        <v xml:space="preserve">नळमार्गाचे परीक्षण व दुरुस्ती </v>
      </c>
      <c r="C58" s="66" t="str">
        <f>'P-Oct'!C58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'P-Oct'!AL58</f>
        <v>0</v>
      </c>
      <c r="AL58" s="80">
        <f t="shared" si="4"/>
        <v>0</v>
      </c>
    </row>
    <row r="59" spans="2:38" ht="20.100000000000001" customHeight="1" thickBot="1">
      <c r="B59" s="66" t="str">
        <f>'P-Oct'!B59</f>
        <v>शासकीय पाणीपट्टीचा भरणा करणे</v>
      </c>
      <c r="C59" s="66" t="str">
        <f>'P-Oct'!C59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'P-Oct'!AL59</f>
        <v>0</v>
      </c>
      <c r="AL59" s="80">
        <f t="shared" si="4"/>
        <v>0</v>
      </c>
    </row>
    <row r="60" spans="2:38" ht="20.100000000000001" customHeight="1" thickBot="1">
      <c r="B60" s="66" t="str">
        <f>'P-Oct'!B60</f>
        <v xml:space="preserve">नलिका विहिरीची देखभाल व दुरुस्ती </v>
      </c>
      <c r="C60" s="66" t="str">
        <f>'P-Oct'!C60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'P-Oct'!AL60</f>
        <v>0</v>
      </c>
      <c r="AL60" s="80">
        <f t="shared" si="4"/>
        <v>0</v>
      </c>
    </row>
    <row r="61" spans="2:38" ht="20.100000000000001" customHeight="1" thickBot="1">
      <c r="B61" s="66" t="str">
        <f>'P-Oct'!B61</f>
        <v xml:space="preserve">हात पंप / वीज पंप वर्गणी </v>
      </c>
      <c r="C61" s="66" t="str">
        <f>'P-Oct'!C61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'P-Oct'!AL61</f>
        <v>0</v>
      </c>
      <c r="AL61" s="80">
        <f t="shared" si="4"/>
        <v>0</v>
      </c>
    </row>
    <row r="62" spans="2:38" ht="20.100000000000001" customHeight="1" thickBot="1">
      <c r="B62" s="66" t="str">
        <f>'P-Oct'!B62</f>
        <v>( अ ) पाणी पुरवठा वीज देयक</v>
      </c>
      <c r="C62" s="66" t="str">
        <f>'P-Oct'!C62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'P-Oct'!AL62</f>
        <v>0</v>
      </c>
      <c r="AL62" s="80">
        <f t="shared" si="4"/>
        <v>0</v>
      </c>
    </row>
    <row r="63" spans="2:38" ht="20.100000000000001" customHeight="1" thickBot="1">
      <c r="B63" s="66" t="str">
        <f>'P-Oct'!B63</f>
        <v xml:space="preserve">आरोग्य </v>
      </c>
      <c r="C63" s="66">
        <f>'P-Oct'!C63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'P-Oct'!AL63</f>
        <v>0</v>
      </c>
      <c r="AL63" s="80">
        <f t="shared" si="4"/>
        <v>0</v>
      </c>
    </row>
    <row r="64" spans="2:38" ht="20.100000000000001" customHeight="1" thickBot="1">
      <c r="B64" s="66" t="str">
        <f>'P-Oct'!B64</f>
        <v xml:space="preserve">साहित्य खरेदी </v>
      </c>
      <c r="C64" s="66" t="str">
        <f>'P-Oct'!C64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'P-Oct'!AL64</f>
        <v>0</v>
      </c>
      <c r="AL64" s="80">
        <f t="shared" si="4"/>
        <v>0</v>
      </c>
    </row>
    <row r="65" spans="2:38" ht="20.100000000000001" customHeight="1" thickBot="1">
      <c r="B65" s="66" t="str">
        <f>'P-Oct'!B65</f>
        <v xml:space="preserve">पेट्रोल तेल व वंगण </v>
      </c>
      <c r="C65" s="66" t="str">
        <f>'P-Oct'!C65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'P-Oct'!AL65</f>
        <v>0</v>
      </c>
      <c r="AL65" s="80">
        <f t="shared" si="4"/>
        <v>0</v>
      </c>
    </row>
    <row r="66" spans="2:38" ht="20.100000000000001" customHeight="1" thickBot="1">
      <c r="B66" s="66" t="str">
        <f>'P-Oct'!B66</f>
        <v xml:space="preserve">कर्म. भविष्य निर्वाह निधी </v>
      </c>
      <c r="C66" s="66" t="str">
        <f>'P-Oct'!C66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'P-Oct'!AL66</f>
        <v>0</v>
      </c>
      <c r="AL66" s="80">
        <f t="shared" si="4"/>
        <v>0</v>
      </c>
    </row>
    <row r="67" spans="2:38" ht="20.100000000000001" customHeight="1" thickBot="1">
      <c r="B67" s="66" t="str">
        <f>'P-Oct'!B67</f>
        <v xml:space="preserve">अग्रिम / अनामत </v>
      </c>
      <c r="C67" s="66" t="str">
        <f>'P-Oct'!C67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'P-Oct'!AL67</f>
        <v>0</v>
      </c>
      <c r="AL67" s="80">
        <f t="shared" si="4"/>
        <v>0</v>
      </c>
    </row>
    <row r="68" spans="2:38" ht="20.100000000000001" customHeight="1" thickBot="1">
      <c r="B68" s="66" t="str">
        <f>'P-Oct'!B68</f>
        <v xml:space="preserve">ठेवी </v>
      </c>
      <c r="C68" s="66" t="str">
        <f>'P-Oct'!C68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'P-Oct'!AL68</f>
        <v>0</v>
      </c>
      <c r="AL68" s="80">
        <f t="shared" si="4"/>
        <v>0</v>
      </c>
    </row>
    <row r="69" spans="2:38" ht="20.100000000000001" customHeight="1" thickBot="1">
      <c r="B69" s="66" t="str">
        <f>'P-Oct'!B69</f>
        <v>इतर ( ग्रामनिधी कडे वर्ग रकमा )</v>
      </c>
      <c r="C69" s="66" t="str">
        <f>'P-Oct'!C69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'P-Oct'!AL69</f>
        <v>0</v>
      </c>
      <c r="AL69" s="80">
        <f t="shared" si="4"/>
        <v>0</v>
      </c>
    </row>
    <row r="70" spans="2:38" ht="20.100000000000001" customHeight="1" thickBot="1">
      <c r="B70" s="66" t="str">
        <f>'P-Oct'!B70</f>
        <v xml:space="preserve"> </v>
      </c>
      <c r="C70" s="66" t="str">
        <f>'P-Oct'!C70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'P-Oct'!AL70</f>
        <v>0</v>
      </c>
      <c r="AL70" s="80">
        <f t="shared" si="4"/>
        <v>0</v>
      </c>
    </row>
    <row r="71" spans="2:38" ht="20.100000000000001" customHeight="1" thickBot="1">
      <c r="B71" s="66" t="str">
        <f>'P-Oct'!B71</f>
        <v xml:space="preserve"> </v>
      </c>
      <c r="C71" s="66" t="str">
        <f>'P-Oct'!C71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'P-Oct'!AL71</f>
        <v>0</v>
      </c>
      <c r="AL71" s="80">
        <f t="shared" si="4"/>
        <v>0</v>
      </c>
    </row>
    <row r="72" spans="2:38" ht="20.100000000000001" customHeight="1" thickBot="1">
      <c r="B72" s="66">
        <f>'P-Oct'!B72</f>
        <v>0</v>
      </c>
      <c r="C72" s="66">
        <f>'P-Oct'!C72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'P-Oct'!AL72</f>
        <v>0</v>
      </c>
      <c r="AL72" s="80">
        <f t="shared" si="4"/>
        <v>0</v>
      </c>
    </row>
    <row r="73" spans="2:38" ht="20.100000000000001" customHeight="1" thickBot="1">
      <c r="B73" s="66">
        <f>'P-Oct'!B73</f>
        <v>0</v>
      </c>
      <c r="C73" s="66">
        <f>'P-Oct'!C73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'P-Oct'!AL73</f>
        <v>0</v>
      </c>
      <c r="AL73" s="80">
        <f t="shared" si="4"/>
        <v>0</v>
      </c>
    </row>
    <row r="74" spans="2:38" ht="20.100000000000001" customHeight="1" thickBot="1">
      <c r="B74" s="66">
        <f>'P-Oct'!B74</f>
        <v>0</v>
      </c>
      <c r="C74" s="66">
        <f>'P-Oct'!C74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'P-Oct'!AL74</f>
        <v>0</v>
      </c>
      <c r="AL74" s="80">
        <f t="shared" si="4"/>
        <v>0</v>
      </c>
    </row>
    <row r="75" spans="2:38" ht="20.100000000000001" customHeight="1" thickBot="1">
      <c r="B75" s="66">
        <f>'P-Oct'!B75</f>
        <v>0</v>
      </c>
      <c r="C75" s="66">
        <f>'P-Oct'!C75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'P-Oct'!AL75</f>
        <v>0</v>
      </c>
      <c r="AL75" s="80">
        <f t="shared" si="4"/>
        <v>0</v>
      </c>
    </row>
    <row r="76" spans="2:38" ht="20.100000000000001" customHeight="1" thickBot="1">
      <c r="B76" s="66">
        <f>'P-Oct'!B76</f>
        <v>0</v>
      </c>
      <c r="C76" s="66">
        <f>'P-Oct'!C76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76"/>
      <c r="AJ76" s="85">
        <f t="shared" si="3"/>
        <v>0</v>
      </c>
      <c r="AK76" s="79">
        <f>'P-Oct'!AL76</f>
        <v>0</v>
      </c>
      <c r="AL76" s="85">
        <f t="shared" si="4"/>
        <v>0</v>
      </c>
    </row>
    <row r="77" spans="2:38" ht="20.100000000000001" customHeight="1" thickBot="1">
      <c r="B77" s="66">
        <f>'P-Oct'!B77</f>
        <v>0</v>
      </c>
      <c r="C77" s="66">
        <f>'P-Oct'!C77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76"/>
      <c r="AJ77" s="85">
        <f t="shared" si="3"/>
        <v>0</v>
      </c>
      <c r="AK77" s="79">
        <f>'P-Oct'!AL77</f>
        <v>0</v>
      </c>
      <c r="AL77" s="85">
        <f t="shared" si="4"/>
        <v>0</v>
      </c>
    </row>
    <row r="78" spans="2:38" ht="20.100000000000001" customHeight="1" thickBot="1">
      <c r="B78" s="66">
        <f>'P-Oct'!B78</f>
        <v>0</v>
      </c>
      <c r="C78" s="66">
        <f>'P-Oct'!C78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76"/>
      <c r="AJ78" s="85">
        <f t="shared" si="3"/>
        <v>0</v>
      </c>
      <c r="AK78" s="79">
        <f>'P-Oct'!AL78</f>
        <v>0</v>
      </c>
      <c r="AL78" s="85">
        <f t="shared" si="4"/>
        <v>0</v>
      </c>
    </row>
    <row r="79" spans="2:38" ht="20.100000000000001" customHeight="1" thickBot="1">
      <c r="B79" s="66" t="str">
        <f>'P-Oct'!B79</f>
        <v xml:space="preserve"> </v>
      </c>
      <c r="C79" s="66" t="str">
        <f>'P-Oct'!C79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76"/>
      <c r="AJ79" s="85">
        <f t="shared" si="3"/>
        <v>0</v>
      </c>
      <c r="AK79" s="79">
        <f>'P-Oct'!AL79</f>
        <v>0</v>
      </c>
      <c r="AL79" s="85">
        <f t="shared" si="4"/>
        <v>0</v>
      </c>
    </row>
    <row r="80" spans="2:38" ht="20.100000000000001" customHeight="1" thickBot="1">
      <c r="B80" s="66" t="str">
        <f>'P-Oct'!B80</f>
        <v xml:space="preserve"> </v>
      </c>
      <c r="C80" s="66" t="str">
        <f>'P-Oct'!C80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76"/>
      <c r="AJ80" s="85">
        <f t="shared" si="3"/>
        <v>0</v>
      </c>
      <c r="AK80" s="79">
        <f>'P-Oct'!AL80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0</v>
      </c>
      <c r="AK81" s="82">
        <f t="shared" si="5"/>
        <v>0</v>
      </c>
      <c r="AL81" s="82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orientation="portrait" horizont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002060"/>
  </sheetPr>
  <dimension ref="A1:AL81"/>
  <sheetViews>
    <sheetView view="pageBreakPreview" topLeftCell="A35" zoomScale="60" workbookViewId="0">
      <selection activeCell="B50" sqref="B50:C80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285156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302" t="str">
        <f>'P-Nov'!B8</f>
        <v xml:space="preserve">जनरल पाणीपट्टी </v>
      </c>
      <c r="C8" s="302" t="str">
        <f>'P-Nov'!C8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'P-Nov'!AL8</f>
        <v>0</v>
      </c>
      <c r="AL8" s="80">
        <f>SUM(AJ8:AK8)</f>
        <v>0</v>
      </c>
    </row>
    <row r="9" spans="1:38" ht="20.100000000000001" customHeight="1" thickBot="1">
      <c r="B9" s="302" t="str">
        <f>'P-Nov'!B9</f>
        <v xml:space="preserve">स्पेशल पाणीपट्टी </v>
      </c>
      <c r="C9" s="302" t="str">
        <f>'P-Nov'!C9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'P-Nov'!AL9</f>
        <v>0</v>
      </c>
      <c r="AL9" s="80">
        <f t="shared" ref="AL9:AL36" si="1">SUM(AJ9:AK9)</f>
        <v>0</v>
      </c>
    </row>
    <row r="10" spans="1:38" ht="20.100000000000001" customHeight="1" thickBot="1">
      <c r="B10" s="302" t="str">
        <f>'P-Nov'!B10</f>
        <v xml:space="preserve">पाईप लाईन दुरुस्ती </v>
      </c>
      <c r="C10" s="302" t="str">
        <f>'P-Nov'!C10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'P-Nov'!AL10</f>
        <v>0</v>
      </c>
      <c r="AL10" s="80">
        <f t="shared" si="1"/>
        <v>0</v>
      </c>
    </row>
    <row r="11" spans="1:38" ht="20.100000000000001" customHeight="1" thickBot="1">
      <c r="B11" s="302" t="str">
        <f>'P-Nov'!B11</f>
        <v xml:space="preserve">पाणी पुरवठा नवीन कामे </v>
      </c>
      <c r="C11" s="302" t="str">
        <f>'P-Nov'!C11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'P-Nov'!AL11</f>
        <v>0</v>
      </c>
      <c r="AL11" s="80">
        <f t="shared" si="1"/>
        <v>0</v>
      </c>
    </row>
    <row r="12" spans="1:38" ht="20.100000000000001" customHeight="1" thickBot="1">
      <c r="B12" s="302" t="str">
        <f>'P-Nov'!B12</f>
        <v xml:space="preserve">पाणी पुरवठा कर्मचारी वेतन </v>
      </c>
      <c r="C12" s="302" t="str">
        <f>'P-Nov'!C12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'P-Nov'!AL12</f>
        <v>0</v>
      </c>
      <c r="AL12" s="80">
        <f t="shared" si="1"/>
        <v>0</v>
      </c>
    </row>
    <row r="13" spans="1:38" ht="20.100000000000001" customHeight="1" thickBot="1">
      <c r="B13" s="302" t="str">
        <f>'P-Nov'!B13</f>
        <v xml:space="preserve">नळ पाणी पुरवठ्यातील देयकासाठी ५०% अनुदान </v>
      </c>
      <c r="C13" s="302" t="str">
        <f>'P-Nov'!C13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'P-Nov'!AL13</f>
        <v>0</v>
      </c>
      <c r="AL13" s="80">
        <f t="shared" si="1"/>
        <v>0</v>
      </c>
    </row>
    <row r="14" spans="1:38" ht="20.100000000000001" customHeight="1" thickBot="1">
      <c r="B14" s="302" t="str">
        <f>'P-Nov'!B14</f>
        <v xml:space="preserve">इतर ( वर्गणी ) </v>
      </c>
      <c r="C14" s="302">
        <f>'P-Nov'!C14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'P-Nov'!AL14</f>
        <v>0</v>
      </c>
      <c r="AL14" s="80">
        <f t="shared" si="1"/>
        <v>0</v>
      </c>
    </row>
    <row r="15" spans="1:38" ht="20.100000000000001" customHeight="1" thickBot="1">
      <c r="B15" s="302" t="str">
        <f>'P-Nov'!B15</f>
        <v xml:space="preserve">व्याज जमा </v>
      </c>
      <c r="C15" s="302" t="str">
        <f>'P-Nov'!C15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'P-Nov'!AL15</f>
        <v>0</v>
      </c>
      <c r="AL15" s="80">
        <f t="shared" si="1"/>
        <v>0</v>
      </c>
    </row>
    <row r="16" spans="1:38" ht="20.100000000000001" customHeight="1" thickBot="1">
      <c r="B16" s="302" t="str">
        <f>'P-Nov'!B16</f>
        <v xml:space="preserve">देणगी </v>
      </c>
      <c r="C16" s="302" t="str">
        <f>'P-Nov'!C16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'P-Nov'!AL16</f>
        <v>0</v>
      </c>
      <c r="AL16" s="80">
        <f t="shared" si="1"/>
        <v>0</v>
      </c>
    </row>
    <row r="17" spans="2:38" ht="20.100000000000001" customHeight="1" thickBot="1">
      <c r="B17" s="302" t="str">
        <f>'P-Nov'!B17</f>
        <v xml:space="preserve">इतर जमा </v>
      </c>
      <c r="C17" s="302" t="str">
        <f>'P-Nov'!C17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'P-Nov'!AL17</f>
        <v>0</v>
      </c>
      <c r="AL17" s="80">
        <f t="shared" si="1"/>
        <v>0</v>
      </c>
    </row>
    <row r="18" spans="2:38" ht="20.100000000000001" customHeight="1" thickBot="1">
      <c r="B18" s="302" t="str">
        <f>'P-Nov'!B18</f>
        <v>लिलाव (पाणी पुरवठा साहित्य )</v>
      </c>
      <c r="C18" s="302" t="str">
        <f>'P-Nov'!C18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'P-Nov'!AL18</f>
        <v>0</v>
      </c>
      <c r="AL18" s="80">
        <f t="shared" si="1"/>
        <v>0</v>
      </c>
    </row>
    <row r="19" spans="2:38" ht="20.100000000000001" customHeight="1" thickBot="1">
      <c r="B19" s="302" t="str">
        <f>'P-Nov'!B19</f>
        <v xml:space="preserve">बांधकाम </v>
      </c>
      <c r="C19" s="302" t="str">
        <f>'P-Nov'!C19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'P-Nov'!AL19</f>
        <v>0</v>
      </c>
      <c r="AL19" s="80">
        <f t="shared" si="1"/>
        <v>0</v>
      </c>
    </row>
    <row r="20" spans="2:38" ht="20.100000000000001" customHeight="1" thickBot="1">
      <c r="B20" s="302" t="str">
        <f>'P-Nov'!B20</f>
        <v xml:space="preserve">अनामत / प्रतीभुती </v>
      </c>
      <c r="C20" s="302" t="str">
        <f>'P-Nov'!C20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'P-Nov'!AL20</f>
        <v>0</v>
      </c>
      <c r="AL20" s="80">
        <f t="shared" si="1"/>
        <v>0</v>
      </c>
    </row>
    <row r="21" spans="2:38" ht="20.100000000000001" customHeight="1" thickBot="1">
      <c r="B21" s="302" t="str">
        <f>'P-Nov'!B21</f>
        <v xml:space="preserve">ठेवी </v>
      </c>
      <c r="C21" s="302" t="str">
        <f>'P-Nov'!C21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'P-Nov'!AL21</f>
        <v>0</v>
      </c>
      <c r="AL21" s="80">
        <f t="shared" si="1"/>
        <v>0</v>
      </c>
    </row>
    <row r="22" spans="2:38" ht="20.100000000000001" customHeight="1" thickBot="1">
      <c r="B22" s="302" t="str">
        <f>'P-Nov'!B22</f>
        <v xml:space="preserve">वर्ग रकमा </v>
      </c>
      <c r="C22" s="302" t="str">
        <f>'P-Nov'!C22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'P-Nov'!AL22</f>
        <v>0</v>
      </c>
      <c r="AL22" s="80">
        <f t="shared" si="1"/>
        <v>0</v>
      </c>
    </row>
    <row r="23" spans="2:38" ht="20.100000000000001" customHeight="1" thickBot="1">
      <c r="B23" s="302" t="str">
        <f>'P-Nov'!B23</f>
        <v xml:space="preserve">गट विकास अधिकारी अनुदान </v>
      </c>
      <c r="C23" s="302" t="str">
        <f>'P-Nov'!C23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'P-Nov'!AL23</f>
        <v>0</v>
      </c>
      <c r="AL23" s="80">
        <f t="shared" si="1"/>
        <v>0</v>
      </c>
    </row>
    <row r="24" spans="2:38" ht="20.100000000000001" customHeight="1" thickBot="1">
      <c r="B24" s="302" t="str">
        <f>'P-Nov'!B24</f>
        <v xml:space="preserve">पाणी पुरवठा वर्गणी </v>
      </c>
      <c r="C24" s="302" t="str">
        <f>'P-Nov'!C24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'P-Nov'!AL24</f>
        <v>0</v>
      </c>
      <c r="AL24" s="80">
        <f t="shared" si="1"/>
        <v>0</v>
      </c>
    </row>
    <row r="25" spans="2:38" ht="20.100000000000001" customHeight="1" thickBot="1">
      <c r="B25" s="302" t="str">
        <f>'P-Nov'!B25</f>
        <v xml:space="preserve"> </v>
      </c>
      <c r="C25" s="302" t="str">
        <f>'P-Nov'!C25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'P-Nov'!AL25</f>
        <v>0</v>
      </c>
      <c r="AL25" s="80">
        <f t="shared" si="1"/>
        <v>0</v>
      </c>
    </row>
    <row r="26" spans="2:38" ht="20.100000000000001" customHeight="1" thickBot="1">
      <c r="B26" s="302">
        <f>'P-Nov'!B26</f>
        <v>0</v>
      </c>
      <c r="C26" s="302">
        <f>'P-Nov'!C26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'P-Nov'!AL26</f>
        <v>0</v>
      </c>
      <c r="AL26" s="80">
        <f t="shared" si="1"/>
        <v>0</v>
      </c>
    </row>
    <row r="27" spans="2:38" ht="20.100000000000001" customHeight="1" thickBot="1">
      <c r="B27" s="302">
        <f>'P-Nov'!B27</f>
        <v>0</v>
      </c>
      <c r="C27" s="302">
        <f>'P-Nov'!C27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'P-Nov'!AL27</f>
        <v>0</v>
      </c>
      <c r="AL27" s="80">
        <f t="shared" si="1"/>
        <v>0</v>
      </c>
    </row>
    <row r="28" spans="2:38" ht="20.100000000000001" customHeight="1" thickBot="1">
      <c r="B28" s="302">
        <f>'P-Nov'!B28</f>
        <v>0</v>
      </c>
      <c r="C28" s="302">
        <f>'P-Nov'!C28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'P-Nov'!AL28</f>
        <v>0</v>
      </c>
      <c r="AL28" s="80">
        <f t="shared" si="1"/>
        <v>0</v>
      </c>
    </row>
    <row r="29" spans="2:38" ht="20.100000000000001" customHeight="1" thickBot="1">
      <c r="B29" s="302">
        <f>'P-Nov'!B29</f>
        <v>0</v>
      </c>
      <c r="C29" s="302">
        <f>'P-Nov'!C29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'P-Nov'!AL29</f>
        <v>0</v>
      </c>
      <c r="AL29" s="80">
        <f t="shared" si="1"/>
        <v>0</v>
      </c>
    </row>
    <row r="30" spans="2:38" ht="20.100000000000001" customHeight="1" thickBot="1">
      <c r="B30" s="302">
        <f>'P-Nov'!B30</f>
        <v>0</v>
      </c>
      <c r="C30" s="302">
        <f>'P-Nov'!C30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'P-Nov'!AL30</f>
        <v>0</v>
      </c>
      <c r="AL30" s="80">
        <f t="shared" si="1"/>
        <v>0</v>
      </c>
    </row>
    <row r="31" spans="2:38" ht="20.100000000000001" customHeight="1" thickBot="1">
      <c r="B31" s="302">
        <f>'P-Nov'!B31</f>
        <v>0</v>
      </c>
      <c r="C31" s="302">
        <f>'P-Nov'!C31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'P-Nov'!AL31</f>
        <v>0</v>
      </c>
      <c r="AL31" s="80">
        <f t="shared" si="1"/>
        <v>0</v>
      </c>
    </row>
    <row r="32" spans="2:38" ht="20.100000000000001" customHeight="1" thickBot="1">
      <c r="B32" s="302">
        <f>'P-Nov'!B32</f>
        <v>0</v>
      </c>
      <c r="C32" s="302">
        <f>'P-Nov'!C32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'P-Nov'!AL32</f>
        <v>0</v>
      </c>
      <c r="AL32" s="80">
        <f t="shared" si="1"/>
        <v>0</v>
      </c>
    </row>
    <row r="33" spans="1:38" ht="20.100000000000001" customHeight="1" thickBot="1">
      <c r="B33" s="302" t="str">
        <f>'P-Nov'!B33</f>
        <v xml:space="preserve"> </v>
      </c>
      <c r="C33" s="302" t="str">
        <f>'P-Nov'!C33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'P-Nov'!AL33</f>
        <v>0</v>
      </c>
      <c r="AL33" s="80">
        <f t="shared" si="1"/>
        <v>0</v>
      </c>
    </row>
    <row r="34" spans="1:38" ht="20.100000000000001" customHeight="1" thickBot="1">
      <c r="B34" s="302" t="str">
        <f>'P-Nov'!B34</f>
        <v xml:space="preserve"> </v>
      </c>
      <c r="C34" s="302" t="str">
        <f>'P-Nov'!C34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'P-Nov'!AL34</f>
        <v>0</v>
      </c>
      <c r="AL34" s="80">
        <f t="shared" si="1"/>
        <v>0</v>
      </c>
    </row>
    <row r="35" spans="1:38" ht="20.100000000000001" customHeight="1" thickBot="1">
      <c r="B35" s="302" t="str">
        <f>'P-Nov'!B35</f>
        <v xml:space="preserve"> </v>
      </c>
      <c r="C35" s="302" t="str">
        <f>'P-Nov'!C35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'P-Nov'!AL35</f>
        <v>0</v>
      </c>
      <c r="AL35" s="80">
        <f t="shared" si="1"/>
        <v>0</v>
      </c>
    </row>
    <row r="36" spans="1:38" ht="20.100000000000001" customHeight="1" thickBot="1">
      <c r="B36" s="302" t="str">
        <f>'P-Nov'!B36</f>
        <v xml:space="preserve"> </v>
      </c>
      <c r="C36" s="302" t="str">
        <f>'P-Nov'!C36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'P-Nov'!AL36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'P-Nov'!AK38:AL38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6"/>
    </row>
    <row r="41" spans="1:38" ht="20.100000000000001" customHeight="1" thickBot="1">
      <c r="AH41" s="84"/>
      <c r="AI41" s="1058" t="s">
        <v>73</v>
      </c>
      <c r="AJ41" s="1059"/>
      <c r="AK41" s="1065">
        <f>AL81</f>
        <v>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1234</v>
      </c>
      <c r="AL42" s="1066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302" t="str">
        <f>'P-Nov'!B50</f>
        <v xml:space="preserve">कर्मचारी वेतन </v>
      </c>
      <c r="C50" s="302" t="str">
        <f>'P-Nov'!C50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 t="s">
        <v>60</v>
      </c>
      <c r="U50" s="69"/>
      <c r="V50" s="69" t="s">
        <v>60</v>
      </c>
      <c r="W50" s="69"/>
      <c r="X50" s="69" t="s">
        <v>60</v>
      </c>
      <c r="Y50" s="69" t="s">
        <v>60</v>
      </c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9">
        <f>SUM(E50:AI50)</f>
        <v>0</v>
      </c>
      <c r="AK50" s="79">
        <f>'P-Nov'!AL50</f>
        <v>0</v>
      </c>
      <c r="AL50" s="79">
        <f>SUM(AJ50:AK50)</f>
        <v>0</v>
      </c>
    </row>
    <row r="51" spans="2:38" ht="20.100000000000001" customHeight="1" thickBot="1">
      <c r="B51" s="302" t="str">
        <f>'P-Nov'!B51</f>
        <v xml:space="preserve">कर्मचारी प्रवास भत्ता </v>
      </c>
      <c r="C51" s="302" t="str">
        <f>'P-Nov'!C51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'P-Nov'!AL51</f>
        <v>0</v>
      </c>
      <c r="AL51" s="80">
        <f t="shared" ref="AL51:AL80" si="4">SUM(AJ51:AK51)</f>
        <v>0</v>
      </c>
    </row>
    <row r="52" spans="2:38" ht="20.100000000000001" customHeight="1" thickBot="1">
      <c r="B52" s="302" t="str">
        <f>'P-Nov'!B52</f>
        <v xml:space="preserve">दुरुस्ती व देखभाल </v>
      </c>
      <c r="C52" s="302" t="str">
        <f>'P-Nov'!C52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'P-Nov'!AL52</f>
        <v>0</v>
      </c>
      <c r="AL52" s="80">
        <f t="shared" si="4"/>
        <v>0</v>
      </c>
    </row>
    <row r="53" spans="2:38" ht="20.100000000000001" customHeight="1" thickBot="1">
      <c r="B53" s="302" t="str">
        <f>'P-Nov'!B53</f>
        <v xml:space="preserve">स्वच्छता </v>
      </c>
      <c r="C53" s="302">
        <f>'P-Nov'!C53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'P-Nov'!AL53</f>
        <v>0</v>
      </c>
      <c r="AL53" s="80">
        <f t="shared" si="4"/>
        <v>0</v>
      </c>
    </row>
    <row r="54" spans="2:38" ht="20.100000000000001" customHeight="1" thickBot="1">
      <c r="B54" s="302" t="str">
        <f>'P-Nov'!B54</f>
        <v xml:space="preserve">पाईप लाईन दुरुस्ती </v>
      </c>
      <c r="C54" s="302" t="str">
        <f>'P-Nov'!C54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'P-Nov'!AL54</f>
        <v>0</v>
      </c>
      <c r="AL54" s="80">
        <f t="shared" si="4"/>
        <v>0</v>
      </c>
    </row>
    <row r="55" spans="2:38" ht="20.100000000000001" customHeight="1" thickBot="1">
      <c r="B55" s="302" t="str">
        <f>'P-Nov'!B55</f>
        <v xml:space="preserve">पाणी पुरवठा नवीन कामे </v>
      </c>
      <c r="C55" s="302" t="str">
        <f>'P-Nov'!C55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'P-Nov'!AL55</f>
        <v>0</v>
      </c>
      <c r="AL55" s="80">
        <f t="shared" si="4"/>
        <v>0</v>
      </c>
    </row>
    <row r="56" spans="2:38" ht="20.100000000000001" customHeight="1" thickBot="1">
      <c r="B56" s="302" t="str">
        <f>'P-Nov'!B56</f>
        <v xml:space="preserve">पाणी पुरवठा कर्मचारी वेतन </v>
      </c>
      <c r="C56" s="302" t="str">
        <f>'P-Nov'!C56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'P-Nov'!AL56</f>
        <v>0</v>
      </c>
      <c r="AL56" s="80">
        <f t="shared" si="4"/>
        <v>0</v>
      </c>
    </row>
    <row r="57" spans="2:38" ht="20.100000000000001" customHeight="1" thickBot="1">
      <c r="B57" s="302" t="str">
        <f>'P-Nov'!B57</f>
        <v xml:space="preserve">पाणी मीटर / साहित्य खरेदी </v>
      </c>
      <c r="C57" s="302" t="str">
        <f>'P-Nov'!C57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'P-Nov'!AL57</f>
        <v>0</v>
      </c>
      <c r="AL57" s="80">
        <f t="shared" si="4"/>
        <v>0</v>
      </c>
    </row>
    <row r="58" spans="2:38" ht="20.100000000000001" customHeight="1" thickBot="1">
      <c r="B58" s="302" t="str">
        <f>'P-Nov'!B58</f>
        <v xml:space="preserve">नळमार्गाचे परीक्षण व दुरुस्ती </v>
      </c>
      <c r="C58" s="302" t="str">
        <f>'P-Nov'!C58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'P-Nov'!AL58</f>
        <v>0</v>
      </c>
      <c r="AL58" s="80">
        <f t="shared" si="4"/>
        <v>0</v>
      </c>
    </row>
    <row r="59" spans="2:38" ht="20.100000000000001" customHeight="1" thickBot="1">
      <c r="B59" s="302" t="str">
        <f>'P-Nov'!B59</f>
        <v>शासकीय पाणीपट्टीचा भरणा करणे</v>
      </c>
      <c r="C59" s="302" t="str">
        <f>'P-Nov'!C59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'P-Nov'!AL59</f>
        <v>0</v>
      </c>
      <c r="AL59" s="80">
        <f t="shared" si="4"/>
        <v>0</v>
      </c>
    </row>
    <row r="60" spans="2:38" ht="20.100000000000001" customHeight="1" thickBot="1">
      <c r="B60" s="302" t="str">
        <f>'P-Nov'!B60</f>
        <v xml:space="preserve">नलिका विहिरीची देखभाल व दुरुस्ती </v>
      </c>
      <c r="C60" s="302" t="str">
        <f>'P-Nov'!C60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'P-Nov'!AL60</f>
        <v>0</v>
      </c>
      <c r="AL60" s="80">
        <f t="shared" si="4"/>
        <v>0</v>
      </c>
    </row>
    <row r="61" spans="2:38" ht="20.100000000000001" customHeight="1" thickBot="1">
      <c r="B61" s="302" t="str">
        <f>'P-Nov'!B61</f>
        <v xml:space="preserve">हात पंप / वीज पंप वर्गणी </v>
      </c>
      <c r="C61" s="302" t="str">
        <f>'P-Nov'!C61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'P-Nov'!AL61</f>
        <v>0</v>
      </c>
      <c r="AL61" s="80">
        <f t="shared" si="4"/>
        <v>0</v>
      </c>
    </row>
    <row r="62" spans="2:38" ht="20.100000000000001" customHeight="1" thickBot="1">
      <c r="B62" s="302" t="str">
        <f>'P-Nov'!B62</f>
        <v>( अ ) पाणी पुरवठा वीज देयक</v>
      </c>
      <c r="C62" s="302" t="str">
        <f>'P-Nov'!C62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'P-Nov'!AL62</f>
        <v>0</v>
      </c>
      <c r="AL62" s="80">
        <f t="shared" si="4"/>
        <v>0</v>
      </c>
    </row>
    <row r="63" spans="2:38" ht="20.100000000000001" customHeight="1" thickBot="1">
      <c r="B63" s="302" t="str">
        <f>'P-Nov'!B63</f>
        <v xml:space="preserve">आरोग्य </v>
      </c>
      <c r="C63" s="302">
        <f>'P-Nov'!C63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'P-Nov'!AL63</f>
        <v>0</v>
      </c>
      <c r="AL63" s="80">
        <f t="shared" si="4"/>
        <v>0</v>
      </c>
    </row>
    <row r="64" spans="2:38" ht="20.100000000000001" customHeight="1" thickBot="1">
      <c r="B64" s="302" t="str">
        <f>'P-Nov'!B64</f>
        <v xml:space="preserve">साहित्य खरेदी </v>
      </c>
      <c r="C64" s="302" t="str">
        <f>'P-Nov'!C64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'P-Nov'!AL64</f>
        <v>0</v>
      </c>
      <c r="AL64" s="80">
        <f t="shared" si="4"/>
        <v>0</v>
      </c>
    </row>
    <row r="65" spans="2:38" ht="20.100000000000001" customHeight="1" thickBot="1">
      <c r="B65" s="302" t="str">
        <f>'P-Nov'!B65</f>
        <v xml:space="preserve">पेट्रोल तेल व वंगण </v>
      </c>
      <c r="C65" s="302" t="str">
        <f>'P-Nov'!C65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'P-Nov'!AL65</f>
        <v>0</v>
      </c>
      <c r="AL65" s="80">
        <f t="shared" si="4"/>
        <v>0</v>
      </c>
    </row>
    <row r="66" spans="2:38" ht="20.100000000000001" customHeight="1" thickBot="1">
      <c r="B66" s="302" t="str">
        <f>'P-Nov'!B66</f>
        <v xml:space="preserve">कर्म. भविष्य निर्वाह निधी </v>
      </c>
      <c r="C66" s="302" t="str">
        <f>'P-Nov'!C66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'P-Nov'!AL66</f>
        <v>0</v>
      </c>
      <c r="AL66" s="80">
        <f t="shared" si="4"/>
        <v>0</v>
      </c>
    </row>
    <row r="67" spans="2:38" ht="20.100000000000001" customHeight="1" thickBot="1">
      <c r="B67" s="302" t="str">
        <f>'P-Nov'!B67</f>
        <v xml:space="preserve">अग्रिम / अनामत </v>
      </c>
      <c r="C67" s="302" t="str">
        <f>'P-Nov'!C67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'P-Nov'!AL67</f>
        <v>0</v>
      </c>
      <c r="AL67" s="80">
        <f t="shared" si="4"/>
        <v>0</v>
      </c>
    </row>
    <row r="68" spans="2:38" ht="20.100000000000001" customHeight="1" thickBot="1">
      <c r="B68" s="302" t="str">
        <f>'P-Nov'!B68</f>
        <v xml:space="preserve">ठेवी </v>
      </c>
      <c r="C68" s="302" t="str">
        <f>'P-Nov'!C68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'P-Nov'!AL68</f>
        <v>0</v>
      </c>
      <c r="AL68" s="80">
        <f t="shared" si="4"/>
        <v>0</v>
      </c>
    </row>
    <row r="69" spans="2:38" ht="20.100000000000001" customHeight="1" thickBot="1">
      <c r="B69" s="302" t="str">
        <f>'P-Nov'!B69</f>
        <v>इतर ( ग्रामनिधी कडे वर्ग रकमा )</v>
      </c>
      <c r="C69" s="302" t="str">
        <f>'P-Nov'!C69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'P-Nov'!AL69</f>
        <v>0</v>
      </c>
      <c r="AL69" s="80">
        <f t="shared" si="4"/>
        <v>0</v>
      </c>
    </row>
    <row r="70" spans="2:38" ht="20.100000000000001" customHeight="1" thickBot="1">
      <c r="B70" s="302" t="str">
        <f>'P-Nov'!B70</f>
        <v xml:space="preserve"> </v>
      </c>
      <c r="C70" s="302" t="str">
        <f>'P-Nov'!C70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'P-Nov'!AL70</f>
        <v>0</v>
      </c>
      <c r="AL70" s="80">
        <f t="shared" si="4"/>
        <v>0</v>
      </c>
    </row>
    <row r="71" spans="2:38" ht="20.100000000000001" customHeight="1" thickBot="1">
      <c r="B71" s="302" t="str">
        <f>'P-Nov'!B71</f>
        <v xml:space="preserve"> </v>
      </c>
      <c r="C71" s="302" t="str">
        <f>'P-Nov'!C71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'P-Nov'!AL71</f>
        <v>0</v>
      </c>
      <c r="AL71" s="80">
        <f t="shared" si="4"/>
        <v>0</v>
      </c>
    </row>
    <row r="72" spans="2:38" ht="20.100000000000001" customHeight="1" thickBot="1">
      <c r="B72" s="302">
        <f>'P-Nov'!B72</f>
        <v>0</v>
      </c>
      <c r="C72" s="302">
        <f>'P-Nov'!C72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'P-Nov'!AL72</f>
        <v>0</v>
      </c>
      <c r="AL72" s="80">
        <f t="shared" si="4"/>
        <v>0</v>
      </c>
    </row>
    <row r="73" spans="2:38" ht="20.100000000000001" customHeight="1" thickBot="1">
      <c r="B73" s="302">
        <f>'P-Nov'!B73</f>
        <v>0</v>
      </c>
      <c r="C73" s="302">
        <f>'P-Nov'!C73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'P-Nov'!AL73</f>
        <v>0</v>
      </c>
      <c r="AL73" s="80">
        <f t="shared" si="4"/>
        <v>0</v>
      </c>
    </row>
    <row r="74" spans="2:38" ht="20.100000000000001" customHeight="1" thickBot="1">
      <c r="B74" s="302">
        <f>'P-Nov'!B74</f>
        <v>0</v>
      </c>
      <c r="C74" s="302">
        <f>'P-Nov'!C74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'P-Nov'!AL74</f>
        <v>0</v>
      </c>
      <c r="AL74" s="80">
        <f t="shared" si="4"/>
        <v>0</v>
      </c>
    </row>
    <row r="75" spans="2:38" ht="20.100000000000001" customHeight="1" thickBot="1">
      <c r="B75" s="302">
        <f>'P-Nov'!B75</f>
        <v>0</v>
      </c>
      <c r="C75" s="302">
        <f>'P-Nov'!C75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'P-Nov'!AL75</f>
        <v>0</v>
      </c>
      <c r="AL75" s="80">
        <f t="shared" si="4"/>
        <v>0</v>
      </c>
    </row>
    <row r="76" spans="2:38" ht="20.100000000000001" customHeight="1" thickBot="1">
      <c r="B76" s="302">
        <f>'P-Nov'!B76</f>
        <v>0</v>
      </c>
      <c r="C76" s="302">
        <f>'P-Nov'!C76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76"/>
      <c r="AJ76" s="85">
        <f t="shared" si="3"/>
        <v>0</v>
      </c>
      <c r="AK76" s="79">
        <f>'P-Nov'!AL76</f>
        <v>0</v>
      </c>
      <c r="AL76" s="85">
        <f t="shared" si="4"/>
        <v>0</v>
      </c>
    </row>
    <row r="77" spans="2:38" ht="20.100000000000001" customHeight="1" thickBot="1">
      <c r="B77" s="302">
        <f>'P-Nov'!B77</f>
        <v>0</v>
      </c>
      <c r="C77" s="302">
        <f>'P-Nov'!C77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76"/>
      <c r="AJ77" s="85">
        <f t="shared" si="3"/>
        <v>0</v>
      </c>
      <c r="AK77" s="79">
        <f>'P-Nov'!AL77</f>
        <v>0</v>
      </c>
      <c r="AL77" s="85">
        <f t="shared" si="4"/>
        <v>0</v>
      </c>
    </row>
    <row r="78" spans="2:38" ht="20.100000000000001" customHeight="1" thickBot="1">
      <c r="B78" s="302">
        <f>'P-Nov'!B78</f>
        <v>0</v>
      </c>
      <c r="C78" s="302">
        <f>'P-Nov'!C78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76"/>
      <c r="AJ78" s="85">
        <f t="shared" si="3"/>
        <v>0</v>
      </c>
      <c r="AK78" s="79">
        <f>'P-Nov'!AL78</f>
        <v>0</v>
      </c>
      <c r="AL78" s="85">
        <f t="shared" si="4"/>
        <v>0</v>
      </c>
    </row>
    <row r="79" spans="2:38" ht="20.100000000000001" customHeight="1" thickBot="1">
      <c r="B79" s="302" t="str">
        <f>'P-Nov'!B79</f>
        <v xml:space="preserve"> </v>
      </c>
      <c r="C79" s="302" t="str">
        <f>'P-Nov'!C79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76"/>
      <c r="AJ79" s="85">
        <f t="shared" si="3"/>
        <v>0</v>
      </c>
      <c r="AK79" s="79">
        <f>'P-Nov'!AL79</f>
        <v>0</v>
      </c>
      <c r="AL79" s="85">
        <f t="shared" si="4"/>
        <v>0</v>
      </c>
    </row>
    <row r="80" spans="2:38" ht="20.100000000000001" customHeight="1" thickBot="1">
      <c r="B80" s="302" t="str">
        <f>'P-Nov'!B80</f>
        <v xml:space="preserve"> </v>
      </c>
      <c r="C80" s="302" t="str">
        <f>'P-Nov'!C80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76"/>
      <c r="AJ80" s="85">
        <f t="shared" si="3"/>
        <v>0</v>
      </c>
      <c r="AK80" s="79">
        <f>'P-Nov'!AL80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0</v>
      </c>
      <c r="AK81" s="82">
        <f t="shared" si="5"/>
        <v>0</v>
      </c>
      <c r="AL81" s="82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orientation="portrait" horizont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002060"/>
  </sheetPr>
  <dimension ref="A1:AL81"/>
  <sheetViews>
    <sheetView view="pageBreakPreview" topLeftCell="A45" zoomScale="60" workbookViewId="0">
      <selection activeCell="B50" sqref="B50:C80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285156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66" t="str">
        <f>'P-Dec'!B8</f>
        <v xml:space="preserve">जनरल पाणीपट्टी </v>
      </c>
      <c r="C8" s="66" t="str">
        <f>'P-Dec'!C8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'P-Dec'!AL8</f>
        <v>0</v>
      </c>
      <c r="AL8" s="80">
        <f>SUM(AJ8:AK8)</f>
        <v>0</v>
      </c>
    </row>
    <row r="9" spans="1:38" ht="20.100000000000001" customHeight="1" thickBot="1">
      <c r="B9" s="66" t="str">
        <f>'P-Dec'!B9</f>
        <v xml:space="preserve">स्पेशल पाणीपट्टी </v>
      </c>
      <c r="C9" s="66" t="str">
        <f>'P-Dec'!C9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'P-Dec'!AL9</f>
        <v>0</v>
      </c>
      <c r="AL9" s="80">
        <f t="shared" ref="AL9:AL36" si="1">SUM(AJ9:AK9)</f>
        <v>0</v>
      </c>
    </row>
    <row r="10" spans="1:38" ht="20.100000000000001" customHeight="1" thickBot="1">
      <c r="B10" s="66" t="str">
        <f>'P-Dec'!B10</f>
        <v xml:space="preserve">पाईप लाईन दुरुस्ती </v>
      </c>
      <c r="C10" s="66" t="str">
        <f>'P-Dec'!C10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'P-Dec'!AL10</f>
        <v>0</v>
      </c>
      <c r="AL10" s="80">
        <f t="shared" si="1"/>
        <v>0</v>
      </c>
    </row>
    <row r="11" spans="1:38" ht="20.100000000000001" customHeight="1" thickBot="1">
      <c r="B11" s="66" t="str">
        <f>'P-Dec'!B11</f>
        <v xml:space="preserve">पाणी पुरवठा नवीन कामे </v>
      </c>
      <c r="C11" s="66" t="str">
        <f>'P-Dec'!C11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'P-Dec'!AL11</f>
        <v>0</v>
      </c>
      <c r="AL11" s="80">
        <f t="shared" si="1"/>
        <v>0</v>
      </c>
    </row>
    <row r="12" spans="1:38" ht="20.100000000000001" customHeight="1" thickBot="1">
      <c r="B12" s="66" t="str">
        <f>'P-Dec'!B12</f>
        <v xml:space="preserve">पाणी पुरवठा कर्मचारी वेतन </v>
      </c>
      <c r="C12" s="66" t="str">
        <f>'P-Dec'!C12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'P-Dec'!AL12</f>
        <v>0</v>
      </c>
      <c r="AL12" s="80">
        <f t="shared" si="1"/>
        <v>0</v>
      </c>
    </row>
    <row r="13" spans="1:38" ht="20.100000000000001" customHeight="1" thickBot="1">
      <c r="B13" s="66" t="str">
        <f>'P-Dec'!B13</f>
        <v xml:space="preserve">नळ पाणी पुरवठ्यातील देयकासाठी ५०% अनुदान </v>
      </c>
      <c r="C13" s="66" t="str">
        <f>'P-Dec'!C13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'P-Dec'!AL13</f>
        <v>0</v>
      </c>
      <c r="AL13" s="80">
        <f t="shared" si="1"/>
        <v>0</v>
      </c>
    </row>
    <row r="14" spans="1:38" ht="20.100000000000001" customHeight="1" thickBot="1">
      <c r="B14" s="66" t="str">
        <f>'P-Dec'!B14</f>
        <v xml:space="preserve">इतर ( वर्गणी ) </v>
      </c>
      <c r="C14" s="66">
        <f>'P-Dec'!C14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'P-Dec'!AL14</f>
        <v>0</v>
      </c>
      <c r="AL14" s="80">
        <f t="shared" si="1"/>
        <v>0</v>
      </c>
    </row>
    <row r="15" spans="1:38" ht="20.100000000000001" customHeight="1" thickBot="1">
      <c r="B15" s="66" t="str">
        <f>'P-Dec'!B15</f>
        <v xml:space="preserve">व्याज जमा </v>
      </c>
      <c r="C15" s="66" t="str">
        <f>'P-Dec'!C15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'P-Dec'!AL15</f>
        <v>0</v>
      </c>
      <c r="AL15" s="80">
        <f t="shared" si="1"/>
        <v>0</v>
      </c>
    </row>
    <row r="16" spans="1:38" ht="20.100000000000001" customHeight="1" thickBot="1">
      <c r="B16" s="66" t="str">
        <f>'P-Dec'!B16</f>
        <v xml:space="preserve">देणगी </v>
      </c>
      <c r="C16" s="66" t="str">
        <f>'P-Dec'!C16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'P-Dec'!AL16</f>
        <v>0</v>
      </c>
      <c r="AL16" s="80">
        <f t="shared" si="1"/>
        <v>0</v>
      </c>
    </row>
    <row r="17" spans="2:38" ht="20.100000000000001" customHeight="1" thickBot="1">
      <c r="B17" s="66" t="str">
        <f>'P-Dec'!B17</f>
        <v xml:space="preserve">इतर जमा </v>
      </c>
      <c r="C17" s="66" t="str">
        <f>'P-Dec'!C17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'P-Dec'!AL17</f>
        <v>0</v>
      </c>
      <c r="AL17" s="80">
        <f t="shared" si="1"/>
        <v>0</v>
      </c>
    </row>
    <row r="18" spans="2:38" ht="20.100000000000001" customHeight="1" thickBot="1">
      <c r="B18" s="66" t="str">
        <f>'P-Dec'!B18</f>
        <v>लिलाव (पाणी पुरवठा साहित्य )</v>
      </c>
      <c r="C18" s="66" t="str">
        <f>'P-Dec'!C18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'P-Dec'!AL18</f>
        <v>0</v>
      </c>
      <c r="AL18" s="80">
        <f t="shared" si="1"/>
        <v>0</v>
      </c>
    </row>
    <row r="19" spans="2:38" ht="20.100000000000001" customHeight="1" thickBot="1">
      <c r="B19" s="66" t="str">
        <f>'P-Dec'!B19</f>
        <v xml:space="preserve">बांधकाम </v>
      </c>
      <c r="C19" s="66" t="str">
        <f>'P-Dec'!C19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'P-Dec'!AL19</f>
        <v>0</v>
      </c>
      <c r="AL19" s="80">
        <f t="shared" si="1"/>
        <v>0</v>
      </c>
    </row>
    <row r="20" spans="2:38" ht="20.100000000000001" customHeight="1" thickBot="1">
      <c r="B20" s="66" t="str">
        <f>'P-Dec'!B20</f>
        <v xml:space="preserve">अनामत / प्रतीभुती </v>
      </c>
      <c r="C20" s="66" t="str">
        <f>'P-Dec'!C20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'P-Dec'!AL20</f>
        <v>0</v>
      </c>
      <c r="AL20" s="80">
        <f t="shared" si="1"/>
        <v>0</v>
      </c>
    </row>
    <row r="21" spans="2:38" ht="20.100000000000001" customHeight="1" thickBot="1">
      <c r="B21" s="66" t="str">
        <f>'P-Dec'!B21</f>
        <v xml:space="preserve">ठेवी </v>
      </c>
      <c r="C21" s="66" t="str">
        <f>'P-Dec'!C21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'P-Dec'!AL21</f>
        <v>0</v>
      </c>
      <c r="AL21" s="80">
        <f t="shared" si="1"/>
        <v>0</v>
      </c>
    </row>
    <row r="22" spans="2:38" ht="20.100000000000001" customHeight="1" thickBot="1">
      <c r="B22" s="66" t="str">
        <f>'P-Dec'!B22</f>
        <v xml:space="preserve">वर्ग रकमा </v>
      </c>
      <c r="C22" s="66" t="str">
        <f>'P-Dec'!C22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'P-Dec'!AL22</f>
        <v>0</v>
      </c>
      <c r="AL22" s="80">
        <f t="shared" si="1"/>
        <v>0</v>
      </c>
    </row>
    <row r="23" spans="2:38" ht="20.100000000000001" customHeight="1" thickBot="1">
      <c r="B23" s="66" t="str">
        <f>'P-Dec'!B23</f>
        <v xml:space="preserve">गट विकास अधिकारी अनुदान </v>
      </c>
      <c r="C23" s="66" t="str">
        <f>'P-Dec'!C23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'P-Dec'!AL23</f>
        <v>0</v>
      </c>
      <c r="AL23" s="80">
        <f t="shared" si="1"/>
        <v>0</v>
      </c>
    </row>
    <row r="24" spans="2:38" ht="20.100000000000001" customHeight="1" thickBot="1">
      <c r="B24" s="66" t="str">
        <f>'P-Dec'!B24</f>
        <v xml:space="preserve">पाणी पुरवठा वर्गणी </v>
      </c>
      <c r="C24" s="66" t="str">
        <f>'P-Dec'!C24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'P-Dec'!AL24</f>
        <v>0</v>
      </c>
      <c r="AL24" s="80">
        <f t="shared" si="1"/>
        <v>0</v>
      </c>
    </row>
    <row r="25" spans="2:38" ht="20.100000000000001" customHeight="1" thickBot="1">
      <c r="B25" s="66" t="str">
        <f>'P-Dec'!B25</f>
        <v xml:space="preserve"> </v>
      </c>
      <c r="C25" s="66" t="str">
        <f>'P-Dec'!C25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'P-Dec'!AL25</f>
        <v>0</v>
      </c>
      <c r="AL25" s="80">
        <f t="shared" si="1"/>
        <v>0</v>
      </c>
    </row>
    <row r="26" spans="2:38" ht="20.100000000000001" customHeight="1" thickBot="1">
      <c r="B26" s="66">
        <f>'P-Dec'!B26</f>
        <v>0</v>
      </c>
      <c r="C26" s="66">
        <f>'P-Dec'!C26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'P-Dec'!AL26</f>
        <v>0</v>
      </c>
      <c r="AL26" s="80">
        <f t="shared" si="1"/>
        <v>0</v>
      </c>
    </row>
    <row r="27" spans="2:38" ht="20.100000000000001" customHeight="1" thickBot="1">
      <c r="B27" s="66">
        <f>'P-Dec'!B27</f>
        <v>0</v>
      </c>
      <c r="C27" s="66">
        <f>'P-Dec'!C27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'P-Dec'!AL27</f>
        <v>0</v>
      </c>
      <c r="AL27" s="80">
        <f t="shared" si="1"/>
        <v>0</v>
      </c>
    </row>
    <row r="28" spans="2:38" ht="20.100000000000001" customHeight="1" thickBot="1">
      <c r="B28" s="66">
        <f>'P-Dec'!B28</f>
        <v>0</v>
      </c>
      <c r="C28" s="66">
        <f>'P-Dec'!C28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'P-Dec'!AL28</f>
        <v>0</v>
      </c>
      <c r="AL28" s="80">
        <f t="shared" si="1"/>
        <v>0</v>
      </c>
    </row>
    <row r="29" spans="2:38" ht="20.100000000000001" customHeight="1" thickBot="1">
      <c r="B29" s="66">
        <f>'P-Dec'!B29</f>
        <v>0</v>
      </c>
      <c r="C29" s="66">
        <f>'P-Dec'!C29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'P-Dec'!AL29</f>
        <v>0</v>
      </c>
      <c r="AL29" s="80">
        <f t="shared" si="1"/>
        <v>0</v>
      </c>
    </row>
    <row r="30" spans="2:38" ht="20.100000000000001" customHeight="1" thickBot="1">
      <c r="B30" s="66">
        <f>'P-Dec'!B30</f>
        <v>0</v>
      </c>
      <c r="C30" s="66">
        <f>'P-Dec'!C30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'P-Dec'!AL30</f>
        <v>0</v>
      </c>
      <c r="AL30" s="80">
        <f t="shared" si="1"/>
        <v>0</v>
      </c>
    </row>
    <row r="31" spans="2:38" ht="20.100000000000001" customHeight="1" thickBot="1">
      <c r="B31" s="66">
        <f>'P-Dec'!B31</f>
        <v>0</v>
      </c>
      <c r="C31" s="66">
        <f>'P-Dec'!C31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'P-Dec'!AL31</f>
        <v>0</v>
      </c>
      <c r="AL31" s="80">
        <f t="shared" si="1"/>
        <v>0</v>
      </c>
    </row>
    <row r="32" spans="2:38" ht="20.100000000000001" customHeight="1" thickBot="1">
      <c r="B32" s="66">
        <f>'P-Dec'!B32</f>
        <v>0</v>
      </c>
      <c r="C32" s="66">
        <f>'P-Dec'!C32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'P-Dec'!AL32</f>
        <v>0</v>
      </c>
      <c r="AL32" s="80">
        <f t="shared" si="1"/>
        <v>0</v>
      </c>
    </row>
    <row r="33" spans="1:38" ht="20.100000000000001" customHeight="1" thickBot="1">
      <c r="B33" s="66" t="str">
        <f>'P-Dec'!B33</f>
        <v xml:space="preserve"> </v>
      </c>
      <c r="C33" s="66" t="str">
        <f>'P-Dec'!C33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'P-Dec'!AL33</f>
        <v>0</v>
      </c>
      <c r="AL33" s="80">
        <f t="shared" si="1"/>
        <v>0</v>
      </c>
    </row>
    <row r="34" spans="1:38" ht="20.100000000000001" customHeight="1" thickBot="1">
      <c r="B34" s="66" t="str">
        <f>'P-Dec'!B34</f>
        <v xml:space="preserve"> </v>
      </c>
      <c r="C34" s="66" t="str">
        <f>'P-Dec'!C34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'P-Dec'!AL34</f>
        <v>0</v>
      </c>
      <c r="AL34" s="80">
        <f t="shared" si="1"/>
        <v>0</v>
      </c>
    </row>
    <row r="35" spans="1:38" ht="20.100000000000001" customHeight="1" thickBot="1">
      <c r="B35" s="66" t="str">
        <f>'P-Dec'!B35</f>
        <v xml:space="preserve"> </v>
      </c>
      <c r="C35" s="66" t="str">
        <f>'P-Dec'!C35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'P-Dec'!AL35</f>
        <v>0</v>
      </c>
      <c r="AL35" s="80">
        <f t="shared" si="1"/>
        <v>0</v>
      </c>
    </row>
    <row r="36" spans="1:38" ht="20.100000000000001" customHeight="1" thickBot="1">
      <c r="B36" s="66" t="str">
        <f>'P-Dec'!B36</f>
        <v xml:space="preserve"> </v>
      </c>
      <c r="C36" s="66" t="str">
        <f>'P-Dec'!C36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'P-Dec'!AL36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'P-Dec'!AK38:AL38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6"/>
    </row>
    <row r="41" spans="1:38" ht="20.100000000000001" customHeight="1" thickBot="1">
      <c r="AH41" s="84"/>
      <c r="AI41" s="1058" t="s">
        <v>73</v>
      </c>
      <c r="AJ41" s="1059"/>
      <c r="AK41" s="1065">
        <f>AL81</f>
        <v>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1234</v>
      </c>
      <c r="AL42" s="1066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66" t="str">
        <f>'P-Dec'!B50</f>
        <v xml:space="preserve">कर्मचारी वेतन </v>
      </c>
      <c r="C50" s="66" t="str">
        <f>'P-Dec'!C50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 t="s">
        <v>60</v>
      </c>
      <c r="U50" s="69"/>
      <c r="V50" s="69" t="s">
        <v>60</v>
      </c>
      <c r="W50" s="69"/>
      <c r="X50" s="69" t="s">
        <v>60</v>
      </c>
      <c r="Y50" s="69" t="s">
        <v>60</v>
      </c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9">
        <f>SUM(E50:AI50)</f>
        <v>0</v>
      </c>
      <c r="AK50" s="79">
        <f>'P-Dec'!AL50</f>
        <v>0</v>
      </c>
      <c r="AL50" s="79">
        <f>SUM(AJ50:AK50)</f>
        <v>0</v>
      </c>
    </row>
    <row r="51" spans="2:38" ht="20.100000000000001" customHeight="1" thickBot="1">
      <c r="B51" s="66" t="str">
        <f>'P-Dec'!B51</f>
        <v xml:space="preserve">कर्मचारी प्रवास भत्ता </v>
      </c>
      <c r="C51" s="66" t="str">
        <f>'P-Dec'!C51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'P-Dec'!AL51</f>
        <v>0</v>
      </c>
      <c r="AL51" s="80">
        <f t="shared" ref="AL51:AL80" si="4">SUM(AJ51:AK51)</f>
        <v>0</v>
      </c>
    </row>
    <row r="52" spans="2:38" ht="20.100000000000001" customHeight="1" thickBot="1">
      <c r="B52" s="66" t="str">
        <f>'P-Dec'!B52</f>
        <v xml:space="preserve">दुरुस्ती व देखभाल </v>
      </c>
      <c r="C52" s="66" t="str">
        <f>'P-Dec'!C52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'P-Dec'!AL52</f>
        <v>0</v>
      </c>
      <c r="AL52" s="80">
        <f t="shared" si="4"/>
        <v>0</v>
      </c>
    </row>
    <row r="53" spans="2:38" ht="20.100000000000001" customHeight="1" thickBot="1">
      <c r="B53" s="66" t="str">
        <f>'P-Dec'!B53</f>
        <v xml:space="preserve">स्वच्छता </v>
      </c>
      <c r="C53" s="66">
        <f>'P-Dec'!C53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'P-Dec'!AL53</f>
        <v>0</v>
      </c>
      <c r="AL53" s="80">
        <f t="shared" si="4"/>
        <v>0</v>
      </c>
    </row>
    <row r="54" spans="2:38" ht="20.100000000000001" customHeight="1" thickBot="1">
      <c r="B54" s="66" t="str">
        <f>'P-Dec'!B54</f>
        <v xml:space="preserve">पाईप लाईन दुरुस्ती </v>
      </c>
      <c r="C54" s="66" t="str">
        <f>'P-Dec'!C54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'P-Dec'!AL54</f>
        <v>0</v>
      </c>
      <c r="AL54" s="80">
        <f t="shared" si="4"/>
        <v>0</v>
      </c>
    </row>
    <row r="55" spans="2:38" ht="20.100000000000001" customHeight="1" thickBot="1">
      <c r="B55" s="66" t="str">
        <f>'P-Dec'!B55</f>
        <v xml:space="preserve">पाणी पुरवठा नवीन कामे </v>
      </c>
      <c r="C55" s="66" t="str">
        <f>'P-Dec'!C55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'P-Dec'!AL55</f>
        <v>0</v>
      </c>
      <c r="AL55" s="80">
        <f t="shared" si="4"/>
        <v>0</v>
      </c>
    </row>
    <row r="56" spans="2:38" ht="20.100000000000001" customHeight="1" thickBot="1">
      <c r="B56" s="66" t="str">
        <f>'P-Dec'!B56</f>
        <v xml:space="preserve">पाणी पुरवठा कर्मचारी वेतन </v>
      </c>
      <c r="C56" s="66" t="str">
        <f>'P-Dec'!C56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'P-Dec'!AL56</f>
        <v>0</v>
      </c>
      <c r="AL56" s="80">
        <f t="shared" si="4"/>
        <v>0</v>
      </c>
    </row>
    <row r="57" spans="2:38" ht="20.100000000000001" customHeight="1" thickBot="1">
      <c r="B57" s="66" t="str">
        <f>'P-Dec'!B57</f>
        <v xml:space="preserve">पाणी मीटर / साहित्य खरेदी </v>
      </c>
      <c r="C57" s="66" t="str">
        <f>'P-Dec'!C57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'P-Dec'!AL57</f>
        <v>0</v>
      </c>
      <c r="AL57" s="80">
        <f t="shared" si="4"/>
        <v>0</v>
      </c>
    </row>
    <row r="58" spans="2:38" ht="20.100000000000001" customHeight="1" thickBot="1">
      <c r="B58" s="66" t="str">
        <f>'P-Dec'!B58</f>
        <v xml:space="preserve">नळमार्गाचे परीक्षण व दुरुस्ती </v>
      </c>
      <c r="C58" s="66" t="str">
        <f>'P-Dec'!C58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'P-Dec'!AL58</f>
        <v>0</v>
      </c>
      <c r="AL58" s="80">
        <f t="shared" si="4"/>
        <v>0</v>
      </c>
    </row>
    <row r="59" spans="2:38" ht="20.100000000000001" customHeight="1" thickBot="1">
      <c r="B59" s="66" t="str">
        <f>'P-Dec'!B59</f>
        <v>शासकीय पाणीपट्टीचा भरणा करणे</v>
      </c>
      <c r="C59" s="66" t="str">
        <f>'P-Dec'!C59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'P-Dec'!AL59</f>
        <v>0</v>
      </c>
      <c r="AL59" s="80">
        <f t="shared" si="4"/>
        <v>0</v>
      </c>
    </row>
    <row r="60" spans="2:38" ht="20.100000000000001" customHeight="1" thickBot="1">
      <c r="B60" s="66" t="str">
        <f>'P-Dec'!B60</f>
        <v xml:space="preserve">नलिका विहिरीची देखभाल व दुरुस्ती </v>
      </c>
      <c r="C60" s="66" t="str">
        <f>'P-Dec'!C60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'P-Dec'!AL60</f>
        <v>0</v>
      </c>
      <c r="AL60" s="80">
        <f t="shared" si="4"/>
        <v>0</v>
      </c>
    </row>
    <row r="61" spans="2:38" ht="20.100000000000001" customHeight="1" thickBot="1">
      <c r="B61" s="66" t="str">
        <f>'P-Dec'!B61</f>
        <v xml:space="preserve">हात पंप / वीज पंप वर्गणी </v>
      </c>
      <c r="C61" s="66" t="str">
        <f>'P-Dec'!C61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'P-Dec'!AL61</f>
        <v>0</v>
      </c>
      <c r="AL61" s="80">
        <f t="shared" si="4"/>
        <v>0</v>
      </c>
    </row>
    <row r="62" spans="2:38" ht="20.100000000000001" customHeight="1" thickBot="1">
      <c r="B62" s="66" t="str">
        <f>'P-Dec'!B62</f>
        <v>( अ ) पाणी पुरवठा वीज देयक</v>
      </c>
      <c r="C62" s="66" t="str">
        <f>'P-Dec'!C62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'P-Dec'!AL62</f>
        <v>0</v>
      </c>
      <c r="AL62" s="80">
        <f t="shared" si="4"/>
        <v>0</v>
      </c>
    </row>
    <row r="63" spans="2:38" ht="20.100000000000001" customHeight="1" thickBot="1">
      <c r="B63" s="66" t="str">
        <f>'P-Dec'!B63</f>
        <v xml:space="preserve">आरोग्य </v>
      </c>
      <c r="C63" s="66">
        <f>'P-Dec'!C63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'P-Dec'!AL63</f>
        <v>0</v>
      </c>
      <c r="AL63" s="80">
        <f t="shared" si="4"/>
        <v>0</v>
      </c>
    </row>
    <row r="64" spans="2:38" ht="20.100000000000001" customHeight="1" thickBot="1">
      <c r="B64" s="66" t="str">
        <f>'P-Dec'!B64</f>
        <v xml:space="preserve">साहित्य खरेदी </v>
      </c>
      <c r="C64" s="66" t="str">
        <f>'P-Dec'!C64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'P-Dec'!AL64</f>
        <v>0</v>
      </c>
      <c r="AL64" s="80">
        <f t="shared" si="4"/>
        <v>0</v>
      </c>
    </row>
    <row r="65" spans="2:38" ht="20.100000000000001" customHeight="1" thickBot="1">
      <c r="B65" s="66" t="str">
        <f>'P-Dec'!B65</f>
        <v xml:space="preserve">पेट्रोल तेल व वंगण </v>
      </c>
      <c r="C65" s="66" t="str">
        <f>'P-Dec'!C65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'P-Dec'!AL65</f>
        <v>0</v>
      </c>
      <c r="AL65" s="80">
        <f t="shared" si="4"/>
        <v>0</v>
      </c>
    </row>
    <row r="66" spans="2:38" ht="20.100000000000001" customHeight="1" thickBot="1">
      <c r="B66" s="66" t="str">
        <f>'P-Dec'!B66</f>
        <v xml:space="preserve">कर्म. भविष्य निर्वाह निधी </v>
      </c>
      <c r="C66" s="66" t="str">
        <f>'P-Dec'!C66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'P-Dec'!AL66</f>
        <v>0</v>
      </c>
      <c r="AL66" s="80">
        <f t="shared" si="4"/>
        <v>0</v>
      </c>
    </row>
    <row r="67" spans="2:38" ht="20.100000000000001" customHeight="1" thickBot="1">
      <c r="B67" s="66" t="str">
        <f>'P-Dec'!B67</f>
        <v xml:space="preserve">अग्रिम / अनामत </v>
      </c>
      <c r="C67" s="66" t="str">
        <f>'P-Dec'!C67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'P-Dec'!AL67</f>
        <v>0</v>
      </c>
      <c r="AL67" s="80">
        <f t="shared" si="4"/>
        <v>0</v>
      </c>
    </row>
    <row r="68" spans="2:38" ht="20.100000000000001" customHeight="1" thickBot="1">
      <c r="B68" s="66" t="str">
        <f>'P-Dec'!B68</f>
        <v xml:space="preserve">ठेवी </v>
      </c>
      <c r="C68" s="66" t="str">
        <f>'P-Dec'!C68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'P-Dec'!AL68</f>
        <v>0</v>
      </c>
      <c r="AL68" s="80">
        <f t="shared" si="4"/>
        <v>0</v>
      </c>
    </row>
    <row r="69" spans="2:38" ht="20.100000000000001" customHeight="1" thickBot="1">
      <c r="B69" s="66" t="str">
        <f>'P-Dec'!B69</f>
        <v>इतर ( ग्रामनिधी कडे वर्ग रकमा )</v>
      </c>
      <c r="C69" s="66" t="str">
        <f>'P-Dec'!C69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'P-Dec'!AL69</f>
        <v>0</v>
      </c>
      <c r="AL69" s="80">
        <f t="shared" si="4"/>
        <v>0</v>
      </c>
    </row>
    <row r="70" spans="2:38" ht="20.100000000000001" customHeight="1" thickBot="1">
      <c r="B70" s="66" t="str">
        <f>'P-Dec'!B70</f>
        <v xml:space="preserve"> </v>
      </c>
      <c r="C70" s="66" t="str">
        <f>'P-Dec'!C70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'P-Dec'!AL70</f>
        <v>0</v>
      </c>
      <c r="AL70" s="80">
        <f t="shared" si="4"/>
        <v>0</v>
      </c>
    </row>
    <row r="71" spans="2:38" ht="20.100000000000001" customHeight="1" thickBot="1">
      <c r="B71" s="66" t="str">
        <f>'P-Dec'!B71</f>
        <v xml:space="preserve"> </v>
      </c>
      <c r="C71" s="66" t="str">
        <f>'P-Dec'!C71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'P-Dec'!AL71</f>
        <v>0</v>
      </c>
      <c r="AL71" s="80">
        <f t="shared" si="4"/>
        <v>0</v>
      </c>
    </row>
    <row r="72" spans="2:38" ht="20.100000000000001" customHeight="1" thickBot="1">
      <c r="B72" s="66">
        <f>'P-Dec'!B72</f>
        <v>0</v>
      </c>
      <c r="C72" s="66">
        <f>'P-Dec'!C72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'P-Dec'!AL72</f>
        <v>0</v>
      </c>
      <c r="AL72" s="80">
        <f t="shared" si="4"/>
        <v>0</v>
      </c>
    </row>
    <row r="73" spans="2:38" ht="20.100000000000001" customHeight="1" thickBot="1">
      <c r="B73" s="66">
        <f>'P-Dec'!B73</f>
        <v>0</v>
      </c>
      <c r="C73" s="66">
        <f>'P-Dec'!C73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'P-Dec'!AL73</f>
        <v>0</v>
      </c>
      <c r="AL73" s="80">
        <f t="shared" si="4"/>
        <v>0</v>
      </c>
    </row>
    <row r="74" spans="2:38" ht="20.100000000000001" customHeight="1" thickBot="1">
      <c r="B74" s="66">
        <f>'P-Dec'!B74</f>
        <v>0</v>
      </c>
      <c r="C74" s="66">
        <f>'P-Dec'!C74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'P-Dec'!AL74</f>
        <v>0</v>
      </c>
      <c r="AL74" s="80">
        <f t="shared" si="4"/>
        <v>0</v>
      </c>
    </row>
    <row r="75" spans="2:38" ht="20.100000000000001" customHeight="1" thickBot="1">
      <c r="B75" s="66">
        <f>'P-Dec'!B75</f>
        <v>0</v>
      </c>
      <c r="C75" s="66">
        <f>'P-Dec'!C75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'P-Dec'!AL75</f>
        <v>0</v>
      </c>
      <c r="AL75" s="80">
        <f t="shared" si="4"/>
        <v>0</v>
      </c>
    </row>
    <row r="76" spans="2:38" ht="20.100000000000001" customHeight="1" thickBot="1">
      <c r="B76" s="66">
        <f>'P-Dec'!B76</f>
        <v>0</v>
      </c>
      <c r="C76" s="66">
        <f>'P-Dec'!C76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76"/>
      <c r="AJ76" s="85">
        <f t="shared" si="3"/>
        <v>0</v>
      </c>
      <c r="AK76" s="79">
        <f>'P-Dec'!AL76</f>
        <v>0</v>
      </c>
      <c r="AL76" s="85">
        <f t="shared" si="4"/>
        <v>0</v>
      </c>
    </row>
    <row r="77" spans="2:38" ht="20.100000000000001" customHeight="1" thickBot="1">
      <c r="B77" s="66">
        <f>'P-Dec'!B77</f>
        <v>0</v>
      </c>
      <c r="C77" s="66">
        <f>'P-Dec'!C77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76"/>
      <c r="AJ77" s="85">
        <f t="shared" si="3"/>
        <v>0</v>
      </c>
      <c r="AK77" s="79">
        <f>'P-Dec'!AL77</f>
        <v>0</v>
      </c>
      <c r="AL77" s="85">
        <f t="shared" si="4"/>
        <v>0</v>
      </c>
    </row>
    <row r="78" spans="2:38" ht="20.100000000000001" customHeight="1" thickBot="1">
      <c r="B78" s="66">
        <f>'P-Dec'!B78</f>
        <v>0</v>
      </c>
      <c r="C78" s="66">
        <f>'P-Dec'!C78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76"/>
      <c r="AJ78" s="85">
        <f t="shared" si="3"/>
        <v>0</v>
      </c>
      <c r="AK78" s="79">
        <f>'P-Dec'!AL78</f>
        <v>0</v>
      </c>
      <c r="AL78" s="85">
        <f t="shared" si="4"/>
        <v>0</v>
      </c>
    </row>
    <row r="79" spans="2:38" ht="20.100000000000001" customHeight="1" thickBot="1">
      <c r="B79" s="66" t="str">
        <f>'P-Dec'!B79</f>
        <v xml:space="preserve"> </v>
      </c>
      <c r="C79" s="66" t="str">
        <f>'P-Dec'!C79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76"/>
      <c r="AJ79" s="85">
        <f t="shared" si="3"/>
        <v>0</v>
      </c>
      <c r="AK79" s="79">
        <f>'P-Dec'!AL79</f>
        <v>0</v>
      </c>
      <c r="AL79" s="85">
        <f t="shared" si="4"/>
        <v>0</v>
      </c>
    </row>
    <row r="80" spans="2:38" ht="20.100000000000001" customHeight="1" thickBot="1">
      <c r="B80" s="66" t="str">
        <f>'P-Dec'!B80</f>
        <v xml:space="preserve"> </v>
      </c>
      <c r="C80" s="66" t="str">
        <f>'P-Dec'!C80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76"/>
      <c r="AJ80" s="85">
        <f t="shared" si="3"/>
        <v>0</v>
      </c>
      <c r="AK80" s="79">
        <f>'P-Dec'!AL80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0</v>
      </c>
      <c r="AK81" s="82">
        <f t="shared" si="5"/>
        <v>0</v>
      </c>
      <c r="AL81" s="82">
        <f>SUM(AL50:AL80)</f>
        <v>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orientation="portrait" horizont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002060"/>
  </sheetPr>
  <dimension ref="A1:AL81"/>
  <sheetViews>
    <sheetView view="pageBreakPreview" topLeftCell="A42" zoomScale="60" workbookViewId="0">
      <selection activeCell="AG51" sqref="AG51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285156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302" t="str">
        <f>'P-Jan'!B8</f>
        <v xml:space="preserve">जनरल पाणीपट्टी </v>
      </c>
      <c r="C8" s="302" t="str">
        <f>'P-Jan'!C8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'P-Jan'!AL8</f>
        <v>0</v>
      </c>
      <c r="AL8" s="80">
        <f>SUM(AJ8:AK8)</f>
        <v>0</v>
      </c>
    </row>
    <row r="9" spans="1:38" ht="20.100000000000001" customHeight="1" thickBot="1">
      <c r="B9" s="302" t="str">
        <f>'P-Jan'!B9</f>
        <v xml:space="preserve">स्पेशल पाणीपट्टी </v>
      </c>
      <c r="C9" s="302" t="str">
        <f>'P-Jan'!C9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'P-Jan'!AL9</f>
        <v>0</v>
      </c>
      <c r="AL9" s="80">
        <f t="shared" ref="AL9:AL36" si="1">SUM(AJ9:AK9)</f>
        <v>0</v>
      </c>
    </row>
    <row r="10" spans="1:38" ht="20.100000000000001" customHeight="1" thickBot="1">
      <c r="B10" s="302" t="str">
        <f>'P-Jan'!B10</f>
        <v xml:space="preserve">पाईप लाईन दुरुस्ती </v>
      </c>
      <c r="C10" s="302" t="str">
        <f>'P-Jan'!C10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'P-Jan'!AL10</f>
        <v>0</v>
      </c>
      <c r="AL10" s="80">
        <f t="shared" si="1"/>
        <v>0</v>
      </c>
    </row>
    <row r="11" spans="1:38" ht="20.100000000000001" customHeight="1" thickBot="1">
      <c r="B11" s="302" t="str">
        <f>'P-Jan'!B11</f>
        <v xml:space="preserve">पाणी पुरवठा नवीन कामे </v>
      </c>
      <c r="C11" s="302" t="str">
        <f>'P-Jan'!C11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'P-Jan'!AL11</f>
        <v>0</v>
      </c>
      <c r="AL11" s="80">
        <f t="shared" si="1"/>
        <v>0</v>
      </c>
    </row>
    <row r="12" spans="1:38" ht="20.100000000000001" customHeight="1" thickBot="1">
      <c r="B12" s="302" t="str">
        <f>'P-Jan'!B12</f>
        <v xml:space="preserve">पाणी पुरवठा कर्मचारी वेतन </v>
      </c>
      <c r="C12" s="302" t="str">
        <f>'P-Jan'!C12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'P-Jan'!AL12</f>
        <v>0</v>
      </c>
      <c r="AL12" s="80">
        <f t="shared" si="1"/>
        <v>0</v>
      </c>
    </row>
    <row r="13" spans="1:38" ht="20.100000000000001" customHeight="1" thickBot="1">
      <c r="B13" s="302" t="str">
        <f>'P-Jan'!B13</f>
        <v xml:space="preserve">नळ पाणी पुरवठ्यातील देयकासाठी ५०% अनुदान </v>
      </c>
      <c r="C13" s="302" t="str">
        <f>'P-Jan'!C13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'P-Jan'!AL13</f>
        <v>0</v>
      </c>
      <c r="AL13" s="80">
        <f t="shared" si="1"/>
        <v>0</v>
      </c>
    </row>
    <row r="14" spans="1:38" ht="20.100000000000001" customHeight="1" thickBot="1">
      <c r="B14" s="302" t="str">
        <f>'P-Jan'!B14</f>
        <v xml:space="preserve">इतर ( वर्गणी ) </v>
      </c>
      <c r="C14" s="302">
        <f>'P-Jan'!C14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'P-Jan'!AL14</f>
        <v>0</v>
      </c>
      <c r="AL14" s="80">
        <f t="shared" si="1"/>
        <v>0</v>
      </c>
    </row>
    <row r="15" spans="1:38" ht="20.100000000000001" customHeight="1" thickBot="1">
      <c r="B15" s="302" t="str">
        <f>'P-Jan'!B15</f>
        <v xml:space="preserve">व्याज जमा </v>
      </c>
      <c r="C15" s="302" t="str">
        <f>'P-Jan'!C15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'P-Jan'!AL15</f>
        <v>0</v>
      </c>
      <c r="AL15" s="80">
        <f t="shared" si="1"/>
        <v>0</v>
      </c>
    </row>
    <row r="16" spans="1:38" ht="20.100000000000001" customHeight="1" thickBot="1">
      <c r="B16" s="302" t="str">
        <f>'P-Jan'!B16</f>
        <v xml:space="preserve">देणगी </v>
      </c>
      <c r="C16" s="302" t="str">
        <f>'P-Jan'!C16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'P-Jan'!AL16</f>
        <v>0</v>
      </c>
      <c r="AL16" s="80">
        <f t="shared" si="1"/>
        <v>0</v>
      </c>
    </row>
    <row r="17" spans="2:38" ht="20.100000000000001" customHeight="1" thickBot="1">
      <c r="B17" s="302" t="str">
        <f>'P-Jan'!B17</f>
        <v xml:space="preserve">इतर जमा </v>
      </c>
      <c r="C17" s="302" t="str">
        <f>'P-Jan'!C17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'P-Jan'!AL17</f>
        <v>0</v>
      </c>
      <c r="AL17" s="80">
        <f t="shared" si="1"/>
        <v>0</v>
      </c>
    </row>
    <row r="18" spans="2:38" ht="20.100000000000001" customHeight="1" thickBot="1">
      <c r="B18" s="302" t="str">
        <f>'P-Jan'!B18</f>
        <v>लिलाव (पाणी पुरवठा साहित्य )</v>
      </c>
      <c r="C18" s="302" t="str">
        <f>'P-Jan'!C18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'P-Jan'!AL18</f>
        <v>0</v>
      </c>
      <c r="AL18" s="80">
        <f t="shared" si="1"/>
        <v>0</v>
      </c>
    </row>
    <row r="19" spans="2:38" ht="20.100000000000001" customHeight="1" thickBot="1">
      <c r="B19" s="302" t="str">
        <f>'P-Jan'!B19</f>
        <v xml:space="preserve">बांधकाम </v>
      </c>
      <c r="C19" s="302" t="str">
        <f>'P-Jan'!C19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'P-Jan'!AL19</f>
        <v>0</v>
      </c>
      <c r="AL19" s="80">
        <f t="shared" si="1"/>
        <v>0</v>
      </c>
    </row>
    <row r="20" spans="2:38" ht="20.100000000000001" customHeight="1" thickBot="1">
      <c r="B20" s="302" t="str">
        <f>'P-Jan'!B20</f>
        <v xml:space="preserve">अनामत / प्रतीभुती </v>
      </c>
      <c r="C20" s="302" t="str">
        <f>'P-Jan'!C20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'P-Jan'!AL20</f>
        <v>0</v>
      </c>
      <c r="AL20" s="80">
        <f t="shared" si="1"/>
        <v>0</v>
      </c>
    </row>
    <row r="21" spans="2:38" ht="20.100000000000001" customHeight="1" thickBot="1">
      <c r="B21" s="302" t="str">
        <f>'P-Jan'!B21</f>
        <v xml:space="preserve">ठेवी </v>
      </c>
      <c r="C21" s="302" t="str">
        <f>'P-Jan'!C21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'P-Jan'!AL21</f>
        <v>0</v>
      </c>
      <c r="AL21" s="80">
        <f t="shared" si="1"/>
        <v>0</v>
      </c>
    </row>
    <row r="22" spans="2:38" ht="20.100000000000001" customHeight="1" thickBot="1">
      <c r="B22" s="302" t="str">
        <f>'P-Jan'!B22</f>
        <v xml:space="preserve">वर्ग रकमा </v>
      </c>
      <c r="C22" s="302" t="str">
        <f>'P-Jan'!C22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'P-Jan'!AL22</f>
        <v>0</v>
      </c>
      <c r="AL22" s="80">
        <f t="shared" si="1"/>
        <v>0</v>
      </c>
    </row>
    <row r="23" spans="2:38" ht="20.100000000000001" customHeight="1" thickBot="1">
      <c r="B23" s="302" t="str">
        <f>'P-Jan'!B23</f>
        <v xml:space="preserve">गट विकास अधिकारी अनुदान </v>
      </c>
      <c r="C23" s="302" t="str">
        <f>'P-Jan'!C23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'P-Jan'!AL23</f>
        <v>0</v>
      </c>
      <c r="AL23" s="80">
        <f t="shared" si="1"/>
        <v>0</v>
      </c>
    </row>
    <row r="24" spans="2:38" ht="20.100000000000001" customHeight="1" thickBot="1">
      <c r="B24" s="302" t="str">
        <f>'P-Jan'!B24</f>
        <v xml:space="preserve">पाणी पुरवठा वर्गणी </v>
      </c>
      <c r="C24" s="302" t="str">
        <f>'P-Jan'!C24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'P-Jan'!AL24</f>
        <v>0</v>
      </c>
      <c r="AL24" s="80">
        <f t="shared" si="1"/>
        <v>0</v>
      </c>
    </row>
    <row r="25" spans="2:38" ht="20.100000000000001" customHeight="1" thickBot="1">
      <c r="B25" s="302" t="str">
        <f>'P-Jan'!B25</f>
        <v xml:space="preserve"> </v>
      </c>
      <c r="C25" s="302" t="str">
        <f>'P-Jan'!C25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'P-Jan'!AL25</f>
        <v>0</v>
      </c>
      <c r="AL25" s="80">
        <f t="shared" si="1"/>
        <v>0</v>
      </c>
    </row>
    <row r="26" spans="2:38" ht="20.100000000000001" customHeight="1" thickBot="1">
      <c r="B26" s="302">
        <f>'P-Jan'!B26</f>
        <v>0</v>
      </c>
      <c r="C26" s="302">
        <f>'P-Jan'!C26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'P-Jan'!AL26</f>
        <v>0</v>
      </c>
      <c r="AL26" s="80">
        <f t="shared" si="1"/>
        <v>0</v>
      </c>
    </row>
    <row r="27" spans="2:38" ht="20.100000000000001" customHeight="1" thickBot="1">
      <c r="B27" s="302">
        <f>'P-Jan'!B27</f>
        <v>0</v>
      </c>
      <c r="C27" s="302">
        <f>'P-Jan'!C27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'P-Jan'!AL27</f>
        <v>0</v>
      </c>
      <c r="AL27" s="80">
        <f t="shared" si="1"/>
        <v>0</v>
      </c>
    </row>
    <row r="28" spans="2:38" ht="20.100000000000001" customHeight="1" thickBot="1">
      <c r="B28" s="302">
        <f>'P-Jan'!B28</f>
        <v>0</v>
      </c>
      <c r="C28" s="302">
        <f>'P-Jan'!C28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'P-Jan'!AL28</f>
        <v>0</v>
      </c>
      <c r="AL28" s="80">
        <f t="shared" si="1"/>
        <v>0</v>
      </c>
    </row>
    <row r="29" spans="2:38" ht="20.100000000000001" customHeight="1" thickBot="1">
      <c r="B29" s="302">
        <f>'P-Jan'!B29</f>
        <v>0</v>
      </c>
      <c r="C29" s="302">
        <f>'P-Jan'!C29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'P-Jan'!AL29</f>
        <v>0</v>
      </c>
      <c r="AL29" s="80">
        <f t="shared" si="1"/>
        <v>0</v>
      </c>
    </row>
    <row r="30" spans="2:38" ht="20.100000000000001" customHeight="1" thickBot="1">
      <c r="B30" s="302">
        <f>'P-Jan'!B30</f>
        <v>0</v>
      </c>
      <c r="C30" s="302">
        <f>'P-Jan'!C30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'P-Jan'!AL30</f>
        <v>0</v>
      </c>
      <c r="AL30" s="80">
        <f t="shared" si="1"/>
        <v>0</v>
      </c>
    </row>
    <row r="31" spans="2:38" ht="20.100000000000001" customHeight="1" thickBot="1">
      <c r="B31" s="302">
        <f>'P-Jan'!B31</f>
        <v>0</v>
      </c>
      <c r="C31" s="302">
        <f>'P-Jan'!C31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'P-Jan'!AL31</f>
        <v>0</v>
      </c>
      <c r="AL31" s="80">
        <f t="shared" si="1"/>
        <v>0</v>
      </c>
    </row>
    <row r="32" spans="2:38" ht="20.100000000000001" customHeight="1" thickBot="1">
      <c r="B32" s="302">
        <f>'P-Jan'!B32</f>
        <v>0</v>
      </c>
      <c r="C32" s="302">
        <f>'P-Jan'!C32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'P-Jan'!AL32</f>
        <v>0</v>
      </c>
      <c r="AL32" s="80">
        <f t="shared" si="1"/>
        <v>0</v>
      </c>
    </row>
    <row r="33" spans="1:38" ht="20.100000000000001" customHeight="1" thickBot="1">
      <c r="B33" s="302" t="str">
        <f>'P-Jan'!B33</f>
        <v xml:space="preserve"> </v>
      </c>
      <c r="C33" s="302" t="str">
        <f>'P-Jan'!C33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'P-Jan'!AL33</f>
        <v>0</v>
      </c>
      <c r="AL33" s="80">
        <f t="shared" si="1"/>
        <v>0</v>
      </c>
    </row>
    <row r="34" spans="1:38" ht="20.100000000000001" customHeight="1" thickBot="1">
      <c r="B34" s="302" t="str">
        <f>'P-Jan'!B34</f>
        <v xml:space="preserve"> </v>
      </c>
      <c r="C34" s="302" t="str">
        <f>'P-Jan'!C34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'P-Jan'!AL34</f>
        <v>0</v>
      </c>
      <c r="AL34" s="80">
        <f t="shared" si="1"/>
        <v>0</v>
      </c>
    </row>
    <row r="35" spans="1:38" ht="20.100000000000001" customHeight="1" thickBot="1">
      <c r="B35" s="302" t="str">
        <f>'P-Jan'!B35</f>
        <v xml:space="preserve"> </v>
      </c>
      <c r="C35" s="302" t="str">
        <f>'P-Jan'!C35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'P-Jan'!AL35</f>
        <v>0</v>
      </c>
      <c r="AL35" s="80">
        <f t="shared" si="1"/>
        <v>0</v>
      </c>
    </row>
    <row r="36" spans="1:38" ht="20.100000000000001" customHeight="1" thickBot="1">
      <c r="B36" s="302" t="str">
        <f>'P-Jan'!B36</f>
        <v xml:space="preserve"> </v>
      </c>
      <c r="C36" s="302" t="str">
        <f>'P-Jan'!C36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'P-Jan'!AL36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'P-Jan'!AK38:AL38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6"/>
    </row>
    <row r="41" spans="1:38" ht="20.100000000000001" customHeight="1" thickBot="1">
      <c r="AH41" s="84"/>
      <c r="AI41" s="1058" t="s">
        <v>73</v>
      </c>
      <c r="AJ41" s="1059"/>
      <c r="AK41" s="1065">
        <f>AL81</f>
        <v>1000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234</v>
      </c>
      <c r="AL42" s="1066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66" t="str">
        <f>'P-Jan'!B50</f>
        <v xml:space="preserve">कर्मचारी वेतन </v>
      </c>
      <c r="C50" s="66" t="str">
        <f>'P-Jan'!C50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 t="s">
        <v>60</v>
      </c>
      <c r="U50" s="69"/>
      <c r="V50" s="69" t="s">
        <v>60</v>
      </c>
      <c r="W50" s="69"/>
      <c r="X50" s="69" t="s">
        <v>60</v>
      </c>
      <c r="Y50" s="69" t="s">
        <v>60</v>
      </c>
      <c r="Z50" s="69"/>
      <c r="AA50" s="69"/>
      <c r="AB50" s="69"/>
      <c r="AC50" s="69"/>
      <c r="AD50" s="69"/>
      <c r="AE50" s="69"/>
      <c r="AF50" s="69"/>
      <c r="AG50" s="69">
        <v>1000</v>
      </c>
      <c r="AH50" s="69"/>
      <c r="AI50" s="70"/>
      <c r="AJ50" s="79">
        <f>SUM(E50:AI50)</f>
        <v>1000</v>
      </c>
      <c r="AK50" s="79">
        <f>'P-Jan'!AL50</f>
        <v>0</v>
      </c>
      <c r="AL50" s="79">
        <f>SUM(AJ50:AK50)</f>
        <v>1000</v>
      </c>
    </row>
    <row r="51" spans="2:38" ht="20.100000000000001" customHeight="1" thickBot="1">
      <c r="B51" s="66" t="str">
        <f>'P-Jan'!B51</f>
        <v xml:space="preserve">कर्मचारी प्रवास भत्ता </v>
      </c>
      <c r="C51" s="66" t="str">
        <f>'P-Jan'!C51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'P-Jan'!AL51</f>
        <v>0</v>
      </c>
      <c r="AL51" s="80">
        <f t="shared" ref="AL51:AL80" si="4">SUM(AJ51:AK51)</f>
        <v>0</v>
      </c>
    </row>
    <row r="52" spans="2:38" ht="20.100000000000001" customHeight="1" thickBot="1">
      <c r="B52" s="66" t="str">
        <f>'P-Jan'!B52</f>
        <v xml:space="preserve">दुरुस्ती व देखभाल </v>
      </c>
      <c r="C52" s="66" t="str">
        <f>'P-Jan'!C52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'P-Jan'!AL52</f>
        <v>0</v>
      </c>
      <c r="AL52" s="80">
        <f t="shared" si="4"/>
        <v>0</v>
      </c>
    </row>
    <row r="53" spans="2:38" ht="20.100000000000001" customHeight="1" thickBot="1">
      <c r="B53" s="66" t="str">
        <f>'P-Jan'!B53</f>
        <v xml:space="preserve">स्वच्छता </v>
      </c>
      <c r="C53" s="66">
        <f>'P-Jan'!C53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'P-Jan'!AL53</f>
        <v>0</v>
      </c>
      <c r="AL53" s="80">
        <f t="shared" si="4"/>
        <v>0</v>
      </c>
    </row>
    <row r="54" spans="2:38" ht="20.100000000000001" customHeight="1" thickBot="1">
      <c r="B54" s="66" t="str">
        <f>'P-Jan'!B54</f>
        <v xml:space="preserve">पाईप लाईन दुरुस्ती </v>
      </c>
      <c r="C54" s="66" t="str">
        <f>'P-Jan'!C54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'P-Jan'!AL54</f>
        <v>0</v>
      </c>
      <c r="AL54" s="80">
        <f t="shared" si="4"/>
        <v>0</v>
      </c>
    </row>
    <row r="55" spans="2:38" ht="20.100000000000001" customHeight="1" thickBot="1">
      <c r="B55" s="66" t="str">
        <f>'P-Jan'!B55</f>
        <v xml:space="preserve">पाणी पुरवठा नवीन कामे </v>
      </c>
      <c r="C55" s="66" t="str">
        <f>'P-Jan'!C55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'P-Jan'!AL55</f>
        <v>0</v>
      </c>
      <c r="AL55" s="80">
        <f t="shared" si="4"/>
        <v>0</v>
      </c>
    </row>
    <row r="56" spans="2:38" ht="20.100000000000001" customHeight="1" thickBot="1">
      <c r="B56" s="66" t="str">
        <f>'P-Jan'!B56</f>
        <v xml:space="preserve">पाणी पुरवठा कर्मचारी वेतन </v>
      </c>
      <c r="C56" s="66" t="str">
        <f>'P-Jan'!C56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'P-Jan'!AL56</f>
        <v>0</v>
      </c>
      <c r="AL56" s="80">
        <f t="shared" si="4"/>
        <v>0</v>
      </c>
    </row>
    <row r="57" spans="2:38" ht="20.100000000000001" customHeight="1" thickBot="1">
      <c r="B57" s="66" t="str">
        <f>'P-Jan'!B57</f>
        <v xml:space="preserve">पाणी मीटर / साहित्य खरेदी </v>
      </c>
      <c r="C57" s="66" t="str">
        <f>'P-Jan'!C57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'P-Jan'!AL57</f>
        <v>0</v>
      </c>
      <c r="AL57" s="80">
        <f t="shared" si="4"/>
        <v>0</v>
      </c>
    </row>
    <row r="58" spans="2:38" ht="20.100000000000001" customHeight="1" thickBot="1">
      <c r="B58" s="66" t="str">
        <f>'P-Jan'!B58</f>
        <v xml:space="preserve">नळमार्गाचे परीक्षण व दुरुस्ती </v>
      </c>
      <c r="C58" s="66" t="str">
        <f>'P-Jan'!C58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'P-Jan'!AL58</f>
        <v>0</v>
      </c>
      <c r="AL58" s="80">
        <f t="shared" si="4"/>
        <v>0</v>
      </c>
    </row>
    <row r="59" spans="2:38" ht="20.100000000000001" customHeight="1" thickBot="1">
      <c r="B59" s="66" t="str">
        <f>'P-Jan'!B59</f>
        <v>शासकीय पाणीपट्टीचा भरणा करणे</v>
      </c>
      <c r="C59" s="66" t="str">
        <f>'P-Jan'!C59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'P-Jan'!AL59</f>
        <v>0</v>
      </c>
      <c r="AL59" s="80">
        <f t="shared" si="4"/>
        <v>0</v>
      </c>
    </row>
    <row r="60" spans="2:38" ht="20.100000000000001" customHeight="1" thickBot="1">
      <c r="B60" s="66" t="str">
        <f>'P-Jan'!B60</f>
        <v xml:space="preserve">नलिका विहिरीची देखभाल व दुरुस्ती </v>
      </c>
      <c r="C60" s="66" t="str">
        <f>'P-Jan'!C60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'P-Jan'!AL60</f>
        <v>0</v>
      </c>
      <c r="AL60" s="80">
        <f t="shared" si="4"/>
        <v>0</v>
      </c>
    </row>
    <row r="61" spans="2:38" ht="20.100000000000001" customHeight="1" thickBot="1">
      <c r="B61" s="66" t="str">
        <f>'P-Jan'!B61</f>
        <v xml:space="preserve">हात पंप / वीज पंप वर्गणी </v>
      </c>
      <c r="C61" s="66" t="str">
        <f>'P-Jan'!C61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'P-Jan'!AL61</f>
        <v>0</v>
      </c>
      <c r="AL61" s="80">
        <f t="shared" si="4"/>
        <v>0</v>
      </c>
    </row>
    <row r="62" spans="2:38" ht="20.100000000000001" customHeight="1" thickBot="1">
      <c r="B62" s="66" t="str">
        <f>'P-Jan'!B62</f>
        <v>( अ ) पाणी पुरवठा वीज देयक</v>
      </c>
      <c r="C62" s="66" t="str">
        <f>'P-Jan'!C62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'P-Jan'!AL62</f>
        <v>0</v>
      </c>
      <c r="AL62" s="80">
        <f t="shared" si="4"/>
        <v>0</v>
      </c>
    </row>
    <row r="63" spans="2:38" ht="20.100000000000001" customHeight="1" thickBot="1">
      <c r="B63" s="66" t="str">
        <f>'P-Jan'!B63</f>
        <v xml:space="preserve">आरोग्य </v>
      </c>
      <c r="C63" s="66">
        <f>'P-Jan'!C63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'P-Jan'!AL63</f>
        <v>0</v>
      </c>
      <c r="AL63" s="80">
        <f t="shared" si="4"/>
        <v>0</v>
      </c>
    </row>
    <row r="64" spans="2:38" ht="20.100000000000001" customHeight="1" thickBot="1">
      <c r="B64" s="66" t="str">
        <f>'P-Jan'!B64</f>
        <v xml:space="preserve">साहित्य खरेदी </v>
      </c>
      <c r="C64" s="66" t="str">
        <f>'P-Jan'!C64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'P-Jan'!AL64</f>
        <v>0</v>
      </c>
      <c r="AL64" s="80">
        <f t="shared" si="4"/>
        <v>0</v>
      </c>
    </row>
    <row r="65" spans="2:38" ht="20.100000000000001" customHeight="1" thickBot="1">
      <c r="B65" s="66" t="str">
        <f>'P-Jan'!B65</f>
        <v xml:space="preserve">पेट्रोल तेल व वंगण </v>
      </c>
      <c r="C65" s="66" t="str">
        <f>'P-Jan'!C65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'P-Jan'!AL65</f>
        <v>0</v>
      </c>
      <c r="AL65" s="80">
        <f t="shared" si="4"/>
        <v>0</v>
      </c>
    </row>
    <row r="66" spans="2:38" ht="20.100000000000001" customHeight="1" thickBot="1">
      <c r="B66" s="66" t="str">
        <f>'P-Jan'!B66</f>
        <v xml:space="preserve">कर्म. भविष्य निर्वाह निधी </v>
      </c>
      <c r="C66" s="66" t="str">
        <f>'P-Jan'!C66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'P-Jan'!AL66</f>
        <v>0</v>
      </c>
      <c r="AL66" s="80">
        <f t="shared" si="4"/>
        <v>0</v>
      </c>
    </row>
    <row r="67" spans="2:38" ht="20.100000000000001" customHeight="1" thickBot="1">
      <c r="B67" s="66" t="str">
        <f>'P-Jan'!B67</f>
        <v xml:space="preserve">अग्रिम / अनामत </v>
      </c>
      <c r="C67" s="66" t="str">
        <f>'P-Jan'!C67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'P-Jan'!AL67</f>
        <v>0</v>
      </c>
      <c r="AL67" s="80">
        <f t="shared" si="4"/>
        <v>0</v>
      </c>
    </row>
    <row r="68" spans="2:38" ht="20.100000000000001" customHeight="1" thickBot="1">
      <c r="B68" s="66" t="str">
        <f>'P-Jan'!B68</f>
        <v xml:space="preserve">ठेवी </v>
      </c>
      <c r="C68" s="66" t="str">
        <f>'P-Jan'!C68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'P-Jan'!AL68</f>
        <v>0</v>
      </c>
      <c r="AL68" s="80">
        <f t="shared" si="4"/>
        <v>0</v>
      </c>
    </row>
    <row r="69" spans="2:38" ht="20.100000000000001" customHeight="1" thickBot="1">
      <c r="B69" s="66" t="str">
        <f>'P-Jan'!B69</f>
        <v>इतर ( ग्रामनिधी कडे वर्ग रकमा )</v>
      </c>
      <c r="C69" s="66" t="str">
        <f>'P-Jan'!C69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'P-Jan'!AL69</f>
        <v>0</v>
      </c>
      <c r="AL69" s="80">
        <f t="shared" si="4"/>
        <v>0</v>
      </c>
    </row>
    <row r="70" spans="2:38" ht="20.100000000000001" customHeight="1" thickBot="1">
      <c r="B70" s="66" t="str">
        <f>'P-Jan'!B70</f>
        <v xml:space="preserve"> </v>
      </c>
      <c r="C70" s="66" t="str">
        <f>'P-Jan'!C70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'P-Jan'!AL70</f>
        <v>0</v>
      </c>
      <c r="AL70" s="80">
        <f t="shared" si="4"/>
        <v>0</v>
      </c>
    </row>
    <row r="71" spans="2:38" ht="20.100000000000001" customHeight="1" thickBot="1">
      <c r="B71" s="66" t="str">
        <f>'P-Jan'!B71</f>
        <v xml:space="preserve"> </v>
      </c>
      <c r="C71" s="66" t="str">
        <f>'P-Jan'!C71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'P-Jan'!AL71</f>
        <v>0</v>
      </c>
      <c r="AL71" s="80">
        <f t="shared" si="4"/>
        <v>0</v>
      </c>
    </row>
    <row r="72" spans="2:38" ht="20.100000000000001" customHeight="1" thickBot="1">
      <c r="B72" s="66">
        <f>'P-Jan'!B72</f>
        <v>0</v>
      </c>
      <c r="C72" s="66">
        <f>'P-Jan'!C72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'P-Jan'!AL72</f>
        <v>0</v>
      </c>
      <c r="AL72" s="80">
        <f t="shared" si="4"/>
        <v>0</v>
      </c>
    </row>
    <row r="73" spans="2:38" ht="20.100000000000001" customHeight="1" thickBot="1">
      <c r="B73" s="66">
        <f>'P-Jan'!B73</f>
        <v>0</v>
      </c>
      <c r="C73" s="66">
        <f>'P-Jan'!C73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'P-Jan'!AL73</f>
        <v>0</v>
      </c>
      <c r="AL73" s="80">
        <f t="shared" si="4"/>
        <v>0</v>
      </c>
    </row>
    <row r="74" spans="2:38" ht="20.100000000000001" customHeight="1" thickBot="1">
      <c r="B74" s="66">
        <f>'P-Jan'!B74</f>
        <v>0</v>
      </c>
      <c r="C74" s="66">
        <f>'P-Jan'!C74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'P-Jan'!AL74</f>
        <v>0</v>
      </c>
      <c r="AL74" s="80">
        <f t="shared" si="4"/>
        <v>0</v>
      </c>
    </row>
    <row r="75" spans="2:38" ht="20.100000000000001" customHeight="1" thickBot="1">
      <c r="B75" s="66">
        <f>'P-Jan'!B75</f>
        <v>0</v>
      </c>
      <c r="C75" s="66">
        <f>'P-Jan'!C75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'P-Jan'!AL75</f>
        <v>0</v>
      </c>
      <c r="AL75" s="80">
        <f t="shared" si="4"/>
        <v>0</v>
      </c>
    </row>
    <row r="76" spans="2:38" ht="20.100000000000001" customHeight="1" thickBot="1">
      <c r="B76" s="66">
        <f>'P-Jan'!B76</f>
        <v>0</v>
      </c>
      <c r="C76" s="66">
        <f>'P-Jan'!C76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76"/>
      <c r="AJ76" s="85">
        <f t="shared" si="3"/>
        <v>0</v>
      </c>
      <c r="AK76" s="79">
        <f>'P-Jan'!AL76</f>
        <v>0</v>
      </c>
      <c r="AL76" s="85">
        <f t="shared" si="4"/>
        <v>0</v>
      </c>
    </row>
    <row r="77" spans="2:38" ht="20.100000000000001" customHeight="1" thickBot="1">
      <c r="B77" s="66">
        <f>'P-Jan'!B77</f>
        <v>0</v>
      </c>
      <c r="C77" s="66">
        <f>'P-Jan'!C77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76"/>
      <c r="AJ77" s="85">
        <f t="shared" si="3"/>
        <v>0</v>
      </c>
      <c r="AK77" s="79">
        <f>'P-Jan'!AL77</f>
        <v>0</v>
      </c>
      <c r="AL77" s="85">
        <f t="shared" si="4"/>
        <v>0</v>
      </c>
    </row>
    <row r="78" spans="2:38" ht="20.100000000000001" customHeight="1" thickBot="1">
      <c r="B78" s="66">
        <f>'P-Jan'!B78</f>
        <v>0</v>
      </c>
      <c r="C78" s="66">
        <f>'P-Jan'!C78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76"/>
      <c r="AJ78" s="85">
        <f t="shared" si="3"/>
        <v>0</v>
      </c>
      <c r="AK78" s="79">
        <f>'P-Jan'!AL78</f>
        <v>0</v>
      </c>
      <c r="AL78" s="85">
        <f t="shared" si="4"/>
        <v>0</v>
      </c>
    </row>
    <row r="79" spans="2:38" ht="20.100000000000001" customHeight="1" thickBot="1">
      <c r="B79" s="66" t="str">
        <f>'P-Jan'!B79</f>
        <v xml:space="preserve"> </v>
      </c>
      <c r="C79" s="66" t="str">
        <f>'P-Jan'!C79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76"/>
      <c r="AJ79" s="85">
        <f t="shared" si="3"/>
        <v>0</v>
      </c>
      <c r="AK79" s="79">
        <f>'P-Jan'!AL79</f>
        <v>0</v>
      </c>
      <c r="AL79" s="85">
        <f t="shared" si="4"/>
        <v>0</v>
      </c>
    </row>
    <row r="80" spans="2:38" ht="20.100000000000001" customHeight="1" thickBot="1">
      <c r="B80" s="66" t="str">
        <f>'P-Jan'!B80</f>
        <v xml:space="preserve"> </v>
      </c>
      <c r="C80" s="66" t="str">
        <f>'P-Jan'!C80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76"/>
      <c r="AJ80" s="85">
        <f t="shared" si="3"/>
        <v>0</v>
      </c>
      <c r="AK80" s="79">
        <f>'P-Jan'!AL80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1000</v>
      </c>
      <c r="AK81" s="82">
        <f t="shared" si="5"/>
        <v>0</v>
      </c>
      <c r="AL81" s="82">
        <f>SUM(AL50:AL80)</f>
        <v>1000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orientation="portrait" horizont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002060"/>
  </sheetPr>
  <dimension ref="A1:AL81"/>
  <sheetViews>
    <sheetView view="pageBreakPreview" topLeftCell="C32" zoomScale="60" workbookViewId="0">
      <selection activeCell="F81" sqref="F81"/>
    </sheetView>
  </sheetViews>
  <sheetFormatPr defaultRowHeight="16.5"/>
  <cols>
    <col min="1" max="1" width="0.140625" style="58" customWidth="1"/>
    <col min="2" max="2" width="34.5703125" style="58" customWidth="1"/>
    <col min="3" max="3" width="15.28515625" style="58" customWidth="1"/>
    <col min="4" max="4" width="9.140625" style="58" customWidth="1"/>
    <col min="5" max="35" width="7.7109375" style="58" customWidth="1"/>
    <col min="36" max="36" width="12.42578125" style="58" customWidth="1"/>
    <col min="37" max="37" width="12.5703125" style="58" customWidth="1"/>
    <col min="38" max="38" width="9.5703125" style="58" bestFit="1" customWidth="1"/>
    <col min="39" max="16384" width="9.140625" style="58"/>
  </cols>
  <sheetData>
    <row r="1" spans="1:38" ht="45" customHeight="1"/>
    <row r="2" spans="1:38" ht="23.25" customHeight="1">
      <c r="A2" s="1067" t="s">
        <v>61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</row>
    <row r="3" spans="1:38" ht="18">
      <c r="A3" s="812" t="s">
        <v>712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  <c r="W3" s="812"/>
      <c r="X3" s="812"/>
      <c r="Y3" s="812"/>
      <c r="Z3" s="812"/>
      <c r="AA3" s="812"/>
      <c r="AB3" s="812"/>
      <c r="AC3" s="812"/>
      <c r="AD3" s="812"/>
      <c r="AE3" s="812"/>
      <c r="AF3" s="812"/>
      <c r="AG3" s="812"/>
      <c r="AH3" s="812"/>
      <c r="AI3" s="812"/>
      <c r="AJ3" s="812"/>
      <c r="AK3" s="812"/>
      <c r="AL3" s="812"/>
    </row>
    <row r="4" spans="1:38" s="62" customFormat="1" ht="18">
      <c r="A4" s="60" t="s">
        <v>60</v>
      </c>
      <c r="B4" s="61" t="s">
        <v>62</v>
      </c>
      <c r="C4" s="60" t="s">
        <v>125</v>
      </c>
      <c r="D4" s="1064" t="s">
        <v>63</v>
      </c>
      <c r="E4" s="1064"/>
      <c r="F4" s="1064"/>
      <c r="G4" s="1064"/>
      <c r="H4" s="1064"/>
      <c r="I4" s="1064"/>
      <c r="J4" s="1064"/>
      <c r="K4" s="1064"/>
      <c r="L4" s="1064"/>
      <c r="M4" s="1064"/>
      <c r="N4" s="1064"/>
      <c r="O4" s="1064"/>
      <c r="P4" s="1064"/>
      <c r="Q4" s="1064"/>
      <c r="R4" s="1064"/>
      <c r="S4" s="1064"/>
      <c r="T4" s="1064"/>
      <c r="U4" s="1064"/>
      <c r="V4" s="1064"/>
      <c r="W4" s="1064"/>
      <c r="X4" s="1064"/>
      <c r="Y4" s="1064"/>
      <c r="Z4" s="1064"/>
      <c r="AA4" s="1064"/>
      <c r="AB4" s="1064"/>
      <c r="AC4" s="1064"/>
      <c r="AD4" s="1064"/>
      <c r="AE4" s="1064"/>
      <c r="AF4" s="1064"/>
      <c r="AG4" s="1064"/>
      <c r="AH4" s="1064"/>
      <c r="AI4" s="1064"/>
      <c r="AJ4" s="1064"/>
      <c r="AK4" s="60" t="s">
        <v>64</v>
      </c>
      <c r="AL4" s="60"/>
    </row>
    <row r="5" spans="1:38" s="57" customFormat="1" ht="24" thickBot="1">
      <c r="B5" s="802" t="s">
        <v>65</v>
      </c>
      <c r="C5" s="802"/>
      <c r="D5" s="806" t="str">
        <f>'मुख्य पान '!E2</f>
        <v>बळसाणे</v>
      </c>
      <c r="E5" s="806"/>
      <c r="F5" s="806"/>
      <c r="G5" s="802" t="s">
        <v>66</v>
      </c>
      <c r="H5" s="802"/>
      <c r="I5" s="802"/>
      <c r="J5" s="802" t="str">
        <f>'मुख्य पान '!I2</f>
        <v xml:space="preserve">साक्री </v>
      </c>
      <c r="K5" s="802"/>
      <c r="L5" s="802"/>
      <c r="M5" s="802"/>
      <c r="N5" s="802"/>
      <c r="O5" s="802"/>
      <c r="Y5" s="802" t="s">
        <v>67</v>
      </c>
      <c r="Z5" s="802"/>
      <c r="AA5" s="802" t="str">
        <f>'मुख्य पान '!M2</f>
        <v xml:space="preserve">धुळे </v>
      </c>
      <c r="AB5" s="802"/>
      <c r="AC5" s="802"/>
      <c r="AD5" s="802"/>
      <c r="AE5" s="802"/>
      <c r="AF5" s="802"/>
      <c r="AG5" s="802"/>
    </row>
    <row r="6" spans="1:38" s="62" customFormat="1" ht="36" customHeight="1" thickBot="1">
      <c r="B6" s="1049" t="s">
        <v>55</v>
      </c>
      <c r="C6" s="1050"/>
      <c r="D6" s="1053" t="s">
        <v>56</v>
      </c>
      <c r="E6" s="1055" t="s">
        <v>68</v>
      </c>
      <c r="F6" s="1056"/>
      <c r="G6" s="1056"/>
      <c r="H6" s="1056"/>
      <c r="I6" s="1056"/>
      <c r="J6" s="1056"/>
      <c r="K6" s="1056"/>
      <c r="L6" s="1056"/>
      <c r="M6" s="1056"/>
      <c r="N6" s="1056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7"/>
      <c r="AJ6" s="1062" t="s">
        <v>57</v>
      </c>
      <c r="AK6" s="1062" t="s">
        <v>58</v>
      </c>
      <c r="AL6" s="1062" t="s">
        <v>59</v>
      </c>
    </row>
    <row r="7" spans="1:38" s="62" customFormat="1" ht="50.25" customHeight="1" thickBot="1">
      <c r="B7" s="1051"/>
      <c r="C7" s="1052"/>
      <c r="D7" s="1061"/>
      <c r="E7" s="63">
        <v>1</v>
      </c>
      <c r="F7" s="64">
        <v>2</v>
      </c>
      <c r="G7" s="64">
        <v>3</v>
      </c>
      <c r="H7" s="64">
        <v>4</v>
      </c>
      <c r="I7" s="64">
        <v>5</v>
      </c>
      <c r="J7" s="64">
        <v>6</v>
      </c>
      <c r="K7" s="64">
        <v>7</v>
      </c>
      <c r="L7" s="64">
        <v>8</v>
      </c>
      <c r="M7" s="64">
        <v>9</v>
      </c>
      <c r="N7" s="64">
        <v>10</v>
      </c>
      <c r="O7" s="64">
        <v>11</v>
      </c>
      <c r="P7" s="64">
        <v>12</v>
      </c>
      <c r="Q7" s="64">
        <v>13</v>
      </c>
      <c r="R7" s="64">
        <v>14</v>
      </c>
      <c r="S7" s="64">
        <v>15</v>
      </c>
      <c r="T7" s="64">
        <v>16</v>
      </c>
      <c r="U7" s="64">
        <v>17</v>
      </c>
      <c r="V7" s="64">
        <v>18</v>
      </c>
      <c r="W7" s="64">
        <v>19</v>
      </c>
      <c r="X7" s="64">
        <v>20</v>
      </c>
      <c r="Y7" s="64">
        <v>21</v>
      </c>
      <c r="Z7" s="64">
        <v>22</v>
      </c>
      <c r="AA7" s="64">
        <v>23</v>
      </c>
      <c r="AB7" s="64">
        <v>24</v>
      </c>
      <c r="AC7" s="64">
        <v>25</v>
      </c>
      <c r="AD7" s="64">
        <v>26</v>
      </c>
      <c r="AE7" s="64">
        <v>27</v>
      </c>
      <c r="AF7" s="64">
        <v>28</v>
      </c>
      <c r="AG7" s="64">
        <v>29</v>
      </c>
      <c r="AH7" s="64">
        <v>30</v>
      </c>
      <c r="AI7" s="65">
        <v>31</v>
      </c>
      <c r="AJ7" s="1063"/>
      <c r="AK7" s="1063"/>
      <c r="AL7" s="1063"/>
    </row>
    <row r="8" spans="1:38" ht="20.100000000000001" customHeight="1" thickBot="1">
      <c r="B8" s="302" t="str">
        <f>'P-Feb'!B8</f>
        <v xml:space="preserve">जनरल पाणीपट्टी </v>
      </c>
      <c r="C8" s="302" t="str">
        <f>'P-Feb'!C8</f>
        <v xml:space="preserve">०२१५-८०० </v>
      </c>
      <c r="D8" s="68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 t="s">
        <v>60</v>
      </c>
      <c r="U8" s="69"/>
      <c r="V8" s="69" t="s">
        <v>60</v>
      </c>
      <c r="W8" s="69"/>
      <c r="X8" s="69" t="s">
        <v>60</v>
      </c>
      <c r="Y8" s="69" t="s">
        <v>60</v>
      </c>
      <c r="Z8" s="69"/>
      <c r="AA8" s="69"/>
      <c r="AB8" s="69"/>
      <c r="AC8" s="69"/>
      <c r="AD8" s="69"/>
      <c r="AE8" s="69"/>
      <c r="AF8" s="69"/>
      <c r="AG8" s="69"/>
      <c r="AH8" s="69"/>
      <c r="AI8" s="70"/>
      <c r="AJ8" s="79">
        <f>SUM(E8:AI8)</f>
        <v>0</v>
      </c>
      <c r="AK8" s="79">
        <f>'P-Feb'!AL8</f>
        <v>0</v>
      </c>
      <c r="AL8" s="80">
        <f>SUM(AJ8:AK8)</f>
        <v>0</v>
      </c>
    </row>
    <row r="9" spans="1:38" ht="20.100000000000001" customHeight="1" thickBot="1">
      <c r="B9" s="302" t="str">
        <f>'P-Feb'!B9</f>
        <v xml:space="preserve">स्पेशल पाणीपट्टी </v>
      </c>
      <c r="C9" s="302" t="str">
        <f>'P-Feb'!C9</f>
        <v xml:space="preserve">०२१५-१०१ </v>
      </c>
      <c r="D9" s="68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0"/>
      <c r="AJ9" s="80">
        <f t="shared" ref="AJ9:AJ36" si="0">SUM(E9:AI9)</f>
        <v>0</v>
      </c>
      <c r="AK9" s="79">
        <f>'P-Feb'!AL9</f>
        <v>0</v>
      </c>
      <c r="AL9" s="80">
        <f t="shared" ref="AL9:AL36" si="1">SUM(AJ9:AK9)</f>
        <v>0</v>
      </c>
    </row>
    <row r="10" spans="1:38" ht="20.100000000000001" customHeight="1" thickBot="1">
      <c r="B10" s="302" t="str">
        <f>'P-Feb'!B10</f>
        <v xml:space="preserve">पाईप लाईन दुरुस्ती </v>
      </c>
      <c r="C10" s="302" t="str">
        <f>'P-Feb'!C10</f>
        <v>२२१५-१०१-०२</v>
      </c>
      <c r="D10" s="68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0"/>
      <c r="AJ10" s="80">
        <f t="shared" si="0"/>
        <v>0</v>
      </c>
      <c r="AK10" s="79">
        <f>'P-Feb'!AL10</f>
        <v>0</v>
      </c>
      <c r="AL10" s="80">
        <f t="shared" si="1"/>
        <v>0</v>
      </c>
    </row>
    <row r="11" spans="1:38" ht="20.100000000000001" customHeight="1" thickBot="1">
      <c r="B11" s="302" t="str">
        <f>'P-Feb'!B11</f>
        <v xml:space="preserve">पाणी पुरवठा नवीन कामे </v>
      </c>
      <c r="C11" s="302" t="str">
        <f>'P-Feb'!C11</f>
        <v>४२१५-१०२-५३</v>
      </c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0"/>
      <c r="AJ11" s="80">
        <f t="shared" si="0"/>
        <v>0</v>
      </c>
      <c r="AK11" s="79">
        <f>'P-Feb'!AL11</f>
        <v>0</v>
      </c>
      <c r="AL11" s="80">
        <f t="shared" si="1"/>
        <v>0</v>
      </c>
    </row>
    <row r="12" spans="1:38" ht="20.100000000000001" customHeight="1" thickBot="1">
      <c r="B12" s="302" t="str">
        <f>'P-Feb'!B12</f>
        <v xml:space="preserve">पाणी पुरवठा कर्मचारी वेतन </v>
      </c>
      <c r="C12" s="302" t="str">
        <f>'P-Feb'!C12</f>
        <v>२२१५-१०३-०१</v>
      </c>
      <c r="D12" s="6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0"/>
      <c r="AJ12" s="80">
        <f t="shared" si="0"/>
        <v>0</v>
      </c>
      <c r="AK12" s="79">
        <f>'P-Feb'!AL12</f>
        <v>0</v>
      </c>
      <c r="AL12" s="80">
        <f t="shared" si="1"/>
        <v>0</v>
      </c>
    </row>
    <row r="13" spans="1:38" ht="20.100000000000001" customHeight="1" thickBot="1">
      <c r="B13" s="302" t="str">
        <f>'P-Feb'!B13</f>
        <v xml:space="preserve">नळ पाणी पुरवठ्यातील देयकासाठी ५०% अनुदान </v>
      </c>
      <c r="C13" s="302" t="str">
        <f>'P-Feb'!C13</f>
        <v>१६०१-१०२</v>
      </c>
      <c r="D13" s="6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  <c r="AJ13" s="80">
        <f t="shared" si="0"/>
        <v>0</v>
      </c>
      <c r="AK13" s="79">
        <f>'P-Feb'!AL13</f>
        <v>0</v>
      </c>
      <c r="AL13" s="80">
        <f t="shared" si="1"/>
        <v>0</v>
      </c>
    </row>
    <row r="14" spans="1:38" ht="20.100000000000001" customHeight="1" thickBot="1">
      <c r="B14" s="302" t="str">
        <f>'P-Feb'!B14</f>
        <v xml:space="preserve">इतर ( वर्गणी ) </v>
      </c>
      <c r="C14" s="302">
        <f>'P-Feb'!C14</f>
        <v>0</v>
      </c>
      <c r="D14" s="6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0"/>
      <c r="AJ14" s="80">
        <f t="shared" si="0"/>
        <v>0</v>
      </c>
      <c r="AK14" s="79">
        <f>'P-Feb'!AL14</f>
        <v>0</v>
      </c>
      <c r="AL14" s="80">
        <f t="shared" si="1"/>
        <v>0</v>
      </c>
    </row>
    <row r="15" spans="1:38" ht="20.100000000000001" customHeight="1" thickBot="1">
      <c r="B15" s="302" t="str">
        <f>'P-Feb'!B15</f>
        <v xml:space="preserve">व्याज जमा </v>
      </c>
      <c r="C15" s="302" t="str">
        <f>'P-Feb'!C15</f>
        <v xml:space="preserve">००४९-१०१ </v>
      </c>
      <c r="D15" s="6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80">
        <f t="shared" si="0"/>
        <v>0</v>
      </c>
      <c r="AK15" s="79">
        <f>'P-Feb'!AL15</f>
        <v>0</v>
      </c>
      <c r="AL15" s="80">
        <f t="shared" si="1"/>
        <v>0</v>
      </c>
    </row>
    <row r="16" spans="1:38" ht="20.100000000000001" customHeight="1" thickBot="1">
      <c r="B16" s="302" t="str">
        <f>'P-Feb'!B16</f>
        <v xml:space="preserve">देणगी </v>
      </c>
      <c r="C16" s="302" t="str">
        <f>'P-Feb'!C16</f>
        <v xml:space="preserve">०५१५-८०० </v>
      </c>
      <c r="D16" s="6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0"/>
      <c r="AJ16" s="80">
        <f t="shared" si="0"/>
        <v>0</v>
      </c>
      <c r="AK16" s="79">
        <f>'P-Feb'!AL16</f>
        <v>0</v>
      </c>
      <c r="AL16" s="80">
        <f t="shared" si="1"/>
        <v>0</v>
      </c>
    </row>
    <row r="17" spans="2:38" ht="20.100000000000001" customHeight="1" thickBot="1">
      <c r="B17" s="302" t="str">
        <f>'P-Feb'!B17</f>
        <v xml:space="preserve">इतर जमा </v>
      </c>
      <c r="C17" s="302" t="str">
        <f>'P-Feb'!C17</f>
        <v xml:space="preserve">०५१५-८०० </v>
      </c>
      <c r="D17" s="6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0"/>
      <c r="AJ17" s="80">
        <f t="shared" si="0"/>
        <v>0</v>
      </c>
      <c r="AK17" s="79">
        <f>'P-Feb'!AL17</f>
        <v>0</v>
      </c>
      <c r="AL17" s="80">
        <f t="shared" si="1"/>
        <v>0</v>
      </c>
    </row>
    <row r="18" spans="2:38" ht="20.100000000000001" customHeight="1" thickBot="1">
      <c r="B18" s="302" t="str">
        <f>'P-Feb'!B18</f>
        <v>लिलाव (पाणी पुरवठा साहित्य )</v>
      </c>
      <c r="C18" s="302" t="str">
        <f>'P-Feb'!C18</f>
        <v>०५१५-८००</v>
      </c>
      <c r="D18" s="6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0"/>
      <c r="AJ18" s="80">
        <f t="shared" si="0"/>
        <v>0</v>
      </c>
      <c r="AK18" s="79">
        <f>'P-Feb'!AL18</f>
        <v>0</v>
      </c>
      <c r="AL18" s="80">
        <f t="shared" si="1"/>
        <v>0</v>
      </c>
    </row>
    <row r="19" spans="2:38" ht="20.100000000000001" customHeight="1" thickBot="1">
      <c r="B19" s="302" t="str">
        <f>'P-Feb'!B19</f>
        <v xml:space="preserve">बांधकाम </v>
      </c>
      <c r="C19" s="302" t="str">
        <f>'P-Feb'!C19</f>
        <v>१६०१-१०२-५३</v>
      </c>
      <c r="D19" s="6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0"/>
      <c r="AJ19" s="80">
        <f t="shared" si="0"/>
        <v>0</v>
      </c>
      <c r="AK19" s="79">
        <f>'P-Feb'!AL19</f>
        <v>0</v>
      </c>
      <c r="AL19" s="80">
        <f t="shared" si="1"/>
        <v>0</v>
      </c>
    </row>
    <row r="20" spans="2:38" ht="20.100000000000001" customHeight="1" thickBot="1">
      <c r="B20" s="302" t="str">
        <f>'P-Feb'!B20</f>
        <v xml:space="preserve">अनामत / प्रतीभुती </v>
      </c>
      <c r="C20" s="302" t="str">
        <f>'P-Feb'!C20</f>
        <v>८४४३-१०२-५५</v>
      </c>
      <c r="D20" s="6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0"/>
      <c r="AJ20" s="80">
        <f t="shared" si="0"/>
        <v>0</v>
      </c>
      <c r="AK20" s="79">
        <f>'P-Feb'!AL20</f>
        <v>0</v>
      </c>
      <c r="AL20" s="80">
        <f t="shared" si="1"/>
        <v>0</v>
      </c>
    </row>
    <row r="21" spans="2:38" ht="20.100000000000001" customHeight="1" thickBot="1">
      <c r="B21" s="302" t="str">
        <f>'P-Feb'!B21</f>
        <v xml:space="preserve">ठेवी </v>
      </c>
      <c r="C21" s="302" t="str">
        <f>'P-Feb'!C21</f>
        <v>८४४३-१०३-५५</v>
      </c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0"/>
      <c r="AJ21" s="80">
        <f t="shared" si="0"/>
        <v>0</v>
      </c>
      <c r="AK21" s="79">
        <f>'P-Feb'!AL21</f>
        <v>0</v>
      </c>
      <c r="AL21" s="80">
        <f t="shared" si="1"/>
        <v>0</v>
      </c>
    </row>
    <row r="22" spans="2:38" ht="20.100000000000001" customHeight="1" thickBot="1">
      <c r="B22" s="302" t="str">
        <f>'P-Feb'!B22</f>
        <v xml:space="preserve">वर्ग रकमा </v>
      </c>
      <c r="C22" s="302" t="str">
        <f>'P-Feb'!C22</f>
        <v xml:space="preserve"> </v>
      </c>
      <c r="D22" s="6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0"/>
      <c r="AJ22" s="80">
        <f t="shared" si="0"/>
        <v>0</v>
      </c>
      <c r="AK22" s="79">
        <f>'P-Feb'!AL22</f>
        <v>0</v>
      </c>
      <c r="AL22" s="80">
        <f t="shared" si="1"/>
        <v>0</v>
      </c>
    </row>
    <row r="23" spans="2:38" ht="20.100000000000001" customHeight="1" thickBot="1">
      <c r="B23" s="302" t="str">
        <f>'P-Feb'!B23</f>
        <v xml:space="preserve">गट विकास अधिकारी अनुदान </v>
      </c>
      <c r="C23" s="302" t="str">
        <f>'P-Feb'!C23</f>
        <v xml:space="preserve"> </v>
      </c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0"/>
      <c r="AJ23" s="80">
        <f t="shared" si="0"/>
        <v>0</v>
      </c>
      <c r="AK23" s="79">
        <f>'P-Feb'!AL23</f>
        <v>0</v>
      </c>
      <c r="AL23" s="80">
        <f t="shared" si="1"/>
        <v>0</v>
      </c>
    </row>
    <row r="24" spans="2:38" ht="20.100000000000001" customHeight="1" thickBot="1">
      <c r="B24" s="302" t="str">
        <f>'P-Feb'!B24</f>
        <v xml:space="preserve">पाणी पुरवठा वर्गणी </v>
      </c>
      <c r="C24" s="302" t="str">
        <f>'P-Feb'!C24</f>
        <v xml:space="preserve"> </v>
      </c>
      <c r="D24" s="6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0"/>
      <c r="AJ24" s="80">
        <f t="shared" si="0"/>
        <v>0</v>
      </c>
      <c r="AK24" s="79">
        <f>'P-Feb'!AL24</f>
        <v>0</v>
      </c>
      <c r="AL24" s="80">
        <f t="shared" si="1"/>
        <v>0</v>
      </c>
    </row>
    <row r="25" spans="2:38" ht="20.100000000000001" customHeight="1" thickBot="1">
      <c r="B25" s="302" t="str">
        <f>'P-Feb'!B25</f>
        <v xml:space="preserve"> </v>
      </c>
      <c r="C25" s="302" t="str">
        <f>'P-Feb'!C25</f>
        <v xml:space="preserve"> </v>
      </c>
      <c r="D25" s="6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0"/>
      <c r="AJ25" s="80">
        <f t="shared" si="0"/>
        <v>0</v>
      </c>
      <c r="AK25" s="79">
        <f>'P-Feb'!AL25</f>
        <v>0</v>
      </c>
      <c r="AL25" s="80">
        <f t="shared" si="1"/>
        <v>0</v>
      </c>
    </row>
    <row r="26" spans="2:38" ht="20.100000000000001" customHeight="1" thickBot="1">
      <c r="B26" s="302">
        <f>'P-Feb'!B26</f>
        <v>0</v>
      </c>
      <c r="C26" s="302">
        <f>'P-Feb'!C26</f>
        <v>0</v>
      </c>
      <c r="D26" s="6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0"/>
      <c r="AJ26" s="80">
        <f t="shared" si="0"/>
        <v>0</v>
      </c>
      <c r="AK26" s="79">
        <f>'P-Feb'!AL26</f>
        <v>0</v>
      </c>
      <c r="AL26" s="80">
        <f t="shared" si="1"/>
        <v>0</v>
      </c>
    </row>
    <row r="27" spans="2:38" ht="20.100000000000001" customHeight="1" thickBot="1">
      <c r="B27" s="302">
        <f>'P-Feb'!B27</f>
        <v>0</v>
      </c>
      <c r="C27" s="302">
        <f>'P-Feb'!C27</f>
        <v>0</v>
      </c>
      <c r="D27" s="6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0"/>
      <c r="AJ27" s="80">
        <f t="shared" si="0"/>
        <v>0</v>
      </c>
      <c r="AK27" s="79">
        <f>'P-Feb'!AL27</f>
        <v>0</v>
      </c>
      <c r="AL27" s="80">
        <f t="shared" si="1"/>
        <v>0</v>
      </c>
    </row>
    <row r="28" spans="2:38" ht="20.100000000000001" customHeight="1" thickBot="1">
      <c r="B28" s="302">
        <f>'P-Feb'!B28</f>
        <v>0</v>
      </c>
      <c r="C28" s="302">
        <f>'P-Feb'!C28</f>
        <v>0</v>
      </c>
      <c r="D28" s="6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0"/>
      <c r="AJ28" s="80">
        <f t="shared" si="0"/>
        <v>0</v>
      </c>
      <c r="AK28" s="79">
        <f>'P-Feb'!AL28</f>
        <v>0</v>
      </c>
      <c r="AL28" s="80">
        <f t="shared" si="1"/>
        <v>0</v>
      </c>
    </row>
    <row r="29" spans="2:38" ht="20.100000000000001" customHeight="1" thickBot="1">
      <c r="B29" s="302">
        <f>'P-Feb'!B29</f>
        <v>0</v>
      </c>
      <c r="C29" s="302">
        <f>'P-Feb'!C29</f>
        <v>0</v>
      </c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  <c r="AJ29" s="80">
        <f t="shared" si="0"/>
        <v>0</v>
      </c>
      <c r="AK29" s="79">
        <f>'P-Feb'!AL29</f>
        <v>0</v>
      </c>
      <c r="AL29" s="80">
        <f t="shared" si="1"/>
        <v>0</v>
      </c>
    </row>
    <row r="30" spans="2:38" ht="20.100000000000001" customHeight="1" thickBot="1">
      <c r="B30" s="302">
        <f>'P-Feb'!B30</f>
        <v>0</v>
      </c>
      <c r="C30" s="302">
        <f>'P-Feb'!C30</f>
        <v>0</v>
      </c>
      <c r="D30" s="6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80">
        <f t="shared" si="0"/>
        <v>0</v>
      </c>
      <c r="AK30" s="79">
        <f>'P-Feb'!AL30</f>
        <v>0</v>
      </c>
      <c r="AL30" s="80">
        <f t="shared" si="1"/>
        <v>0</v>
      </c>
    </row>
    <row r="31" spans="2:38" ht="20.100000000000001" customHeight="1" thickBot="1">
      <c r="B31" s="302">
        <f>'P-Feb'!B31</f>
        <v>0</v>
      </c>
      <c r="C31" s="302">
        <f>'P-Feb'!C31</f>
        <v>0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0"/>
      <c r="AJ31" s="80">
        <f t="shared" si="0"/>
        <v>0</v>
      </c>
      <c r="AK31" s="79">
        <f>'P-Feb'!AL31</f>
        <v>0</v>
      </c>
      <c r="AL31" s="80">
        <f t="shared" si="1"/>
        <v>0</v>
      </c>
    </row>
    <row r="32" spans="2:38" ht="20.100000000000001" customHeight="1" thickBot="1">
      <c r="B32" s="302">
        <f>'P-Feb'!B32</f>
        <v>0</v>
      </c>
      <c r="C32" s="302">
        <f>'P-Feb'!C32</f>
        <v>0</v>
      </c>
      <c r="D32" s="6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0"/>
      <c r="AJ32" s="80">
        <f t="shared" si="0"/>
        <v>0</v>
      </c>
      <c r="AK32" s="79">
        <f>'P-Feb'!AL32</f>
        <v>0</v>
      </c>
      <c r="AL32" s="80">
        <f t="shared" si="1"/>
        <v>0</v>
      </c>
    </row>
    <row r="33" spans="1:38" ht="20.100000000000001" customHeight="1" thickBot="1">
      <c r="B33" s="302" t="str">
        <f>'P-Feb'!B33</f>
        <v xml:space="preserve"> </v>
      </c>
      <c r="C33" s="302" t="str">
        <f>'P-Feb'!C33</f>
        <v xml:space="preserve"> </v>
      </c>
      <c r="D33" s="6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0"/>
      <c r="AJ33" s="80">
        <f t="shared" si="0"/>
        <v>0</v>
      </c>
      <c r="AK33" s="79">
        <f>'P-Feb'!AL33</f>
        <v>0</v>
      </c>
      <c r="AL33" s="80">
        <f t="shared" si="1"/>
        <v>0</v>
      </c>
    </row>
    <row r="34" spans="1:38" ht="20.100000000000001" customHeight="1" thickBot="1">
      <c r="B34" s="302" t="str">
        <f>'P-Feb'!B34</f>
        <v xml:space="preserve"> </v>
      </c>
      <c r="C34" s="302" t="str">
        <f>'P-Feb'!C34</f>
        <v xml:space="preserve"> </v>
      </c>
      <c r="D34" s="6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0"/>
      <c r="AJ34" s="80">
        <f t="shared" si="0"/>
        <v>0</v>
      </c>
      <c r="AK34" s="79">
        <f>'P-Feb'!AL34</f>
        <v>0</v>
      </c>
      <c r="AL34" s="80">
        <f t="shared" si="1"/>
        <v>0</v>
      </c>
    </row>
    <row r="35" spans="1:38" ht="20.100000000000001" customHeight="1" thickBot="1">
      <c r="B35" s="302" t="str">
        <f>'P-Feb'!B35</f>
        <v xml:space="preserve"> </v>
      </c>
      <c r="C35" s="302" t="str">
        <f>'P-Feb'!C35</f>
        <v xml:space="preserve"> </v>
      </c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0"/>
      <c r="AJ35" s="80">
        <f t="shared" si="0"/>
        <v>0</v>
      </c>
      <c r="AK35" s="79">
        <f>'P-Feb'!AL35</f>
        <v>0</v>
      </c>
      <c r="AL35" s="80">
        <f t="shared" si="1"/>
        <v>0</v>
      </c>
    </row>
    <row r="36" spans="1:38" ht="20.100000000000001" customHeight="1" thickBot="1">
      <c r="B36" s="302" t="str">
        <f>'P-Feb'!B36</f>
        <v xml:space="preserve"> </v>
      </c>
      <c r="C36" s="302" t="str">
        <f>'P-Feb'!C36</f>
        <v xml:space="preserve"> </v>
      </c>
      <c r="D36" s="6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0"/>
      <c r="AJ36" s="81">
        <f t="shared" si="0"/>
        <v>0</v>
      </c>
      <c r="AK36" s="79">
        <f>'P-Feb'!AL36</f>
        <v>0</v>
      </c>
      <c r="AL36" s="81">
        <f t="shared" si="1"/>
        <v>0</v>
      </c>
    </row>
    <row r="37" spans="1:38" ht="20.100000000000001" customHeight="1" thickBot="1">
      <c r="AH37" s="1060" t="s">
        <v>69</v>
      </c>
      <c r="AI37" s="1060"/>
      <c r="AJ37" s="82">
        <f>SUM(AJ8:AJ36)</f>
        <v>0</v>
      </c>
      <c r="AK37" s="82">
        <f t="shared" ref="AK37:AL37" si="2">SUM(AK8:AK36)</f>
        <v>0</v>
      </c>
      <c r="AL37" s="82">
        <f t="shared" si="2"/>
        <v>0</v>
      </c>
    </row>
    <row r="38" spans="1:38" ht="20.100000000000001" customHeight="1" thickBot="1">
      <c r="AH38" s="84"/>
      <c r="AI38" s="1058" t="s">
        <v>70</v>
      </c>
      <c r="AJ38" s="1059"/>
      <c r="AK38" s="1065">
        <f>'P-Feb'!AK38:AL38</f>
        <v>1234</v>
      </c>
      <c r="AL38" s="1066"/>
    </row>
    <row r="39" spans="1:38" ht="20.100000000000001" customHeight="1" thickBot="1">
      <c r="AH39" s="84"/>
      <c r="AI39" s="1058" t="s">
        <v>71</v>
      </c>
      <c r="AJ39" s="1059"/>
      <c r="AK39" s="1065">
        <f>AL37</f>
        <v>0</v>
      </c>
      <c r="AL39" s="1066"/>
    </row>
    <row r="40" spans="1:38" ht="20.100000000000001" customHeight="1" thickBot="1">
      <c r="AH40" s="84"/>
      <c r="AI40" s="1058" t="s">
        <v>72</v>
      </c>
      <c r="AJ40" s="1059"/>
      <c r="AK40" s="1065">
        <f>SUM(AK38:AL39)</f>
        <v>1234</v>
      </c>
      <c r="AL40" s="1068"/>
    </row>
    <row r="41" spans="1:38" ht="20.100000000000001" customHeight="1" thickBot="1">
      <c r="AH41" s="84"/>
      <c r="AI41" s="1058" t="s">
        <v>73</v>
      </c>
      <c r="AJ41" s="1059"/>
      <c r="AK41" s="1065">
        <f>AL81</f>
        <v>1000</v>
      </c>
      <c r="AL41" s="1066"/>
    </row>
    <row r="42" spans="1:38" ht="20.100000000000001" customHeight="1" thickBot="1">
      <c r="AH42" s="84"/>
      <c r="AI42" s="1058" t="s">
        <v>74</v>
      </c>
      <c r="AJ42" s="1059"/>
      <c r="AK42" s="1065">
        <f>AK40-AK41</f>
        <v>234</v>
      </c>
      <c r="AL42" s="1068"/>
    </row>
    <row r="43" spans="1:38" ht="18">
      <c r="AH43" s="84"/>
      <c r="AI43" s="84"/>
      <c r="AJ43" s="84"/>
      <c r="AK43" s="83">
        <f>SUM(AK41:AL42)</f>
        <v>1234</v>
      </c>
      <c r="AL43" s="84"/>
    </row>
    <row r="44" spans="1:38" ht="23.25" customHeight="1">
      <c r="A44" s="1067" t="s">
        <v>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</row>
    <row r="45" spans="1:38" ht="18">
      <c r="A45" s="812" t="s">
        <v>712</v>
      </c>
      <c r="B45" s="812"/>
      <c r="C45" s="812"/>
      <c r="D45" s="812"/>
      <c r="E45" s="812"/>
      <c r="F45" s="812"/>
      <c r="G45" s="812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812"/>
      <c r="AK45" s="812"/>
      <c r="AL45" s="812"/>
    </row>
    <row r="46" spans="1:38" s="62" customFormat="1" ht="18">
      <c r="A46" s="60" t="s">
        <v>60</v>
      </c>
      <c r="B46" s="61" t="s">
        <v>62</v>
      </c>
      <c r="C46" s="60" t="s">
        <v>125</v>
      </c>
      <c r="D46" s="1064" t="s">
        <v>710</v>
      </c>
      <c r="E46" s="1064"/>
      <c r="F46" s="1064"/>
      <c r="G46" s="1064"/>
      <c r="H46" s="1064"/>
      <c r="I46" s="1064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60" t="s">
        <v>64</v>
      </c>
      <c r="AL46" s="60"/>
    </row>
    <row r="47" spans="1:38" s="57" customFormat="1" ht="24" thickBot="1">
      <c r="B47" s="802" t="s">
        <v>65</v>
      </c>
      <c r="C47" s="802"/>
      <c r="D47" s="806" t="str">
        <f>'मुख्य पान '!E2</f>
        <v>बळसाणे</v>
      </c>
      <c r="E47" s="806"/>
      <c r="F47" s="806"/>
      <c r="G47" s="802" t="s">
        <v>66</v>
      </c>
      <c r="H47" s="802"/>
      <c r="I47" s="802"/>
      <c r="J47" s="802" t="str">
        <f>'मुख्य पान '!I2</f>
        <v xml:space="preserve">साक्री </v>
      </c>
      <c r="K47" s="802"/>
      <c r="L47" s="802"/>
      <c r="M47" s="802"/>
      <c r="N47" s="802"/>
      <c r="O47" s="802"/>
      <c r="Y47" s="802" t="s">
        <v>67</v>
      </c>
      <c r="Z47" s="802"/>
      <c r="AA47" s="802" t="str">
        <f>'मुख्य पान '!M2</f>
        <v xml:space="preserve">धुळे </v>
      </c>
      <c r="AB47" s="802"/>
      <c r="AC47" s="802"/>
      <c r="AD47" s="802"/>
      <c r="AE47" s="802"/>
      <c r="AF47" s="802"/>
      <c r="AG47" s="802"/>
    </row>
    <row r="48" spans="1:38" s="62" customFormat="1" ht="24" customHeight="1" thickBot="1">
      <c r="B48" s="1049" t="s">
        <v>55</v>
      </c>
      <c r="C48" s="1050"/>
      <c r="D48" s="1053" t="s">
        <v>56</v>
      </c>
      <c r="E48" s="1055" t="s">
        <v>68</v>
      </c>
      <c r="F48" s="1056"/>
      <c r="G48" s="1056"/>
      <c r="H48" s="1056"/>
      <c r="I48" s="1056"/>
      <c r="J48" s="1056"/>
      <c r="K48" s="1056"/>
      <c r="L48" s="1056"/>
      <c r="M48" s="1056"/>
      <c r="N48" s="1056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7"/>
      <c r="AJ48" s="1062" t="s">
        <v>57</v>
      </c>
      <c r="AK48" s="1062" t="s">
        <v>58</v>
      </c>
      <c r="AL48" s="1062" t="s">
        <v>59</v>
      </c>
    </row>
    <row r="49" spans="2:38" s="62" customFormat="1" ht="18.75" thickBot="1">
      <c r="B49" s="1051"/>
      <c r="C49" s="1052"/>
      <c r="D49" s="1054"/>
      <c r="E49" s="63">
        <v>1</v>
      </c>
      <c r="F49" s="64">
        <v>2</v>
      </c>
      <c r="G49" s="64">
        <v>3</v>
      </c>
      <c r="H49" s="64">
        <v>4</v>
      </c>
      <c r="I49" s="64">
        <v>5</v>
      </c>
      <c r="J49" s="64">
        <v>6</v>
      </c>
      <c r="K49" s="64">
        <v>7</v>
      </c>
      <c r="L49" s="64">
        <v>8</v>
      </c>
      <c r="M49" s="64">
        <v>9</v>
      </c>
      <c r="N49" s="64">
        <v>10</v>
      </c>
      <c r="O49" s="64">
        <v>11</v>
      </c>
      <c r="P49" s="64">
        <v>12</v>
      </c>
      <c r="Q49" s="64">
        <v>13</v>
      </c>
      <c r="R49" s="64">
        <v>14</v>
      </c>
      <c r="S49" s="64">
        <v>15</v>
      </c>
      <c r="T49" s="64">
        <v>16</v>
      </c>
      <c r="U49" s="64">
        <v>17</v>
      </c>
      <c r="V49" s="64">
        <v>18</v>
      </c>
      <c r="W49" s="64">
        <v>19</v>
      </c>
      <c r="X49" s="64">
        <v>20</v>
      </c>
      <c r="Y49" s="64">
        <v>21</v>
      </c>
      <c r="Z49" s="64">
        <v>22</v>
      </c>
      <c r="AA49" s="64">
        <v>23</v>
      </c>
      <c r="AB49" s="64">
        <v>24</v>
      </c>
      <c r="AC49" s="64">
        <v>25</v>
      </c>
      <c r="AD49" s="64">
        <v>26</v>
      </c>
      <c r="AE49" s="64">
        <v>27</v>
      </c>
      <c r="AF49" s="64">
        <v>28</v>
      </c>
      <c r="AG49" s="64">
        <v>29</v>
      </c>
      <c r="AH49" s="64">
        <v>30</v>
      </c>
      <c r="AI49" s="65">
        <v>31</v>
      </c>
      <c r="AJ49" s="1063"/>
      <c r="AK49" s="1063"/>
      <c r="AL49" s="1063"/>
    </row>
    <row r="50" spans="2:38" ht="20.100000000000001" customHeight="1" thickBot="1">
      <c r="B50" s="302" t="str">
        <f>'P-Feb'!B50</f>
        <v xml:space="preserve">कर्मचारी वेतन </v>
      </c>
      <c r="C50" s="302" t="str">
        <f>'P-Feb'!C50</f>
        <v>२५१५-१०३-०१</v>
      </c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0"/>
      <c r="AJ50" s="79">
        <f>SUM(E50:AI50)</f>
        <v>0</v>
      </c>
      <c r="AK50" s="79">
        <f>'P-Feb'!AL50</f>
        <v>1000</v>
      </c>
      <c r="AL50" s="79">
        <f>SUM(AJ50:AK50)</f>
        <v>1000</v>
      </c>
    </row>
    <row r="51" spans="2:38" ht="20.100000000000001" customHeight="1" thickBot="1">
      <c r="B51" s="302" t="str">
        <f>'P-Feb'!B51</f>
        <v xml:space="preserve">कर्मचारी प्रवास भत्ता </v>
      </c>
      <c r="C51" s="302" t="str">
        <f>'P-Feb'!C51</f>
        <v>२५१५-१०३-A११</v>
      </c>
      <c r="D51" s="6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0"/>
      <c r="AJ51" s="80">
        <f t="shared" ref="AJ51:AJ80" si="3">SUM(E51:AI51)</f>
        <v>0</v>
      </c>
      <c r="AK51" s="79">
        <f>'P-Feb'!AL51</f>
        <v>0</v>
      </c>
      <c r="AL51" s="80">
        <f t="shared" ref="AL51:AL80" si="4">SUM(AJ51:AK51)</f>
        <v>0</v>
      </c>
    </row>
    <row r="52" spans="2:38" ht="20.100000000000001" customHeight="1" thickBot="1">
      <c r="B52" s="302" t="str">
        <f>'P-Feb'!B52</f>
        <v xml:space="preserve">दुरुस्ती व देखभाल </v>
      </c>
      <c r="C52" s="302" t="str">
        <f>'P-Feb'!C52</f>
        <v>२०५९-१०१-२७</v>
      </c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0"/>
      <c r="AJ52" s="80">
        <f t="shared" si="3"/>
        <v>0</v>
      </c>
      <c r="AK52" s="79">
        <f>'P-Feb'!AL52</f>
        <v>0</v>
      </c>
      <c r="AL52" s="80">
        <f t="shared" si="4"/>
        <v>0</v>
      </c>
    </row>
    <row r="53" spans="2:38" ht="20.100000000000001" customHeight="1" thickBot="1">
      <c r="B53" s="302" t="str">
        <f>'P-Feb'!B53</f>
        <v xml:space="preserve">स्वच्छता </v>
      </c>
      <c r="C53" s="302">
        <f>'P-Feb'!C53</f>
        <v>2215</v>
      </c>
      <c r="D53" s="6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0"/>
      <c r="AJ53" s="80">
        <f t="shared" si="3"/>
        <v>0</v>
      </c>
      <c r="AK53" s="79">
        <f>'P-Feb'!AL53</f>
        <v>0</v>
      </c>
      <c r="AL53" s="80">
        <f t="shared" si="4"/>
        <v>0</v>
      </c>
    </row>
    <row r="54" spans="2:38" ht="20.100000000000001" customHeight="1" thickBot="1">
      <c r="B54" s="302" t="str">
        <f>'P-Feb'!B54</f>
        <v xml:space="preserve">पाईप लाईन दुरुस्ती </v>
      </c>
      <c r="C54" s="302" t="str">
        <f>'P-Feb'!C54</f>
        <v>२२१५-१०१-०२</v>
      </c>
      <c r="D54" s="6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0"/>
      <c r="AJ54" s="80">
        <f t="shared" si="3"/>
        <v>0</v>
      </c>
      <c r="AK54" s="79">
        <f>'P-Feb'!AL54</f>
        <v>0</v>
      </c>
      <c r="AL54" s="80">
        <f t="shared" si="4"/>
        <v>0</v>
      </c>
    </row>
    <row r="55" spans="2:38" ht="20.100000000000001" customHeight="1" thickBot="1">
      <c r="B55" s="302" t="str">
        <f>'P-Feb'!B55</f>
        <v xml:space="preserve">पाणी पुरवठा नवीन कामे </v>
      </c>
      <c r="C55" s="302" t="str">
        <f>'P-Feb'!C55</f>
        <v>४२१५-१०२-५३</v>
      </c>
      <c r="D55" s="6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0"/>
      <c r="AJ55" s="80">
        <f t="shared" si="3"/>
        <v>0</v>
      </c>
      <c r="AK55" s="79">
        <f>'P-Feb'!AL55</f>
        <v>0</v>
      </c>
      <c r="AL55" s="80">
        <f t="shared" si="4"/>
        <v>0</v>
      </c>
    </row>
    <row r="56" spans="2:38" ht="20.100000000000001" customHeight="1" thickBot="1">
      <c r="B56" s="302" t="str">
        <f>'P-Feb'!B56</f>
        <v xml:space="preserve">पाणी पुरवठा कर्मचारी वेतन </v>
      </c>
      <c r="C56" s="302" t="str">
        <f>'P-Feb'!C56</f>
        <v>२२१५-१०३-०१</v>
      </c>
      <c r="D56" s="6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0"/>
      <c r="AJ56" s="80">
        <f t="shared" si="3"/>
        <v>0</v>
      </c>
      <c r="AK56" s="79">
        <f>'P-Feb'!AL56</f>
        <v>0</v>
      </c>
      <c r="AL56" s="80">
        <f t="shared" si="4"/>
        <v>0</v>
      </c>
    </row>
    <row r="57" spans="2:38" ht="20.100000000000001" customHeight="1" thickBot="1">
      <c r="B57" s="302" t="str">
        <f>'P-Feb'!B57</f>
        <v xml:space="preserve">पाणी मीटर / साहित्य खरेदी </v>
      </c>
      <c r="C57" s="302" t="str">
        <f>'P-Feb'!C57</f>
        <v>२२१५-१०१-२१</v>
      </c>
      <c r="D57" s="6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0"/>
      <c r="AJ57" s="80">
        <f t="shared" si="3"/>
        <v>0</v>
      </c>
      <c r="AK57" s="79">
        <f>'P-Feb'!AL57</f>
        <v>0</v>
      </c>
      <c r="AL57" s="80">
        <f t="shared" si="4"/>
        <v>0</v>
      </c>
    </row>
    <row r="58" spans="2:38" ht="20.100000000000001" customHeight="1" thickBot="1">
      <c r="B58" s="302" t="str">
        <f>'P-Feb'!B58</f>
        <v xml:space="preserve">नळमार्गाचे परीक्षण व दुरुस्ती </v>
      </c>
      <c r="C58" s="302" t="str">
        <f>'P-Feb'!C58</f>
        <v>२२१५-१०१-२७</v>
      </c>
      <c r="D58" s="6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0"/>
      <c r="AJ58" s="80">
        <f t="shared" si="3"/>
        <v>0</v>
      </c>
      <c r="AK58" s="79">
        <f>'P-Feb'!AL58</f>
        <v>0</v>
      </c>
      <c r="AL58" s="80">
        <f t="shared" si="4"/>
        <v>0</v>
      </c>
    </row>
    <row r="59" spans="2:38" ht="20.100000000000001" customHeight="1" thickBot="1">
      <c r="B59" s="302" t="str">
        <f>'P-Feb'!B59</f>
        <v>शासकीय पाणीपट्टीचा भरणा करणे</v>
      </c>
      <c r="C59" s="302" t="str">
        <f>'P-Feb'!C59</f>
        <v>२२१५-१०१-१४</v>
      </c>
      <c r="D59" s="6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0"/>
      <c r="AJ59" s="80">
        <f t="shared" si="3"/>
        <v>0</v>
      </c>
      <c r="AK59" s="79">
        <f>'P-Feb'!AL59</f>
        <v>0</v>
      </c>
      <c r="AL59" s="80">
        <f t="shared" si="4"/>
        <v>0</v>
      </c>
    </row>
    <row r="60" spans="2:38" ht="20.100000000000001" customHeight="1" thickBot="1">
      <c r="B60" s="302" t="str">
        <f>'P-Feb'!B60</f>
        <v xml:space="preserve">नलिका विहिरीची देखभाल व दुरुस्ती </v>
      </c>
      <c r="C60" s="302" t="str">
        <f>'P-Feb'!C60</f>
        <v>२२१५-१०२-२७</v>
      </c>
      <c r="D60" s="6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0"/>
      <c r="AJ60" s="80">
        <f t="shared" si="3"/>
        <v>0</v>
      </c>
      <c r="AK60" s="79">
        <f>'P-Feb'!AL60</f>
        <v>0</v>
      </c>
      <c r="AL60" s="80">
        <f t="shared" si="4"/>
        <v>0</v>
      </c>
    </row>
    <row r="61" spans="2:38" ht="20.100000000000001" customHeight="1" thickBot="1">
      <c r="B61" s="302" t="str">
        <f>'P-Feb'!B61</f>
        <v xml:space="preserve">हात पंप / वीज पंप वर्गणी </v>
      </c>
      <c r="C61" s="302" t="str">
        <f>'P-Feb'!C61</f>
        <v>२२१५-१०२-३२</v>
      </c>
      <c r="D61" s="6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0"/>
      <c r="AJ61" s="80">
        <f t="shared" si="3"/>
        <v>0</v>
      </c>
      <c r="AK61" s="79">
        <f>'P-Feb'!AL61</f>
        <v>0</v>
      </c>
      <c r="AL61" s="80">
        <f t="shared" si="4"/>
        <v>0</v>
      </c>
    </row>
    <row r="62" spans="2:38" ht="20.100000000000001" customHeight="1" thickBot="1">
      <c r="B62" s="302" t="str">
        <f>'P-Feb'!B62</f>
        <v>( अ ) पाणी पुरवठा वीज देयक</v>
      </c>
      <c r="C62" s="302" t="str">
        <f>'P-Feb'!C62</f>
        <v>२२१५-१०१-१३</v>
      </c>
      <c r="D62" s="6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0"/>
      <c r="AJ62" s="80">
        <f t="shared" si="3"/>
        <v>0</v>
      </c>
      <c r="AK62" s="79">
        <f>'P-Feb'!AL62</f>
        <v>0</v>
      </c>
      <c r="AL62" s="80">
        <f t="shared" si="4"/>
        <v>0</v>
      </c>
    </row>
    <row r="63" spans="2:38" ht="20.100000000000001" customHeight="1" thickBot="1">
      <c r="B63" s="302" t="str">
        <f>'P-Feb'!B63</f>
        <v xml:space="preserve">आरोग्य </v>
      </c>
      <c r="C63" s="302">
        <f>'P-Feb'!C63</f>
        <v>22104210</v>
      </c>
      <c r="D63" s="6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0"/>
      <c r="AJ63" s="80">
        <f t="shared" si="3"/>
        <v>0</v>
      </c>
      <c r="AK63" s="79">
        <f>'P-Feb'!AL63</f>
        <v>0</v>
      </c>
      <c r="AL63" s="80">
        <f t="shared" si="4"/>
        <v>0</v>
      </c>
    </row>
    <row r="64" spans="2:38" ht="20.100000000000001" customHeight="1" thickBot="1">
      <c r="B64" s="302" t="str">
        <f>'P-Feb'!B64</f>
        <v xml:space="preserve">साहित्य खरेदी </v>
      </c>
      <c r="C64" s="302" t="str">
        <f>'P-Feb'!C64</f>
        <v>२५१५-१०३-२१</v>
      </c>
      <c r="D64" s="6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0"/>
      <c r="AJ64" s="80">
        <f t="shared" si="3"/>
        <v>0</v>
      </c>
      <c r="AK64" s="79">
        <f>'P-Feb'!AL64</f>
        <v>0</v>
      </c>
      <c r="AL64" s="80">
        <f t="shared" si="4"/>
        <v>0</v>
      </c>
    </row>
    <row r="65" spans="2:38" ht="20.100000000000001" customHeight="1" thickBot="1">
      <c r="B65" s="302" t="str">
        <f>'P-Feb'!B65</f>
        <v xml:space="preserve">पेट्रोल तेल व वंगण </v>
      </c>
      <c r="C65" s="302" t="str">
        <f>'P-Feb'!C65</f>
        <v>२५१५-१०३-२४</v>
      </c>
      <c r="D65" s="6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0"/>
      <c r="AJ65" s="80">
        <f t="shared" si="3"/>
        <v>0</v>
      </c>
      <c r="AK65" s="79">
        <f>'P-Feb'!AL65</f>
        <v>0</v>
      </c>
      <c r="AL65" s="80">
        <f t="shared" si="4"/>
        <v>0</v>
      </c>
    </row>
    <row r="66" spans="2:38" ht="20.100000000000001" customHeight="1" thickBot="1">
      <c r="B66" s="302" t="str">
        <f>'P-Feb'!B66</f>
        <v xml:space="preserve">कर्म. भविष्य निर्वाह निधी </v>
      </c>
      <c r="C66" s="302" t="str">
        <f>'P-Feb'!C66</f>
        <v>८००९-१०२-५६</v>
      </c>
      <c r="D66" s="6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0"/>
      <c r="AJ66" s="80">
        <f t="shared" si="3"/>
        <v>0</v>
      </c>
      <c r="AK66" s="79">
        <f>'P-Feb'!AL66</f>
        <v>0</v>
      </c>
      <c r="AL66" s="80">
        <f t="shared" si="4"/>
        <v>0</v>
      </c>
    </row>
    <row r="67" spans="2:38" ht="20.100000000000001" customHeight="1" thickBot="1">
      <c r="B67" s="302" t="str">
        <f>'P-Feb'!B67</f>
        <v xml:space="preserve">अग्रिम / अनामत </v>
      </c>
      <c r="C67" s="302" t="str">
        <f>'P-Feb'!C67</f>
        <v>८४४३-१०२-५६</v>
      </c>
      <c r="D67" s="6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0"/>
      <c r="AJ67" s="80">
        <f t="shared" si="3"/>
        <v>0</v>
      </c>
      <c r="AK67" s="79">
        <f>'P-Feb'!AL67</f>
        <v>0</v>
      </c>
      <c r="AL67" s="80">
        <f t="shared" si="4"/>
        <v>0</v>
      </c>
    </row>
    <row r="68" spans="2:38" ht="20.100000000000001" customHeight="1" thickBot="1">
      <c r="B68" s="302" t="str">
        <f>'P-Feb'!B68</f>
        <v xml:space="preserve">ठेवी </v>
      </c>
      <c r="C68" s="302" t="str">
        <f>'P-Feb'!C68</f>
        <v>८४४३-१०३-५६</v>
      </c>
      <c r="D68" s="6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0"/>
      <c r="AJ68" s="80">
        <f t="shared" si="3"/>
        <v>0</v>
      </c>
      <c r="AK68" s="79">
        <f>'P-Feb'!AL68</f>
        <v>0</v>
      </c>
      <c r="AL68" s="80">
        <f t="shared" si="4"/>
        <v>0</v>
      </c>
    </row>
    <row r="69" spans="2:38" ht="20.100000000000001" customHeight="1" thickBot="1">
      <c r="B69" s="302" t="str">
        <f>'P-Feb'!B69</f>
        <v>इतर ( ग्रामनिधी कडे वर्ग रकमा )</v>
      </c>
      <c r="C69" s="302" t="str">
        <f>'P-Feb'!C69</f>
        <v>८४४३-१०३-c ५६</v>
      </c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0"/>
      <c r="AJ69" s="80">
        <f t="shared" si="3"/>
        <v>0</v>
      </c>
      <c r="AK69" s="79">
        <f>'P-Feb'!AL69</f>
        <v>0</v>
      </c>
      <c r="AL69" s="80">
        <f t="shared" si="4"/>
        <v>0</v>
      </c>
    </row>
    <row r="70" spans="2:38" ht="20.100000000000001" customHeight="1" thickBot="1">
      <c r="B70" s="302" t="str">
        <f>'P-Feb'!B70</f>
        <v xml:space="preserve"> </v>
      </c>
      <c r="C70" s="302" t="str">
        <f>'P-Feb'!C70</f>
        <v xml:space="preserve"> </v>
      </c>
      <c r="D70" s="6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0"/>
      <c r="AJ70" s="80">
        <f t="shared" si="3"/>
        <v>0</v>
      </c>
      <c r="AK70" s="79">
        <f>'P-Feb'!AL70</f>
        <v>0</v>
      </c>
      <c r="AL70" s="80">
        <f t="shared" si="4"/>
        <v>0</v>
      </c>
    </row>
    <row r="71" spans="2:38" ht="20.100000000000001" customHeight="1" thickBot="1">
      <c r="B71" s="302" t="str">
        <f>'P-Feb'!B71</f>
        <v xml:space="preserve"> </v>
      </c>
      <c r="C71" s="302" t="str">
        <f>'P-Feb'!C71</f>
        <v xml:space="preserve"> </v>
      </c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0"/>
      <c r="AJ71" s="80">
        <f t="shared" si="3"/>
        <v>0</v>
      </c>
      <c r="AK71" s="79">
        <f>'P-Feb'!AL71</f>
        <v>0</v>
      </c>
      <c r="AL71" s="80">
        <f t="shared" si="4"/>
        <v>0</v>
      </c>
    </row>
    <row r="72" spans="2:38" ht="20.100000000000001" customHeight="1" thickBot="1">
      <c r="B72" s="302">
        <f>'P-Feb'!B72</f>
        <v>0</v>
      </c>
      <c r="C72" s="302">
        <f>'P-Feb'!C72</f>
        <v>0</v>
      </c>
      <c r="D72" s="6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0"/>
      <c r="AJ72" s="80">
        <f t="shared" si="3"/>
        <v>0</v>
      </c>
      <c r="AK72" s="79">
        <f>'P-Feb'!AL72</f>
        <v>0</v>
      </c>
      <c r="AL72" s="80">
        <f t="shared" si="4"/>
        <v>0</v>
      </c>
    </row>
    <row r="73" spans="2:38" ht="20.100000000000001" customHeight="1" thickBot="1">
      <c r="B73" s="302">
        <f>'P-Feb'!B73</f>
        <v>0</v>
      </c>
      <c r="C73" s="302">
        <f>'P-Feb'!C73</f>
        <v>0</v>
      </c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0"/>
      <c r="AJ73" s="80">
        <f t="shared" si="3"/>
        <v>0</v>
      </c>
      <c r="AK73" s="79">
        <f>'P-Feb'!AL73</f>
        <v>0</v>
      </c>
      <c r="AL73" s="80">
        <f t="shared" si="4"/>
        <v>0</v>
      </c>
    </row>
    <row r="74" spans="2:38" ht="20.100000000000001" customHeight="1" thickBot="1">
      <c r="B74" s="302">
        <f>'P-Feb'!B74</f>
        <v>0</v>
      </c>
      <c r="C74" s="302">
        <f>'P-Feb'!C74</f>
        <v>0</v>
      </c>
      <c r="D74" s="6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0"/>
      <c r="AJ74" s="80">
        <f t="shared" si="3"/>
        <v>0</v>
      </c>
      <c r="AK74" s="79">
        <f>'P-Feb'!AL74</f>
        <v>0</v>
      </c>
      <c r="AL74" s="80">
        <f t="shared" si="4"/>
        <v>0</v>
      </c>
    </row>
    <row r="75" spans="2:38" ht="20.100000000000001" customHeight="1" thickBot="1">
      <c r="B75" s="302">
        <f>'P-Feb'!B75</f>
        <v>0</v>
      </c>
      <c r="C75" s="302">
        <f>'P-Feb'!C75</f>
        <v>0</v>
      </c>
      <c r="D75" s="6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0"/>
      <c r="AJ75" s="80">
        <f t="shared" si="3"/>
        <v>0</v>
      </c>
      <c r="AK75" s="79">
        <f>'P-Feb'!AL75</f>
        <v>0</v>
      </c>
      <c r="AL75" s="80">
        <f t="shared" si="4"/>
        <v>0</v>
      </c>
    </row>
    <row r="76" spans="2:38" ht="20.100000000000001" customHeight="1" thickBot="1">
      <c r="B76" s="302">
        <f>'P-Feb'!B76</f>
        <v>0</v>
      </c>
      <c r="C76" s="302">
        <f>'P-Feb'!C76</f>
        <v>0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9"/>
      <c r="AI76" s="76"/>
      <c r="AJ76" s="85">
        <f t="shared" si="3"/>
        <v>0</v>
      </c>
      <c r="AK76" s="79">
        <f>'P-Feb'!AL76</f>
        <v>0</v>
      </c>
      <c r="AL76" s="85">
        <f t="shared" si="4"/>
        <v>0</v>
      </c>
    </row>
    <row r="77" spans="2:38" ht="20.100000000000001" customHeight="1" thickBot="1">
      <c r="B77" s="302">
        <f>'P-Feb'!B77</f>
        <v>0</v>
      </c>
      <c r="C77" s="302">
        <f>'P-Feb'!C77</f>
        <v>0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9"/>
      <c r="AI77" s="76"/>
      <c r="AJ77" s="85">
        <f t="shared" si="3"/>
        <v>0</v>
      </c>
      <c r="AK77" s="79">
        <f>'P-Feb'!AL77</f>
        <v>0</v>
      </c>
      <c r="AL77" s="85">
        <f t="shared" si="4"/>
        <v>0</v>
      </c>
    </row>
    <row r="78" spans="2:38" ht="20.100000000000001" customHeight="1" thickBot="1">
      <c r="B78" s="302">
        <f>'P-Feb'!B78</f>
        <v>0</v>
      </c>
      <c r="C78" s="302">
        <f>'P-Feb'!C78</f>
        <v>0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9"/>
      <c r="AI78" s="76"/>
      <c r="AJ78" s="85">
        <f t="shared" si="3"/>
        <v>0</v>
      </c>
      <c r="AK78" s="79">
        <f>'P-Feb'!AL78</f>
        <v>0</v>
      </c>
      <c r="AL78" s="85">
        <f t="shared" si="4"/>
        <v>0</v>
      </c>
    </row>
    <row r="79" spans="2:38" ht="20.100000000000001" customHeight="1" thickBot="1">
      <c r="B79" s="302" t="str">
        <f>'P-Feb'!B79</f>
        <v xml:space="preserve"> </v>
      </c>
      <c r="C79" s="302" t="str">
        <f>'P-Feb'!C79</f>
        <v xml:space="preserve"> 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9"/>
      <c r="AI79" s="76"/>
      <c r="AJ79" s="85">
        <f t="shared" si="3"/>
        <v>0</v>
      </c>
      <c r="AK79" s="79">
        <f>'P-Feb'!AL79</f>
        <v>0</v>
      </c>
      <c r="AL79" s="85">
        <f t="shared" si="4"/>
        <v>0</v>
      </c>
    </row>
    <row r="80" spans="2:38" ht="20.100000000000001" customHeight="1" thickBot="1">
      <c r="B80" s="302" t="str">
        <f>'P-Feb'!B80</f>
        <v xml:space="preserve"> </v>
      </c>
      <c r="C80" s="302" t="str">
        <f>'P-Feb'!C80</f>
        <v xml:space="preserve"> 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9"/>
      <c r="AI80" s="76"/>
      <c r="AJ80" s="85">
        <f t="shared" si="3"/>
        <v>0</v>
      </c>
      <c r="AK80" s="79">
        <f>'P-Feb'!AL80</f>
        <v>0</v>
      </c>
      <c r="AL80" s="85">
        <f t="shared" si="4"/>
        <v>0</v>
      </c>
    </row>
    <row r="81" spans="34:38" ht="20.100000000000001" customHeight="1" thickBot="1">
      <c r="AH81" s="1048" t="s">
        <v>69</v>
      </c>
      <c r="AI81" s="1048"/>
      <c r="AJ81" s="82">
        <f t="shared" ref="AJ81:AK81" si="5">SUM(AJ50:AJ80)</f>
        <v>0</v>
      </c>
      <c r="AK81" s="82">
        <f t="shared" si="5"/>
        <v>1000</v>
      </c>
      <c r="AL81" s="82">
        <f>SUM(AL50:AL80)</f>
        <v>1000</v>
      </c>
    </row>
  </sheetData>
  <mergeCells count="42">
    <mergeCell ref="AK6:AK7"/>
    <mergeCell ref="AL6:AL7"/>
    <mergeCell ref="A2:AL2"/>
    <mergeCell ref="A3:AL3"/>
    <mergeCell ref="D4:AJ4"/>
    <mergeCell ref="B5:C5"/>
    <mergeCell ref="G5:I5"/>
    <mergeCell ref="J5:O5"/>
    <mergeCell ref="Y5:Z5"/>
    <mergeCell ref="AA5:AG5"/>
    <mergeCell ref="AK38:AL38"/>
    <mergeCell ref="AI39:AJ39"/>
    <mergeCell ref="AK39:AL39"/>
    <mergeCell ref="AI40:AJ40"/>
    <mergeCell ref="AK40:AL40"/>
    <mergeCell ref="AK41:AL41"/>
    <mergeCell ref="AI42:AJ42"/>
    <mergeCell ref="AK42:AL42"/>
    <mergeCell ref="A44:AL44"/>
    <mergeCell ref="A45:AL45"/>
    <mergeCell ref="AK48:AK49"/>
    <mergeCell ref="AL48:AL49"/>
    <mergeCell ref="D46:AJ46"/>
    <mergeCell ref="B47:C47"/>
    <mergeCell ref="G47:I47"/>
    <mergeCell ref="J47:O47"/>
    <mergeCell ref="Y47:Z47"/>
    <mergeCell ref="AA47:AG47"/>
    <mergeCell ref="AH81:AI81"/>
    <mergeCell ref="D5:F5"/>
    <mergeCell ref="D47:F47"/>
    <mergeCell ref="B48:C49"/>
    <mergeCell ref="D48:D49"/>
    <mergeCell ref="E48:AI48"/>
    <mergeCell ref="AI41:AJ41"/>
    <mergeCell ref="AH37:AI37"/>
    <mergeCell ref="AI38:AJ38"/>
    <mergeCell ref="B6:C7"/>
    <mergeCell ref="D6:D7"/>
    <mergeCell ref="E6:AI6"/>
    <mergeCell ref="AJ6:AJ7"/>
    <mergeCell ref="AJ48:AJ49"/>
  </mergeCells>
  <pageMargins left="0.7" right="0.7" top="0.75" bottom="0.75" header="0.3" footer="0.3"/>
  <pageSetup paperSize="5" scale="57" orientation="landscape" horizontalDpi="300" r:id="rId1"/>
  <colBreaks count="1" manualBreakCount="1">
    <brk id="19" min="1" max="80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V78"/>
  <sheetViews>
    <sheetView topLeftCell="F1" zoomScale="70" zoomScaleNormal="70" workbookViewId="0">
      <selection activeCell="O10" sqref="O10"/>
    </sheetView>
  </sheetViews>
  <sheetFormatPr defaultColWidth="18.42578125" defaultRowHeight="27"/>
  <cols>
    <col min="1" max="256" width="18.42578125" style="480"/>
    <col min="257" max="16384" width="18.42578125" style="481"/>
  </cols>
  <sheetData>
    <row r="1" spans="1:21" s="481" customFormat="1">
      <c r="A1" s="479"/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479"/>
      <c r="P1" s="479"/>
      <c r="Q1" s="480"/>
      <c r="R1" s="480"/>
      <c r="S1" s="480"/>
      <c r="T1" s="480"/>
      <c r="U1" s="480"/>
    </row>
    <row r="2" spans="1:21" s="481" customFormat="1">
      <c r="A2" s="479"/>
      <c r="B2" s="479"/>
      <c r="C2" s="482" t="s">
        <v>1017</v>
      </c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80"/>
      <c r="R2" s="480"/>
      <c r="S2" s="480"/>
      <c r="T2" s="480"/>
      <c r="U2" s="480"/>
    </row>
    <row r="3" spans="1:21" s="481" customFormat="1">
      <c r="A3" s="479"/>
      <c r="B3" s="479"/>
      <c r="C3" s="483" t="s">
        <v>1018</v>
      </c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80"/>
      <c r="R3" s="480"/>
      <c r="S3" s="480"/>
      <c r="T3" s="480"/>
      <c r="U3" s="480"/>
    </row>
    <row r="4" spans="1:21" s="481" customFormat="1">
      <c r="A4" s="479"/>
      <c r="B4" s="479" t="s">
        <v>1019</v>
      </c>
      <c r="C4" s="480"/>
      <c r="D4" s="479" t="str">
        <f>'मुख्य पान '!E2</f>
        <v>बळसाणे</v>
      </c>
      <c r="E4" s="479"/>
      <c r="F4" s="479" t="s">
        <v>1020</v>
      </c>
      <c r="G4" s="479" t="str">
        <f>'मुख्य पान '!I2</f>
        <v xml:space="preserve">साक्री </v>
      </c>
      <c r="H4" s="484" t="s">
        <v>1021</v>
      </c>
      <c r="I4" s="479" t="str">
        <f>'मुख्य पान '!M2</f>
        <v xml:space="preserve">धुळे </v>
      </c>
      <c r="J4" s="479"/>
      <c r="K4" s="479" t="s">
        <v>1022</v>
      </c>
      <c r="L4" s="485" t="s">
        <v>125</v>
      </c>
      <c r="M4" s="486">
        <v>2020</v>
      </c>
      <c r="N4" s="479"/>
      <c r="O4" s="479"/>
      <c r="P4" s="479"/>
      <c r="Q4" s="480"/>
      <c r="R4" s="480"/>
      <c r="S4" s="480"/>
      <c r="T4" s="480"/>
      <c r="U4" s="480"/>
    </row>
    <row r="6" spans="1:21" s="479" customFormat="1" ht="27.75" thickBot="1">
      <c r="A6" s="487" t="s">
        <v>755</v>
      </c>
      <c r="B6" s="488" t="s">
        <v>1023</v>
      </c>
      <c r="C6" s="489" t="s">
        <v>1024</v>
      </c>
      <c r="D6" s="490"/>
      <c r="E6" s="491"/>
      <c r="F6" s="492" t="s">
        <v>1025</v>
      </c>
      <c r="G6" s="490"/>
      <c r="H6" s="491"/>
      <c r="I6" s="492" t="s">
        <v>1026</v>
      </c>
      <c r="J6" s="490"/>
      <c r="K6" s="491"/>
      <c r="L6" s="493" t="s">
        <v>1027</v>
      </c>
      <c r="M6" s="490"/>
      <c r="N6" s="490"/>
      <c r="O6" s="1069" t="s">
        <v>1028</v>
      </c>
      <c r="P6" s="1070"/>
    </row>
    <row r="7" spans="1:21" s="479" customFormat="1" ht="27.75" thickBot="1">
      <c r="A7" s="495"/>
      <c r="B7" s="495" t="s">
        <v>1029</v>
      </c>
      <c r="C7" s="496" t="s">
        <v>763</v>
      </c>
      <c r="D7" s="496" t="s">
        <v>764</v>
      </c>
      <c r="E7" s="496" t="s">
        <v>69</v>
      </c>
      <c r="F7" s="496" t="s">
        <v>763</v>
      </c>
      <c r="G7" s="496" t="s">
        <v>764</v>
      </c>
      <c r="H7" s="496" t="s">
        <v>69</v>
      </c>
      <c r="I7" s="496" t="s">
        <v>763</v>
      </c>
      <c r="J7" s="496" t="s">
        <v>764</v>
      </c>
      <c r="K7" s="496" t="s">
        <v>69</v>
      </c>
      <c r="L7" s="496" t="s">
        <v>763</v>
      </c>
      <c r="M7" s="496" t="s">
        <v>764</v>
      </c>
      <c r="N7" s="497" t="s">
        <v>69</v>
      </c>
      <c r="O7" s="496" t="s">
        <v>763</v>
      </c>
      <c r="P7" s="496" t="s">
        <v>764</v>
      </c>
      <c r="T7" s="479" t="s">
        <v>763</v>
      </c>
      <c r="U7" s="479" t="s">
        <v>764</v>
      </c>
    </row>
    <row r="8" spans="1:21" s="481" customFormat="1" ht="27.75" thickBot="1">
      <c r="A8" s="498">
        <v>1</v>
      </c>
      <c r="B8" s="499" t="s">
        <v>1030</v>
      </c>
      <c r="C8" s="500">
        <v>232358</v>
      </c>
      <c r="D8" s="500">
        <v>78560</v>
      </c>
      <c r="E8" s="498">
        <f>SUM(C8:D8)</f>
        <v>310918</v>
      </c>
      <c r="F8" s="501">
        <f>PRODUCT(T8,O9)</f>
        <v>34845</v>
      </c>
      <c r="G8" s="501">
        <f>PRODUCT(U8,O9)</f>
        <v>11775</v>
      </c>
      <c r="H8" s="498">
        <f>SUM(F8:G8)</f>
        <v>46620</v>
      </c>
      <c r="I8" s="501">
        <f>PRODUCT(T8,P9)</f>
        <v>27876</v>
      </c>
      <c r="J8" s="501">
        <f>PRODUCT(U8,P9)</f>
        <v>9420</v>
      </c>
      <c r="K8" s="498">
        <f>SUM(I8:J8)</f>
        <v>37296</v>
      </c>
      <c r="L8" s="501">
        <f t="shared" ref="L8:M10" si="0">SUM(F8,I8)</f>
        <v>62721</v>
      </c>
      <c r="M8" s="501">
        <f t="shared" si="0"/>
        <v>21195</v>
      </c>
      <c r="N8" s="498">
        <f>SUM(L8:M8)</f>
        <v>83916</v>
      </c>
      <c r="O8" s="502"/>
      <c r="P8" s="502"/>
      <c r="Q8" s="480"/>
      <c r="R8" s="480"/>
      <c r="S8" s="503">
        <v>100</v>
      </c>
      <c r="T8" s="480">
        <f>QUOTIENT(C8,S8)</f>
        <v>2323</v>
      </c>
      <c r="U8" s="480">
        <f>QUOTIENT(D8,S8)</f>
        <v>785</v>
      </c>
    </row>
    <row r="9" spans="1:21" s="481" customFormat="1" ht="27.75" thickBot="1">
      <c r="A9" s="498">
        <v>2</v>
      </c>
      <c r="B9" s="504" t="s">
        <v>1009</v>
      </c>
      <c r="C9" s="505">
        <v>35180</v>
      </c>
      <c r="D9" s="500">
        <v>15150</v>
      </c>
      <c r="E9" s="498">
        <f t="shared" ref="E9:E10" si="1">SUM(C9:D9)</f>
        <v>50330</v>
      </c>
      <c r="F9" s="501">
        <f>PRODUCT(T9,O9)</f>
        <v>5265</v>
      </c>
      <c r="G9" s="501">
        <f>PRODUCT(U9,O9)</f>
        <v>2265</v>
      </c>
      <c r="H9" s="498">
        <f t="shared" ref="H9:H10" si="2">SUM(F9:G9)</f>
        <v>7530</v>
      </c>
      <c r="I9" s="501">
        <f>PRODUCT(T9,P9)</f>
        <v>4212</v>
      </c>
      <c r="J9" s="501">
        <f>PRODUCT(U9,P9)</f>
        <v>1812</v>
      </c>
      <c r="K9" s="498">
        <f t="shared" ref="K9:K10" si="3">SUM(I9:J9)</f>
        <v>6024</v>
      </c>
      <c r="L9" s="503">
        <f t="shared" si="0"/>
        <v>9477</v>
      </c>
      <c r="M9" s="501">
        <f t="shared" si="0"/>
        <v>4077</v>
      </c>
      <c r="N9" s="498">
        <f t="shared" ref="N9:N10" si="4">SUM(L9:M9)</f>
        <v>13554</v>
      </c>
      <c r="O9" s="500">
        <v>15</v>
      </c>
      <c r="P9" s="500">
        <v>12</v>
      </c>
      <c r="Q9" s="480"/>
      <c r="R9" s="480"/>
      <c r="S9" s="503">
        <v>100</v>
      </c>
      <c r="T9" s="480">
        <f t="shared" ref="T9:T10" si="5">QUOTIENT(C9,S9)</f>
        <v>351</v>
      </c>
      <c r="U9" s="480">
        <f>QUOTIENT(D9,S9)</f>
        <v>151</v>
      </c>
    </row>
    <row r="10" spans="1:21" s="481" customFormat="1" ht="54.75" thickBot="1">
      <c r="A10" s="498">
        <v>3</v>
      </c>
      <c r="B10" s="504" t="s">
        <v>1031</v>
      </c>
      <c r="C10" s="500">
        <v>35180</v>
      </c>
      <c r="D10" s="500">
        <v>15150</v>
      </c>
      <c r="E10" s="498">
        <f t="shared" si="1"/>
        <v>50330</v>
      </c>
      <c r="F10" s="501">
        <f>PRODUCT(T10,O9)</f>
        <v>5265</v>
      </c>
      <c r="G10" s="501">
        <f>PRODUCT(U10,O9)</f>
        <v>2265</v>
      </c>
      <c r="H10" s="498">
        <f t="shared" si="2"/>
        <v>7530</v>
      </c>
      <c r="I10" s="501">
        <f>PRODUCT(T10,P9)</f>
        <v>4212</v>
      </c>
      <c r="J10" s="501">
        <f>PRODUCT(U10,P9)</f>
        <v>1812</v>
      </c>
      <c r="K10" s="498">
        <f t="shared" si="3"/>
        <v>6024</v>
      </c>
      <c r="L10" s="501">
        <f t="shared" si="0"/>
        <v>9477</v>
      </c>
      <c r="M10" s="501">
        <f t="shared" si="0"/>
        <v>4077</v>
      </c>
      <c r="N10" s="498">
        <f t="shared" si="4"/>
        <v>13554</v>
      </c>
      <c r="O10" s="506"/>
      <c r="P10" s="507" t="s">
        <v>60</v>
      </c>
      <c r="Q10" s="480"/>
      <c r="R10" s="480"/>
      <c r="S10" s="503">
        <v>100</v>
      </c>
      <c r="T10" s="480">
        <f t="shared" si="5"/>
        <v>351</v>
      </c>
      <c r="U10" s="480">
        <f>QUOTIENT(D10,S10)</f>
        <v>151</v>
      </c>
    </row>
    <row r="11" spans="1:21" s="479" customFormat="1" ht="27.75" thickBot="1">
      <c r="A11" s="498">
        <v>4</v>
      </c>
      <c r="B11" s="508" t="s">
        <v>69</v>
      </c>
      <c r="C11" s="498">
        <f t="shared" ref="C11:K11" si="6">SUM(C8:C10)</f>
        <v>302718</v>
      </c>
      <c r="D11" s="498">
        <f t="shared" si="6"/>
        <v>108860</v>
      </c>
      <c r="E11" s="498">
        <f t="shared" si="6"/>
        <v>411578</v>
      </c>
      <c r="F11" s="498">
        <f t="shared" si="6"/>
        <v>45375</v>
      </c>
      <c r="G11" s="498">
        <f t="shared" si="6"/>
        <v>16305</v>
      </c>
      <c r="H11" s="498">
        <f t="shared" si="6"/>
        <v>61680</v>
      </c>
      <c r="I11" s="498">
        <f t="shared" si="6"/>
        <v>36300</v>
      </c>
      <c r="J11" s="498">
        <f t="shared" si="6"/>
        <v>13044</v>
      </c>
      <c r="K11" s="498">
        <f t="shared" si="6"/>
        <v>49344</v>
      </c>
      <c r="L11" s="498">
        <f>SUM(L8:L10)</f>
        <v>81675</v>
      </c>
      <c r="M11" s="498">
        <f t="shared" ref="M11:N11" si="7">SUM(M8:M10)</f>
        <v>29349</v>
      </c>
      <c r="N11" s="498">
        <f t="shared" si="7"/>
        <v>111024</v>
      </c>
      <c r="O11" s="508" t="s">
        <v>642</v>
      </c>
      <c r="P11" s="498">
        <f>SUM(O9,P9)</f>
        <v>27</v>
      </c>
    </row>
    <row r="13" spans="1:21" s="481" customFormat="1">
      <c r="A13" s="509"/>
      <c r="B13" s="480"/>
      <c r="C13" s="480"/>
      <c r="D13" s="510" t="s">
        <v>1032</v>
      </c>
      <c r="E13" s="480"/>
      <c r="F13" s="480"/>
      <c r="G13" s="480"/>
      <c r="H13" s="480"/>
      <c r="I13" s="480"/>
      <c r="J13" s="480"/>
      <c r="K13" s="480"/>
      <c r="L13" s="480" t="s">
        <v>876</v>
      </c>
      <c r="M13" s="480"/>
      <c r="N13" s="480" t="s">
        <v>1033</v>
      </c>
      <c r="O13" s="503">
        <v>2020</v>
      </c>
      <c r="P13" s="480"/>
      <c r="Q13" s="480"/>
      <c r="R13" s="480"/>
      <c r="S13" s="480"/>
      <c r="T13" s="480"/>
      <c r="U13" s="480"/>
    </row>
    <row r="14" spans="1:21" s="481" customFormat="1">
      <c r="A14" s="509"/>
      <c r="B14" s="480"/>
      <c r="C14" s="480"/>
      <c r="D14" s="510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0"/>
      <c r="Q14" s="480"/>
      <c r="R14" s="480"/>
      <c r="S14" s="480"/>
      <c r="T14" s="480"/>
      <c r="U14" s="480"/>
    </row>
    <row r="15" spans="1:21" s="481" customFormat="1">
      <c r="A15" s="509"/>
      <c r="B15" s="480"/>
      <c r="C15" s="480"/>
      <c r="D15" s="510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</row>
    <row r="16" spans="1:21" s="481" customFormat="1">
      <c r="A16" s="509"/>
      <c r="B16" s="480"/>
      <c r="C16" s="480"/>
      <c r="D16" s="51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80"/>
      <c r="T16" s="480"/>
      <c r="U16" s="480"/>
    </row>
    <row r="17" spans="1:21" s="481" customFormat="1">
      <c r="A17" s="509"/>
      <c r="B17" s="480"/>
      <c r="C17" s="480"/>
      <c r="D17" s="51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0"/>
      <c r="S17" s="480"/>
      <c r="T17" s="480"/>
      <c r="U17" s="480"/>
    </row>
    <row r="18" spans="1:21" s="481" customFormat="1">
      <c r="A18" s="509"/>
      <c r="B18" s="480"/>
      <c r="C18" s="480"/>
      <c r="D18" s="51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 t="s">
        <v>1034</v>
      </c>
      <c r="P18" s="480"/>
      <c r="Q18" s="480"/>
      <c r="R18" s="480"/>
      <c r="S18" s="480"/>
      <c r="T18" s="480"/>
      <c r="U18" s="480"/>
    </row>
    <row r="19" spans="1:21" s="481" customFormat="1">
      <c r="A19" s="480"/>
      <c r="B19" s="480"/>
      <c r="C19" s="480"/>
      <c r="D19" s="480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 t="s">
        <v>1035</v>
      </c>
      <c r="P19" s="480"/>
      <c r="Q19" s="480"/>
      <c r="R19" s="480"/>
      <c r="S19" s="480"/>
      <c r="T19" s="480"/>
      <c r="U19" s="480"/>
    </row>
    <row r="20" spans="1:21" s="481" customFormat="1">
      <c r="A20" s="479"/>
      <c r="B20" s="479"/>
      <c r="C20" s="479"/>
      <c r="D20" s="479"/>
      <c r="E20" s="479"/>
      <c r="F20" s="479"/>
      <c r="G20" s="479"/>
      <c r="H20" s="479"/>
      <c r="I20" s="480"/>
      <c r="J20" s="480"/>
      <c r="K20" s="479"/>
      <c r="L20" s="479"/>
      <c r="M20" s="479"/>
      <c r="N20" s="479"/>
      <c r="O20" s="480" t="s">
        <v>1036</v>
      </c>
      <c r="P20" s="479"/>
      <c r="Q20" s="480"/>
      <c r="R20" s="480"/>
      <c r="S20" s="480"/>
      <c r="T20" s="480"/>
      <c r="U20" s="480"/>
    </row>
    <row r="21" spans="1:21" s="481" customFormat="1">
      <c r="A21" s="479"/>
      <c r="B21" s="479"/>
      <c r="C21" s="511" t="s">
        <v>1017</v>
      </c>
      <c r="D21" s="479"/>
      <c r="E21" s="479"/>
      <c r="F21" s="479"/>
      <c r="G21" s="479"/>
      <c r="H21" s="479"/>
      <c r="I21" s="479"/>
      <c r="J21" s="479"/>
      <c r="K21" s="479"/>
      <c r="L21" s="479"/>
      <c r="M21" s="479"/>
      <c r="N21" s="479"/>
      <c r="O21" s="479"/>
      <c r="P21" s="479"/>
      <c r="Q21" s="480"/>
      <c r="R21" s="480"/>
      <c r="S21" s="480"/>
      <c r="T21" s="480"/>
      <c r="U21" s="480"/>
    </row>
    <row r="22" spans="1:21" s="481" customFormat="1">
      <c r="A22" s="479"/>
      <c r="B22" s="512"/>
      <c r="C22" s="482" t="s">
        <v>1037</v>
      </c>
      <c r="D22" s="479"/>
      <c r="E22" s="479"/>
      <c r="F22" s="479"/>
      <c r="G22" s="479"/>
      <c r="H22" s="479"/>
      <c r="I22" s="479"/>
      <c r="J22" s="479"/>
      <c r="K22" s="479"/>
      <c r="L22" s="479"/>
      <c r="M22" s="479"/>
      <c r="N22" s="479"/>
      <c r="O22" s="479"/>
      <c r="P22" s="479"/>
      <c r="Q22" s="480"/>
      <c r="R22" s="480"/>
      <c r="S22" s="480"/>
      <c r="T22" s="480"/>
      <c r="U22" s="480"/>
    </row>
    <row r="23" spans="1:21" s="481" customFormat="1">
      <c r="A23" s="479"/>
      <c r="B23" s="479"/>
      <c r="C23" s="479" t="s">
        <v>1019</v>
      </c>
      <c r="D23" s="479"/>
      <c r="E23" s="479" t="str">
        <f>D4</f>
        <v>बळसाणे</v>
      </c>
      <c r="F23" s="479" t="s">
        <v>1020</v>
      </c>
      <c r="G23" s="479" t="str">
        <f>G4</f>
        <v xml:space="preserve">साक्री </v>
      </c>
      <c r="H23" s="479" t="s">
        <v>1021</v>
      </c>
      <c r="I23" s="479" t="str">
        <f>I4</f>
        <v xml:space="preserve">धुळे </v>
      </c>
      <c r="J23" s="479"/>
      <c r="K23" s="479" t="s">
        <v>1022</v>
      </c>
      <c r="L23" s="485" t="s">
        <v>125</v>
      </c>
      <c r="M23" s="486">
        <v>2020</v>
      </c>
      <c r="N23" s="479"/>
      <c r="O23" s="479"/>
      <c r="P23" s="479"/>
      <c r="Q23" s="480"/>
      <c r="R23" s="480"/>
      <c r="S23" s="480"/>
      <c r="T23" s="480"/>
      <c r="U23" s="480"/>
    </row>
    <row r="25" spans="1:21" s="479" customFormat="1" ht="27.75" thickBot="1">
      <c r="A25" s="487" t="s">
        <v>755</v>
      </c>
      <c r="B25" s="487" t="s">
        <v>1023</v>
      </c>
      <c r="C25" s="489" t="s">
        <v>1024</v>
      </c>
      <c r="D25" s="490"/>
      <c r="E25" s="491"/>
      <c r="F25" s="492" t="s">
        <v>1025</v>
      </c>
      <c r="G25" s="490"/>
      <c r="H25" s="491"/>
      <c r="I25" s="513" t="s">
        <v>1026</v>
      </c>
      <c r="J25" s="490"/>
      <c r="K25" s="491"/>
      <c r="L25" s="493" t="s">
        <v>1027</v>
      </c>
      <c r="M25" s="490"/>
      <c r="N25" s="490"/>
      <c r="O25" s="1069" t="s">
        <v>1028</v>
      </c>
      <c r="P25" s="1070"/>
    </row>
    <row r="26" spans="1:21" s="479" customFormat="1" ht="27.75" thickBot="1">
      <c r="A26" s="495"/>
      <c r="B26" s="495" t="s">
        <v>1029</v>
      </c>
      <c r="C26" s="496" t="s">
        <v>763</v>
      </c>
      <c r="D26" s="496" t="s">
        <v>764</v>
      </c>
      <c r="E26" s="496" t="s">
        <v>69</v>
      </c>
      <c r="F26" s="496" t="s">
        <v>763</v>
      </c>
      <c r="G26" s="496" t="s">
        <v>764</v>
      </c>
      <c r="H26" s="496" t="s">
        <v>69</v>
      </c>
      <c r="I26" s="496" t="s">
        <v>763</v>
      </c>
      <c r="J26" s="496" t="s">
        <v>764</v>
      </c>
      <c r="K26" s="496" t="s">
        <v>69</v>
      </c>
      <c r="L26" s="496" t="s">
        <v>763</v>
      </c>
      <c r="M26" s="496" t="s">
        <v>764</v>
      </c>
      <c r="N26" s="497" t="s">
        <v>69</v>
      </c>
      <c r="O26" s="496" t="s">
        <v>763</v>
      </c>
      <c r="P26" s="496" t="s">
        <v>764</v>
      </c>
      <c r="T26" s="479" t="s">
        <v>763</v>
      </c>
      <c r="U26" s="479" t="s">
        <v>764</v>
      </c>
    </row>
    <row r="27" spans="1:21" s="481" customFormat="1" ht="54.75" thickBot="1">
      <c r="A27" s="498">
        <v>1</v>
      </c>
      <c r="B27" s="499" t="s">
        <v>1039</v>
      </c>
      <c r="C27" s="500">
        <v>45170</v>
      </c>
      <c r="D27" s="500">
        <v>22500</v>
      </c>
      <c r="E27" s="498">
        <f>SUM(C27:D27)</f>
        <v>67670</v>
      </c>
      <c r="F27" s="501">
        <f>PRODUCT(T27,O28)</f>
        <v>26158</v>
      </c>
      <c r="G27" s="501">
        <f>PRODUCT(U27,O28)</f>
        <v>13050</v>
      </c>
      <c r="H27" s="498">
        <f>SUM(F27:G27)</f>
        <v>39208</v>
      </c>
      <c r="I27" s="501">
        <f>PRODUCT(T27,P28)</f>
        <v>5412</v>
      </c>
      <c r="J27" s="501">
        <f>PRODUCT(U27,P28)</f>
        <v>2700</v>
      </c>
      <c r="K27" s="498">
        <f>SUM(I27:J27)</f>
        <v>8112</v>
      </c>
      <c r="L27" s="501">
        <f t="shared" ref="L27:M29" si="8">SUM(F27,I27)</f>
        <v>31570</v>
      </c>
      <c r="M27" s="501">
        <f t="shared" si="8"/>
        <v>15750</v>
      </c>
      <c r="N27" s="498">
        <f>SUM(L27:M27)</f>
        <v>47320</v>
      </c>
      <c r="O27" s="502"/>
      <c r="P27" s="502"/>
      <c r="Q27" s="480"/>
      <c r="R27" s="480"/>
      <c r="S27" s="503">
        <v>100</v>
      </c>
      <c r="T27" s="480">
        <f>QUOTIENT(C27,S27)</f>
        <v>451</v>
      </c>
      <c r="U27" s="480">
        <f>QUOTIENT(D27,S27)</f>
        <v>225</v>
      </c>
    </row>
    <row r="28" spans="1:21" s="481" customFormat="1" ht="54.75" thickBot="1">
      <c r="A28" s="498">
        <v>2</v>
      </c>
      <c r="B28" s="504" t="s">
        <v>1008</v>
      </c>
      <c r="C28" s="505">
        <v>128366</v>
      </c>
      <c r="D28" s="500">
        <v>132000</v>
      </c>
      <c r="E28" s="498">
        <f t="shared" ref="E28:E29" si="9">SUM(C28:D28)</f>
        <v>260366</v>
      </c>
      <c r="F28" s="501">
        <f>PRODUCT(T28,O28)</f>
        <v>74414</v>
      </c>
      <c r="G28" s="501">
        <f>PRODUCT(U28,O28)</f>
        <v>76560</v>
      </c>
      <c r="H28" s="498">
        <f t="shared" ref="H28:H29" si="10">SUM(F28:G28)</f>
        <v>150974</v>
      </c>
      <c r="I28" s="501">
        <f>PRODUCT(T28,P28)</f>
        <v>15396</v>
      </c>
      <c r="J28" s="501">
        <f>PRODUCT(U28,P28)</f>
        <v>15840</v>
      </c>
      <c r="K28" s="498">
        <f t="shared" ref="K28:K29" si="11">SUM(I28:J28)</f>
        <v>31236</v>
      </c>
      <c r="L28" s="503">
        <f t="shared" si="8"/>
        <v>89810</v>
      </c>
      <c r="M28" s="501">
        <f t="shared" si="8"/>
        <v>92400</v>
      </c>
      <c r="N28" s="498">
        <f t="shared" ref="N28:N29" si="12">SUM(L28:M28)</f>
        <v>182210</v>
      </c>
      <c r="O28" s="514">
        <v>58</v>
      </c>
      <c r="P28" s="514">
        <v>12</v>
      </c>
      <c r="Q28" s="480"/>
      <c r="R28" s="480"/>
      <c r="S28" s="503">
        <v>100</v>
      </c>
      <c r="T28" s="480">
        <f t="shared" ref="T28:T29" si="13">QUOTIENT(C28,S28)</f>
        <v>1283</v>
      </c>
      <c r="U28" s="480">
        <f>QUOTIENT(D28,S28)</f>
        <v>1320</v>
      </c>
    </row>
    <row r="29" spans="1:21" s="481" customFormat="1" ht="27.75" thickBot="1">
      <c r="A29" s="498">
        <v>3</v>
      </c>
      <c r="B29" s="504" t="s">
        <v>618</v>
      </c>
      <c r="C29" s="500">
        <v>0</v>
      </c>
      <c r="D29" s="500">
        <v>0</v>
      </c>
      <c r="E29" s="498">
        <f t="shared" si="9"/>
        <v>0</v>
      </c>
      <c r="F29" s="501">
        <f>PRODUCT(T29,O28)</f>
        <v>0</v>
      </c>
      <c r="G29" s="501">
        <f>PRODUCT(U29,O28)</f>
        <v>0</v>
      </c>
      <c r="H29" s="498">
        <f t="shared" si="10"/>
        <v>0</v>
      </c>
      <c r="I29" s="501">
        <f>PRODUCT(T29,P28)</f>
        <v>0</v>
      </c>
      <c r="J29" s="501">
        <f>PRODUCT(U29,P28)</f>
        <v>0</v>
      </c>
      <c r="K29" s="498">
        <f t="shared" si="11"/>
        <v>0</v>
      </c>
      <c r="L29" s="501">
        <f t="shared" si="8"/>
        <v>0</v>
      </c>
      <c r="M29" s="501">
        <f t="shared" si="8"/>
        <v>0</v>
      </c>
      <c r="N29" s="498">
        <f t="shared" si="12"/>
        <v>0</v>
      </c>
      <c r="O29" s="506"/>
      <c r="P29" s="506"/>
      <c r="Q29" s="480"/>
      <c r="R29" s="480"/>
      <c r="S29" s="503">
        <v>100</v>
      </c>
      <c r="T29" s="480">
        <f t="shared" si="13"/>
        <v>0</v>
      </c>
      <c r="U29" s="480">
        <f>QUOTIENT(D29,S29)</f>
        <v>0</v>
      </c>
    </row>
    <row r="30" spans="1:21" s="479" customFormat="1" ht="27.75" thickBot="1">
      <c r="A30" s="498">
        <v>4</v>
      </c>
      <c r="B30" s="508" t="s">
        <v>69</v>
      </c>
      <c r="C30" s="498">
        <f t="shared" ref="C30:K30" si="14">SUM(C27:C29)</f>
        <v>173536</v>
      </c>
      <c r="D30" s="498">
        <f t="shared" si="14"/>
        <v>154500</v>
      </c>
      <c r="E30" s="498">
        <f t="shared" si="14"/>
        <v>328036</v>
      </c>
      <c r="F30" s="498">
        <f t="shared" si="14"/>
        <v>100572</v>
      </c>
      <c r="G30" s="498">
        <f t="shared" si="14"/>
        <v>89610</v>
      </c>
      <c r="H30" s="498">
        <f t="shared" si="14"/>
        <v>190182</v>
      </c>
      <c r="I30" s="498">
        <f t="shared" si="14"/>
        <v>20808</v>
      </c>
      <c r="J30" s="498">
        <f t="shared" si="14"/>
        <v>18540</v>
      </c>
      <c r="K30" s="498">
        <f t="shared" si="14"/>
        <v>39348</v>
      </c>
      <c r="L30" s="498">
        <f>SUM(L27:L29)</f>
        <v>121380</v>
      </c>
      <c r="M30" s="498">
        <f t="shared" ref="M30:N30" si="15">SUM(M27:M29)</f>
        <v>108150</v>
      </c>
      <c r="N30" s="498">
        <f t="shared" si="15"/>
        <v>229530</v>
      </c>
      <c r="O30" s="508" t="s">
        <v>69</v>
      </c>
      <c r="P30" s="498">
        <f>SUM(O28:P28)</f>
        <v>70</v>
      </c>
    </row>
    <row r="32" spans="1:21" s="481" customFormat="1">
      <c r="A32" s="509"/>
      <c r="B32" s="480"/>
      <c r="C32" s="480"/>
      <c r="D32" s="510" t="s">
        <v>1032</v>
      </c>
      <c r="E32" s="480"/>
      <c r="F32" s="480"/>
      <c r="G32" s="480"/>
      <c r="H32" s="480"/>
      <c r="I32" s="480"/>
      <c r="J32" s="480"/>
      <c r="K32" s="480"/>
      <c r="L32" s="480" t="s">
        <v>876</v>
      </c>
      <c r="M32" s="480"/>
      <c r="N32" s="480" t="s">
        <v>1033</v>
      </c>
      <c r="O32" s="503">
        <v>2020</v>
      </c>
      <c r="P32" s="480"/>
      <c r="Q32" s="480"/>
      <c r="R32" s="480"/>
      <c r="S32" s="480"/>
      <c r="T32" s="480"/>
      <c r="U32" s="480"/>
    </row>
    <row r="33" spans="1:20" s="481" customFormat="1">
      <c r="A33" s="509"/>
      <c r="B33" s="480"/>
      <c r="C33" s="480"/>
      <c r="D33" s="510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0"/>
      <c r="S33" s="480"/>
      <c r="T33" s="480"/>
    </row>
    <row r="34" spans="1:20" s="481" customFormat="1">
      <c r="A34" s="509"/>
      <c r="B34" s="480"/>
      <c r="C34" s="480"/>
      <c r="D34" s="51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0"/>
      <c r="S34" s="480"/>
      <c r="T34" s="480"/>
    </row>
    <row r="35" spans="1:20" s="481" customFormat="1">
      <c r="A35" s="509"/>
      <c r="B35" s="480"/>
      <c r="C35" s="480"/>
      <c r="D35" s="510"/>
      <c r="E35" s="480"/>
      <c r="F35" s="480"/>
      <c r="G35" s="480"/>
      <c r="H35" s="480"/>
      <c r="L35" s="480"/>
      <c r="M35" s="480"/>
      <c r="N35" s="480"/>
      <c r="O35" s="480"/>
      <c r="P35" s="480"/>
      <c r="Q35" s="480"/>
      <c r="R35" s="480"/>
      <c r="S35" s="480"/>
      <c r="T35" s="480"/>
    </row>
    <row r="36" spans="1:20" s="481" customFormat="1">
      <c r="A36" s="480"/>
      <c r="B36" s="480"/>
      <c r="C36" s="480"/>
      <c r="D36" s="480"/>
      <c r="E36" s="480"/>
      <c r="F36" s="480"/>
      <c r="G36" s="480"/>
      <c r="H36" s="480"/>
      <c r="L36" s="480"/>
      <c r="M36" s="480"/>
      <c r="N36" s="480"/>
      <c r="O36" s="480" t="s">
        <v>1034</v>
      </c>
      <c r="P36" s="480"/>
      <c r="Q36" s="480"/>
      <c r="R36" s="480"/>
      <c r="S36" s="480"/>
      <c r="T36" s="480"/>
    </row>
    <row r="37" spans="1:20" s="481" customFormat="1">
      <c r="A37" s="479"/>
      <c r="B37" s="479"/>
      <c r="C37" s="479"/>
      <c r="D37" s="479"/>
      <c r="E37" s="479"/>
      <c r="F37" s="479"/>
      <c r="G37" s="479"/>
      <c r="H37" s="479"/>
      <c r="L37" s="479"/>
      <c r="M37" s="479"/>
      <c r="N37" s="480"/>
      <c r="O37" s="480" t="s">
        <v>1035</v>
      </c>
      <c r="P37" s="480"/>
      <c r="Q37" s="480"/>
      <c r="R37" s="480"/>
      <c r="S37" s="480"/>
      <c r="T37" s="480"/>
    </row>
    <row r="38" spans="1:20" s="481" customFormat="1">
      <c r="A38" s="480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79"/>
      <c r="O38" s="480" t="s">
        <v>1036</v>
      </c>
      <c r="P38" s="479"/>
      <c r="Q38" s="480"/>
      <c r="R38" s="480"/>
      <c r="S38" s="480"/>
      <c r="T38" s="480"/>
    </row>
    <row r="39" spans="1:20" s="515" customFormat="1"/>
    <row r="41" spans="1:20" s="481" customFormat="1">
      <c r="A41" s="479"/>
      <c r="B41" s="512"/>
      <c r="C41" s="482" t="s">
        <v>1040</v>
      </c>
      <c r="D41" s="479"/>
      <c r="E41" s="479"/>
      <c r="F41" s="479"/>
      <c r="G41" s="479"/>
      <c r="H41" s="479"/>
      <c r="I41" s="479"/>
      <c r="J41" s="479"/>
      <c r="K41" s="479"/>
      <c r="L41" s="479"/>
      <c r="M41" s="479"/>
      <c r="N41" s="479"/>
      <c r="O41" s="479"/>
      <c r="P41" s="479"/>
      <c r="Q41" s="480"/>
      <c r="R41" s="480"/>
      <c r="S41" s="480"/>
      <c r="T41" s="480"/>
    </row>
    <row r="42" spans="1:20" s="481" customFormat="1">
      <c r="A42" s="479"/>
      <c r="B42" s="479"/>
      <c r="C42" s="479" t="s">
        <v>1019</v>
      </c>
      <c r="D42" s="479"/>
      <c r="E42" s="479" t="str">
        <f>E23</f>
        <v>बळसाणे</v>
      </c>
      <c r="F42" s="479" t="s">
        <v>1020</v>
      </c>
      <c r="G42" s="479" t="str">
        <f>G23</f>
        <v xml:space="preserve">साक्री </v>
      </c>
      <c r="H42" s="479" t="s">
        <v>1021</v>
      </c>
      <c r="I42" s="479" t="str">
        <f>I23</f>
        <v xml:space="preserve">धुळे </v>
      </c>
      <c r="J42" s="479"/>
      <c r="K42" s="479" t="s">
        <v>1022</v>
      </c>
      <c r="L42" s="485" t="s">
        <v>125</v>
      </c>
      <c r="M42" s="486">
        <v>2020</v>
      </c>
      <c r="N42" s="479"/>
      <c r="O42" s="479"/>
      <c r="P42" s="479"/>
      <c r="Q42" s="480"/>
      <c r="R42" s="480"/>
      <c r="S42" s="480"/>
      <c r="T42" s="480"/>
    </row>
    <row r="44" spans="1:20" s="479" customFormat="1" ht="81.75" thickBot="1">
      <c r="A44" s="516" t="s">
        <v>755</v>
      </c>
      <c r="B44" s="1071" t="s">
        <v>1041</v>
      </c>
      <c r="C44" s="1072"/>
      <c r="D44" s="1071" t="s">
        <v>1042</v>
      </c>
      <c r="E44" s="1072"/>
      <c r="F44" s="1071" t="s">
        <v>1043</v>
      </c>
      <c r="G44" s="1072"/>
      <c r="H44" s="1071" t="s">
        <v>1044</v>
      </c>
      <c r="I44" s="1072"/>
      <c r="J44" s="1071" t="s">
        <v>1045</v>
      </c>
      <c r="K44" s="1072"/>
      <c r="L44" s="516" t="s">
        <v>840</v>
      </c>
      <c r="M44" s="516" t="s">
        <v>1046</v>
      </c>
      <c r="N44" s="517" t="s">
        <v>1047</v>
      </c>
      <c r="O44" s="516" t="s">
        <v>952</v>
      </c>
      <c r="S44" s="486">
        <v>20</v>
      </c>
      <c r="T44" s="479">
        <f>QUOTIENT(F45,S45)</f>
        <v>1685</v>
      </c>
    </row>
    <row r="45" spans="1:20" s="479" customFormat="1" ht="27.75" thickBot="1">
      <c r="A45" s="508"/>
      <c r="B45" s="1073" t="s">
        <v>1038</v>
      </c>
      <c r="C45" s="1074"/>
      <c r="D45" s="1075">
        <v>842896</v>
      </c>
      <c r="E45" s="1076"/>
      <c r="F45" s="1077">
        <f>PRODUCT(T45,S44)</f>
        <v>168560</v>
      </c>
      <c r="G45" s="1078"/>
      <c r="H45" s="1077">
        <f>PRODUCT(T44,O9)</f>
        <v>25275</v>
      </c>
      <c r="I45" s="1078"/>
      <c r="J45" s="1077">
        <f>PRODUCT(T44,P9)</f>
        <v>20220</v>
      </c>
      <c r="K45" s="1078"/>
      <c r="L45" s="498">
        <f>SUM(H45:K45)</f>
        <v>45495</v>
      </c>
      <c r="M45" s="498">
        <f>F45-L45</f>
        <v>123065</v>
      </c>
      <c r="N45" s="498" t="s">
        <v>60</v>
      </c>
      <c r="O45" s="508"/>
      <c r="S45" s="486">
        <v>100</v>
      </c>
      <c r="T45" s="479">
        <f>QUOTIENT(D45,S45)</f>
        <v>8428</v>
      </c>
    </row>
    <row r="46" spans="1:20" s="481" customFormat="1">
      <c r="A46" s="480"/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</row>
    <row r="48" spans="1:20" s="481" customFormat="1">
      <c r="A48" s="509"/>
      <c r="B48" s="480"/>
      <c r="C48" s="480"/>
      <c r="D48" s="510" t="s">
        <v>1032</v>
      </c>
      <c r="E48" s="480"/>
      <c r="F48" s="480"/>
      <c r="G48" s="480"/>
      <c r="H48" s="480"/>
      <c r="I48" s="480"/>
      <c r="J48" s="480"/>
      <c r="K48" s="480"/>
      <c r="L48" s="480" t="s">
        <v>876</v>
      </c>
      <c r="M48" s="480"/>
      <c r="N48" s="480" t="s">
        <v>1033</v>
      </c>
      <c r="O48" s="503">
        <v>2020</v>
      </c>
      <c r="P48" s="480"/>
      <c r="Q48" s="480"/>
      <c r="R48" s="480"/>
      <c r="S48" s="480"/>
      <c r="T48" s="480"/>
    </row>
    <row r="49" spans="1:23" s="481" customFormat="1">
      <c r="A49" s="509"/>
      <c r="B49" s="480"/>
      <c r="C49" s="480"/>
      <c r="D49" s="51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  <c r="W49" s="480"/>
    </row>
    <row r="50" spans="1:23" s="481" customFormat="1">
      <c r="A50" s="509"/>
      <c r="B50" s="480"/>
      <c r="C50" s="480"/>
      <c r="D50" s="510"/>
      <c r="E50" s="480"/>
      <c r="F50" s="480"/>
      <c r="G50" s="480"/>
      <c r="H50" s="480"/>
      <c r="L50" s="480"/>
      <c r="M50" s="480"/>
      <c r="N50" s="480"/>
      <c r="O50" s="480"/>
      <c r="P50" s="480"/>
      <c r="Q50" s="480"/>
      <c r="R50" s="480"/>
      <c r="S50" s="480"/>
      <c r="T50" s="480"/>
      <c r="U50" s="480"/>
      <c r="V50" s="480"/>
      <c r="W50" s="480"/>
    </row>
    <row r="51" spans="1:23" s="481" customFormat="1">
      <c r="A51" s="509"/>
      <c r="B51" s="480"/>
      <c r="C51" s="480"/>
      <c r="D51" s="510"/>
      <c r="E51" s="480"/>
      <c r="F51" s="480"/>
      <c r="G51" s="480"/>
      <c r="H51" s="480"/>
      <c r="L51" s="480"/>
      <c r="M51" s="480"/>
      <c r="N51" s="480"/>
      <c r="O51" s="480"/>
      <c r="P51" s="480"/>
      <c r="Q51" s="480"/>
      <c r="R51" s="480"/>
      <c r="S51" s="480"/>
      <c r="T51" s="480"/>
      <c r="U51" s="480"/>
      <c r="V51" s="480"/>
      <c r="W51" s="480"/>
    </row>
    <row r="52" spans="1:23" s="481" customFormat="1">
      <c r="A52" s="480"/>
      <c r="B52" s="480"/>
      <c r="C52" s="480"/>
      <c r="D52" s="480"/>
      <c r="E52" s="480"/>
      <c r="F52" s="480"/>
      <c r="G52" s="480"/>
      <c r="H52" s="480"/>
      <c r="L52" s="480"/>
      <c r="M52" s="480"/>
      <c r="N52" s="480" t="s">
        <v>1034</v>
      </c>
      <c r="O52" s="480"/>
      <c r="P52" s="480"/>
      <c r="Q52" s="480"/>
      <c r="R52" s="480"/>
      <c r="S52" s="480"/>
      <c r="T52" s="480"/>
      <c r="U52" s="480"/>
      <c r="V52" s="480"/>
      <c r="W52" s="480"/>
    </row>
    <row r="53" spans="1:23" s="481" customFormat="1">
      <c r="A53" s="479"/>
      <c r="B53" s="479"/>
      <c r="C53" s="479"/>
      <c r="D53" s="479"/>
      <c r="E53" s="479"/>
      <c r="F53" s="479"/>
      <c r="G53" s="479"/>
      <c r="H53" s="479"/>
      <c r="L53" s="479"/>
      <c r="M53" s="480"/>
      <c r="N53" s="480" t="s">
        <v>1048</v>
      </c>
      <c r="O53" s="480"/>
      <c r="P53" s="479"/>
      <c r="Q53" s="480"/>
      <c r="R53" s="480"/>
      <c r="S53" s="480"/>
      <c r="T53" s="480"/>
      <c r="U53" s="480"/>
      <c r="V53" s="480"/>
      <c r="W53" s="480"/>
    </row>
    <row r="54" spans="1:23" s="481" customFormat="1">
      <c r="A54" s="480"/>
      <c r="B54" s="480"/>
      <c r="C54" s="480"/>
      <c r="D54" s="480"/>
      <c r="E54" s="480"/>
      <c r="F54" s="480"/>
      <c r="G54" s="480"/>
      <c r="H54" s="480"/>
      <c r="L54" s="480"/>
      <c r="M54" s="479"/>
      <c r="N54" s="480" t="s">
        <v>1036</v>
      </c>
      <c r="O54" s="479"/>
      <c r="P54" s="480"/>
      <c r="Q54" s="480"/>
      <c r="R54" s="480"/>
      <c r="S54" s="480"/>
      <c r="T54" s="480"/>
      <c r="U54" s="480"/>
      <c r="V54" s="480"/>
      <c r="W54" s="480"/>
    </row>
    <row r="58" spans="1:23" s="481" customFormat="1">
      <c r="A58" s="479"/>
      <c r="B58" s="512"/>
      <c r="C58" s="482" t="s">
        <v>1049</v>
      </c>
      <c r="D58" s="479"/>
      <c r="E58" s="479"/>
      <c r="F58" s="479"/>
      <c r="G58" s="479"/>
      <c r="H58" s="479"/>
      <c r="I58" s="479"/>
      <c r="J58" s="479"/>
      <c r="K58" s="479"/>
      <c r="L58" s="479"/>
      <c r="M58" s="479"/>
      <c r="N58" s="479"/>
      <c r="O58" s="479"/>
      <c r="P58" s="479"/>
      <c r="Q58" s="480"/>
      <c r="R58" s="480"/>
      <c r="S58" s="480"/>
      <c r="T58" s="480"/>
      <c r="U58" s="480"/>
      <c r="V58" s="480"/>
      <c r="W58" s="480"/>
    </row>
    <row r="59" spans="1:23" s="481" customFormat="1">
      <c r="A59" s="479"/>
      <c r="B59" s="479"/>
      <c r="C59" s="479" t="s">
        <v>1019</v>
      </c>
      <c r="D59" s="479"/>
      <c r="E59" s="479" t="str">
        <f>E42</f>
        <v>बळसाणे</v>
      </c>
      <c r="F59" s="479" t="s">
        <v>1020</v>
      </c>
      <c r="G59" s="479" t="str">
        <f>G42</f>
        <v xml:space="preserve">साक्री </v>
      </c>
      <c r="H59" s="479" t="s">
        <v>1021</v>
      </c>
      <c r="I59" s="479" t="str">
        <f>I42</f>
        <v xml:space="preserve">धुळे </v>
      </c>
      <c r="J59" s="479"/>
      <c r="K59" s="479" t="s">
        <v>1022</v>
      </c>
      <c r="L59" s="485" t="s">
        <v>125</v>
      </c>
      <c r="M59" s="486">
        <v>2020</v>
      </c>
      <c r="N59" s="479"/>
      <c r="O59" s="479"/>
      <c r="P59" s="479"/>
      <c r="Q59" s="480"/>
      <c r="R59" s="480"/>
      <c r="S59" s="480"/>
      <c r="T59" s="480"/>
      <c r="U59" s="480"/>
      <c r="V59" s="480"/>
      <c r="W59" s="480"/>
    </row>
    <row r="61" spans="1:23" s="481" customFormat="1" ht="81.75" thickBot="1">
      <c r="A61" s="516" t="s">
        <v>755</v>
      </c>
      <c r="B61" s="1071" t="s">
        <v>1041</v>
      </c>
      <c r="C61" s="1072"/>
      <c r="D61" s="1071" t="s">
        <v>1042</v>
      </c>
      <c r="E61" s="1072"/>
      <c r="F61" s="1071" t="s">
        <v>1050</v>
      </c>
      <c r="G61" s="1072"/>
      <c r="H61" s="1071" t="s">
        <v>1044</v>
      </c>
      <c r="I61" s="1072"/>
      <c r="J61" s="1071" t="s">
        <v>1045</v>
      </c>
      <c r="K61" s="1072"/>
      <c r="L61" s="516" t="s">
        <v>840</v>
      </c>
      <c r="M61" s="516" t="s">
        <v>1046</v>
      </c>
      <c r="N61" s="517" t="s">
        <v>1047</v>
      </c>
      <c r="O61" s="516" t="s">
        <v>952</v>
      </c>
      <c r="P61" s="479"/>
      <c r="Q61" s="479"/>
      <c r="R61" s="479"/>
      <c r="S61" s="486">
        <v>10</v>
      </c>
      <c r="T61" s="479">
        <f>QUOTIENT(F62,S62)</f>
        <v>842</v>
      </c>
      <c r="U61" s="479"/>
      <c r="V61" s="479"/>
      <c r="W61" s="479"/>
    </row>
    <row r="62" spans="1:23" s="481" customFormat="1" ht="27.75" thickBot="1">
      <c r="A62" s="508"/>
      <c r="B62" s="1073" t="s">
        <v>1038</v>
      </c>
      <c r="C62" s="1074"/>
      <c r="D62" s="1075">
        <v>842896</v>
      </c>
      <c r="E62" s="1076"/>
      <c r="F62" s="1077">
        <f>PRODUCT(T62,S61)</f>
        <v>84280</v>
      </c>
      <c r="G62" s="1078"/>
      <c r="H62" s="1077">
        <f>PRODUCT(T61,O28)</f>
        <v>48836</v>
      </c>
      <c r="I62" s="1078"/>
      <c r="J62" s="1077">
        <f>PRODUCT(T61,P28)</f>
        <v>10104</v>
      </c>
      <c r="K62" s="1078"/>
      <c r="L62" s="498">
        <f>SUM(H62:K62)</f>
        <v>58940</v>
      </c>
      <c r="M62" s="498">
        <f>F62-L62</f>
        <v>25340</v>
      </c>
      <c r="N62" s="498" t="s">
        <v>60</v>
      </c>
      <c r="O62" s="508"/>
      <c r="P62" s="479"/>
      <c r="Q62" s="479"/>
      <c r="R62" s="479"/>
      <c r="S62" s="486">
        <v>100</v>
      </c>
      <c r="T62" s="479">
        <f>QUOTIENT(D62,S62)</f>
        <v>8428</v>
      </c>
      <c r="U62" s="479"/>
      <c r="V62" s="479"/>
      <c r="W62" s="479"/>
    </row>
    <row r="65" spans="1:16" s="481" customFormat="1">
      <c r="A65" s="509"/>
      <c r="B65" s="480"/>
      <c r="C65" s="480"/>
      <c r="D65" s="510" t="s">
        <v>1032</v>
      </c>
      <c r="E65" s="480"/>
      <c r="F65" s="480"/>
      <c r="G65" s="480"/>
      <c r="H65" s="480"/>
      <c r="I65" s="480"/>
      <c r="J65" s="480"/>
      <c r="K65" s="480"/>
      <c r="L65" s="480" t="s">
        <v>876</v>
      </c>
      <c r="M65" s="480"/>
      <c r="N65" s="480" t="s">
        <v>1033</v>
      </c>
      <c r="O65" s="503">
        <v>2020</v>
      </c>
      <c r="P65" s="480"/>
    </row>
    <row r="66" spans="1:16" s="481" customFormat="1">
      <c r="A66" s="509"/>
      <c r="B66" s="480"/>
      <c r="C66" s="480"/>
      <c r="D66" s="510"/>
      <c r="E66" s="480"/>
      <c r="F66" s="480"/>
      <c r="G66" s="480"/>
      <c r="H66" s="480"/>
      <c r="I66" s="480"/>
      <c r="J66" s="480"/>
      <c r="K66" s="480"/>
      <c r="L66" s="480"/>
      <c r="M66" s="480"/>
      <c r="N66" s="480"/>
      <c r="O66" s="480"/>
      <c r="P66" s="480"/>
    </row>
    <row r="67" spans="1:16" s="481" customFormat="1">
      <c r="A67" s="509"/>
      <c r="B67" s="480"/>
      <c r="C67" s="480"/>
      <c r="D67" s="510"/>
      <c r="E67" s="480"/>
      <c r="F67" s="480"/>
      <c r="G67" s="480"/>
      <c r="H67" s="480"/>
      <c r="L67" s="480"/>
      <c r="M67" s="480"/>
      <c r="N67" s="480"/>
      <c r="O67" s="480"/>
      <c r="P67" s="480"/>
    </row>
    <row r="68" spans="1:16" s="481" customFormat="1">
      <c r="A68" s="509"/>
      <c r="B68" s="480"/>
      <c r="C68" s="480"/>
      <c r="D68" s="510"/>
      <c r="E68" s="480"/>
      <c r="F68" s="480"/>
      <c r="G68" s="480"/>
      <c r="H68" s="480"/>
      <c r="L68" s="480"/>
      <c r="M68" s="480"/>
      <c r="N68" s="480"/>
      <c r="O68" s="480"/>
      <c r="P68" s="480"/>
    </row>
    <row r="69" spans="1:16" s="481" customFormat="1">
      <c r="A69" s="480"/>
      <c r="B69" s="480"/>
      <c r="C69" s="480"/>
      <c r="D69" s="480"/>
      <c r="E69" s="480"/>
      <c r="F69" s="480"/>
      <c r="G69" s="480"/>
      <c r="H69" s="480"/>
      <c r="L69" s="480"/>
      <c r="M69" s="480"/>
      <c r="N69" s="480"/>
      <c r="O69" s="480"/>
      <c r="P69" s="480"/>
    </row>
    <row r="70" spans="1:16" s="481" customFormat="1">
      <c r="A70" s="479"/>
      <c r="B70" s="479"/>
      <c r="C70" s="479"/>
      <c r="D70" s="479"/>
      <c r="E70" s="479"/>
      <c r="F70" s="479"/>
      <c r="G70" s="479"/>
      <c r="H70" s="479"/>
      <c r="L70" s="479"/>
      <c r="M70" s="479"/>
      <c r="N70" s="479"/>
      <c r="O70" s="479"/>
      <c r="P70" s="479"/>
    </row>
    <row r="72" spans="1:16" s="481" customFormat="1">
      <c r="A72" s="480"/>
      <c r="B72" s="480"/>
      <c r="C72" s="480"/>
      <c r="D72" s="480"/>
      <c r="E72" s="480"/>
      <c r="F72" s="480"/>
      <c r="G72" s="480"/>
      <c r="H72" s="480"/>
      <c r="I72" s="480"/>
      <c r="J72" s="480"/>
      <c r="K72" s="480"/>
      <c r="L72" s="480"/>
      <c r="M72" s="480"/>
      <c r="N72" s="480" t="s">
        <v>1034</v>
      </c>
      <c r="O72" s="480"/>
      <c r="P72" s="480"/>
    </row>
    <row r="73" spans="1:16" s="481" customFormat="1">
      <c r="A73" s="480"/>
      <c r="B73" s="480"/>
      <c r="C73" s="480"/>
      <c r="D73" s="480"/>
      <c r="E73" s="480"/>
      <c r="F73" s="480"/>
      <c r="G73" s="480"/>
      <c r="H73" s="480"/>
      <c r="I73" s="480"/>
      <c r="J73" s="480"/>
      <c r="K73" s="480"/>
      <c r="L73" s="480"/>
      <c r="M73" s="480"/>
      <c r="N73" s="480" t="s">
        <v>1035</v>
      </c>
      <c r="O73" s="480"/>
      <c r="P73" s="480"/>
    </row>
    <row r="74" spans="1:16" s="481" customFormat="1">
      <c r="A74" s="480"/>
      <c r="B74" s="480"/>
      <c r="C74" s="480"/>
      <c r="D74" s="480"/>
      <c r="E74" s="480"/>
      <c r="F74" s="480"/>
      <c r="G74" s="480"/>
      <c r="H74" s="480"/>
      <c r="I74" s="480"/>
      <c r="J74" s="480"/>
      <c r="K74" s="480"/>
      <c r="L74" s="480"/>
      <c r="M74" s="479"/>
      <c r="N74" s="480" t="s">
        <v>1036</v>
      </c>
      <c r="O74" s="479"/>
      <c r="P74" s="480"/>
    </row>
    <row r="75" spans="1:16" s="481" customFormat="1">
      <c r="A75" s="515" t="s">
        <v>913</v>
      </c>
      <c r="B75" s="480"/>
      <c r="C75" s="480"/>
      <c r="D75" s="480"/>
      <c r="E75" s="480"/>
      <c r="F75" s="480"/>
      <c r="G75" s="480"/>
      <c r="H75" s="480"/>
      <c r="I75" s="480"/>
      <c r="J75" s="480"/>
      <c r="K75" s="480"/>
      <c r="L75" s="480"/>
      <c r="M75" s="480"/>
      <c r="N75" s="480"/>
      <c r="O75" s="480"/>
      <c r="P75" s="480"/>
    </row>
    <row r="76" spans="1:16" s="515" customFormat="1">
      <c r="A76" s="515" t="s">
        <v>1051</v>
      </c>
    </row>
    <row r="77" spans="1:16" s="518" customFormat="1">
      <c r="A77" s="515" t="s">
        <v>1052</v>
      </c>
    </row>
    <row r="78" spans="1:16" s="481" customFormat="1">
      <c r="A78" s="515" t="s">
        <v>1053</v>
      </c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0"/>
      <c r="O78" s="480"/>
      <c r="P78" s="480"/>
    </row>
  </sheetData>
  <mergeCells count="22">
    <mergeCell ref="B62:C62"/>
    <mergeCell ref="D62:E62"/>
    <mergeCell ref="F62:G62"/>
    <mergeCell ref="H62:I62"/>
    <mergeCell ref="J62:K62"/>
    <mergeCell ref="B45:C45"/>
    <mergeCell ref="D45:E45"/>
    <mergeCell ref="F45:G45"/>
    <mergeCell ref="H45:I45"/>
    <mergeCell ref="J45:K45"/>
    <mergeCell ref="B61:C61"/>
    <mergeCell ref="D61:E61"/>
    <mergeCell ref="F61:G61"/>
    <mergeCell ref="H61:I61"/>
    <mergeCell ref="J61:K61"/>
    <mergeCell ref="O6:P6"/>
    <mergeCell ref="O25:P25"/>
    <mergeCell ref="B44:C44"/>
    <mergeCell ref="D44:E44"/>
    <mergeCell ref="F44:G44"/>
    <mergeCell ref="H44:I44"/>
    <mergeCell ref="J44:K4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V78"/>
  <sheetViews>
    <sheetView topLeftCell="Y1" zoomScale="60" zoomScaleNormal="60" workbookViewId="0">
      <selection activeCell="AK3" sqref="AK3"/>
    </sheetView>
  </sheetViews>
  <sheetFormatPr defaultColWidth="0" defaultRowHeight="15"/>
  <cols>
    <col min="1" max="24" width="0" style="520" hidden="1" customWidth="1"/>
    <col min="25" max="25" width="9.140625" style="520" customWidth="1"/>
    <col min="26" max="40" width="20.7109375" style="520" customWidth="1"/>
    <col min="41" max="256" width="9.140625" style="520" customWidth="1"/>
    <col min="257" max="16384" width="9" style="520" hidden="1"/>
  </cols>
  <sheetData>
    <row r="1" spans="1:40" ht="36">
      <c r="A1" s="519"/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Y1" s="479"/>
      <c r="Z1" s="479"/>
      <c r="AA1" s="479"/>
      <c r="AB1" s="479"/>
      <c r="AC1" s="479"/>
      <c r="AD1" s="479"/>
      <c r="AE1" s="479"/>
      <c r="AF1" s="479"/>
      <c r="AG1" s="479"/>
      <c r="AH1" s="479"/>
      <c r="AI1" s="479"/>
      <c r="AJ1" s="479"/>
      <c r="AK1" s="479"/>
      <c r="AL1" s="479"/>
      <c r="AM1" s="479"/>
      <c r="AN1" s="479"/>
    </row>
    <row r="2" spans="1:40" ht="36">
      <c r="A2" s="519"/>
      <c r="B2" s="519"/>
      <c r="C2" s="521" t="s">
        <v>1017</v>
      </c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Y2" s="479"/>
      <c r="Z2" s="479"/>
      <c r="AA2" s="482" t="s">
        <v>1017</v>
      </c>
      <c r="AB2" s="479"/>
      <c r="AC2" s="479"/>
      <c r="AD2" s="479"/>
      <c r="AE2" s="479"/>
      <c r="AF2" s="479"/>
      <c r="AG2" s="479"/>
      <c r="AH2" s="479"/>
      <c r="AI2" s="479"/>
      <c r="AJ2" s="479"/>
      <c r="AK2" s="479"/>
      <c r="AL2" s="479"/>
      <c r="AM2" s="479"/>
      <c r="AN2" s="479"/>
    </row>
    <row r="3" spans="1:40" ht="36">
      <c r="A3" s="519"/>
      <c r="B3" s="519"/>
      <c r="C3" s="522" t="s">
        <v>1018</v>
      </c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Y3" s="479"/>
      <c r="Z3" s="479"/>
      <c r="AA3" s="483" t="s">
        <v>1018</v>
      </c>
      <c r="AB3" s="479"/>
      <c r="AC3" s="479"/>
      <c r="AD3" s="479"/>
      <c r="AE3" s="479"/>
      <c r="AF3" s="479"/>
      <c r="AG3" s="479"/>
      <c r="AH3" s="479"/>
      <c r="AI3" s="479"/>
      <c r="AJ3" s="479"/>
      <c r="AK3" s="479"/>
      <c r="AL3" s="479"/>
      <c r="AM3" s="479"/>
      <c r="AN3" s="479"/>
    </row>
    <row r="4" spans="1:40" ht="36">
      <c r="A4" s="519"/>
      <c r="B4" s="519" t="s">
        <v>1019</v>
      </c>
      <c r="C4" s="523"/>
      <c r="D4" s="519"/>
      <c r="E4" s="519"/>
      <c r="F4" s="519" t="s">
        <v>1020</v>
      </c>
      <c r="G4" s="519" t="s">
        <v>1057</v>
      </c>
      <c r="H4" s="524" t="s">
        <v>1021</v>
      </c>
      <c r="I4" s="519" t="s">
        <v>1058</v>
      </c>
      <c r="J4" s="519"/>
      <c r="K4" s="519" t="s">
        <v>1022</v>
      </c>
      <c r="L4" s="519"/>
      <c r="M4" s="525">
        <v>2016</v>
      </c>
      <c r="N4" s="519"/>
      <c r="O4" s="519"/>
      <c r="P4" s="519"/>
      <c r="Y4" s="479"/>
      <c r="Z4" s="479" t="s">
        <v>1019</v>
      </c>
      <c r="AA4" s="480"/>
      <c r="AB4" s="479" t="str">
        <f>'मुख्य पान '!E2</f>
        <v>बळसाणे</v>
      </c>
      <c r="AC4" s="479"/>
      <c r="AD4" s="479" t="s">
        <v>1020</v>
      </c>
      <c r="AE4" s="479" t="str">
        <f>'मुख्य पान '!I2</f>
        <v xml:space="preserve">साक्री </v>
      </c>
      <c r="AF4" s="484" t="s">
        <v>1021</v>
      </c>
      <c r="AG4" s="479" t="str">
        <f>'मुख्य पान '!M2</f>
        <v xml:space="preserve">धुळे </v>
      </c>
      <c r="AH4" s="479"/>
      <c r="AI4" s="479" t="s">
        <v>1022</v>
      </c>
      <c r="AJ4" s="485" t="s">
        <v>125</v>
      </c>
      <c r="AK4" s="486">
        <v>2020</v>
      </c>
      <c r="AL4" s="479"/>
      <c r="AM4" s="479"/>
      <c r="AN4" s="479"/>
    </row>
    <row r="5" spans="1:40" ht="27.75" thickBot="1">
      <c r="A5" s="526"/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Y5" s="480"/>
      <c r="Z5" s="480"/>
      <c r="AA5" s="480"/>
      <c r="AB5" s="480"/>
      <c r="AC5" s="480"/>
      <c r="AD5" s="480"/>
      <c r="AE5" s="480"/>
      <c r="AF5" s="480"/>
      <c r="AG5" s="480"/>
      <c r="AH5" s="480"/>
      <c r="AI5" s="480"/>
      <c r="AJ5" s="480"/>
      <c r="AK5" s="480"/>
      <c r="AL5" s="480"/>
      <c r="AM5" s="480"/>
      <c r="AN5" s="480"/>
    </row>
    <row r="6" spans="1:40" ht="102.75" thickBot="1">
      <c r="A6" s="527" t="s">
        <v>755</v>
      </c>
      <c r="B6" s="528" t="s">
        <v>1023</v>
      </c>
      <c r="C6" s="529" t="s">
        <v>1024</v>
      </c>
      <c r="D6" s="530"/>
      <c r="E6" s="534"/>
      <c r="F6" s="531" t="s">
        <v>1025</v>
      </c>
      <c r="G6" s="530"/>
      <c r="H6" s="534"/>
      <c r="I6" s="532" t="s">
        <v>1026</v>
      </c>
      <c r="J6" s="530"/>
      <c r="K6" s="534"/>
      <c r="L6" s="533" t="s">
        <v>1027</v>
      </c>
      <c r="M6" s="530"/>
      <c r="N6" s="530"/>
      <c r="O6" s="1089" t="s">
        <v>1028</v>
      </c>
      <c r="P6" s="1090"/>
      <c r="Y6" s="487" t="s">
        <v>755</v>
      </c>
      <c r="Z6" s="488" t="s">
        <v>1023</v>
      </c>
      <c r="AA6" s="489" t="s">
        <v>1024</v>
      </c>
      <c r="AB6" s="490"/>
      <c r="AC6" s="494"/>
      <c r="AD6" s="492" t="s">
        <v>1025</v>
      </c>
      <c r="AE6" s="490"/>
      <c r="AF6" s="494"/>
      <c r="AG6" s="492" t="s">
        <v>1026</v>
      </c>
      <c r="AH6" s="490"/>
      <c r="AI6" s="494"/>
      <c r="AJ6" s="493" t="s">
        <v>1027</v>
      </c>
      <c r="AK6" s="490"/>
      <c r="AL6" s="490"/>
      <c r="AM6" s="1069" t="s">
        <v>1028</v>
      </c>
      <c r="AN6" s="1070"/>
    </row>
    <row r="7" spans="1:40" ht="27.75" thickBot="1">
      <c r="A7" s="535"/>
      <c r="B7" s="535" t="s">
        <v>1029</v>
      </c>
      <c r="C7" s="536" t="s">
        <v>763</v>
      </c>
      <c r="D7" s="536" t="s">
        <v>764</v>
      </c>
      <c r="E7" s="536" t="s">
        <v>69</v>
      </c>
      <c r="F7" s="536" t="s">
        <v>763</v>
      </c>
      <c r="G7" s="536" t="s">
        <v>764</v>
      </c>
      <c r="H7" s="536" t="s">
        <v>69</v>
      </c>
      <c r="I7" s="536" t="s">
        <v>763</v>
      </c>
      <c r="J7" s="536" t="s">
        <v>764</v>
      </c>
      <c r="K7" s="536" t="s">
        <v>69</v>
      </c>
      <c r="L7" s="536" t="s">
        <v>763</v>
      </c>
      <c r="M7" s="536" t="s">
        <v>764</v>
      </c>
      <c r="N7" s="537" t="s">
        <v>69</v>
      </c>
      <c r="O7" s="536" t="s">
        <v>763</v>
      </c>
      <c r="P7" s="536" t="s">
        <v>764</v>
      </c>
      <c r="Y7" s="495"/>
      <c r="Z7" s="495" t="s">
        <v>1029</v>
      </c>
      <c r="AA7" s="496" t="s">
        <v>763</v>
      </c>
      <c r="AB7" s="496" t="s">
        <v>764</v>
      </c>
      <c r="AC7" s="496" t="s">
        <v>69</v>
      </c>
      <c r="AD7" s="496" t="s">
        <v>763</v>
      </c>
      <c r="AE7" s="496" t="s">
        <v>764</v>
      </c>
      <c r="AF7" s="496" t="s">
        <v>69</v>
      </c>
      <c r="AG7" s="496" t="s">
        <v>763</v>
      </c>
      <c r="AH7" s="496" t="s">
        <v>764</v>
      </c>
      <c r="AI7" s="496" t="s">
        <v>69</v>
      </c>
      <c r="AJ7" s="496" t="s">
        <v>763</v>
      </c>
      <c r="AK7" s="496" t="s">
        <v>764</v>
      </c>
      <c r="AL7" s="497" t="s">
        <v>69</v>
      </c>
      <c r="AM7" s="496" t="s">
        <v>763</v>
      </c>
      <c r="AN7" s="496" t="s">
        <v>764</v>
      </c>
    </row>
    <row r="8" spans="1:40" ht="99.95" customHeight="1" thickBot="1">
      <c r="A8" s="538">
        <v>1</v>
      </c>
      <c r="B8" s="539" t="s">
        <v>1030</v>
      </c>
      <c r="C8" s="540">
        <v>232358</v>
      </c>
      <c r="D8" s="540">
        <v>78560</v>
      </c>
      <c r="E8" s="541">
        <f>SUM(C8:D8)</f>
        <v>310918</v>
      </c>
      <c r="F8" s="542">
        <v>1111</v>
      </c>
      <c r="G8" s="542">
        <v>2222</v>
      </c>
      <c r="H8" s="541">
        <f>SUM(F8:G8)</f>
        <v>3333</v>
      </c>
      <c r="I8" s="542">
        <v>1212</v>
      </c>
      <c r="J8" s="542">
        <v>2121</v>
      </c>
      <c r="K8" s="541">
        <f>SUM(I8:J8)</f>
        <v>3333</v>
      </c>
      <c r="L8" s="543">
        <f t="shared" ref="L8:M10" si="0">SUM(F8,I8)</f>
        <v>2323</v>
      </c>
      <c r="M8" s="543">
        <f t="shared" si="0"/>
        <v>4343</v>
      </c>
      <c r="N8" s="541">
        <f>SUM(L8:M8)</f>
        <v>6666</v>
      </c>
      <c r="O8" s="544"/>
      <c r="P8" s="544"/>
      <c r="Y8" s="498">
        <v>1</v>
      </c>
      <c r="Z8" s="499" t="s">
        <v>1030</v>
      </c>
      <c r="AA8" s="500">
        <v>232358</v>
      </c>
      <c r="AB8" s="500">
        <v>78560</v>
      </c>
      <c r="AC8" s="498">
        <f>SUM(AA8:AB8)</f>
        <v>310918</v>
      </c>
      <c r="AD8" s="501">
        <f>PRODUCT(AR8,AM9)</f>
        <v>10</v>
      </c>
      <c r="AE8" s="501">
        <f>PRODUCT(AS8,AM9)</f>
        <v>10</v>
      </c>
      <c r="AF8" s="498">
        <f>SUM(AD8:AE8)</f>
        <v>20</v>
      </c>
      <c r="AG8" s="501">
        <f>PRODUCT(AR8,AN9)</f>
        <v>12</v>
      </c>
      <c r="AH8" s="501">
        <f>PRODUCT(AS8,AN9)</f>
        <v>12</v>
      </c>
      <c r="AI8" s="498">
        <f>SUM(AG8:AH8)</f>
        <v>24</v>
      </c>
      <c r="AJ8" s="501">
        <f t="shared" ref="AJ8:AK10" si="1">SUM(AD8,AG8)</f>
        <v>22</v>
      </c>
      <c r="AK8" s="501">
        <f t="shared" si="1"/>
        <v>22</v>
      </c>
      <c r="AL8" s="498">
        <f>SUM(AJ8:AK8)</f>
        <v>44</v>
      </c>
      <c r="AM8" s="502"/>
      <c r="AN8" s="502"/>
    </row>
    <row r="9" spans="1:40" ht="99.95" customHeight="1" thickBot="1">
      <c r="A9" s="538">
        <v>2</v>
      </c>
      <c r="B9" s="545" t="s">
        <v>1009</v>
      </c>
      <c r="C9" s="546">
        <v>35180</v>
      </c>
      <c r="D9" s="540">
        <v>15150</v>
      </c>
      <c r="E9" s="541">
        <f>SUM(C9:D9)</f>
        <v>50330</v>
      </c>
      <c r="F9" s="542">
        <v>1111</v>
      </c>
      <c r="G9" s="542">
        <v>2222</v>
      </c>
      <c r="H9" s="541">
        <f>SUM(F9:G9)</f>
        <v>3333</v>
      </c>
      <c r="I9" s="542">
        <v>1212</v>
      </c>
      <c r="J9" s="542">
        <v>2121</v>
      </c>
      <c r="K9" s="541">
        <f>SUM(I9:J9)</f>
        <v>3333</v>
      </c>
      <c r="L9" s="547">
        <f t="shared" si="0"/>
        <v>2323</v>
      </c>
      <c r="M9" s="543">
        <f t="shared" si="0"/>
        <v>4343</v>
      </c>
      <c r="N9" s="541">
        <f>SUM(L9:M9)</f>
        <v>6666</v>
      </c>
      <c r="O9" s="540">
        <v>10</v>
      </c>
      <c r="P9" s="540">
        <v>10</v>
      </c>
      <c r="Y9" s="498">
        <v>2</v>
      </c>
      <c r="Z9" s="504" t="s">
        <v>1009</v>
      </c>
      <c r="AA9" s="505">
        <v>35180</v>
      </c>
      <c r="AB9" s="500">
        <v>15150</v>
      </c>
      <c r="AC9" s="498">
        <f t="shared" ref="AC9:AC10" si="2">SUM(AA9:AB9)</f>
        <v>50330</v>
      </c>
      <c r="AD9" s="501">
        <f>PRODUCT(AR9,AM9)</f>
        <v>10</v>
      </c>
      <c r="AE9" s="501">
        <f>PRODUCT(AS9,AM9)</f>
        <v>10</v>
      </c>
      <c r="AF9" s="498">
        <f t="shared" ref="AF9:AF10" si="3">SUM(AD9:AE9)</f>
        <v>20</v>
      </c>
      <c r="AG9" s="501">
        <f>PRODUCT(AR9,AN9)</f>
        <v>12</v>
      </c>
      <c r="AH9" s="501">
        <f>PRODUCT(AS9,AN9)</f>
        <v>12</v>
      </c>
      <c r="AI9" s="498">
        <f t="shared" ref="AI9:AI10" si="4">SUM(AG9:AH9)</f>
        <v>24</v>
      </c>
      <c r="AJ9" s="503">
        <f t="shared" si="1"/>
        <v>22</v>
      </c>
      <c r="AK9" s="501">
        <f t="shared" si="1"/>
        <v>22</v>
      </c>
      <c r="AL9" s="498">
        <f t="shared" ref="AL9:AL10" si="5">SUM(AJ9:AK9)</f>
        <v>44</v>
      </c>
      <c r="AM9" s="500">
        <v>10</v>
      </c>
      <c r="AN9" s="500">
        <v>12</v>
      </c>
    </row>
    <row r="10" spans="1:40" ht="99.95" customHeight="1" thickBot="1">
      <c r="A10" s="538">
        <v>3</v>
      </c>
      <c r="B10" s="545" t="s">
        <v>1031</v>
      </c>
      <c r="C10" s="540">
        <v>35180</v>
      </c>
      <c r="D10" s="540">
        <v>15150</v>
      </c>
      <c r="E10" s="541">
        <f>SUM(C10:D10)</f>
        <v>50330</v>
      </c>
      <c r="F10" s="542">
        <v>1111</v>
      </c>
      <c r="G10" s="542">
        <v>2222</v>
      </c>
      <c r="H10" s="541">
        <f>SUM(F10:G10)</f>
        <v>3333</v>
      </c>
      <c r="I10" s="542">
        <v>1212</v>
      </c>
      <c r="J10" s="542">
        <v>2121</v>
      </c>
      <c r="K10" s="541">
        <f>SUM(I10:J10)</f>
        <v>3333</v>
      </c>
      <c r="L10" s="543">
        <f t="shared" si="0"/>
        <v>2323</v>
      </c>
      <c r="M10" s="543">
        <f t="shared" si="0"/>
        <v>4343</v>
      </c>
      <c r="N10" s="541">
        <f>SUM(L10:M10)</f>
        <v>6666</v>
      </c>
      <c r="O10" s="548"/>
      <c r="P10" s="549" t="s">
        <v>60</v>
      </c>
      <c r="Y10" s="498">
        <v>3</v>
      </c>
      <c r="Z10" s="504" t="s">
        <v>1031</v>
      </c>
      <c r="AA10" s="500">
        <v>35180</v>
      </c>
      <c r="AB10" s="500">
        <v>15150</v>
      </c>
      <c r="AC10" s="498">
        <f t="shared" si="2"/>
        <v>50330</v>
      </c>
      <c r="AD10" s="501">
        <f>PRODUCT(AR10,AM9)</f>
        <v>10</v>
      </c>
      <c r="AE10" s="501">
        <f>PRODUCT(AS10,AM9)</f>
        <v>10</v>
      </c>
      <c r="AF10" s="498">
        <f t="shared" si="3"/>
        <v>20</v>
      </c>
      <c r="AG10" s="501">
        <f>PRODUCT(AR10,AN9)</f>
        <v>12</v>
      </c>
      <c r="AH10" s="501">
        <f>PRODUCT(AS10,AN9)</f>
        <v>12</v>
      </c>
      <c r="AI10" s="498">
        <f t="shared" si="4"/>
        <v>24</v>
      </c>
      <c r="AJ10" s="501">
        <f t="shared" si="1"/>
        <v>22</v>
      </c>
      <c r="AK10" s="501">
        <f t="shared" si="1"/>
        <v>22</v>
      </c>
      <c r="AL10" s="498">
        <f t="shared" si="5"/>
        <v>44</v>
      </c>
      <c r="AM10" s="506"/>
      <c r="AN10" s="507" t="s">
        <v>60</v>
      </c>
    </row>
    <row r="11" spans="1:40" ht="99.95" customHeight="1" thickBot="1">
      <c r="A11" s="541">
        <v>4</v>
      </c>
      <c r="B11" s="550" t="s">
        <v>69</v>
      </c>
      <c r="C11" s="541">
        <f t="shared" ref="C11:K11" si="6">SUM(C8:C10)</f>
        <v>302718</v>
      </c>
      <c r="D11" s="541">
        <f t="shared" si="6"/>
        <v>108860</v>
      </c>
      <c r="E11" s="541">
        <f t="shared" si="6"/>
        <v>411578</v>
      </c>
      <c r="F11" s="541">
        <f t="shared" si="6"/>
        <v>3333</v>
      </c>
      <c r="G11" s="541">
        <f t="shared" si="6"/>
        <v>6666</v>
      </c>
      <c r="H11" s="541">
        <f t="shared" si="6"/>
        <v>9999</v>
      </c>
      <c r="I11" s="541">
        <f t="shared" si="6"/>
        <v>3636</v>
      </c>
      <c r="J11" s="541">
        <f t="shared" si="6"/>
        <v>6363</v>
      </c>
      <c r="K11" s="541">
        <f t="shared" si="6"/>
        <v>9999</v>
      </c>
      <c r="L11" s="541">
        <f>SUM(L8:L10)</f>
        <v>6969</v>
      </c>
      <c r="M11" s="541">
        <f>SUM(M8:M10)</f>
        <v>13029</v>
      </c>
      <c r="N11" s="541">
        <f>SUM(N8:N10)</f>
        <v>19998</v>
      </c>
      <c r="O11" s="550" t="s">
        <v>642</v>
      </c>
      <c r="P11" s="541">
        <f>SUM(O9,P9)</f>
        <v>20</v>
      </c>
      <c r="Y11" s="498">
        <v>4</v>
      </c>
      <c r="Z11" s="508" t="s">
        <v>69</v>
      </c>
      <c r="AA11" s="498">
        <f t="shared" ref="AA11:AI11" si="7">SUM(AA8:AA10)</f>
        <v>302718</v>
      </c>
      <c r="AB11" s="498">
        <f t="shared" si="7"/>
        <v>108860</v>
      </c>
      <c r="AC11" s="498">
        <f t="shared" si="7"/>
        <v>411578</v>
      </c>
      <c r="AD11" s="498">
        <f t="shared" si="7"/>
        <v>30</v>
      </c>
      <c r="AE11" s="498">
        <f t="shared" si="7"/>
        <v>30</v>
      </c>
      <c r="AF11" s="498">
        <f t="shared" si="7"/>
        <v>60</v>
      </c>
      <c r="AG11" s="498">
        <f t="shared" si="7"/>
        <v>36</v>
      </c>
      <c r="AH11" s="498">
        <f t="shared" si="7"/>
        <v>36</v>
      </c>
      <c r="AI11" s="498">
        <f t="shared" si="7"/>
        <v>72</v>
      </c>
      <c r="AJ11" s="498">
        <f>SUM(AJ8:AJ10)</f>
        <v>66</v>
      </c>
      <c r="AK11" s="498">
        <f t="shared" ref="AK11:AL11" si="8">SUM(AK8:AK10)</f>
        <v>66</v>
      </c>
      <c r="AL11" s="498">
        <f t="shared" si="8"/>
        <v>132</v>
      </c>
      <c r="AM11" s="508" t="s">
        <v>642</v>
      </c>
      <c r="AN11" s="498">
        <f>SUM(AM9,AN9)</f>
        <v>22</v>
      </c>
    </row>
    <row r="12" spans="1:40" ht="27">
      <c r="A12" s="526"/>
      <c r="B12" s="526"/>
      <c r="C12" s="526"/>
      <c r="D12" s="526"/>
      <c r="E12" s="526"/>
      <c r="F12" s="526"/>
      <c r="G12" s="526"/>
      <c r="H12" s="526"/>
      <c r="I12" s="526"/>
      <c r="J12" s="526"/>
      <c r="K12" s="526"/>
      <c r="L12" s="526"/>
      <c r="M12" s="526"/>
      <c r="N12" s="526"/>
      <c r="O12" s="526"/>
      <c r="P12" s="526"/>
      <c r="Y12" s="480"/>
      <c r="Z12" s="480"/>
      <c r="AA12" s="480"/>
      <c r="AB12" s="480"/>
      <c r="AC12" s="480"/>
      <c r="AD12" s="480"/>
      <c r="AE12" s="480"/>
      <c r="AF12" s="480"/>
      <c r="AG12" s="480"/>
      <c r="AH12" s="480"/>
      <c r="AI12" s="480"/>
      <c r="AJ12" s="480"/>
      <c r="AK12" s="480"/>
      <c r="AL12" s="480"/>
      <c r="AM12" s="480"/>
      <c r="AN12" s="480"/>
    </row>
    <row r="13" spans="1:40" ht="27">
      <c r="A13" s="551"/>
      <c r="B13" s="526"/>
      <c r="C13" s="526"/>
      <c r="D13" s="552" t="s">
        <v>1059</v>
      </c>
      <c r="E13" s="526"/>
      <c r="F13" s="526"/>
      <c r="G13" s="526"/>
      <c r="H13" s="526"/>
      <c r="I13" s="526"/>
      <c r="J13" s="526"/>
      <c r="K13" s="526"/>
      <c r="L13" s="526" t="s">
        <v>876</v>
      </c>
      <c r="M13" s="526"/>
      <c r="N13" s="526" t="s">
        <v>1033</v>
      </c>
      <c r="O13" s="526" t="s">
        <v>1054</v>
      </c>
      <c r="P13" s="526"/>
      <c r="Y13" s="509"/>
      <c r="Z13" s="480"/>
      <c r="AA13" s="480"/>
      <c r="AB13" s="510" t="s">
        <v>1032</v>
      </c>
      <c r="AC13" s="480"/>
      <c r="AD13" s="480"/>
      <c r="AE13" s="480"/>
      <c r="AF13" s="480"/>
      <c r="AG13" s="480"/>
      <c r="AH13" s="480"/>
      <c r="AI13" s="480"/>
      <c r="AJ13" s="480" t="s">
        <v>876</v>
      </c>
      <c r="AK13" s="480"/>
      <c r="AL13" s="480" t="s">
        <v>1033</v>
      </c>
      <c r="AM13" s="503">
        <v>2020</v>
      </c>
      <c r="AN13" s="480"/>
    </row>
    <row r="14" spans="1:40" ht="27">
      <c r="A14" s="551"/>
      <c r="B14" s="526"/>
      <c r="C14" s="526"/>
      <c r="D14" s="552"/>
      <c r="E14" s="526"/>
      <c r="F14" s="526"/>
      <c r="G14" s="526"/>
      <c r="H14" s="526"/>
      <c r="I14" s="526"/>
      <c r="J14" s="526"/>
      <c r="K14" s="526"/>
      <c r="L14" s="526"/>
      <c r="M14" s="526"/>
      <c r="N14" s="526"/>
      <c r="O14" s="526"/>
      <c r="P14" s="526"/>
      <c r="Y14" s="509"/>
      <c r="Z14" s="480"/>
      <c r="AA14" s="480"/>
      <c r="AB14" s="510"/>
      <c r="AC14" s="480"/>
      <c r="AD14" s="480"/>
      <c r="AE14" s="480"/>
      <c r="AF14" s="480"/>
      <c r="AG14" s="480"/>
      <c r="AH14" s="480"/>
      <c r="AI14" s="480"/>
      <c r="AJ14" s="480"/>
      <c r="AK14" s="480"/>
      <c r="AL14" s="480"/>
      <c r="AM14" s="480"/>
      <c r="AN14" s="480"/>
    </row>
    <row r="15" spans="1:40" ht="27">
      <c r="A15" s="551"/>
      <c r="B15" s="526"/>
      <c r="C15" s="526"/>
      <c r="D15" s="552"/>
      <c r="E15" s="526"/>
      <c r="F15" s="526"/>
      <c r="G15" s="526"/>
      <c r="H15" s="526"/>
      <c r="I15" s="526"/>
      <c r="J15" s="526"/>
      <c r="K15" s="526"/>
      <c r="L15" s="526"/>
      <c r="M15" s="526"/>
      <c r="N15" s="526"/>
      <c r="O15" s="526"/>
      <c r="P15" s="526"/>
      <c r="Y15" s="509"/>
      <c r="Z15" s="480"/>
      <c r="AA15" s="480"/>
      <c r="AB15" s="51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  <c r="AM15" s="480"/>
      <c r="AN15" s="480"/>
    </row>
    <row r="16" spans="1:40" ht="27">
      <c r="A16" s="551"/>
      <c r="B16" s="526"/>
      <c r="C16" s="526"/>
      <c r="D16" s="552"/>
      <c r="E16" s="526"/>
      <c r="F16" s="526"/>
      <c r="G16" s="526"/>
      <c r="H16" s="526"/>
      <c r="I16" s="526"/>
      <c r="J16" s="526" t="s">
        <v>1034</v>
      </c>
      <c r="K16" s="526"/>
      <c r="L16" s="526"/>
      <c r="M16" s="526"/>
      <c r="N16" s="526"/>
      <c r="O16" s="526"/>
      <c r="P16" s="526"/>
      <c r="Y16" s="509"/>
      <c r="Z16" s="480"/>
      <c r="AA16" s="480"/>
      <c r="AB16" s="510"/>
      <c r="AC16" s="480"/>
      <c r="AD16" s="480"/>
      <c r="AE16" s="480"/>
      <c r="AF16" s="480"/>
      <c r="AG16" s="480"/>
      <c r="AH16" s="480"/>
      <c r="AI16" s="480"/>
      <c r="AJ16" s="480"/>
      <c r="AK16" s="480"/>
      <c r="AL16" s="480"/>
      <c r="AM16" s="480"/>
      <c r="AN16" s="480"/>
    </row>
    <row r="17" spans="1:40" ht="27">
      <c r="A17" s="526"/>
      <c r="B17" s="526"/>
      <c r="C17" s="526"/>
      <c r="D17" s="526"/>
      <c r="E17" s="526"/>
      <c r="F17" s="526"/>
      <c r="G17" s="526"/>
      <c r="H17" s="526"/>
      <c r="I17" s="526"/>
      <c r="J17" s="526" t="s">
        <v>1055</v>
      </c>
      <c r="K17" s="526"/>
      <c r="L17" s="526"/>
      <c r="M17" s="526"/>
      <c r="N17" s="526"/>
      <c r="O17" s="526"/>
      <c r="P17" s="526"/>
      <c r="Y17" s="509"/>
      <c r="Z17" s="480"/>
      <c r="AA17" s="480"/>
      <c r="AB17" s="510"/>
      <c r="AC17" s="480"/>
      <c r="AD17" s="480"/>
      <c r="AE17" s="480"/>
      <c r="AF17" s="480"/>
      <c r="AG17" s="480"/>
      <c r="AH17" s="480"/>
      <c r="AI17" s="480"/>
      <c r="AJ17" s="480"/>
      <c r="AK17" s="480"/>
      <c r="AL17" s="480"/>
      <c r="AM17" s="480"/>
      <c r="AN17" s="480"/>
    </row>
    <row r="18" spans="1:40" ht="36">
      <c r="A18" s="519"/>
      <c r="B18" s="519"/>
      <c r="C18" s="519"/>
      <c r="D18" s="519"/>
      <c r="E18" s="519"/>
      <c r="F18" s="519"/>
      <c r="G18" s="519"/>
      <c r="H18" s="519"/>
      <c r="I18" s="519"/>
      <c r="J18" s="553" t="s">
        <v>1060</v>
      </c>
      <c r="K18" s="519"/>
      <c r="L18" s="519"/>
      <c r="M18" s="519"/>
      <c r="N18" s="519"/>
      <c r="O18" s="519"/>
      <c r="P18" s="519"/>
      <c r="Y18" s="509"/>
      <c r="Z18" s="480"/>
      <c r="AA18" s="480"/>
      <c r="AB18" s="510"/>
      <c r="AC18" s="480"/>
      <c r="AD18" s="480"/>
      <c r="AE18" s="480"/>
      <c r="AF18" s="480"/>
      <c r="AG18" s="480"/>
      <c r="AH18" s="480"/>
      <c r="AI18" s="480"/>
      <c r="AJ18" s="480"/>
      <c r="AK18" s="480"/>
      <c r="AL18" s="480"/>
      <c r="AM18" s="480" t="s">
        <v>1034</v>
      </c>
      <c r="AN18" s="480"/>
    </row>
    <row r="19" spans="1:40" s="568" customFormat="1" ht="27">
      <c r="A19" s="554"/>
      <c r="B19" s="555" t="s">
        <v>1056</v>
      </c>
      <c r="C19" s="555"/>
      <c r="D19" s="555"/>
      <c r="E19" s="555"/>
      <c r="F19" s="555"/>
      <c r="G19" s="555"/>
      <c r="H19" s="555"/>
      <c r="I19" s="555"/>
      <c r="J19" s="556"/>
      <c r="K19" s="555"/>
      <c r="L19" s="555"/>
      <c r="M19" s="555"/>
      <c r="N19" s="555"/>
      <c r="O19" s="555"/>
      <c r="P19" s="555"/>
      <c r="Y19" s="480"/>
      <c r="Z19" s="480"/>
      <c r="AA19" s="480"/>
      <c r="AB19" s="480"/>
      <c r="AC19" s="480"/>
      <c r="AD19" s="480"/>
      <c r="AE19" s="480"/>
      <c r="AF19" s="480"/>
      <c r="AG19" s="480"/>
      <c r="AH19" s="480"/>
      <c r="AI19" s="480"/>
      <c r="AJ19" s="480"/>
      <c r="AK19" s="480"/>
      <c r="AL19" s="480"/>
      <c r="AM19" s="480" t="s">
        <v>1035</v>
      </c>
      <c r="AN19" s="480"/>
    </row>
    <row r="20" spans="1:40" ht="36">
      <c r="A20" s="519"/>
      <c r="B20" s="519"/>
      <c r="C20" s="519"/>
      <c r="D20" s="519"/>
      <c r="E20" s="519"/>
      <c r="F20" s="519"/>
      <c r="G20" s="519"/>
      <c r="H20" s="519"/>
      <c r="I20" s="519"/>
      <c r="J20" s="553"/>
      <c r="K20" s="519"/>
      <c r="L20" s="519"/>
      <c r="M20" s="519"/>
      <c r="N20" s="519"/>
      <c r="O20" s="519"/>
      <c r="P20" s="519"/>
      <c r="Y20" s="479"/>
      <c r="Z20" s="479"/>
      <c r="AA20" s="479"/>
      <c r="AB20" s="479"/>
      <c r="AC20" s="479"/>
      <c r="AD20" s="479"/>
      <c r="AE20" s="479"/>
      <c r="AF20" s="479"/>
      <c r="AG20" s="480"/>
      <c r="AH20" s="480"/>
      <c r="AI20" s="479"/>
      <c r="AJ20" s="479"/>
      <c r="AK20" s="479"/>
      <c r="AL20" s="479"/>
      <c r="AM20" s="480" t="s">
        <v>1036</v>
      </c>
      <c r="AN20" s="479"/>
    </row>
    <row r="21" spans="1:40" ht="36">
      <c r="A21" s="519"/>
      <c r="B21" s="519"/>
      <c r="C21" s="557" t="s">
        <v>1017</v>
      </c>
      <c r="D21" s="519"/>
      <c r="E21" s="519"/>
      <c r="F21" s="519"/>
      <c r="G21" s="519"/>
      <c r="H21" s="519"/>
      <c r="I21" s="519"/>
      <c r="J21" s="519"/>
      <c r="K21" s="519"/>
      <c r="L21" s="519"/>
      <c r="M21" s="519"/>
      <c r="N21" s="519"/>
      <c r="O21" s="519"/>
      <c r="P21" s="519"/>
      <c r="Y21" s="479"/>
      <c r="Z21" s="479"/>
      <c r="AA21" s="511" t="s">
        <v>1017</v>
      </c>
      <c r="AB21" s="479"/>
      <c r="AC21" s="479"/>
      <c r="AD21" s="479"/>
      <c r="AE21" s="479"/>
      <c r="AF21" s="479"/>
      <c r="AG21" s="479"/>
      <c r="AH21" s="479"/>
      <c r="AI21" s="479"/>
      <c r="AJ21" s="479"/>
      <c r="AK21" s="479"/>
      <c r="AL21" s="479"/>
      <c r="AM21" s="479"/>
      <c r="AN21" s="479"/>
    </row>
    <row r="22" spans="1:40" ht="36">
      <c r="A22" s="519"/>
      <c r="B22" s="558"/>
      <c r="C22" s="521" t="s">
        <v>1037</v>
      </c>
      <c r="D22" s="519"/>
      <c r="E22" s="519"/>
      <c r="F22" s="519"/>
      <c r="G22" s="519"/>
      <c r="H22" s="519"/>
      <c r="I22" s="519"/>
      <c r="J22" s="519"/>
      <c r="K22" s="519"/>
      <c r="L22" s="519"/>
      <c r="M22" s="519"/>
      <c r="N22" s="519"/>
      <c r="O22" s="519"/>
      <c r="P22" s="519"/>
      <c r="Y22" s="479"/>
      <c r="Z22" s="512"/>
      <c r="AA22" s="482" t="s">
        <v>1037</v>
      </c>
      <c r="AB22" s="479"/>
      <c r="AC22" s="479"/>
      <c r="AD22" s="479"/>
      <c r="AE22" s="479"/>
      <c r="AF22" s="479"/>
      <c r="AG22" s="479"/>
      <c r="AH22" s="479"/>
      <c r="AI22" s="479"/>
      <c r="AJ22" s="479"/>
      <c r="AK22" s="479"/>
      <c r="AL22" s="479"/>
      <c r="AM22" s="479"/>
      <c r="AN22" s="479"/>
    </row>
    <row r="23" spans="1:40" ht="36">
      <c r="A23" s="519"/>
      <c r="B23" s="519"/>
      <c r="C23" s="519" t="s">
        <v>1019</v>
      </c>
      <c r="D23" s="519"/>
      <c r="E23" s="519"/>
      <c r="F23" s="519" t="s">
        <v>1020</v>
      </c>
      <c r="G23" s="519" t="s">
        <v>1057</v>
      </c>
      <c r="H23" s="519" t="s">
        <v>1021</v>
      </c>
      <c r="I23" s="519" t="s">
        <v>1058</v>
      </c>
      <c r="J23" s="519"/>
      <c r="K23" s="519" t="s">
        <v>1022</v>
      </c>
      <c r="L23" s="519"/>
      <c r="M23" s="525">
        <v>2016</v>
      </c>
      <c r="N23" s="519"/>
      <c r="O23" s="519"/>
      <c r="P23" s="519"/>
      <c r="Y23" s="479"/>
      <c r="Z23" s="479"/>
      <c r="AA23" s="479" t="s">
        <v>1019</v>
      </c>
      <c r="AB23" s="479"/>
      <c r="AC23" s="479" t="s">
        <v>1038</v>
      </c>
      <c r="AD23" s="479" t="s">
        <v>1020</v>
      </c>
      <c r="AE23" s="479" t="s">
        <v>714</v>
      </c>
      <c r="AF23" s="479" t="s">
        <v>1021</v>
      </c>
      <c r="AG23" s="479" t="s">
        <v>713</v>
      </c>
      <c r="AH23" s="479"/>
      <c r="AI23" s="479" t="s">
        <v>1022</v>
      </c>
      <c r="AJ23" s="485" t="s">
        <v>125</v>
      </c>
      <c r="AK23" s="486">
        <v>2020</v>
      </c>
      <c r="AL23" s="479"/>
      <c r="AM23" s="479"/>
      <c r="AN23" s="479"/>
    </row>
    <row r="24" spans="1:40" ht="27.75" thickBot="1">
      <c r="A24" s="526"/>
      <c r="B24" s="526"/>
      <c r="C24" s="526"/>
      <c r="D24" s="526"/>
      <c r="E24" s="526"/>
      <c r="F24" s="526"/>
      <c r="G24" s="526"/>
      <c r="H24" s="526"/>
      <c r="I24" s="526"/>
      <c r="J24" s="526"/>
      <c r="K24" s="526"/>
      <c r="L24" s="526"/>
      <c r="M24" s="526"/>
      <c r="N24" s="526"/>
      <c r="O24" s="526"/>
      <c r="P24" s="526"/>
      <c r="Y24" s="480"/>
      <c r="Z24" s="480"/>
      <c r="AA24" s="480"/>
      <c r="AB24" s="480"/>
      <c r="AC24" s="480"/>
      <c r="AD24" s="480"/>
      <c r="AE24" s="480"/>
      <c r="AF24" s="480"/>
      <c r="AG24" s="480"/>
      <c r="AH24" s="480"/>
      <c r="AI24" s="480"/>
      <c r="AJ24" s="480"/>
      <c r="AK24" s="480"/>
      <c r="AL24" s="480"/>
      <c r="AM24" s="480"/>
      <c r="AN24" s="480"/>
    </row>
    <row r="25" spans="1:40" ht="27.75" thickBot="1">
      <c r="A25" s="527" t="s">
        <v>755</v>
      </c>
      <c r="B25" s="527" t="s">
        <v>1023</v>
      </c>
      <c r="C25" s="529" t="s">
        <v>1024</v>
      </c>
      <c r="D25" s="530"/>
      <c r="E25" s="534"/>
      <c r="F25" s="531" t="s">
        <v>1025</v>
      </c>
      <c r="G25" s="530"/>
      <c r="H25" s="534"/>
      <c r="I25" s="532" t="s">
        <v>1026</v>
      </c>
      <c r="J25" s="530"/>
      <c r="K25" s="534"/>
      <c r="L25" s="533" t="s">
        <v>1027</v>
      </c>
      <c r="M25" s="530"/>
      <c r="N25" s="530"/>
      <c r="O25" s="1089" t="s">
        <v>1028</v>
      </c>
      <c r="P25" s="1090"/>
      <c r="Y25" s="487" t="s">
        <v>755</v>
      </c>
      <c r="Z25" s="487" t="s">
        <v>1023</v>
      </c>
      <c r="AA25" s="489" t="s">
        <v>1024</v>
      </c>
      <c r="AB25" s="490"/>
      <c r="AC25" s="494"/>
      <c r="AD25" s="492" t="s">
        <v>1025</v>
      </c>
      <c r="AE25" s="490"/>
      <c r="AF25" s="494"/>
      <c r="AG25" s="513" t="s">
        <v>1026</v>
      </c>
      <c r="AH25" s="490"/>
      <c r="AI25" s="494"/>
      <c r="AJ25" s="493" t="s">
        <v>1027</v>
      </c>
      <c r="AK25" s="490"/>
      <c r="AL25" s="490"/>
      <c r="AM25" s="1069" t="s">
        <v>1028</v>
      </c>
      <c r="AN25" s="1070"/>
    </row>
    <row r="26" spans="1:40" ht="27.75" thickBot="1">
      <c r="A26" s="535"/>
      <c r="B26" s="535" t="s">
        <v>1029</v>
      </c>
      <c r="C26" s="536" t="s">
        <v>763</v>
      </c>
      <c r="D26" s="536" t="s">
        <v>764</v>
      </c>
      <c r="E26" s="536" t="s">
        <v>69</v>
      </c>
      <c r="F26" s="536" t="s">
        <v>763</v>
      </c>
      <c r="G26" s="536" t="s">
        <v>764</v>
      </c>
      <c r="H26" s="536" t="s">
        <v>69</v>
      </c>
      <c r="I26" s="536" t="s">
        <v>763</v>
      </c>
      <c r="J26" s="536" t="s">
        <v>764</v>
      </c>
      <c r="K26" s="536" t="s">
        <v>69</v>
      </c>
      <c r="L26" s="536" t="s">
        <v>763</v>
      </c>
      <c r="M26" s="536" t="s">
        <v>764</v>
      </c>
      <c r="N26" s="537" t="s">
        <v>69</v>
      </c>
      <c r="O26" s="536" t="s">
        <v>763</v>
      </c>
      <c r="P26" s="536" t="s">
        <v>764</v>
      </c>
      <c r="Y26" s="495"/>
      <c r="Z26" s="495" t="s">
        <v>1029</v>
      </c>
      <c r="AA26" s="496" t="s">
        <v>763</v>
      </c>
      <c r="AB26" s="496" t="s">
        <v>764</v>
      </c>
      <c r="AC26" s="496" t="s">
        <v>69</v>
      </c>
      <c r="AD26" s="496" t="s">
        <v>763</v>
      </c>
      <c r="AE26" s="496" t="s">
        <v>764</v>
      </c>
      <c r="AF26" s="496" t="s">
        <v>69</v>
      </c>
      <c r="AG26" s="496" t="s">
        <v>763</v>
      </c>
      <c r="AH26" s="496" t="s">
        <v>764</v>
      </c>
      <c r="AI26" s="496" t="s">
        <v>69</v>
      </c>
      <c r="AJ26" s="496" t="s">
        <v>763</v>
      </c>
      <c r="AK26" s="496" t="s">
        <v>764</v>
      </c>
      <c r="AL26" s="497" t="s">
        <v>69</v>
      </c>
      <c r="AM26" s="496" t="s">
        <v>763</v>
      </c>
      <c r="AN26" s="496" t="s">
        <v>764</v>
      </c>
    </row>
    <row r="27" spans="1:40" ht="99.95" customHeight="1" thickBot="1">
      <c r="A27" s="538">
        <v>1</v>
      </c>
      <c r="B27" s="539" t="s">
        <v>1039</v>
      </c>
      <c r="C27" s="540">
        <v>45170</v>
      </c>
      <c r="D27" s="540">
        <v>22500</v>
      </c>
      <c r="E27" s="541">
        <f>SUM(C27:D27)</f>
        <v>67670</v>
      </c>
      <c r="F27" s="542">
        <v>111</v>
      </c>
      <c r="G27" s="542">
        <v>222</v>
      </c>
      <c r="H27" s="541">
        <f>SUM(F27:G27)</f>
        <v>333</v>
      </c>
      <c r="I27" s="542">
        <v>121</v>
      </c>
      <c r="J27" s="542">
        <v>212</v>
      </c>
      <c r="K27" s="541">
        <f>SUM(I27:J27)</f>
        <v>333</v>
      </c>
      <c r="L27" s="543">
        <f t="shared" ref="L27:M29" si="9">SUM(F27,I27)</f>
        <v>232</v>
      </c>
      <c r="M27" s="543">
        <f t="shared" si="9"/>
        <v>434</v>
      </c>
      <c r="N27" s="541">
        <f>SUM(L27:M27)</f>
        <v>666</v>
      </c>
      <c r="O27" s="544"/>
      <c r="P27" s="544"/>
      <c r="Y27" s="498">
        <v>1</v>
      </c>
      <c r="Z27" s="499" t="s">
        <v>1039</v>
      </c>
      <c r="AA27" s="500">
        <v>45170</v>
      </c>
      <c r="AB27" s="500">
        <v>22500</v>
      </c>
      <c r="AC27" s="498">
        <f>SUM(AA27:AB27)</f>
        <v>67670</v>
      </c>
      <c r="AD27" s="501">
        <f>PRODUCT(AR27,AM28)</f>
        <v>58</v>
      </c>
      <c r="AE27" s="501">
        <f>PRODUCT(AS27,AM28)</f>
        <v>58</v>
      </c>
      <c r="AF27" s="498">
        <f>SUM(AD27:AE27)</f>
        <v>116</v>
      </c>
      <c r="AG27" s="501">
        <f>PRODUCT(AR27,AN28)</f>
        <v>12</v>
      </c>
      <c r="AH27" s="501">
        <f>PRODUCT(AS27,AN28)</f>
        <v>12</v>
      </c>
      <c r="AI27" s="498">
        <f>SUM(AG27:AH27)</f>
        <v>24</v>
      </c>
      <c r="AJ27" s="501">
        <f t="shared" ref="AJ27:AK29" si="10">SUM(AD27,AG27)</f>
        <v>70</v>
      </c>
      <c r="AK27" s="501">
        <f t="shared" si="10"/>
        <v>70</v>
      </c>
      <c r="AL27" s="498">
        <f>SUM(AJ27:AK27)</f>
        <v>140</v>
      </c>
      <c r="AM27" s="502"/>
      <c r="AN27" s="502"/>
    </row>
    <row r="28" spans="1:40" ht="99.95" customHeight="1" thickBot="1">
      <c r="A28" s="538">
        <v>2</v>
      </c>
      <c r="B28" s="545" t="s">
        <v>1008</v>
      </c>
      <c r="C28" s="546">
        <v>128366</v>
      </c>
      <c r="D28" s="540">
        <v>132000</v>
      </c>
      <c r="E28" s="541">
        <f>SUM(C28:D28)</f>
        <v>260366</v>
      </c>
      <c r="F28" s="542">
        <v>111</v>
      </c>
      <c r="G28" s="542">
        <v>222</v>
      </c>
      <c r="H28" s="541">
        <f>SUM(F28:G28)</f>
        <v>333</v>
      </c>
      <c r="I28" s="542">
        <v>121</v>
      </c>
      <c r="J28" s="542">
        <v>212</v>
      </c>
      <c r="K28" s="541">
        <f>SUM(I28:J28)</f>
        <v>333</v>
      </c>
      <c r="L28" s="547">
        <f t="shared" si="9"/>
        <v>232</v>
      </c>
      <c r="M28" s="543">
        <f t="shared" si="9"/>
        <v>434</v>
      </c>
      <c r="N28" s="541">
        <f>SUM(L28:M28)</f>
        <v>666</v>
      </c>
      <c r="O28" s="559">
        <v>10</v>
      </c>
      <c r="P28" s="559">
        <v>10</v>
      </c>
      <c r="Y28" s="498">
        <v>2</v>
      </c>
      <c r="Z28" s="504" t="s">
        <v>1008</v>
      </c>
      <c r="AA28" s="505">
        <v>128366</v>
      </c>
      <c r="AB28" s="500">
        <v>132000</v>
      </c>
      <c r="AC28" s="498">
        <f t="shared" ref="AC28:AC29" si="11">SUM(AA28:AB28)</f>
        <v>260366</v>
      </c>
      <c r="AD28" s="501">
        <f>PRODUCT(AR28,AM28)</f>
        <v>58</v>
      </c>
      <c r="AE28" s="501">
        <f>PRODUCT(AS28,AM28)</f>
        <v>58</v>
      </c>
      <c r="AF28" s="498">
        <f t="shared" ref="AF28:AF29" si="12">SUM(AD28:AE28)</f>
        <v>116</v>
      </c>
      <c r="AG28" s="501">
        <f>PRODUCT(AR28,AN28)</f>
        <v>12</v>
      </c>
      <c r="AH28" s="501">
        <f>PRODUCT(AS28,AN28)</f>
        <v>12</v>
      </c>
      <c r="AI28" s="498">
        <f t="shared" ref="AI28:AI29" si="13">SUM(AG28:AH28)</f>
        <v>24</v>
      </c>
      <c r="AJ28" s="503">
        <f t="shared" si="10"/>
        <v>70</v>
      </c>
      <c r="AK28" s="501">
        <f t="shared" si="10"/>
        <v>70</v>
      </c>
      <c r="AL28" s="498">
        <f t="shared" ref="AL28:AL29" si="14">SUM(AJ28:AK28)</f>
        <v>140</v>
      </c>
      <c r="AM28" s="514">
        <v>58</v>
      </c>
      <c r="AN28" s="514">
        <v>12</v>
      </c>
    </row>
    <row r="29" spans="1:40" ht="99.95" customHeight="1" thickBot="1">
      <c r="A29" s="538">
        <v>3</v>
      </c>
      <c r="B29" s="545" t="s">
        <v>618</v>
      </c>
      <c r="C29" s="540">
        <v>0</v>
      </c>
      <c r="D29" s="540">
        <v>0</v>
      </c>
      <c r="E29" s="541">
        <f>SUM(C29:D29)</f>
        <v>0</v>
      </c>
      <c r="F29" s="542">
        <v>0</v>
      </c>
      <c r="G29" s="542">
        <v>0</v>
      </c>
      <c r="H29" s="541">
        <f>SUM(F29:G29)</f>
        <v>0</v>
      </c>
      <c r="I29" s="542">
        <v>0</v>
      </c>
      <c r="J29" s="542">
        <v>0</v>
      </c>
      <c r="K29" s="541">
        <f>SUM(I29:J29)</f>
        <v>0</v>
      </c>
      <c r="L29" s="543">
        <f t="shared" si="9"/>
        <v>0</v>
      </c>
      <c r="M29" s="543">
        <f t="shared" si="9"/>
        <v>0</v>
      </c>
      <c r="N29" s="541">
        <f>SUM(L29:M29)</f>
        <v>0</v>
      </c>
      <c r="O29" s="548"/>
      <c r="P29" s="548"/>
      <c r="Y29" s="498">
        <v>3</v>
      </c>
      <c r="Z29" s="504" t="s">
        <v>618</v>
      </c>
      <c r="AA29" s="500">
        <v>0</v>
      </c>
      <c r="AB29" s="500">
        <v>0</v>
      </c>
      <c r="AC29" s="498">
        <f t="shared" si="11"/>
        <v>0</v>
      </c>
      <c r="AD29" s="501">
        <f>PRODUCT(AR29,AM28)</f>
        <v>58</v>
      </c>
      <c r="AE29" s="501">
        <f>PRODUCT(AS29,AM28)</f>
        <v>58</v>
      </c>
      <c r="AF29" s="498">
        <f t="shared" si="12"/>
        <v>116</v>
      </c>
      <c r="AG29" s="501">
        <f>PRODUCT(AR29,AN28)</f>
        <v>12</v>
      </c>
      <c r="AH29" s="501">
        <f>PRODUCT(AS29,AN28)</f>
        <v>12</v>
      </c>
      <c r="AI29" s="498">
        <f t="shared" si="13"/>
        <v>24</v>
      </c>
      <c r="AJ29" s="501">
        <f t="shared" si="10"/>
        <v>70</v>
      </c>
      <c r="AK29" s="501">
        <f t="shared" si="10"/>
        <v>70</v>
      </c>
      <c r="AL29" s="498">
        <f t="shared" si="14"/>
        <v>140</v>
      </c>
      <c r="AM29" s="506"/>
      <c r="AN29" s="506"/>
    </row>
    <row r="30" spans="1:40" ht="99.95" customHeight="1" thickBot="1">
      <c r="A30" s="541">
        <v>4</v>
      </c>
      <c r="B30" s="550" t="s">
        <v>69</v>
      </c>
      <c r="C30" s="541">
        <f t="shared" ref="C30:K30" si="15">SUM(C27:C29)</f>
        <v>173536</v>
      </c>
      <c r="D30" s="541">
        <f t="shared" si="15"/>
        <v>154500</v>
      </c>
      <c r="E30" s="541">
        <f t="shared" si="15"/>
        <v>328036</v>
      </c>
      <c r="F30" s="541">
        <f t="shared" si="15"/>
        <v>222</v>
      </c>
      <c r="G30" s="541">
        <f t="shared" si="15"/>
        <v>444</v>
      </c>
      <c r="H30" s="541">
        <f t="shared" si="15"/>
        <v>666</v>
      </c>
      <c r="I30" s="541">
        <f t="shared" si="15"/>
        <v>242</v>
      </c>
      <c r="J30" s="541">
        <f t="shared" si="15"/>
        <v>424</v>
      </c>
      <c r="K30" s="541">
        <f t="shared" si="15"/>
        <v>666</v>
      </c>
      <c r="L30" s="541">
        <f>SUM(L27:L29)</f>
        <v>464</v>
      </c>
      <c r="M30" s="541">
        <f>SUM(M27:M29)</f>
        <v>868</v>
      </c>
      <c r="N30" s="541">
        <f>SUM(N27:N29)</f>
        <v>1332</v>
      </c>
      <c r="O30" s="550" t="s">
        <v>69</v>
      </c>
      <c r="P30" s="541">
        <f>SUM(O28:P28)</f>
        <v>20</v>
      </c>
      <c r="Y30" s="498">
        <v>4</v>
      </c>
      <c r="Z30" s="508" t="s">
        <v>69</v>
      </c>
      <c r="AA30" s="498">
        <f t="shared" ref="AA30:AI30" si="16">SUM(AA27:AA29)</f>
        <v>173536</v>
      </c>
      <c r="AB30" s="498">
        <f t="shared" si="16"/>
        <v>154500</v>
      </c>
      <c r="AC30" s="498">
        <f t="shared" si="16"/>
        <v>328036</v>
      </c>
      <c r="AD30" s="498">
        <f t="shared" si="16"/>
        <v>174</v>
      </c>
      <c r="AE30" s="498">
        <f t="shared" si="16"/>
        <v>174</v>
      </c>
      <c r="AF30" s="498">
        <f t="shared" si="16"/>
        <v>348</v>
      </c>
      <c r="AG30" s="498">
        <f t="shared" si="16"/>
        <v>36</v>
      </c>
      <c r="AH30" s="498">
        <f t="shared" si="16"/>
        <v>36</v>
      </c>
      <c r="AI30" s="498">
        <f t="shared" si="16"/>
        <v>72</v>
      </c>
      <c r="AJ30" s="498">
        <f>SUM(AJ27:AJ29)</f>
        <v>210</v>
      </c>
      <c r="AK30" s="498">
        <f t="shared" ref="AK30:AL30" si="17">SUM(AK27:AK29)</f>
        <v>210</v>
      </c>
      <c r="AL30" s="498">
        <f t="shared" si="17"/>
        <v>420</v>
      </c>
      <c r="AM30" s="508" t="s">
        <v>69</v>
      </c>
      <c r="AN30" s="498">
        <f>SUM(AM28:AN28)</f>
        <v>70</v>
      </c>
    </row>
    <row r="31" spans="1:40" ht="27">
      <c r="A31" s="526"/>
      <c r="B31" s="526"/>
      <c r="C31" s="526"/>
      <c r="D31" s="526"/>
      <c r="E31" s="526"/>
      <c r="F31" s="526"/>
      <c r="G31" s="526"/>
      <c r="H31" s="526"/>
      <c r="I31" s="526"/>
      <c r="J31" s="526"/>
      <c r="K31" s="526"/>
      <c r="L31" s="526"/>
      <c r="M31" s="526"/>
      <c r="N31" s="526"/>
      <c r="O31" s="526"/>
      <c r="P31" s="526"/>
      <c r="Y31" s="480"/>
      <c r="Z31" s="480"/>
      <c r="AA31" s="480"/>
      <c r="AB31" s="480"/>
      <c r="AC31" s="480"/>
      <c r="AD31" s="480"/>
      <c r="AE31" s="480"/>
      <c r="AF31" s="480"/>
      <c r="AG31" s="480"/>
      <c r="AH31" s="480"/>
      <c r="AI31" s="480"/>
      <c r="AJ31" s="480"/>
      <c r="AK31" s="480"/>
      <c r="AL31" s="480"/>
      <c r="AM31" s="480"/>
      <c r="AN31" s="480"/>
    </row>
    <row r="32" spans="1:40" ht="27">
      <c r="A32" s="551"/>
      <c r="B32" s="526"/>
      <c r="C32" s="526"/>
      <c r="D32" s="552" t="s">
        <v>1059</v>
      </c>
      <c r="E32" s="526"/>
      <c r="F32" s="526"/>
      <c r="G32" s="526"/>
      <c r="H32" s="526"/>
      <c r="I32" s="526"/>
      <c r="J32" s="526"/>
      <c r="K32" s="526"/>
      <c r="L32" s="526" t="s">
        <v>876</v>
      </c>
      <c r="M32" s="526"/>
      <c r="N32" s="526" t="s">
        <v>1033</v>
      </c>
      <c r="O32" s="526" t="s">
        <v>1054</v>
      </c>
      <c r="P32" s="526"/>
      <c r="Y32" s="509"/>
      <c r="Z32" s="480"/>
      <c r="AA32" s="480"/>
      <c r="AB32" s="510" t="s">
        <v>1032</v>
      </c>
      <c r="AC32" s="480"/>
      <c r="AD32" s="480"/>
      <c r="AE32" s="480"/>
      <c r="AF32" s="480"/>
      <c r="AG32" s="480"/>
      <c r="AH32" s="480"/>
      <c r="AI32" s="480"/>
      <c r="AJ32" s="480" t="s">
        <v>876</v>
      </c>
      <c r="AK32" s="480"/>
      <c r="AL32" s="480" t="s">
        <v>1033</v>
      </c>
      <c r="AM32" s="503">
        <v>2020</v>
      </c>
      <c r="AN32" s="480"/>
    </row>
    <row r="33" spans="1:40" ht="27">
      <c r="A33" s="551"/>
      <c r="B33" s="526"/>
      <c r="C33" s="526"/>
      <c r="D33" s="552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Y33" s="509"/>
      <c r="Z33" s="480"/>
      <c r="AA33" s="480"/>
      <c r="AB33" s="510"/>
      <c r="AC33" s="480"/>
      <c r="AD33" s="480"/>
      <c r="AE33" s="480"/>
      <c r="AF33" s="480"/>
      <c r="AG33" s="480"/>
      <c r="AH33" s="480"/>
      <c r="AI33" s="480"/>
      <c r="AJ33" s="480"/>
      <c r="AK33" s="480"/>
      <c r="AL33" s="480"/>
      <c r="AM33" s="480"/>
      <c r="AN33" s="480"/>
    </row>
    <row r="34" spans="1:40" ht="27">
      <c r="A34" s="551"/>
      <c r="B34" s="526"/>
      <c r="C34" s="526"/>
      <c r="D34" s="552"/>
      <c r="E34" s="526"/>
      <c r="F34" s="526"/>
      <c r="G34" s="526"/>
      <c r="H34" s="526"/>
      <c r="I34" s="526"/>
      <c r="J34" s="526"/>
      <c r="K34" s="526"/>
      <c r="L34" s="526"/>
      <c r="M34" s="526"/>
      <c r="N34" s="526"/>
      <c r="O34" s="526"/>
      <c r="P34" s="526"/>
      <c r="Y34" s="509"/>
      <c r="Z34" s="480"/>
      <c r="AA34" s="480"/>
      <c r="AB34" s="510"/>
      <c r="AC34" s="480"/>
      <c r="AD34" s="480"/>
      <c r="AE34" s="480"/>
      <c r="AF34" s="480"/>
      <c r="AG34" s="480"/>
      <c r="AH34" s="480"/>
      <c r="AI34" s="480"/>
      <c r="AJ34" s="480"/>
      <c r="AK34" s="480"/>
      <c r="AL34" s="480"/>
      <c r="AM34" s="480"/>
      <c r="AN34" s="480"/>
    </row>
    <row r="35" spans="1:40" ht="27">
      <c r="A35" s="551"/>
      <c r="B35" s="526"/>
      <c r="C35" s="526"/>
      <c r="D35" s="552"/>
      <c r="E35" s="526"/>
      <c r="F35" s="526"/>
      <c r="G35" s="526"/>
      <c r="H35" s="526"/>
      <c r="I35" s="526"/>
      <c r="J35" s="526" t="s">
        <v>1034</v>
      </c>
      <c r="K35" s="526"/>
      <c r="L35" s="526"/>
      <c r="M35" s="526"/>
      <c r="N35" s="526"/>
      <c r="O35" s="526"/>
      <c r="P35" s="526"/>
      <c r="Y35" s="509"/>
      <c r="Z35" s="480"/>
      <c r="AA35" s="480"/>
      <c r="AB35" s="510"/>
      <c r="AC35" s="480"/>
      <c r="AD35" s="480"/>
      <c r="AE35" s="480"/>
      <c r="AF35" s="480"/>
      <c r="AG35" s="481"/>
      <c r="AH35" s="481"/>
      <c r="AI35" s="481"/>
      <c r="AJ35" s="480"/>
      <c r="AK35" s="480"/>
      <c r="AL35" s="480"/>
      <c r="AM35" s="480"/>
      <c r="AN35" s="480"/>
    </row>
    <row r="36" spans="1:40" ht="27">
      <c r="A36" s="526"/>
      <c r="B36" s="526"/>
      <c r="C36" s="526"/>
      <c r="D36" s="526"/>
      <c r="E36" s="526"/>
      <c r="F36" s="526"/>
      <c r="G36" s="526"/>
      <c r="H36" s="526"/>
      <c r="I36" s="526"/>
      <c r="J36" s="526" t="s">
        <v>1055</v>
      </c>
      <c r="K36" s="526"/>
      <c r="L36" s="526"/>
      <c r="M36" s="526"/>
      <c r="N36" s="526"/>
      <c r="O36" s="526"/>
      <c r="P36" s="526"/>
      <c r="Y36" s="480"/>
      <c r="Z36" s="480"/>
      <c r="AA36" s="480"/>
      <c r="AB36" s="480"/>
      <c r="AC36" s="480"/>
      <c r="AD36" s="480"/>
      <c r="AE36" s="480"/>
      <c r="AF36" s="480"/>
      <c r="AG36" s="481"/>
      <c r="AH36" s="481"/>
      <c r="AI36" s="481"/>
      <c r="AJ36" s="480"/>
      <c r="AK36" s="480"/>
      <c r="AL36" s="480"/>
      <c r="AM36" s="480" t="s">
        <v>1034</v>
      </c>
      <c r="AN36" s="480"/>
    </row>
    <row r="37" spans="1:40" ht="36">
      <c r="A37" s="519"/>
      <c r="B37" s="519"/>
      <c r="C37" s="519"/>
      <c r="D37" s="519"/>
      <c r="E37" s="519"/>
      <c r="F37" s="519"/>
      <c r="G37" s="519"/>
      <c r="H37" s="519"/>
      <c r="I37" s="519"/>
      <c r="J37" s="526" t="s">
        <v>1060</v>
      </c>
      <c r="K37" s="519"/>
      <c r="L37" s="519"/>
      <c r="M37" s="519"/>
      <c r="N37" s="519"/>
      <c r="O37" s="519"/>
      <c r="P37" s="519"/>
      <c r="Y37" s="479"/>
      <c r="Z37" s="479"/>
      <c r="AA37" s="479"/>
      <c r="AB37" s="479"/>
      <c r="AC37" s="479"/>
      <c r="AD37" s="479"/>
      <c r="AE37" s="479"/>
      <c r="AF37" s="479"/>
      <c r="AG37" s="481"/>
      <c r="AH37" s="481"/>
      <c r="AI37" s="481"/>
      <c r="AJ37" s="479"/>
      <c r="AK37" s="479"/>
      <c r="AL37" s="480"/>
      <c r="AM37" s="480" t="s">
        <v>1035</v>
      </c>
      <c r="AN37" s="480"/>
    </row>
    <row r="38" spans="1:40" s="568" customFormat="1" ht="27">
      <c r="A38" s="554"/>
      <c r="B38" s="555" t="s">
        <v>1056</v>
      </c>
      <c r="C38" s="555"/>
      <c r="D38" s="555"/>
      <c r="E38" s="555"/>
      <c r="F38" s="555"/>
      <c r="G38" s="555"/>
      <c r="H38" s="555"/>
      <c r="I38" s="555"/>
      <c r="J38" s="556"/>
      <c r="K38" s="555"/>
      <c r="L38" s="555"/>
      <c r="M38" s="555"/>
      <c r="N38" s="555"/>
      <c r="O38" s="555"/>
      <c r="P38" s="555"/>
      <c r="Y38" s="480"/>
      <c r="Z38" s="480"/>
      <c r="AA38" s="480"/>
      <c r="AB38" s="480"/>
      <c r="AC38" s="480"/>
      <c r="AD38" s="480"/>
      <c r="AE38" s="480"/>
      <c r="AF38" s="480"/>
      <c r="AG38" s="480"/>
      <c r="AH38" s="480"/>
      <c r="AI38" s="480"/>
      <c r="AJ38" s="480"/>
      <c r="AK38" s="480"/>
      <c r="AL38" s="479"/>
      <c r="AM38" s="480" t="s">
        <v>1036</v>
      </c>
      <c r="AN38" s="479"/>
    </row>
    <row r="39" spans="1:40" ht="36">
      <c r="A39" s="560"/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Y39" s="515"/>
      <c r="Z39" s="515"/>
      <c r="AA39" s="515"/>
      <c r="AB39" s="515"/>
      <c r="AC39" s="515"/>
      <c r="AD39" s="515"/>
      <c r="AE39" s="515"/>
      <c r="AF39" s="515"/>
      <c r="AG39" s="515"/>
      <c r="AH39" s="515"/>
      <c r="AI39" s="515"/>
      <c r="AJ39" s="515"/>
      <c r="AK39" s="515"/>
      <c r="AL39" s="515"/>
      <c r="AM39" s="515"/>
      <c r="AN39" s="515"/>
    </row>
    <row r="40" spans="1:40" ht="27">
      <c r="A40" s="523"/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Y40" s="480"/>
      <c r="Z40" s="480"/>
      <c r="AA40" s="480"/>
      <c r="AB40" s="480"/>
      <c r="AC40" s="480"/>
      <c r="AD40" s="480"/>
      <c r="AE40" s="480"/>
      <c r="AF40" s="480"/>
      <c r="AG40" s="480"/>
      <c r="AH40" s="480"/>
      <c r="AI40" s="480"/>
      <c r="AJ40" s="480"/>
      <c r="AK40" s="480"/>
      <c r="AL40" s="480"/>
      <c r="AM40" s="480"/>
      <c r="AN40" s="480"/>
    </row>
    <row r="41" spans="1:40" ht="36">
      <c r="A41" s="519"/>
      <c r="B41" s="558"/>
      <c r="C41" s="521" t="s">
        <v>1040</v>
      </c>
      <c r="D41" s="519"/>
      <c r="E41" s="519"/>
      <c r="F41" s="519"/>
      <c r="G41" s="519"/>
      <c r="H41" s="519"/>
      <c r="I41" s="519"/>
      <c r="J41" s="519"/>
      <c r="K41" s="519"/>
      <c r="L41" s="519"/>
      <c r="M41" s="519"/>
      <c r="N41" s="519"/>
      <c r="O41" s="519"/>
      <c r="P41" s="519"/>
      <c r="Y41" s="479"/>
      <c r="Z41" s="512"/>
      <c r="AA41" s="482" t="s">
        <v>1040</v>
      </c>
      <c r="AB41" s="479"/>
      <c r="AC41" s="479"/>
      <c r="AD41" s="479"/>
      <c r="AE41" s="479"/>
      <c r="AF41" s="479"/>
      <c r="AG41" s="479"/>
      <c r="AH41" s="479"/>
      <c r="AI41" s="479"/>
      <c r="AJ41" s="479"/>
      <c r="AK41" s="479"/>
      <c r="AL41" s="479"/>
      <c r="AM41" s="479"/>
      <c r="AN41" s="479"/>
    </row>
    <row r="42" spans="1:40" ht="36">
      <c r="A42" s="519"/>
      <c r="B42" s="519"/>
      <c r="C42" s="519" t="s">
        <v>1019</v>
      </c>
      <c r="D42" s="519"/>
      <c r="E42" s="519"/>
      <c r="F42" s="519" t="s">
        <v>1020</v>
      </c>
      <c r="G42" s="519" t="s">
        <v>1057</v>
      </c>
      <c r="H42" s="519" t="s">
        <v>1021</v>
      </c>
      <c r="I42" s="519" t="s">
        <v>1058</v>
      </c>
      <c r="J42" s="519"/>
      <c r="K42" s="519" t="s">
        <v>1022</v>
      </c>
      <c r="L42" s="519"/>
      <c r="M42" s="525">
        <v>2016</v>
      </c>
      <c r="N42" s="519"/>
      <c r="O42" s="519"/>
      <c r="P42" s="519"/>
      <c r="Y42" s="479"/>
      <c r="Z42" s="479"/>
      <c r="AA42" s="479" t="s">
        <v>1019</v>
      </c>
      <c r="AB42" s="479"/>
      <c r="AC42" s="479" t="s">
        <v>1038</v>
      </c>
      <c r="AD42" s="479" t="s">
        <v>1020</v>
      </c>
      <c r="AE42" s="479" t="s">
        <v>714</v>
      </c>
      <c r="AF42" s="479" t="s">
        <v>1021</v>
      </c>
      <c r="AG42" s="479" t="s">
        <v>713</v>
      </c>
      <c r="AH42" s="479"/>
      <c r="AI42" s="479" t="s">
        <v>1022</v>
      </c>
      <c r="AJ42" s="485" t="s">
        <v>125</v>
      </c>
      <c r="AK42" s="486">
        <v>2020</v>
      </c>
      <c r="AL42" s="479"/>
      <c r="AM42" s="479"/>
      <c r="AN42" s="479"/>
    </row>
    <row r="43" spans="1:40" ht="27.75" thickBot="1">
      <c r="A43" s="523"/>
      <c r="B43" s="523"/>
      <c r="C43" s="523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  <c r="AM43" s="480"/>
      <c r="AN43" s="480"/>
    </row>
    <row r="44" spans="1:40" ht="383.25" thickBot="1">
      <c r="A44" s="561" t="s">
        <v>755</v>
      </c>
      <c r="B44" s="1087" t="s">
        <v>1041</v>
      </c>
      <c r="C44" s="1088"/>
      <c r="D44" s="1087" t="s">
        <v>1042</v>
      </c>
      <c r="E44" s="1088"/>
      <c r="F44" s="1087" t="s">
        <v>1043</v>
      </c>
      <c r="G44" s="1088"/>
      <c r="H44" s="1087" t="s">
        <v>1044</v>
      </c>
      <c r="I44" s="1088"/>
      <c r="J44" s="1087" t="s">
        <v>1045</v>
      </c>
      <c r="K44" s="1088"/>
      <c r="L44" s="561" t="s">
        <v>840</v>
      </c>
      <c r="M44" s="561" t="s">
        <v>1046</v>
      </c>
      <c r="N44" s="562" t="s">
        <v>1047</v>
      </c>
      <c r="O44" s="561" t="s">
        <v>952</v>
      </c>
      <c r="P44" s="563"/>
      <c r="X44" s="569">
        <v>20</v>
      </c>
      <c r="Y44" s="516" t="s">
        <v>755</v>
      </c>
      <c r="Z44" s="1071" t="s">
        <v>1041</v>
      </c>
      <c r="AA44" s="1072"/>
      <c r="AB44" s="1071" t="s">
        <v>1042</v>
      </c>
      <c r="AC44" s="1072"/>
      <c r="AD44" s="1071" t="s">
        <v>1043</v>
      </c>
      <c r="AE44" s="1072"/>
      <c r="AF44" s="1071" t="s">
        <v>1044</v>
      </c>
      <c r="AG44" s="1072"/>
      <c r="AH44" s="1071" t="s">
        <v>1045</v>
      </c>
      <c r="AI44" s="1072"/>
      <c r="AJ44" s="516" t="s">
        <v>840</v>
      </c>
      <c r="AK44" s="516" t="s">
        <v>1046</v>
      </c>
      <c r="AL44" s="517" t="s">
        <v>1047</v>
      </c>
      <c r="AM44" s="516" t="s">
        <v>952</v>
      </c>
      <c r="AN44" s="479"/>
    </row>
    <row r="45" spans="1:40" ht="31.5" thickBot="1">
      <c r="A45" s="564"/>
      <c r="B45" s="1079" t="s">
        <v>1057</v>
      </c>
      <c r="C45" s="1080"/>
      <c r="D45" s="1081">
        <v>1234567</v>
      </c>
      <c r="E45" s="1082"/>
      <c r="F45" s="1083">
        <f>PRODUCT(W45,X44)</f>
        <v>246900</v>
      </c>
      <c r="G45" s="1084"/>
      <c r="H45" s="1085">
        <v>1111</v>
      </c>
      <c r="I45" s="1086"/>
      <c r="J45" s="1085">
        <v>2222</v>
      </c>
      <c r="K45" s="1086"/>
      <c r="L45" s="565">
        <f>SUM(H45:K45)</f>
        <v>3333</v>
      </c>
      <c r="M45" s="565">
        <f>F45-L45</f>
        <v>243567</v>
      </c>
      <c r="N45" s="566" t="s">
        <v>60</v>
      </c>
      <c r="O45" s="564"/>
      <c r="P45" s="567"/>
      <c r="W45" s="520">
        <f>QUOTIENT(D45,X45)</f>
        <v>12345</v>
      </c>
      <c r="X45" s="569">
        <v>100</v>
      </c>
      <c r="Y45" s="508"/>
      <c r="Z45" s="1073" t="s">
        <v>1038</v>
      </c>
      <c r="AA45" s="1074"/>
      <c r="AB45" s="1075">
        <v>842896</v>
      </c>
      <c r="AC45" s="1076"/>
      <c r="AD45" s="1077">
        <f>PRODUCT(AR45,AQ44)</f>
        <v>0</v>
      </c>
      <c r="AE45" s="1078"/>
      <c r="AF45" s="1077">
        <f>PRODUCT(AR44,AM9)</f>
        <v>10</v>
      </c>
      <c r="AG45" s="1078"/>
      <c r="AH45" s="1077">
        <f>PRODUCT(AR44,AN9)</f>
        <v>12</v>
      </c>
      <c r="AI45" s="1078"/>
      <c r="AJ45" s="498">
        <f>SUM(AF45:AI45)</f>
        <v>22</v>
      </c>
      <c r="AK45" s="498">
        <f>AD45-AJ45</f>
        <v>-22</v>
      </c>
      <c r="AL45" s="498" t="s">
        <v>60</v>
      </c>
      <c r="AM45" s="508"/>
      <c r="AN45" s="479"/>
    </row>
    <row r="46" spans="1:40" ht="27">
      <c r="A46" s="523"/>
      <c r="B46" s="523"/>
      <c r="C46" s="523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Y46" s="480"/>
      <c r="Z46" s="480"/>
      <c r="AA46" s="480"/>
      <c r="AB46" s="480"/>
      <c r="AC46" s="480"/>
      <c r="AD46" s="480"/>
      <c r="AE46" s="480"/>
      <c r="AF46" s="480"/>
      <c r="AG46" s="480"/>
      <c r="AH46" s="480"/>
      <c r="AI46" s="480"/>
      <c r="AJ46" s="480"/>
      <c r="AK46" s="480"/>
      <c r="AL46" s="480"/>
      <c r="AM46" s="480"/>
      <c r="AN46" s="480"/>
    </row>
    <row r="47" spans="1:40" ht="27">
      <c r="A47" s="523"/>
      <c r="B47" s="523"/>
      <c r="C47" s="523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Y47" s="480"/>
      <c r="Z47" s="480"/>
      <c r="AA47" s="480"/>
      <c r="AB47" s="480"/>
      <c r="AC47" s="480"/>
      <c r="AD47" s="480"/>
      <c r="AE47" s="480"/>
      <c r="AF47" s="480"/>
      <c r="AG47" s="480"/>
      <c r="AH47" s="480"/>
      <c r="AI47" s="480"/>
      <c r="AJ47" s="480"/>
      <c r="AK47" s="480"/>
      <c r="AL47" s="480"/>
      <c r="AM47" s="480"/>
      <c r="AN47" s="480"/>
    </row>
    <row r="48" spans="1:40" ht="27">
      <c r="A48" s="551"/>
      <c r="B48" s="526"/>
      <c r="C48" s="526"/>
      <c r="D48" s="552" t="s">
        <v>1059</v>
      </c>
      <c r="E48" s="526"/>
      <c r="F48" s="526"/>
      <c r="G48" s="526"/>
      <c r="H48" s="526"/>
      <c r="I48" s="526"/>
      <c r="J48" s="526"/>
      <c r="K48" s="526"/>
      <c r="L48" s="526" t="s">
        <v>876</v>
      </c>
      <c r="M48" s="526"/>
      <c r="N48" s="526" t="s">
        <v>1033</v>
      </c>
      <c r="O48" s="526" t="s">
        <v>1054</v>
      </c>
      <c r="P48" s="526"/>
      <c r="Y48" s="509"/>
      <c r="Z48" s="480"/>
      <c r="AA48" s="480"/>
      <c r="AB48" s="510" t="s">
        <v>1032</v>
      </c>
      <c r="AC48" s="480"/>
      <c r="AD48" s="480"/>
      <c r="AE48" s="480"/>
      <c r="AF48" s="480"/>
      <c r="AG48" s="480"/>
      <c r="AH48" s="480"/>
      <c r="AI48" s="480"/>
      <c r="AJ48" s="480" t="s">
        <v>876</v>
      </c>
      <c r="AK48" s="480"/>
      <c r="AL48" s="480" t="s">
        <v>1033</v>
      </c>
      <c r="AM48" s="503">
        <v>2020</v>
      </c>
      <c r="AN48" s="480"/>
    </row>
    <row r="49" spans="1:40" ht="27">
      <c r="A49" s="551"/>
      <c r="B49" s="526"/>
      <c r="C49" s="526"/>
      <c r="D49" s="552"/>
      <c r="E49" s="526"/>
      <c r="F49" s="526"/>
      <c r="G49" s="526"/>
      <c r="H49" s="526"/>
      <c r="I49" s="526"/>
      <c r="J49" s="526"/>
      <c r="K49" s="526"/>
      <c r="L49" s="526"/>
      <c r="M49" s="526"/>
      <c r="N49" s="526"/>
      <c r="O49" s="526"/>
      <c r="P49" s="526"/>
      <c r="Y49" s="509"/>
      <c r="Z49" s="480"/>
      <c r="AA49" s="480"/>
      <c r="AB49" s="510"/>
      <c r="AC49" s="480"/>
      <c r="AD49" s="480"/>
      <c r="AE49" s="480"/>
      <c r="AF49" s="480"/>
      <c r="AG49" s="480"/>
      <c r="AH49" s="480"/>
      <c r="AI49" s="480"/>
      <c r="AJ49" s="480"/>
      <c r="AK49" s="480"/>
      <c r="AL49" s="480"/>
      <c r="AM49" s="480"/>
      <c r="AN49" s="480"/>
    </row>
    <row r="50" spans="1:40" ht="27">
      <c r="A50" s="551"/>
      <c r="B50" s="526"/>
      <c r="C50" s="526"/>
      <c r="D50" s="552"/>
      <c r="E50" s="526"/>
      <c r="F50" s="526"/>
      <c r="G50" s="526"/>
      <c r="H50" s="526"/>
      <c r="I50" s="526"/>
      <c r="J50" s="526"/>
      <c r="K50" s="526"/>
      <c r="L50" s="526"/>
      <c r="M50" s="526"/>
      <c r="N50" s="526"/>
      <c r="O50" s="526"/>
      <c r="P50" s="526"/>
      <c r="Y50" s="509"/>
      <c r="Z50" s="480"/>
      <c r="AA50" s="480"/>
      <c r="AB50" s="510"/>
      <c r="AC50" s="480"/>
      <c r="AD50" s="480"/>
      <c r="AE50" s="480"/>
      <c r="AF50" s="480"/>
      <c r="AG50" s="481"/>
      <c r="AH50" s="481"/>
      <c r="AI50" s="481"/>
      <c r="AJ50" s="480"/>
      <c r="AK50" s="480"/>
      <c r="AL50" s="480"/>
      <c r="AM50" s="480"/>
      <c r="AN50" s="480"/>
    </row>
    <row r="51" spans="1:40" ht="27">
      <c r="A51" s="551"/>
      <c r="B51" s="526"/>
      <c r="C51" s="526"/>
      <c r="D51" s="552"/>
      <c r="E51" s="526"/>
      <c r="F51" s="526"/>
      <c r="G51" s="526"/>
      <c r="H51" s="526"/>
      <c r="I51" s="526"/>
      <c r="J51" s="526" t="s">
        <v>1034</v>
      </c>
      <c r="K51" s="526"/>
      <c r="L51" s="526"/>
      <c r="M51" s="526"/>
      <c r="N51" s="526"/>
      <c r="O51" s="526"/>
      <c r="P51" s="526"/>
      <c r="Y51" s="509"/>
      <c r="Z51" s="480"/>
      <c r="AA51" s="480"/>
      <c r="AB51" s="510"/>
      <c r="AC51" s="480"/>
      <c r="AD51" s="480"/>
      <c r="AE51" s="480"/>
      <c r="AF51" s="480"/>
      <c r="AG51" s="481"/>
      <c r="AH51" s="481"/>
      <c r="AI51" s="481"/>
      <c r="AJ51" s="480"/>
      <c r="AK51" s="480"/>
      <c r="AL51" s="480"/>
      <c r="AM51" s="480"/>
      <c r="AN51" s="480"/>
    </row>
    <row r="52" spans="1:40" ht="27">
      <c r="A52" s="526"/>
      <c r="B52" s="526"/>
      <c r="C52" s="526"/>
      <c r="D52" s="526"/>
      <c r="E52" s="526"/>
      <c r="F52" s="526"/>
      <c r="G52" s="526"/>
      <c r="H52" s="526"/>
      <c r="I52" s="526"/>
      <c r="J52" s="526" t="s">
        <v>1055</v>
      </c>
      <c r="K52" s="526"/>
      <c r="L52" s="526"/>
      <c r="M52" s="526"/>
      <c r="N52" s="526"/>
      <c r="O52" s="526"/>
      <c r="P52" s="526"/>
      <c r="Y52" s="480"/>
      <c r="Z52" s="480"/>
      <c r="AA52" s="480"/>
      <c r="AB52" s="480"/>
      <c r="AC52" s="480"/>
      <c r="AD52" s="480"/>
      <c r="AE52" s="480"/>
      <c r="AF52" s="480"/>
      <c r="AG52" s="481"/>
      <c r="AH52" s="481"/>
      <c r="AI52" s="481"/>
      <c r="AJ52" s="480"/>
      <c r="AK52" s="480"/>
      <c r="AL52" s="480" t="s">
        <v>1034</v>
      </c>
      <c r="AM52" s="480"/>
      <c r="AN52" s="480"/>
    </row>
    <row r="53" spans="1:40" ht="36">
      <c r="A53" s="519"/>
      <c r="B53" s="519"/>
      <c r="C53" s="519"/>
      <c r="D53" s="519"/>
      <c r="E53" s="519"/>
      <c r="F53" s="519"/>
      <c r="G53" s="519"/>
      <c r="H53" s="519"/>
      <c r="I53" s="519"/>
      <c r="J53" s="526" t="s">
        <v>1060</v>
      </c>
      <c r="K53" s="519"/>
      <c r="L53" s="519"/>
      <c r="M53" s="519"/>
      <c r="N53" s="519"/>
      <c r="O53" s="519"/>
      <c r="P53" s="519"/>
      <c r="Y53" s="479"/>
      <c r="Z53" s="479"/>
      <c r="AA53" s="479"/>
      <c r="AB53" s="479"/>
      <c r="AC53" s="479"/>
      <c r="AD53" s="479"/>
      <c r="AE53" s="479"/>
      <c r="AF53" s="479"/>
      <c r="AG53" s="481"/>
      <c r="AH53" s="481"/>
      <c r="AI53" s="481"/>
      <c r="AJ53" s="479"/>
      <c r="AK53" s="480"/>
      <c r="AL53" s="480" t="s">
        <v>1048</v>
      </c>
      <c r="AM53" s="480"/>
      <c r="AN53" s="479"/>
    </row>
    <row r="54" spans="1:40" ht="27">
      <c r="A54" s="523"/>
      <c r="B54" s="523"/>
      <c r="C54" s="523"/>
      <c r="D54" s="523"/>
      <c r="E54" s="523"/>
      <c r="F54" s="523"/>
      <c r="G54" s="523"/>
      <c r="H54" s="523"/>
      <c r="I54" s="523"/>
      <c r="J54" s="523"/>
      <c r="K54" s="523"/>
      <c r="L54" s="523"/>
      <c r="M54" s="523"/>
      <c r="N54" s="523"/>
      <c r="O54" s="523"/>
      <c r="P54" s="523"/>
      <c r="Y54" s="480"/>
      <c r="Z54" s="480"/>
      <c r="AA54" s="480"/>
      <c r="AB54" s="480"/>
      <c r="AC54" s="480"/>
      <c r="AD54" s="480"/>
      <c r="AE54" s="480"/>
      <c r="AF54" s="480"/>
      <c r="AG54" s="481"/>
      <c r="AH54" s="481"/>
      <c r="AI54" s="481"/>
      <c r="AJ54" s="480"/>
      <c r="AK54" s="479"/>
      <c r="AL54" s="480" t="s">
        <v>1036</v>
      </c>
      <c r="AM54" s="479"/>
      <c r="AN54" s="480"/>
    </row>
    <row r="55" spans="1:40" s="568" customFormat="1" ht="27">
      <c r="A55" s="554"/>
      <c r="B55" s="555" t="s">
        <v>1056</v>
      </c>
      <c r="C55" s="555"/>
      <c r="D55" s="555"/>
      <c r="E55" s="555"/>
      <c r="F55" s="555"/>
      <c r="G55" s="555"/>
      <c r="H55" s="555"/>
      <c r="I55" s="555"/>
      <c r="J55" s="556"/>
      <c r="K55" s="555"/>
      <c r="L55" s="555"/>
      <c r="M55" s="555"/>
      <c r="N55" s="555"/>
      <c r="O55" s="555"/>
      <c r="P55" s="555"/>
      <c r="Y55" s="480"/>
      <c r="Z55" s="480"/>
      <c r="AA55" s="480"/>
      <c r="AB55" s="480"/>
      <c r="AC55" s="480"/>
      <c r="AD55" s="480"/>
      <c r="AE55" s="480"/>
      <c r="AF55" s="480"/>
      <c r="AG55" s="480"/>
      <c r="AH55" s="480"/>
      <c r="AI55" s="480"/>
      <c r="AJ55" s="480"/>
      <c r="AK55" s="480"/>
      <c r="AL55" s="480"/>
      <c r="AM55" s="480"/>
      <c r="AN55" s="480"/>
    </row>
    <row r="56" spans="1:40" ht="27">
      <c r="A56" s="523"/>
      <c r="B56" s="523"/>
      <c r="C56" s="523"/>
      <c r="D56" s="523"/>
      <c r="E56" s="523"/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Y56" s="480"/>
      <c r="Z56" s="480"/>
      <c r="AA56" s="480"/>
      <c r="AB56" s="480"/>
      <c r="AC56" s="480"/>
      <c r="AD56" s="480"/>
      <c r="AE56" s="480"/>
      <c r="AF56" s="480"/>
      <c r="AG56" s="480"/>
      <c r="AH56" s="480"/>
      <c r="AI56" s="480"/>
      <c r="AJ56" s="480"/>
      <c r="AK56" s="480"/>
      <c r="AL56" s="480"/>
      <c r="AM56" s="480"/>
      <c r="AN56" s="480"/>
    </row>
    <row r="57" spans="1:40" ht="27">
      <c r="A57" s="523"/>
      <c r="B57" s="523"/>
      <c r="C57" s="523"/>
      <c r="D57" s="523"/>
      <c r="E57" s="523"/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3"/>
      <c r="Y57" s="480"/>
      <c r="Z57" s="480"/>
      <c r="AA57" s="480"/>
      <c r="AB57" s="480"/>
      <c r="AC57" s="480"/>
      <c r="AD57" s="480"/>
      <c r="AE57" s="480"/>
      <c r="AF57" s="480"/>
      <c r="AG57" s="480"/>
      <c r="AH57" s="480"/>
      <c r="AI57" s="480"/>
      <c r="AJ57" s="480"/>
      <c r="AK57" s="480"/>
      <c r="AL57" s="480"/>
      <c r="AM57" s="480"/>
      <c r="AN57" s="480"/>
    </row>
    <row r="58" spans="1:40" ht="36">
      <c r="A58" s="519"/>
      <c r="B58" s="558"/>
      <c r="C58" s="521" t="s">
        <v>1049</v>
      </c>
      <c r="D58" s="519"/>
      <c r="E58" s="519"/>
      <c r="F58" s="519"/>
      <c r="G58" s="519"/>
      <c r="H58" s="519"/>
      <c r="I58" s="519"/>
      <c r="J58" s="519"/>
      <c r="K58" s="519"/>
      <c r="L58" s="519"/>
      <c r="M58" s="519"/>
      <c r="N58" s="519"/>
      <c r="O58" s="519"/>
      <c r="P58" s="519"/>
      <c r="Y58" s="479"/>
      <c r="Z58" s="512"/>
      <c r="AA58" s="482" t="s">
        <v>1049</v>
      </c>
      <c r="AB58" s="479"/>
      <c r="AC58" s="479"/>
      <c r="AD58" s="479"/>
      <c r="AE58" s="479"/>
      <c r="AF58" s="479"/>
      <c r="AG58" s="479"/>
      <c r="AH58" s="479"/>
      <c r="AI58" s="479"/>
      <c r="AJ58" s="479"/>
      <c r="AK58" s="479"/>
      <c r="AL58" s="479"/>
      <c r="AM58" s="479"/>
      <c r="AN58" s="479"/>
    </row>
    <row r="59" spans="1:40" ht="36">
      <c r="A59" s="519"/>
      <c r="B59" s="519"/>
      <c r="C59" s="519" t="s">
        <v>1019</v>
      </c>
      <c r="D59" s="519"/>
      <c r="E59" s="519"/>
      <c r="F59" s="519" t="s">
        <v>1020</v>
      </c>
      <c r="G59" s="519" t="s">
        <v>1057</v>
      </c>
      <c r="H59" s="519" t="s">
        <v>1021</v>
      </c>
      <c r="I59" s="519" t="s">
        <v>1058</v>
      </c>
      <c r="J59" s="519"/>
      <c r="K59" s="519" t="s">
        <v>1022</v>
      </c>
      <c r="L59" s="519"/>
      <c r="M59" s="525">
        <v>2016</v>
      </c>
      <c r="N59" s="519"/>
      <c r="O59" s="519"/>
      <c r="P59" s="519"/>
      <c r="Y59" s="479"/>
      <c r="Z59" s="479"/>
      <c r="AA59" s="479" t="s">
        <v>1019</v>
      </c>
      <c r="AB59" s="479"/>
      <c r="AC59" s="479" t="s">
        <v>1038</v>
      </c>
      <c r="AD59" s="479" t="s">
        <v>1020</v>
      </c>
      <c r="AE59" s="479" t="s">
        <v>714</v>
      </c>
      <c r="AF59" s="479" t="s">
        <v>1021</v>
      </c>
      <c r="AG59" s="479" t="s">
        <v>713</v>
      </c>
      <c r="AH59" s="479"/>
      <c r="AI59" s="479" t="s">
        <v>1022</v>
      </c>
      <c r="AJ59" s="485" t="s">
        <v>125</v>
      </c>
      <c r="AK59" s="486">
        <v>2020</v>
      </c>
      <c r="AL59" s="479"/>
      <c r="AM59" s="479"/>
      <c r="AN59" s="479"/>
    </row>
    <row r="60" spans="1:40" ht="27.75" thickBot="1">
      <c r="A60" s="523"/>
      <c r="B60" s="523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Y60" s="480"/>
      <c r="Z60" s="480"/>
      <c r="AA60" s="480"/>
      <c r="AB60" s="480"/>
      <c r="AC60" s="480"/>
      <c r="AD60" s="480"/>
      <c r="AE60" s="480"/>
      <c r="AF60" s="480"/>
      <c r="AG60" s="480"/>
      <c r="AH60" s="480"/>
      <c r="AI60" s="480"/>
      <c r="AJ60" s="480"/>
      <c r="AK60" s="480"/>
      <c r="AL60" s="480"/>
      <c r="AM60" s="480"/>
      <c r="AN60" s="480"/>
    </row>
    <row r="61" spans="1:40" ht="383.25" thickBot="1">
      <c r="A61" s="561" t="s">
        <v>755</v>
      </c>
      <c r="B61" s="1087" t="s">
        <v>1041</v>
      </c>
      <c r="C61" s="1088"/>
      <c r="D61" s="1087" t="s">
        <v>1042</v>
      </c>
      <c r="E61" s="1088"/>
      <c r="F61" s="1087" t="s">
        <v>1050</v>
      </c>
      <c r="G61" s="1088"/>
      <c r="H61" s="1087" t="s">
        <v>1044</v>
      </c>
      <c r="I61" s="1088"/>
      <c r="J61" s="1087" t="s">
        <v>1045</v>
      </c>
      <c r="K61" s="1088"/>
      <c r="L61" s="561" t="s">
        <v>840</v>
      </c>
      <c r="M61" s="561" t="s">
        <v>1046</v>
      </c>
      <c r="N61" s="562" t="s">
        <v>1047</v>
      </c>
      <c r="O61" s="561" t="s">
        <v>952</v>
      </c>
      <c r="P61" s="563"/>
      <c r="X61" s="569">
        <v>10</v>
      </c>
      <c r="Y61" s="516" t="s">
        <v>755</v>
      </c>
      <c r="Z61" s="1071" t="s">
        <v>1041</v>
      </c>
      <c r="AA61" s="1072"/>
      <c r="AB61" s="1071" t="s">
        <v>1042</v>
      </c>
      <c r="AC61" s="1072"/>
      <c r="AD61" s="1071" t="s">
        <v>1050</v>
      </c>
      <c r="AE61" s="1072"/>
      <c r="AF61" s="1071" t="s">
        <v>1044</v>
      </c>
      <c r="AG61" s="1072"/>
      <c r="AH61" s="1071" t="s">
        <v>1045</v>
      </c>
      <c r="AI61" s="1072"/>
      <c r="AJ61" s="516" t="s">
        <v>840</v>
      </c>
      <c r="AK61" s="516" t="s">
        <v>1046</v>
      </c>
      <c r="AL61" s="517" t="s">
        <v>1047</v>
      </c>
      <c r="AM61" s="516" t="s">
        <v>952</v>
      </c>
      <c r="AN61" s="479"/>
    </row>
    <row r="62" spans="1:40" ht="31.5" thickBot="1">
      <c r="A62" s="564"/>
      <c r="B62" s="1079" t="s">
        <v>1057</v>
      </c>
      <c r="C62" s="1080"/>
      <c r="D62" s="1081">
        <v>1234567</v>
      </c>
      <c r="E62" s="1082"/>
      <c r="F62" s="1083">
        <f>PRODUCT(W62,X61)</f>
        <v>123450</v>
      </c>
      <c r="G62" s="1084"/>
      <c r="H62" s="1085">
        <v>1212</v>
      </c>
      <c r="I62" s="1086"/>
      <c r="J62" s="1085">
        <v>2121</v>
      </c>
      <c r="K62" s="1086"/>
      <c r="L62" s="565">
        <f>SUM(H62:K62)</f>
        <v>3333</v>
      </c>
      <c r="M62" s="565">
        <f>F62-L62</f>
        <v>120117</v>
      </c>
      <c r="N62" s="566" t="s">
        <v>60</v>
      </c>
      <c r="O62" s="564"/>
      <c r="P62" s="567"/>
      <c r="W62" s="520">
        <f>QUOTIENT(D62,X62)</f>
        <v>12345</v>
      </c>
      <c r="X62" s="569">
        <v>100</v>
      </c>
      <c r="Y62" s="508"/>
      <c r="Z62" s="1073" t="s">
        <v>1038</v>
      </c>
      <c r="AA62" s="1074"/>
      <c r="AB62" s="1075">
        <v>842896</v>
      </c>
      <c r="AC62" s="1076"/>
      <c r="AD62" s="1077">
        <f>PRODUCT(AR62,AQ61)</f>
        <v>0</v>
      </c>
      <c r="AE62" s="1078"/>
      <c r="AF62" s="1077">
        <f>PRODUCT(AR61,AM28)</f>
        <v>58</v>
      </c>
      <c r="AG62" s="1078"/>
      <c r="AH62" s="1077">
        <f>PRODUCT(AR61,AN28)</f>
        <v>12</v>
      </c>
      <c r="AI62" s="1078"/>
      <c r="AJ62" s="498">
        <f>SUM(AF62:AI62)</f>
        <v>70</v>
      </c>
      <c r="AK62" s="498">
        <f>AD62-AJ62</f>
        <v>-70</v>
      </c>
      <c r="AL62" s="498" t="s">
        <v>60</v>
      </c>
      <c r="AM62" s="508"/>
      <c r="AN62" s="479"/>
    </row>
    <row r="63" spans="1:40" ht="27">
      <c r="A63" s="523"/>
      <c r="B63" s="523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Y63" s="480"/>
      <c r="Z63" s="480"/>
      <c r="AA63" s="480"/>
      <c r="AB63" s="480"/>
      <c r="AC63" s="480"/>
      <c r="AD63" s="480"/>
      <c r="AE63" s="480"/>
      <c r="AF63" s="480"/>
      <c r="AG63" s="480"/>
      <c r="AH63" s="480"/>
      <c r="AI63" s="480"/>
      <c r="AJ63" s="480"/>
      <c r="AK63" s="480"/>
      <c r="AL63" s="480"/>
      <c r="AM63" s="480"/>
      <c r="AN63" s="480"/>
    </row>
    <row r="64" spans="1:40" ht="27">
      <c r="A64" s="523"/>
      <c r="B64" s="523"/>
      <c r="C64" s="523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Y64" s="480"/>
      <c r="Z64" s="480"/>
      <c r="AA64" s="480"/>
      <c r="AB64" s="480"/>
      <c r="AC64" s="480"/>
      <c r="AD64" s="480"/>
      <c r="AE64" s="480"/>
      <c r="AF64" s="480"/>
      <c r="AG64" s="480"/>
      <c r="AH64" s="480"/>
      <c r="AI64" s="480"/>
      <c r="AJ64" s="480"/>
      <c r="AK64" s="480"/>
      <c r="AL64" s="480"/>
      <c r="AM64" s="480"/>
      <c r="AN64" s="480"/>
    </row>
    <row r="65" spans="1:40" ht="27">
      <c r="A65" s="551"/>
      <c r="B65" s="526"/>
      <c r="C65" s="526"/>
      <c r="D65" s="552" t="s">
        <v>1059</v>
      </c>
      <c r="E65" s="526"/>
      <c r="F65" s="526"/>
      <c r="G65" s="526"/>
      <c r="H65" s="526"/>
      <c r="I65" s="526"/>
      <c r="J65" s="526"/>
      <c r="K65" s="526"/>
      <c r="L65" s="526" t="s">
        <v>876</v>
      </c>
      <c r="M65" s="526"/>
      <c r="N65" s="526" t="s">
        <v>1033</v>
      </c>
      <c r="O65" s="526" t="s">
        <v>1054</v>
      </c>
      <c r="P65" s="526"/>
      <c r="Y65" s="509"/>
      <c r="Z65" s="480"/>
      <c r="AA65" s="480"/>
      <c r="AB65" s="510" t="s">
        <v>1032</v>
      </c>
      <c r="AC65" s="480"/>
      <c r="AD65" s="480"/>
      <c r="AE65" s="480"/>
      <c r="AF65" s="480"/>
      <c r="AG65" s="480"/>
      <c r="AH65" s="480"/>
      <c r="AI65" s="480"/>
      <c r="AJ65" s="480" t="s">
        <v>876</v>
      </c>
      <c r="AK65" s="480"/>
      <c r="AL65" s="480" t="s">
        <v>1033</v>
      </c>
      <c r="AM65" s="503">
        <v>2020</v>
      </c>
      <c r="AN65" s="480"/>
    </row>
    <row r="66" spans="1:40" ht="27">
      <c r="A66" s="551"/>
      <c r="B66" s="526"/>
      <c r="C66" s="526"/>
      <c r="D66" s="552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Y66" s="509"/>
      <c r="Z66" s="480"/>
      <c r="AA66" s="480"/>
      <c r="AB66" s="510"/>
      <c r="AC66" s="480"/>
      <c r="AD66" s="480"/>
      <c r="AE66" s="480"/>
      <c r="AF66" s="480"/>
      <c r="AG66" s="480"/>
      <c r="AH66" s="480"/>
      <c r="AI66" s="480"/>
      <c r="AJ66" s="480"/>
      <c r="AK66" s="480"/>
      <c r="AL66" s="480"/>
      <c r="AM66" s="480"/>
      <c r="AN66" s="480"/>
    </row>
    <row r="67" spans="1:40" ht="27">
      <c r="A67" s="551"/>
      <c r="B67" s="526"/>
      <c r="C67" s="526"/>
      <c r="D67" s="552"/>
      <c r="E67" s="526"/>
      <c r="F67" s="526"/>
      <c r="G67" s="526"/>
      <c r="H67" s="526"/>
      <c r="I67" s="526"/>
      <c r="J67" s="526"/>
      <c r="K67" s="526"/>
      <c r="L67" s="526"/>
      <c r="M67" s="526"/>
      <c r="N67" s="526"/>
      <c r="O67" s="526"/>
      <c r="P67" s="526"/>
      <c r="Y67" s="509"/>
      <c r="Z67" s="480"/>
      <c r="AA67" s="480"/>
      <c r="AB67" s="510"/>
      <c r="AC67" s="480"/>
      <c r="AD67" s="480"/>
      <c r="AE67" s="480"/>
      <c r="AF67" s="480"/>
      <c r="AG67" s="481"/>
      <c r="AH67" s="481"/>
      <c r="AI67" s="481"/>
      <c r="AJ67" s="480"/>
      <c r="AK67" s="480"/>
      <c r="AL67" s="480"/>
      <c r="AM67" s="480"/>
      <c r="AN67" s="480"/>
    </row>
    <row r="68" spans="1:40" ht="27">
      <c r="A68" s="551"/>
      <c r="B68" s="526"/>
      <c r="C68" s="526"/>
      <c r="D68" s="552"/>
      <c r="E68" s="526"/>
      <c r="F68" s="526"/>
      <c r="G68" s="526"/>
      <c r="H68" s="526"/>
      <c r="I68" s="526"/>
      <c r="J68" s="526" t="s">
        <v>1034</v>
      </c>
      <c r="K68" s="526"/>
      <c r="L68" s="526"/>
      <c r="M68" s="526"/>
      <c r="N68" s="526"/>
      <c r="O68" s="526"/>
      <c r="P68" s="526"/>
      <c r="Y68" s="509"/>
      <c r="Z68" s="480"/>
      <c r="AA68" s="480"/>
      <c r="AB68" s="510"/>
      <c r="AC68" s="480"/>
      <c r="AD68" s="480"/>
      <c r="AE68" s="480"/>
      <c r="AF68" s="480"/>
      <c r="AG68" s="481"/>
      <c r="AH68" s="481"/>
      <c r="AI68" s="481"/>
      <c r="AJ68" s="480"/>
      <c r="AK68" s="480"/>
      <c r="AL68" s="480"/>
      <c r="AM68" s="480"/>
      <c r="AN68" s="480"/>
    </row>
    <row r="69" spans="1:40" ht="27">
      <c r="A69" s="526"/>
      <c r="B69" s="526"/>
      <c r="C69" s="526"/>
      <c r="D69" s="526"/>
      <c r="E69" s="526"/>
      <c r="F69" s="526"/>
      <c r="G69" s="526"/>
      <c r="H69" s="526"/>
      <c r="I69" s="526"/>
      <c r="J69" s="526" t="s">
        <v>1055</v>
      </c>
      <c r="K69" s="526"/>
      <c r="L69" s="526"/>
      <c r="M69" s="526"/>
      <c r="N69" s="526"/>
      <c r="O69" s="526"/>
      <c r="P69" s="526"/>
      <c r="Y69" s="480"/>
      <c r="Z69" s="480"/>
      <c r="AA69" s="480"/>
      <c r="AB69" s="480"/>
      <c r="AC69" s="480"/>
      <c r="AD69" s="480"/>
      <c r="AE69" s="480"/>
      <c r="AF69" s="480"/>
      <c r="AG69" s="481"/>
      <c r="AH69" s="481"/>
      <c r="AI69" s="481"/>
      <c r="AJ69" s="480"/>
      <c r="AK69" s="480"/>
      <c r="AL69" s="480"/>
      <c r="AM69" s="480"/>
      <c r="AN69" s="480"/>
    </row>
    <row r="70" spans="1:40" ht="36">
      <c r="A70" s="519"/>
      <c r="B70" s="519"/>
      <c r="C70" s="519"/>
      <c r="D70" s="519"/>
      <c r="E70" s="519"/>
      <c r="F70" s="519"/>
      <c r="G70" s="519"/>
      <c r="H70" s="519"/>
      <c r="I70" s="519"/>
      <c r="J70" s="526" t="s">
        <v>1060</v>
      </c>
      <c r="K70" s="519"/>
      <c r="L70" s="519"/>
      <c r="M70" s="519"/>
      <c r="N70" s="519"/>
      <c r="O70" s="519"/>
      <c r="P70" s="519"/>
      <c r="Y70" s="479"/>
      <c r="Z70" s="479"/>
      <c r="AA70" s="479"/>
      <c r="AB70" s="479"/>
      <c r="AC70" s="479"/>
      <c r="AD70" s="479"/>
      <c r="AE70" s="479"/>
      <c r="AF70" s="479"/>
      <c r="AG70" s="481"/>
      <c r="AH70" s="481"/>
      <c r="AI70" s="481"/>
      <c r="AJ70" s="479"/>
      <c r="AK70" s="479"/>
      <c r="AL70" s="479"/>
      <c r="AM70" s="479"/>
      <c r="AN70" s="479"/>
    </row>
    <row r="71" spans="1:40" s="568" customFormat="1" ht="27">
      <c r="A71" s="554"/>
      <c r="B71" s="555" t="s">
        <v>1056</v>
      </c>
      <c r="C71" s="555"/>
      <c r="D71" s="555"/>
      <c r="E71" s="555"/>
      <c r="F71" s="555"/>
      <c r="G71" s="555"/>
      <c r="H71" s="555"/>
      <c r="I71" s="555"/>
      <c r="J71" s="556"/>
      <c r="K71" s="555"/>
      <c r="L71" s="555"/>
      <c r="M71" s="555"/>
      <c r="N71" s="555"/>
      <c r="O71" s="555"/>
      <c r="P71" s="555"/>
      <c r="Y71" s="480"/>
      <c r="Z71" s="480"/>
      <c r="AA71" s="480"/>
      <c r="AB71" s="480"/>
      <c r="AC71" s="480"/>
      <c r="AD71" s="480"/>
      <c r="AE71" s="480"/>
      <c r="AF71" s="480"/>
      <c r="AG71" s="480"/>
      <c r="AH71" s="480"/>
      <c r="AI71" s="480"/>
      <c r="AJ71" s="480"/>
      <c r="AK71" s="480"/>
      <c r="AL71" s="480"/>
      <c r="AM71" s="480"/>
      <c r="AN71" s="480"/>
    </row>
    <row r="72" spans="1:40" ht="27">
      <c r="Y72" s="480"/>
      <c r="Z72" s="480"/>
      <c r="AA72" s="480"/>
      <c r="AB72" s="480"/>
      <c r="AC72" s="480"/>
      <c r="AD72" s="480"/>
      <c r="AE72" s="480"/>
      <c r="AF72" s="480"/>
      <c r="AG72" s="480"/>
      <c r="AH72" s="480"/>
      <c r="AI72" s="480"/>
      <c r="AJ72" s="480"/>
      <c r="AK72" s="480"/>
      <c r="AL72" s="480" t="s">
        <v>1034</v>
      </c>
      <c r="AM72" s="480"/>
      <c r="AN72" s="480"/>
    </row>
    <row r="73" spans="1:40" ht="27">
      <c r="Y73" s="480"/>
      <c r="Z73" s="480"/>
      <c r="AA73" s="480"/>
      <c r="AB73" s="480"/>
      <c r="AC73" s="480"/>
      <c r="AD73" s="480"/>
      <c r="AE73" s="480"/>
      <c r="AF73" s="480"/>
      <c r="AG73" s="480"/>
      <c r="AH73" s="480"/>
      <c r="AI73" s="480"/>
      <c r="AJ73" s="480"/>
      <c r="AK73" s="480"/>
      <c r="AL73" s="480" t="s">
        <v>1035</v>
      </c>
      <c r="AM73" s="480"/>
      <c r="AN73" s="480"/>
    </row>
    <row r="74" spans="1:40" ht="27">
      <c r="Y74" s="480"/>
      <c r="Z74" s="480"/>
      <c r="AA74" s="480"/>
      <c r="AB74" s="480"/>
      <c r="AC74" s="480"/>
      <c r="AD74" s="480"/>
      <c r="AE74" s="480"/>
      <c r="AF74" s="480"/>
      <c r="AG74" s="480"/>
      <c r="AH74" s="480"/>
      <c r="AI74" s="480"/>
      <c r="AJ74" s="480"/>
      <c r="AK74" s="479"/>
      <c r="AL74" s="480" t="s">
        <v>1036</v>
      </c>
      <c r="AM74" s="479"/>
      <c r="AN74" s="480"/>
    </row>
    <row r="75" spans="1:40" ht="27">
      <c r="Y75" s="515" t="s">
        <v>913</v>
      </c>
      <c r="Z75" s="480"/>
      <c r="AA75" s="480"/>
      <c r="AB75" s="480"/>
      <c r="AC75" s="480"/>
      <c r="AD75" s="480"/>
      <c r="AE75" s="480"/>
      <c r="AF75" s="480"/>
      <c r="AG75" s="480"/>
      <c r="AH75" s="480"/>
      <c r="AI75" s="480"/>
      <c r="AJ75" s="480"/>
      <c r="AK75" s="480"/>
      <c r="AL75" s="480"/>
      <c r="AM75" s="480"/>
      <c r="AN75" s="480"/>
    </row>
    <row r="76" spans="1:40" ht="27">
      <c r="Y76" s="515" t="s">
        <v>1051</v>
      </c>
      <c r="Z76" s="515"/>
      <c r="AA76" s="515"/>
      <c r="AB76" s="515"/>
      <c r="AC76" s="515"/>
      <c r="AD76" s="515"/>
      <c r="AE76" s="515"/>
      <c r="AF76" s="515"/>
      <c r="AG76" s="515"/>
      <c r="AH76" s="515"/>
      <c r="AI76" s="515"/>
      <c r="AJ76" s="515"/>
      <c r="AK76" s="515"/>
      <c r="AL76" s="515"/>
      <c r="AM76" s="515"/>
      <c r="AN76" s="515"/>
    </row>
    <row r="77" spans="1:40" ht="27">
      <c r="Y77" s="515" t="s">
        <v>1052</v>
      </c>
      <c r="Z77" s="518"/>
      <c r="AA77" s="518"/>
      <c r="AB77" s="518"/>
      <c r="AC77" s="518"/>
      <c r="AD77" s="518"/>
      <c r="AE77" s="518"/>
      <c r="AF77" s="518"/>
      <c r="AG77" s="518"/>
      <c r="AH77" s="518"/>
      <c r="AI77" s="518"/>
      <c r="AJ77" s="518"/>
      <c r="AK77" s="518"/>
      <c r="AL77" s="518"/>
      <c r="AM77" s="518"/>
      <c r="AN77" s="518"/>
    </row>
    <row r="78" spans="1:40" ht="27">
      <c r="Y78" s="515" t="s">
        <v>1053</v>
      </c>
      <c r="Z78" s="480"/>
      <c r="AA78" s="480"/>
      <c r="AB78" s="480"/>
      <c r="AC78" s="480"/>
      <c r="AD78" s="480"/>
      <c r="AE78" s="480"/>
      <c r="AF78" s="480"/>
      <c r="AG78" s="480"/>
      <c r="AH78" s="480"/>
      <c r="AI78" s="480"/>
      <c r="AJ78" s="480"/>
      <c r="AK78" s="480"/>
      <c r="AL78" s="480"/>
      <c r="AM78" s="480"/>
      <c r="AN78" s="480"/>
    </row>
  </sheetData>
  <mergeCells count="44">
    <mergeCell ref="O6:P6"/>
    <mergeCell ref="O25:P25"/>
    <mergeCell ref="B44:C44"/>
    <mergeCell ref="D44:E44"/>
    <mergeCell ref="F44:G44"/>
    <mergeCell ref="H44:I44"/>
    <mergeCell ref="J44:K44"/>
    <mergeCell ref="B61:C61"/>
    <mergeCell ref="D61:E61"/>
    <mergeCell ref="F61:G61"/>
    <mergeCell ref="H61:I61"/>
    <mergeCell ref="J61:K61"/>
    <mergeCell ref="B45:C45"/>
    <mergeCell ref="D45:E45"/>
    <mergeCell ref="F45:G45"/>
    <mergeCell ref="H45:I45"/>
    <mergeCell ref="J45:K45"/>
    <mergeCell ref="AM6:AN6"/>
    <mergeCell ref="AM25:AN25"/>
    <mergeCell ref="Z44:AA44"/>
    <mergeCell ref="AB44:AC44"/>
    <mergeCell ref="AD44:AE44"/>
    <mergeCell ref="AF44:AG44"/>
    <mergeCell ref="AH44:AI44"/>
    <mergeCell ref="B62:C62"/>
    <mergeCell ref="D62:E62"/>
    <mergeCell ref="F62:G62"/>
    <mergeCell ref="H62:I62"/>
    <mergeCell ref="J62:K62"/>
    <mergeCell ref="Z45:AA45"/>
    <mergeCell ref="AB45:AC45"/>
    <mergeCell ref="AD45:AE45"/>
    <mergeCell ref="AF45:AG45"/>
    <mergeCell ref="AH45:AI45"/>
    <mergeCell ref="Z62:AA62"/>
    <mergeCell ref="AB62:AC62"/>
    <mergeCell ref="AD62:AE62"/>
    <mergeCell ref="AF62:AG62"/>
    <mergeCell ref="AH62:AI62"/>
    <mergeCell ref="Z61:AA61"/>
    <mergeCell ref="AB61:AC61"/>
    <mergeCell ref="AD61:AE61"/>
    <mergeCell ref="AF61:AG61"/>
    <mergeCell ref="AH61:AI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44</vt:i4>
      </vt:variant>
    </vt:vector>
  </HeadingPairs>
  <TitlesOfParts>
    <vt:vector size="89" baseType="lpstr">
      <vt:lpstr>मुख्य पान </vt:lpstr>
      <vt:lpstr>अंदाजपत्रक </vt:lpstr>
      <vt:lpstr>वार्षिक अहवाल </vt:lpstr>
      <vt:lpstr>N No. 3-4 </vt:lpstr>
      <vt:lpstr>ग्रामनिधी ३-४ </vt:lpstr>
      <vt:lpstr>पाणीपट्टी ३-४</vt:lpstr>
      <vt:lpstr>न.नं.५ योजना</vt:lpstr>
      <vt:lpstr>Sheet1</vt:lpstr>
      <vt:lpstr>न.नं.५ पा. पु</vt:lpstr>
      <vt:lpstr>न. नं. ५ GN</vt:lpstr>
      <vt:lpstr>न.८ साठीचे दर</vt:lpstr>
      <vt:lpstr>नमुना ८</vt:lpstr>
      <vt:lpstr>उतारा</vt:lpstr>
      <vt:lpstr>नमुना ९</vt:lpstr>
      <vt:lpstr>Sheet2</vt:lpstr>
      <vt:lpstr>बिल</vt:lpstr>
      <vt:lpstr>नोटीस</vt:lpstr>
      <vt:lpstr>खर्च बाजू</vt:lpstr>
      <vt:lpstr>व्हौचर</vt:lpstr>
      <vt:lpstr>April</vt:lpstr>
      <vt:lpstr>May</vt:lpstr>
      <vt:lpstr>Jun</vt:lpstr>
      <vt:lpstr>July</vt:lpstr>
      <vt:lpstr>Aug</vt:lpstr>
      <vt:lpstr>Sep</vt:lpstr>
      <vt:lpstr>Oct</vt:lpstr>
      <vt:lpstr>Nov</vt:lpstr>
      <vt:lpstr>Dec</vt:lpstr>
      <vt:lpstr>Jan</vt:lpstr>
      <vt:lpstr>Feb</vt:lpstr>
      <vt:lpstr>March</vt:lpstr>
      <vt:lpstr>P-April </vt:lpstr>
      <vt:lpstr>P-may</vt:lpstr>
      <vt:lpstr>P-Jun</vt:lpstr>
      <vt:lpstr>P-july</vt:lpstr>
      <vt:lpstr>P-Aug</vt:lpstr>
      <vt:lpstr>P-Sep</vt:lpstr>
      <vt:lpstr>P-Oct</vt:lpstr>
      <vt:lpstr>P-Nov</vt:lpstr>
      <vt:lpstr>P-Dec</vt:lpstr>
      <vt:lpstr>P-Jan</vt:lpstr>
      <vt:lpstr>P-Feb</vt:lpstr>
      <vt:lpstr>P-March</vt:lpstr>
      <vt:lpstr>वसुली रिपोर्ट</vt:lpstr>
      <vt:lpstr>वसुली रिपोर्ट E</vt:lpstr>
      <vt:lpstr>Demand</vt:lpstr>
      <vt:lpstr>GPA</vt:lpstr>
      <vt:lpstr>Name</vt:lpstr>
      <vt:lpstr>Namuna8</vt:lpstr>
      <vt:lpstr>NamunaNo8</vt:lpstr>
      <vt:lpstr>April!Print_Area</vt:lpstr>
      <vt:lpstr>Aug!Print_Area</vt:lpstr>
      <vt:lpstr>Dec!Print_Area</vt:lpstr>
      <vt:lpstr>Feb!Print_Area</vt:lpstr>
      <vt:lpstr>Jan!Print_Area</vt:lpstr>
      <vt:lpstr>July!Print_Area</vt:lpstr>
      <vt:lpstr>Jun!Print_Area</vt:lpstr>
      <vt:lpstr>March!Print_Area</vt:lpstr>
      <vt:lpstr>May!Print_Area</vt:lpstr>
      <vt:lpstr>'N No. 3-4 '!Print_Area</vt:lpstr>
      <vt:lpstr>Nov!Print_Area</vt:lpstr>
      <vt:lpstr>Oct!Print_Area</vt:lpstr>
      <vt:lpstr>'P-April '!Print_Area</vt:lpstr>
      <vt:lpstr>'P-Aug'!Print_Area</vt:lpstr>
      <vt:lpstr>'P-Dec'!Print_Area</vt:lpstr>
      <vt:lpstr>'P-Feb'!Print_Area</vt:lpstr>
      <vt:lpstr>'P-Jan'!Print_Area</vt:lpstr>
      <vt:lpstr>'P-july'!Print_Area</vt:lpstr>
      <vt:lpstr>'P-Jun'!Print_Area</vt:lpstr>
      <vt:lpstr>'P-March'!Print_Area</vt:lpstr>
      <vt:lpstr>'P-may'!Print_Area</vt:lpstr>
      <vt:lpstr>'P-Nov'!Print_Area</vt:lpstr>
      <vt:lpstr>'P-Oct'!Print_Area</vt:lpstr>
      <vt:lpstr>'P-Sep'!Print_Area</vt:lpstr>
      <vt:lpstr>Sep!Print_Area</vt:lpstr>
      <vt:lpstr>'अंदाजपत्रक '!Print_Area</vt:lpstr>
      <vt:lpstr>उतारा!Print_Area</vt:lpstr>
      <vt:lpstr>'न. नं. ५ GN'!Print_Area</vt:lpstr>
      <vt:lpstr>'न.नं.५ पा. पु'!Print_Area</vt:lpstr>
      <vt:lpstr>'न.नं.५ योजना'!Print_Area</vt:lpstr>
      <vt:lpstr>'नमुना ८'!Print_Area</vt:lpstr>
      <vt:lpstr>'मुख्य पान '!Print_Area</vt:lpstr>
      <vt:lpstr>'वार्षिक अहवाल '!Print_Area</vt:lpstr>
      <vt:lpstr>व्हौचर!Print_Area</vt:lpstr>
      <vt:lpstr>'नमुना ८'!Print_Titles</vt:lpstr>
      <vt:lpstr>Rate</vt:lpstr>
      <vt:lpstr>RateB</vt:lpstr>
      <vt:lpstr>SNT</vt:lpstr>
      <vt:lpstr>WST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HP</cp:lastModifiedBy>
  <cp:lastPrinted>2023-02-26T09:03:28Z</cp:lastPrinted>
  <dcterms:created xsi:type="dcterms:W3CDTF">2017-09-21T17:12:42Z</dcterms:created>
  <dcterms:modified xsi:type="dcterms:W3CDTF">2023-04-12T13:18:02Z</dcterms:modified>
</cp:coreProperties>
</file>