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kyview Technology\Documents\"/>
    </mc:Choice>
  </mc:AlternateContent>
  <bookViews>
    <workbookView xWindow="0" yWindow="0" windowWidth="19200" windowHeight="6930"/>
  </bookViews>
  <sheets>
    <sheet name="Sheet1" sheetId="1" r:id="rId1"/>
    <sheet name="sheet3" sheetId="4" r:id="rId2"/>
    <sheet name="Sheet2" sheetId="2" r:id="rId3"/>
    <sheet name="sheet 4" sheetId="5" r:id="rId4"/>
    <sheet name="Sheet6" sheetId="6" r:id="rId5"/>
    <sheet name="Sheet8" sheetId="8" r:id="rId6"/>
    <sheet name="Sheet7" sheetId="7" r:id="rId7"/>
  </sheet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3" i="7"/>
  <c r="E3" i="6"/>
  <c r="E4" i="6"/>
  <c r="E2" i="6"/>
  <c r="E20" i="5"/>
  <c r="E16" i="5"/>
  <c r="E17" i="5"/>
  <c r="E18" i="5"/>
  <c r="E19" i="5"/>
  <c r="E15" i="5"/>
  <c r="D16" i="5"/>
  <c r="D17" i="5"/>
  <c r="D18" i="5"/>
  <c r="D19" i="5"/>
  <c r="D20" i="5"/>
  <c r="D15" i="5"/>
  <c r="C16" i="5"/>
  <c r="C17" i="5"/>
  <c r="C18" i="5"/>
  <c r="C19" i="5"/>
  <c r="C20" i="5"/>
  <c r="C15" i="5"/>
  <c r="F5" i="5"/>
  <c r="G6" i="5"/>
  <c r="G7" i="5"/>
  <c r="G8" i="5"/>
  <c r="G9" i="5"/>
  <c r="G10" i="5"/>
  <c r="G5" i="5"/>
  <c r="F6" i="5"/>
  <c r="F7" i="5"/>
  <c r="F8" i="5"/>
  <c r="F9" i="5"/>
  <c r="F10" i="5"/>
  <c r="E10" i="5"/>
  <c r="E9" i="5"/>
  <c r="E8" i="5"/>
  <c r="E7" i="5"/>
  <c r="E6" i="5"/>
  <c r="E5" i="5"/>
  <c r="H15" i="2"/>
  <c r="D18" i="2"/>
  <c r="D17" i="2"/>
  <c r="D16" i="2"/>
  <c r="D15" i="2"/>
  <c r="G11" i="2"/>
  <c r="G10" i="2"/>
  <c r="G9" i="2"/>
  <c r="G8" i="2"/>
  <c r="G7" i="2"/>
  <c r="G6" i="2"/>
  <c r="G5" i="2"/>
  <c r="C4" i="2"/>
  <c r="C5" i="2"/>
  <c r="C6" i="2"/>
  <c r="C7" i="2" s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<sst xmlns="http://schemas.openxmlformats.org/spreadsheetml/2006/main" count="354" uniqueCount="100">
  <si>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</si>
  <si>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</si>
  <si>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</si>
  <si>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</si>
  <si>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</si>
  <si>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</si>
  <si>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</si>
  <si>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</si>
  <si>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</si>
  <si>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</si>
  <si>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</si>
  <si>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</si>
  <si>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</si>
  <si>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</si>
  <si>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</si>
  <si>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</si>
  <si>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</si>
  <si>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</si>
  <si>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</si>
  <si>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</si>
  <si>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</si>
  <si>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</si>
  <si>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</si>
  <si>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</si>
  <si>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January</t>
  </si>
  <si>
    <t>February</t>
  </si>
  <si>
    <t>March</t>
  </si>
  <si>
    <t>Total sales of 3 months</t>
  </si>
  <si>
    <t>Month</t>
  </si>
  <si>
    <t>Sales</t>
  </si>
  <si>
    <t>1.b</t>
  </si>
  <si>
    <t>1.c</t>
  </si>
  <si>
    <t>Region Based total sales</t>
  </si>
  <si>
    <t xml:space="preserve">sales </t>
  </si>
  <si>
    <t xml:space="preserve">khulna </t>
  </si>
  <si>
    <t>Shylet</t>
  </si>
  <si>
    <t>total sales=</t>
  </si>
  <si>
    <t>1.d</t>
  </si>
  <si>
    <t xml:space="preserve">Product </t>
  </si>
  <si>
    <t>Total sales</t>
  </si>
  <si>
    <t>Row Labels</t>
  </si>
  <si>
    <t>Grand Total</t>
  </si>
  <si>
    <t>Sum of Total sales</t>
  </si>
  <si>
    <t>Product name</t>
  </si>
  <si>
    <t>1.e</t>
  </si>
  <si>
    <t>RP Name</t>
  </si>
  <si>
    <t>total smart phone sales</t>
  </si>
  <si>
    <t>Statistics of sales represantatives</t>
  </si>
  <si>
    <t>Name</t>
  </si>
  <si>
    <t>salary</t>
  </si>
  <si>
    <t>sales</t>
  </si>
  <si>
    <t>bonus</t>
  </si>
  <si>
    <t>Total</t>
  </si>
  <si>
    <t>2.c</t>
  </si>
  <si>
    <t>2.d</t>
  </si>
  <si>
    <t>Average</t>
  </si>
  <si>
    <t>Round</t>
  </si>
  <si>
    <t>Expenses</t>
  </si>
  <si>
    <t>Retail profit</t>
  </si>
  <si>
    <t>profit/Loss</t>
  </si>
  <si>
    <t>Profit</t>
  </si>
  <si>
    <t>loss</t>
  </si>
  <si>
    <t>profit</t>
  </si>
  <si>
    <t>Yearly Report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</si>
  <si>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</si>
  <si>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</si>
  <si>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</si>
  <si>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</si>
  <si>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</si>
  <si>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</si>
  <si>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</si>
  <si>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</si>
  <si>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</si>
  <si>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Expenses</t>
  </si>
  <si>
    <t>Sum of sales</t>
  </si>
  <si>
    <t>-538500</t>
  </si>
  <si>
    <t>175700</t>
  </si>
  <si>
    <t>1095300</t>
  </si>
  <si>
    <t>612200</t>
  </si>
  <si>
    <t>889500</t>
  </si>
  <si>
    <t>-50900</t>
  </si>
  <si>
    <t>1567100</t>
  </si>
  <si>
    <t>111200</t>
  </si>
  <si>
    <t>90800</t>
  </si>
  <si>
    <t>789200</t>
  </si>
  <si>
    <t>274500</t>
  </si>
  <si>
    <t>486100</t>
  </si>
  <si>
    <t>tanvir hossain</t>
  </si>
  <si>
    <t>sukanta das</t>
  </si>
  <si>
    <t>fazlul kareem</t>
  </si>
  <si>
    <t>sumon</t>
  </si>
  <si>
    <t>sifat hossain</t>
  </si>
  <si>
    <t xml:space="preserve">sujon </t>
  </si>
  <si>
    <t>ID</t>
  </si>
  <si>
    <t>Arif hossain</t>
  </si>
  <si>
    <t>oishi das</t>
  </si>
  <si>
    <t>parvez hasan</t>
  </si>
  <si>
    <t>eva karim</t>
  </si>
  <si>
    <t>nabila sultana</t>
  </si>
  <si>
    <t>farhan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</si>
</sst>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0A8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0" xfId="0" pivotButton="1"/>
    <xf numFmtId="0" fontId="0" fillId="0" borderId="1" xfId="0" pivotButton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8">
    <dxf>
      <font>
        <color rgb="FF00B050"/>
      </font>
    </dxf>
    <dxf>
      <font>
        <color rgb="FF00B05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399"/>
      <color rgb="FF30A8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[md.sujon(Batch-69).xlsx]sheet3!PivotTable2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139</c:v>
                </c:pt>
                <c:pt idx="1">
                  <c:v>175</c:v>
                </c:pt>
                <c:pt idx="2">
                  <c:v>205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D-47F2-88AB-AC36C28DF0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412783"/>
        <c:axId val="1469410383"/>
      </c:barChart>
      <c:catAx>
        <c:axId val="1469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10383"/>
        <c:crosses val="autoZero"/>
        <c:auto val="1"/>
        <c:lblAlgn val="ctr"/>
        <c:lblOffset val="100"/>
        <c:noMultiLvlLbl val="0"/>
      </c:catAx>
      <c:valAx>
        <c:axId val="146941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based total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037037037037035E-2"/>
          <c:y val="0.22909946236559142"/>
          <c:w val="0.91851851851851851"/>
          <c:h val="0.523083883667767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99-4BCD-8D61-B7F5314C90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99-4BCD-8D61-B7F5314C90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99-4BCD-8D61-B7F5314C90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99-4BCD-8D61-B7F5314C90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99-4BCD-8D61-B7F5314C90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D99-4BCD-8D61-B7F5314C90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Sheet2!$F$5:$F$10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 </c:v>
                </c:pt>
                <c:pt idx="3">
                  <c:v>Shylet</c:v>
                </c:pt>
                <c:pt idx="4">
                  <c:v>Rajshahi</c:v>
                </c:pt>
                <c:pt idx="5">
                  <c:v>Dhaka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4600000</c:v>
                </c:pt>
                <c:pt idx="4">
                  <c:v>4760000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B-4FFA-AADE-9A8F8DBF4E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888888888888888E-2"/>
          <c:y val="0.15805106988745052"/>
          <c:w val="0.93888888888888888"/>
          <c:h val="0.56972730103652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4'!$C$5:$C$10</c:f>
              <c:strCache>
                <c:ptCount val="6"/>
                <c:pt idx="0">
                  <c:v>Arif hossain</c:v>
                </c:pt>
                <c:pt idx="1">
                  <c:v>oishi das</c:v>
                </c:pt>
                <c:pt idx="2">
                  <c:v>parvez hasan</c:v>
                </c:pt>
                <c:pt idx="3">
                  <c:v>eva karim</c:v>
                </c:pt>
                <c:pt idx="4">
                  <c:v>nabila sultana</c:v>
                </c:pt>
                <c:pt idx="5">
                  <c:v>farhan islam</c:v>
                </c:pt>
              </c:strCache>
            </c:strRef>
          </c:cat>
          <c:val>
            <c:numRef>
              <c:f>'sheet 4'!$G$5:$G$10</c:f>
              <c:numCache>
                <c:formatCode>General</c:formatCode>
                <c:ptCount val="6"/>
                <c:pt idx="0">
                  <c:v>5643000</c:v>
                </c:pt>
                <c:pt idx="1">
                  <c:v>2629000</c:v>
                </c:pt>
                <c:pt idx="2">
                  <c:v>5181000</c:v>
                </c:pt>
                <c:pt idx="3">
                  <c:v>4609000</c:v>
                </c:pt>
                <c:pt idx="4">
                  <c:v>7623000</c:v>
                </c:pt>
                <c:pt idx="5">
                  <c:v>5852000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7-4046-B9C7-F7B53B7EB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74140575"/>
        <c:axId val="1474140095"/>
      </c:barChart>
      <c:catAx>
        <c:axId val="147414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40095"/>
        <c:crosses val="autoZero"/>
        <c:auto val="1"/>
        <c:lblAlgn val="ctr"/>
        <c:lblOffset val="100"/>
        <c:noMultiLvlLbl val="0"/>
      </c:catAx>
      <c:valAx>
        <c:axId val="1474140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414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[md.sujon(Batch-69).xlsx]Sheet8!PivotTable3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370603674540683"/>
          <c:y val="0.14249781277340332"/>
          <c:w val="0.6380807086614172"/>
          <c:h val="0.6375098425196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Sheet8!$A$4:$A$28</c:f>
              <c:multiLvlStrCache>
                <c:ptCount val="12"/>
                <c:lvl>
                  <c:pt idx="0">
                    <c:v>-538500</c:v>
                  </c:pt>
                  <c:pt idx="1">
                    <c:v>175700</c:v>
                  </c:pt>
                  <c:pt idx="2">
                    <c:v>1095300</c:v>
                  </c:pt>
                  <c:pt idx="3">
                    <c:v>612200</c:v>
                  </c:pt>
                  <c:pt idx="4">
                    <c:v>889500</c:v>
                  </c:pt>
                  <c:pt idx="5">
                    <c:v>-50900</c:v>
                  </c:pt>
                  <c:pt idx="6">
                    <c:v>1567100</c:v>
                  </c:pt>
                  <c:pt idx="7">
                    <c:v>111200</c:v>
                  </c:pt>
                  <c:pt idx="8">
                    <c:v>90800</c:v>
                  </c:pt>
                  <c:pt idx="9">
                    <c:v>789200</c:v>
                  </c:pt>
                  <c:pt idx="10">
                    <c:v>274500</c:v>
                  </c:pt>
                  <c:pt idx="11">
                    <c:v>486100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</c:multiLvlStrCache>
            </c:multiLvlStrRef>
          </c:cat>
          <c:val>
            <c:numRef>
              <c:f>Sheet8!$B$4:$B$28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6-41E2-AFC4-F08DE9AFC6A5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Sheet8!$A$4:$A$28</c:f>
              <c:multiLvlStrCache>
                <c:ptCount val="12"/>
                <c:lvl>
                  <c:pt idx="0">
                    <c:v>-538500</c:v>
                  </c:pt>
                  <c:pt idx="1">
                    <c:v>175700</c:v>
                  </c:pt>
                  <c:pt idx="2">
                    <c:v>1095300</c:v>
                  </c:pt>
                  <c:pt idx="3">
                    <c:v>612200</c:v>
                  </c:pt>
                  <c:pt idx="4">
                    <c:v>889500</c:v>
                  </c:pt>
                  <c:pt idx="5">
                    <c:v>-50900</c:v>
                  </c:pt>
                  <c:pt idx="6">
                    <c:v>1567100</c:v>
                  </c:pt>
                  <c:pt idx="7">
                    <c:v>111200</c:v>
                  </c:pt>
                  <c:pt idx="8">
                    <c:v>90800</c:v>
                  </c:pt>
                  <c:pt idx="9">
                    <c:v>789200</c:v>
                  </c:pt>
                  <c:pt idx="10">
                    <c:v>274500</c:v>
                  </c:pt>
                  <c:pt idx="11">
                    <c:v>486100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</c:multiLvlStrCache>
            </c:multiLvlStrRef>
          </c:cat>
          <c:val>
            <c:numRef>
              <c:f>Sheet8!$C$4:$C$28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7-416C-BF87-CEBDDD5A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038223"/>
        <c:axId val="1526043023"/>
      </c:barChart>
      <c:catAx>
        <c:axId val="152603822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43023"/>
        <c:crosses val="autoZero"/>
        <c:auto val="1"/>
        <c:lblAlgn val="ctr"/>
        <c:lblOffset val="100"/>
        <c:noMultiLvlLbl val="0"/>
      </c:catAx>
      <c:valAx>
        <c:axId val="15260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[md.sujon(Batch-69).xlsx]Sheet8!PivotTable3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62-434E-964C-E7F5B80F7E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62-434E-964C-E7F5B80F7E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62-434E-964C-E7F5B80F7E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62-434E-964C-E7F5B80F7E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62-434E-964C-E7F5B80F7E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62-434E-964C-E7F5B80F7E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962-434E-964C-E7F5B80F7E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962-434E-964C-E7F5B80F7E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962-434E-964C-E7F5B80F7E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962-434E-964C-E7F5B80F7E1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962-434E-964C-E7F5B80F7E1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962-434E-964C-E7F5B80F7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Sheet8!$A$4:$A$28</c:f>
              <c:multiLvlStrCache>
                <c:ptCount val="12"/>
                <c:lvl>
                  <c:pt idx="0">
                    <c:v>-538500</c:v>
                  </c:pt>
                  <c:pt idx="1">
                    <c:v>175700</c:v>
                  </c:pt>
                  <c:pt idx="2">
                    <c:v>1095300</c:v>
                  </c:pt>
                  <c:pt idx="3">
                    <c:v>612200</c:v>
                  </c:pt>
                  <c:pt idx="4">
                    <c:v>889500</c:v>
                  </c:pt>
                  <c:pt idx="5">
                    <c:v>-50900</c:v>
                  </c:pt>
                  <c:pt idx="6">
                    <c:v>1567100</c:v>
                  </c:pt>
                  <c:pt idx="7">
                    <c:v>111200</c:v>
                  </c:pt>
                  <c:pt idx="8">
                    <c:v>90800</c:v>
                  </c:pt>
                  <c:pt idx="9">
                    <c:v>789200</c:v>
                  </c:pt>
                  <c:pt idx="10">
                    <c:v>274500</c:v>
                  </c:pt>
                  <c:pt idx="11">
                    <c:v>486100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</c:multiLvlStrCache>
            </c:multiLvlStrRef>
          </c:cat>
          <c:val>
            <c:numRef>
              <c:f>Sheet8!$B$4:$B$28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9D9-BDF5-62945EDDEC07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Expenses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962-434E-964C-E7F5B80F7E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962-434E-964C-E7F5B80F7E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962-434E-964C-E7F5B80F7E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962-434E-964C-E7F5B80F7E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962-434E-964C-E7F5B80F7E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962-434E-964C-E7F5B80F7E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962-434E-964C-E7F5B80F7E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962-434E-964C-E7F5B80F7E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962-434E-964C-E7F5B80F7E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962-434E-964C-E7F5B80F7E1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962-434E-964C-E7F5B80F7E1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962-434E-964C-E7F5B80F7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Sheet8!$A$4:$A$28</c:f>
              <c:multiLvlStrCache>
                <c:ptCount val="12"/>
                <c:lvl>
                  <c:pt idx="0">
                    <c:v>-538500</c:v>
                  </c:pt>
                  <c:pt idx="1">
                    <c:v>175700</c:v>
                  </c:pt>
                  <c:pt idx="2">
                    <c:v>1095300</c:v>
                  </c:pt>
                  <c:pt idx="3">
                    <c:v>612200</c:v>
                  </c:pt>
                  <c:pt idx="4">
                    <c:v>889500</c:v>
                  </c:pt>
                  <c:pt idx="5">
                    <c:v>-50900</c:v>
                  </c:pt>
                  <c:pt idx="6">
                    <c:v>1567100</c:v>
                  </c:pt>
                  <c:pt idx="7">
                    <c:v>111200</c:v>
                  </c:pt>
                  <c:pt idx="8">
                    <c:v>90800</c:v>
                  </c:pt>
                  <c:pt idx="9">
                    <c:v>789200</c:v>
                  </c:pt>
                  <c:pt idx="10">
                    <c:v>274500</c:v>
                  </c:pt>
                  <c:pt idx="11">
                    <c:v>486100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</c:multiLvlStrCache>
            </c:multiLvlStrRef>
          </c:cat>
          <c:val>
            <c:numRef>
              <c:f>Sheet8!$C$4:$C$28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A-49D9-BDF5-62945EDDEC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76200</xdr:rowOff>
    </xdr:from>
    <xdr:to>
      <xdr:col>10</xdr:col>
      <xdr:colOff>510540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4322D-737E-31FC-8ED2-CE88F6F08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167640</xdr:rowOff>
    </xdr:from>
    <xdr:to>
      <xdr:col>12</xdr:col>
      <xdr:colOff>502920</xdr:colOff>
      <xdr:row>11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DD93F-540B-38F8-3F07-DF482C5FF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</xdr:colOff>
      <xdr:row>1</xdr:row>
      <xdr:rowOff>45720</xdr:rowOff>
    </xdr:from>
    <xdr:to>
      <xdr:col>17</xdr:col>
      <xdr:colOff>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3F0B-5323-A8AC-E954-AE20D400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121920</xdr:rowOff>
    </xdr:from>
    <xdr:to>
      <xdr:col>11</xdr:col>
      <xdr:colOff>426720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AF6C5-5746-4CA5-9C4D-A21F00545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</xdr:row>
      <xdr:rowOff>38100</xdr:rowOff>
    </xdr:from>
    <xdr:to>
      <xdr:col>20</xdr:col>
      <xdr:colOff>251460</xdr:colOff>
      <xdr:row>22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8B0CD-5D6E-B785-C12B-D152640E9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86.009565509259" createdVersion="8" refreshedVersion="8" minRefreshableVersion="3" recordCount="4">
  <cacheSource type="worksheet">
    <worksheetSource ref="C14:D18" sheet="Sheet2"/>
  </cacheSource>
  <cacheFields count="2">
    <cacheField name="Product " numFmtId="0">
      <sharedItems count="4">
        <s v="Laptop"/>
        <s v="Desktop"/>
        <s v="Smartphone"/>
        <s v="Tablet"/>
      </sharedItems>
    </cacheField>
    <cacheField name="Total sales" numFmtId="0">
      <sharedItems containsSemiMixedTypes="0" containsString="0" containsNumber="1" containsInteger="1" minValue="139" maxValue="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86.093166550927" createdVersion="8" refreshedVersion="8" minRefreshableVersion="3" recordCount="12">
  <cacheSource type="worksheet">
    <worksheetSource ref="B2:E14" sheet="Sheet7"/>
  </cacheSource>
  <cacheFields count="4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Expenses" numFmtId="0">
      <sharedItems containsSemiMixedTypes="0" containsString="0" containsNumber="1" containsInteger="1" minValue="4534800" maxValue="9976500"/>
    </cacheField>
    <cacheField name="sales" numFmtId="0">
      <sharedItems containsSemiMixedTypes="0" containsString="0" containsNumber="1" containsInteger="1" minValue="4809300" maxValue="11543600"/>
    </cacheField>
    <cacheField name="profit" numFmtId="0">
      <sharedItems count="12">
        <s v="-538500"/>
        <s v="175700"/>
        <s v="1095300"/>
        <s v="612200"/>
        <s v="889500"/>
        <s v="-50900"/>
        <s v="1567100"/>
        <s v="111200"/>
        <s v="90800"/>
        <s v="789200"/>
        <s v="274500"/>
        <s v="486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75"/>
  </r>
  <r>
    <x v="1"/>
    <n v="139"/>
  </r>
  <r>
    <x v="2"/>
    <n v="205"/>
  </r>
  <r>
    <x v="3"/>
    <n v="2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9288500"/>
    <n v="8750000"/>
    <x v="0"/>
  </r>
  <r>
    <x v="1"/>
    <n v="9744300"/>
    <n v="9920000"/>
    <x v="1"/>
  </r>
  <r>
    <x v="2"/>
    <n v="8904700"/>
    <n v="10000000"/>
    <x v="2"/>
  </r>
  <r>
    <x v="3"/>
    <n v="7345200"/>
    <n v="7957400"/>
    <x v="3"/>
  </r>
  <r>
    <x v="4"/>
    <n v="8987000"/>
    <n v="9876500"/>
    <x v="4"/>
  </r>
  <r>
    <x v="5"/>
    <n v="5215400"/>
    <n v="5164500"/>
    <x v="5"/>
  </r>
  <r>
    <x v="6"/>
    <n v="9976500"/>
    <n v="11543600"/>
    <x v="6"/>
  </r>
  <r>
    <x v="7"/>
    <n v="7976700"/>
    <n v="8087900"/>
    <x v="7"/>
  </r>
  <r>
    <x v="8"/>
    <n v="9879000"/>
    <n v="9969800"/>
    <x v="8"/>
  </r>
  <r>
    <x v="9"/>
    <n v="6234800"/>
    <n v="7024000"/>
    <x v="9"/>
  </r>
  <r>
    <x v="10"/>
    <n v="4534800"/>
    <n v="4809300"/>
    <x v="10"/>
  </r>
  <r>
    <x v="11"/>
    <n v="8348700"/>
    <n v="88348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roduct name">
  <location ref="A3:B8" firstHeaderRow="1" firstDataRow="1" firstDataCol="1"/>
  <pivotFields count="2"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7">
  <location ref="A3:C2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axis="axisRow" showAll="0">
      <items count="13">
        <item x="2"/>
        <item x="7"/>
        <item x="6"/>
        <item x="1"/>
        <item x="10"/>
        <item x="11"/>
        <item x="5"/>
        <item x="0"/>
        <item x="3"/>
        <item x="9"/>
        <item x="4"/>
        <item x="8"/>
        <item t="default"/>
      </items>
    </pivotField>
  </pivotFields>
  <rowFields count="2">
    <field x="0"/>
    <field x="3"/>
  </rowFields>
  <rowItems count="25">
    <i>
      <x/>
    </i>
    <i r="1">
      <x v="7"/>
    </i>
    <i>
      <x v="1"/>
    </i>
    <i r="1">
      <x v="3"/>
    </i>
    <i>
      <x v="2"/>
    </i>
    <i r="1">
      <x/>
    </i>
    <i>
      <x v="3"/>
    </i>
    <i r="1">
      <x v="8"/>
    </i>
    <i>
      <x v="4"/>
    </i>
    <i r="1">
      <x v="10"/>
    </i>
    <i>
      <x v="5"/>
    </i>
    <i r="1">
      <x v="6"/>
    </i>
    <i>
      <x v="6"/>
    </i>
    <i r="1">
      <x v="2"/>
    </i>
    <i>
      <x v="7"/>
    </i>
    <i r="1">
      <x v="1"/>
    </i>
    <i>
      <x v="8"/>
    </i>
    <i r="1">
      <x v="11"/>
    </i>
    <i>
      <x v="9"/>
    </i>
    <i r="1">
      <x v="9"/>
    </i>
    <i>
      <x v="10"/>
    </i>
    <i r="1">
      <x v="4"/>
    </i>
    <i>
      <x v="11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" baseField="0" baseItem="0"/>
    <dataField name="Sum of Expenses" fld="1" baseField="0" baseItem="0"/>
  </dataFields>
  <chartFormats count="2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8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6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1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9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4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5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7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3" count="1" selected="0">
            <x v="8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10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3" count="1" selected="0">
            <x v="6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3" count="1" selected="0">
            <x v="11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3" count="1" selected="0">
            <x v="9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3" count="1" selected="0">
            <x v="4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7" workbookViewId="0">
      <selection activeCell="C4" sqref="C4"/>
    </sheetView>
  </sheetViews>
  <sheetFormatPr defaultRowHeight="14.5" x14ac:dyDescent="0.35"/>
  <cols>
    <col min="1" max="1" width="12.36328125" customWidth="1"/>
    <col min="2" max="2" width="10.36328125" customWidth="1"/>
    <col min="3" max="3" width="14.54296875" customWidth="1"/>
    <col min="4" max="4" width="12.6328125" customWidth="1"/>
    <col min="7" max="7" width="14.81640625" customWidth="1"/>
  </cols>
  <sheetData>
    <row r="1" spans="1:7" x14ac:dyDescent="0.35">
      <c r="A1" s="16" t="s">
        <v>0</v>
      </c>
      <c r="B1" s="16"/>
      <c r="C1" s="16"/>
      <c r="D1" s="16"/>
      <c r="E1" s="16"/>
      <c r="F1" s="16"/>
      <c r="G1" s="16"/>
    </row>
    <row r="2" spans="1:7" x14ac:dyDescent="0.35">
      <c r="A2" s="16"/>
      <c r="B2" s="16"/>
      <c r="C2" s="16"/>
      <c r="D2" s="16"/>
      <c r="E2" s="16"/>
      <c r="F2" s="16"/>
      <c r="G2" s="16"/>
    </row>
    <row r="3" spans="1:7" ht="43.5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x14ac:dyDescent="0.3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3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3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3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3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x14ac:dyDescent="0.3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3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3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3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3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x14ac:dyDescent="0.3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3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H15" sqref="H15"/>
    </sheetView>
  </sheetViews>
  <sheetFormatPr defaultRowHeight="14.5" x14ac:dyDescent="0.35"/>
  <cols>
    <col min="1" max="1" width="15.1796875" customWidth="1"/>
    <col min="2" max="2" width="16.1796875" bestFit="1" customWidth="1"/>
  </cols>
  <sheetData>
    <row r="3" spans="1:2" x14ac:dyDescent="0.35">
      <c r="A3" s="11" t="s">
        <v>43</v>
      </c>
      <c r="B3" s="4" t="s">
        <v>42</v>
      </c>
    </row>
    <row r="4" spans="1:2" x14ac:dyDescent="0.35">
      <c r="A4" s="8" t="s">
        <v>13</v>
      </c>
      <c r="B4" s="4">
        <v>139</v>
      </c>
    </row>
    <row r="5" spans="1:2" x14ac:dyDescent="0.35">
      <c r="A5" s="8" t="s">
        <v>10</v>
      </c>
      <c r="B5" s="4">
        <v>175</v>
      </c>
    </row>
    <row r="6" spans="1:2" x14ac:dyDescent="0.35">
      <c r="A6" s="8" t="s">
        <v>19</v>
      </c>
      <c r="B6" s="4">
        <v>205</v>
      </c>
    </row>
    <row r="7" spans="1:2" x14ac:dyDescent="0.35">
      <c r="A7" s="8" t="s">
        <v>16</v>
      </c>
      <c r="B7" s="4">
        <v>205</v>
      </c>
    </row>
    <row r="8" spans="1:2" x14ac:dyDescent="0.35">
      <c r="A8" s="8" t="s">
        <v>41</v>
      </c>
      <c r="B8" s="4">
        <v>724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6" sqref="H16"/>
    </sheetView>
  </sheetViews>
  <sheetFormatPr defaultRowHeight="14.5" x14ac:dyDescent="0.35"/>
  <cols>
    <col min="3" max="3" width="13" customWidth="1"/>
    <col min="4" max="4" width="10.36328125" customWidth="1"/>
    <col min="6" max="6" width="14.90625" customWidth="1"/>
    <col min="7" max="7" width="11.81640625" customWidth="1"/>
    <col min="8" max="8" width="19.54296875" customWidth="1"/>
  </cols>
  <sheetData>
    <row r="1" spans="1:8" x14ac:dyDescent="0.35">
      <c r="A1" s="3"/>
    </row>
    <row r="2" spans="1:8" x14ac:dyDescent="0.35">
      <c r="A2" t="s">
        <v>30</v>
      </c>
      <c r="B2" s="17" t="s">
        <v>27</v>
      </c>
      <c r="C2" s="17"/>
      <c r="E2" t="s">
        <v>31</v>
      </c>
      <c r="F2" s="7" t="s">
        <v>32</v>
      </c>
      <c r="G2" s="7"/>
    </row>
    <row r="3" spans="1:8" x14ac:dyDescent="0.35">
      <c r="B3" s="4" t="s">
        <v>28</v>
      </c>
      <c r="C3" s="5" t="s">
        <v>29</v>
      </c>
      <c r="F3" s="8"/>
      <c r="G3" s="4"/>
    </row>
    <row r="4" spans="1:8" x14ac:dyDescent="0.35">
      <c r="B4" s="4" t="s">
        <v>24</v>
      </c>
      <c r="C4" s="4">
        <f>SUM(Sheet1!G4:G28)</f>
        <v>8750000</v>
      </c>
      <c r="F4" s="9" t="s">
        <v>2</v>
      </c>
      <c r="G4" s="9" t="s">
        <v>33</v>
      </c>
    </row>
    <row r="5" spans="1:8" x14ac:dyDescent="0.35">
      <c r="B5" s="4" t="s">
        <v>25</v>
      </c>
      <c r="C5" s="4">
        <f>SUM(Sheet1!G29:G53)</f>
        <v>9920000</v>
      </c>
      <c r="F5" s="4" t="s">
        <v>8</v>
      </c>
      <c r="G5" s="4">
        <f>SUMIF(Sheet1!B4:B79,Sheet1!B4,Sheet1!G4:G79)</f>
        <v>5010000</v>
      </c>
    </row>
    <row r="6" spans="1:8" x14ac:dyDescent="0.35">
      <c r="B6" s="4" t="s">
        <v>26</v>
      </c>
      <c r="C6" s="4">
        <f>SUM(Sheet1!G54:G79)</f>
        <v>10000000</v>
      </c>
      <c r="F6" s="4" t="s">
        <v>11</v>
      </c>
      <c r="G6" s="4">
        <f>SUMIF(Sheet1!B4:B79,Sheet1!B5,Sheet1!G4:G79)</f>
        <v>4340000</v>
      </c>
    </row>
    <row r="7" spans="1:8" x14ac:dyDescent="0.35">
      <c r="C7">
        <f>SUM(C4:C6)</f>
        <v>28670000</v>
      </c>
      <c r="F7" s="4" t="s">
        <v>34</v>
      </c>
      <c r="G7" s="4">
        <f>SUMIF(Sheet1!B4:B79,Sheet1!B6,Sheet1!G4:G79)</f>
        <v>4110000</v>
      </c>
    </row>
    <row r="8" spans="1:8" x14ac:dyDescent="0.35">
      <c r="F8" s="4" t="s">
        <v>35</v>
      </c>
      <c r="G8" s="4">
        <f>SUMIF(Sheet1!B4:B79,Sheet1!B8,Sheet1!G4:G79)</f>
        <v>4600000</v>
      </c>
    </row>
    <row r="9" spans="1:8" x14ac:dyDescent="0.35">
      <c r="F9" s="4" t="s">
        <v>17</v>
      </c>
      <c r="G9" s="4">
        <f>SUMIF(Sheet1!B4:B79,Sheet1!B27,Sheet1!G4:G79)</f>
        <v>4760000</v>
      </c>
    </row>
    <row r="10" spans="1:8" x14ac:dyDescent="0.35">
      <c r="F10" s="4" t="s">
        <v>22</v>
      </c>
      <c r="G10" s="4">
        <f>SUMIF(Sheet1!B4:B79,Sheet1!B9,Sheet1!G4:G79)</f>
        <v>5850000</v>
      </c>
    </row>
    <row r="11" spans="1:8" x14ac:dyDescent="0.35">
      <c r="F11" s="4" t="s">
        <v>36</v>
      </c>
      <c r="G11" s="4">
        <f>SUM(G5:G10)</f>
        <v>28670000</v>
      </c>
    </row>
    <row r="14" spans="1:8" x14ac:dyDescent="0.35">
      <c r="B14" t="s">
        <v>37</v>
      </c>
      <c r="C14" t="s">
        <v>38</v>
      </c>
      <c r="D14" t="s">
        <v>39</v>
      </c>
      <c r="F14" t="s">
        <v>44</v>
      </c>
      <c r="G14" t="s">
        <v>45</v>
      </c>
      <c r="H14" t="s">
        <v>46</v>
      </c>
    </row>
    <row r="15" spans="1:8" x14ac:dyDescent="0.35">
      <c r="C15" t="s">
        <v>10</v>
      </c>
      <c r="D15">
        <f>SUMIF(Sheet1!D4:D79,Sheet1!D4,Sheet1!E4:E79)</f>
        <v>175</v>
      </c>
      <c r="G15" t="s">
        <v>9</v>
      </c>
      <c r="H15">
        <f>SUMIFS(Sheet1!E4:E79,Sheet1!C4:C79,Sheet1!C4,Sheet1!D4:D79,Sheet1!D7)</f>
        <v>42</v>
      </c>
    </row>
    <row r="16" spans="1:8" x14ac:dyDescent="0.35">
      <c r="C16" t="s">
        <v>13</v>
      </c>
      <c r="D16">
        <f>SUMIF(Sheet1!D4:D79,Sheet1!D5,Sheet1!E4:E79)</f>
        <v>139</v>
      </c>
    </row>
    <row r="17" spans="3:4" x14ac:dyDescent="0.35">
      <c r="C17" t="s">
        <v>19</v>
      </c>
      <c r="D17">
        <f>SUMIF(Sheet1!D4:D79,Sheet1!D7,Sheet1!E4:E79)</f>
        <v>205</v>
      </c>
    </row>
    <row r="18" spans="3:4" x14ac:dyDescent="0.35">
      <c r="C18" t="s">
        <v>16</v>
      </c>
      <c r="D18">
        <f>SUMIF(Sheet1!D4:D79,Sheet1!D7,Sheet1!E4:E79)</f>
        <v>205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O19" sqref="O19"/>
    </sheetView>
  </sheetViews>
  <sheetFormatPr defaultRowHeight="14.5" x14ac:dyDescent="0.35"/>
  <cols>
    <col min="1" max="1" width="5.81640625" customWidth="1"/>
    <col min="2" max="2" width="11.54296875" customWidth="1"/>
    <col min="3" max="3" width="15.54296875" customWidth="1"/>
    <col min="4" max="4" width="11.6328125" customWidth="1"/>
  </cols>
  <sheetData>
    <row r="2" spans="1:7" ht="29" customHeight="1" x14ac:dyDescent="0.35">
      <c r="A2" t="s">
        <v>53</v>
      </c>
      <c r="B2" s="18" t="s">
        <v>47</v>
      </c>
      <c r="C2" s="18"/>
      <c r="D2" s="18"/>
      <c r="E2" s="18"/>
      <c r="F2" s="18"/>
      <c r="G2" s="19"/>
    </row>
    <row r="3" spans="1:7" ht="19.5" customHeight="1" x14ac:dyDescent="0.35">
      <c r="B3" s="20" t="s">
        <v>24</v>
      </c>
      <c r="C3" s="20"/>
      <c r="D3" s="20"/>
      <c r="E3" s="20"/>
      <c r="F3" s="20"/>
      <c r="G3" s="20"/>
    </row>
    <row r="4" spans="1:7" x14ac:dyDescent="0.35">
      <c r="B4" s="22" t="s">
        <v>93</v>
      </c>
      <c r="C4" s="21" t="s">
        <v>48</v>
      </c>
      <c r="D4" s="21" t="s">
        <v>49</v>
      </c>
      <c r="E4" s="21" t="s">
        <v>50</v>
      </c>
      <c r="F4" s="21" t="s">
        <v>51</v>
      </c>
      <c r="G4" s="21" t="s">
        <v>52</v>
      </c>
    </row>
    <row r="5" spans="1:7" x14ac:dyDescent="0.35">
      <c r="B5" s="23">
        <v>1</v>
      </c>
      <c r="C5" s="4" t="s">
        <v>94</v>
      </c>
      <c r="D5" s="4">
        <v>30000</v>
      </c>
      <c r="E5" s="4">
        <f>SUMIF(Sheet1!C4:C79,Sheet1!C4,Sheet1!G4:G79)</f>
        <v>5130000</v>
      </c>
      <c r="F5" s="4">
        <f>IF(E5&gt;=2000000,E5*10%,AND(E5&gt;=1000000,E5*8%,AND(E5&lt;1000000,E5*6%)))</f>
        <v>513000</v>
      </c>
      <c r="G5" s="4">
        <f>SUM(E5,F5)</f>
        <v>5643000</v>
      </c>
    </row>
    <row r="6" spans="1:7" x14ac:dyDescent="0.35">
      <c r="B6" s="23">
        <v>2</v>
      </c>
      <c r="C6" s="4" t="s">
        <v>95</v>
      </c>
      <c r="D6" s="4">
        <v>30000</v>
      </c>
      <c r="E6" s="4">
        <f>SUMIF(Sheet1!C4:C79,Sheet1!C5,Sheet1!G4:G79)</f>
        <v>2390000</v>
      </c>
      <c r="F6" s="4">
        <f t="shared" ref="F6:F10" si="0">IF(E6&gt;=2000000,E6*10%,AND(E6&gt;=1000000,E6*8%,AND(E6&lt;1000000,E6*6%)))</f>
        <v>239000</v>
      </c>
      <c r="G6" s="4">
        <f t="shared" ref="G6:G10" si="1">SUM(E6,F6)</f>
        <v>2629000</v>
      </c>
    </row>
    <row r="7" spans="1:7" x14ac:dyDescent="0.35">
      <c r="B7" s="23">
        <v>3</v>
      </c>
      <c r="C7" s="4" t="s">
        <v>96</v>
      </c>
      <c r="D7" s="4">
        <v>30000</v>
      </c>
      <c r="E7" s="4">
        <f>SUMIF(Sheet1!C4:C79,Sheet1!C6,Sheet1!G4:G79)</f>
        <v>4710000</v>
      </c>
      <c r="F7" s="4">
        <f t="shared" si="0"/>
        <v>471000</v>
      </c>
      <c r="G7" s="4">
        <f t="shared" si="1"/>
        <v>5181000</v>
      </c>
    </row>
    <row r="8" spans="1:7" x14ac:dyDescent="0.35">
      <c r="B8" s="23">
        <v>4</v>
      </c>
      <c r="C8" s="4" t="s">
        <v>97</v>
      </c>
      <c r="D8" s="4">
        <v>30000</v>
      </c>
      <c r="E8" s="4">
        <f>SUMIF(Sheet1!C4:C79,Sheet1!C8,Sheet1!G4:G79)</f>
        <v>4190000</v>
      </c>
      <c r="F8" s="4">
        <f t="shared" si="0"/>
        <v>419000</v>
      </c>
      <c r="G8" s="4">
        <f t="shared" si="1"/>
        <v>4609000</v>
      </c>
    </row>
    <row r="9" spans="1:7" x14ac:dyDescent="0.35">
      <c r="B9" s="23">
        <v>5</v>
      </c>
      <c r="C9" s="4" t="s">
        <v>98</v>
      </c>
      <c r="D9" s="4">
        <v>30000</v>
      </c>
      <c r="E9" s="4">
        <f>SUMIF(Sheet1!C4:C79,Sheet1!C7,Sheet1!G4:G79)</f>
        <v>6930000</v>
      </c>
      <c r="F9" s="4">
        <f t="shared" si="0"/>
        <v>693000</v>
      </c>
      <c r="G9" s="4">
        <f t="shared" si="1"/>
        <v>7623000</v>
      </c>
    </row>
    <row r="10" spans="1:7" x14ac:dyDescent="0.35">
      <c r="B10" s="23">
        <v>6</v>
      </c>
      <c r="C10" s="4" t="s">
        <v>99</v>
      </c>
      <c r="D10" s="4">
        <v>30000</v>
      </c>
      <c r="E10" s="4">
        <f>SUMIF(Sheet1!C4:C79,Sheet1!C9,Sheet1!G4:G79)</f>
        <v>5320000</v>
      </c>
      <c r="F10" s="4">
        <f t="shared" si="0"/>
        <v>532000</v>
      </c>
      <c r="G10" s="4">
        <f t="shared" si="1"/>
        <v>5852000</v>
      </c>
    </row>
    <row r="14" spans="1:7" x14ac:dyDescent="0.35">
      <c r="A14" t="s">
        <v>54</v>
      </c>
      <c r="B14" s="4" t="s">
        <v>48</v>
      </c>
      <c r="C14" s="4" t="s">
        <v>52</v>
      </c>
      <c r="D14" s="4" t="s">
        <v>55</v>
      </c>
      <c r="E14" s="4" t="s">
        <v>56</v>
      </c>
    </row>
    <row r="15" spans="1:7" x14ac:dyDescent="0.35">
      <c r="B15" s="4" t="s">
        <v>87</v>
      </c>
      <c r="C15" s="4">
        <f>SUM(E5,F5)</f>
        <v>5643000</v>
      </c>
      <c r="D15" s="4">
        <f>'sheet 4'!C15/3</f>
        <v>1881000</v>
      </c>
      <c r="E15" s="4">
        <f>ROUND(D16,0)</f>
        <v>876333</v>
      </c>
    </row>
    <row r="16" spans="1:7" x14ac:dyDescent="0.35">
      <c r="B16" s="4" t="s">
        <v>88</v>
      </c>
      <c r="C16" s="4">
        <f t="shared" ref="C16:C20" si="2">SUM(E6,F6)</f>
        <v>2629000</v>
      </c>
      <c r="D16" s="4">
        <f>'sheet 4'!C16/3</f>
        <v>876333.33333333337</v>
      </c>
      <c r="E16" s="4">
        <f t="shared" ref="E16:E19" si="3">ROUND(D17,0)</f>
        <v>1727000</v>
      </c>
    </row>
    <row r="17" spans="2:5" x14ac:dyDescent="0.35">
      <c r="B17" s="4" t="s">
        <v>91</v>
      </c>
      <c r="C17" s="4">
        <f t="shared" si="2"/>
        <v>5181000</v>
      </c>
      <c r="D17" s="4">
        <f>'sheet 4'!C17/3</f>
        <v>1727000</v>
      </c>
      <c r="E17" s="4">
        <f t="shared" si="3"/>
        <v>1536333</v>
      </c>
    </row>
    <row r="18" spans="2:5" x14ac:dyDescent="0.35">
      <c r="B18" s="4" t="s">
        <v>89</v>
      </c>
      <c r="C18" s="4">
        <f t="shared" si="2"/>
        <v>4609000</v>
      </c>
      <c r="D18" s="4">
        <f>'sheet 4'!C18/3</f>
        <v>1536333.3333333333</v>
      </c>
      <c r="E18" s="4">
        <f t="shared" si="3"/>
        <v>2541000</v>
      </c>
    </row>
    <row r="19" spans="2:5" x14ac:dyDescent="0.35">
      <c r="B19" s="4" t="s">
        <v>90</v>
      </c>
      <c r="C19" s="4">
        <f t="shared" si="2"/>
        <v>7623000</v>
      </c>
      <c r="D19" s="4">
        <f>'sheet 4'!C19/3</f>
        <v>2541000</v>
      </c>
      <c r="E19" s="4">
        <f t="shared" si="3"/>
        <v>1950667</v>
      </c>
    </row>
    <row r="20" spans="2:5" x14ac:dyDescent="0.35">
      <c r="B20" s="4" t="s">
        <v>92</v>
      </c>
      <c r="C20" s="4">
        <f t="shared" si="2"/>
        <v>5852000</v>
      </c>
      <c r="D20" s="4">
        <f>'sheet 4'!C20/3</f>
        <v>1950666.6666666667</v>
      </c>
      <c r="E20" s="4">
        <f>ROUND(D20,0)</f>
        <v>1950667</v>
      </c>
    </row>
  </sheetData>
  <mergeCells count="2">
    <mergeCell ref="B2:F2"/>
    <mergeCell ref="B3:G3"/>
  </mergeCells>
  <conditionalFormatting sqref="F5:F10"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9" sqref="H9"/>
    </sheetView>
  </sheetViews>
  <sheetFormatPr defaultRowHeight="14.5" x14ac:dyDescent="0.35"/>
  <cols>
    <col min="5" max="5" width="12.453125" customWidth="1"/>
    <col min="6" max="6" width="12.1796875" customWidth="1"/>
  </cols>
  <sheetData>
    <row r="1" spans="1:6" x14ac:dyDescent="0.35">
      <c r="A1">
        <v>3</v>
      </c>
      <c r="B1" s="12" t="s">
        <v>28</v>
      </c>
      <c r="C1" s="12" t="s">
        <v>57</v>
      </c>
      <c r="D1" s="12" t="s">
        <v>29</v>
      </c>
      <c r="E1" s="12" t="s">
        <v>58</v>
      </c>
      <c r="F1" s="12" t="s">
        <v>59</v>
      </c>
    </row>
    <row r="2" spans="1:6" x14ac:dyDescent="0.35">
      <c r="B2" t="s">
        <v>24</v>
      </c>
      <c r="C2">
        <v>7854500</v>
      </c>
      <c r="D2">
        <v>8750000</v>
      </c>
      <c r="E2" t="str">
        <f>IMSUB(D2,C2)</f>
        <v>895500</v>
      </c>
      <c r="F2" s="13" t="s">
        <v>60</v>
      </c>
    </row>
    <row r="3" spans="1:6" x14ac:dyDescent="0.35">
      <c r="B3" t="s">
        <v>25</v>
      </c>
      <c r="C3">
        <v>9998300</v>
      </c>
      <c r="D3">
        <v>9920000</v>
      </c>
      <c r="E3" t="str">
        <f t="shared" ref="E3:E4" si="0">IMSUB(D3,C3)</f>
        <v>-78300</v>
      </c>
      <c r="F3" s="25" t="s">
        <v>61</v>
      </c>
    </row>
    <row r="4" spans="1:6" x14ac:dyDescent="0.35">
      <c r="B4" t="s">
        <v>26</v>
      </c>
      <c r="C4">
        <v>8985700</v>
      </c>
      <c r="D4">
        <v>10000000</v>
      </c>
      <c r="E4" t="str">
        <f t="shared" si="0"/>
        <v>1014300</v>
      </c>
      <c r="F4" s="14" t="s">
        <v>62</v>
      </c>
    </row>
  </sheetData>
  <phoneticPr fontId="3" type="noConversion"/>
  <conditionalFormatting sqref="C2:D4">
    <cfRule type="expression" dxfId="1" priority="6">
      <formula>"if=D$2&gt;$C$2,""profit"",""loss"""</formula>
    </cfRule>
  </conditionalFormatting>
  <conditionalFormatting sqref="F2:F4">
    <cfRule type="expression" priority="15">
      <formula>"if+$D$2&gt;$C$2,""profit"",""loss"""</formula>
    </cfRule>
    <cfRule type="expression" dxfId="0" priority="16">
      <formula>"ifD$2&gt;C$2,""profit"" or ""loss"""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opLeftCell="A12" workbookViewId="0">
      <selection activeCell="C8" sqref="C8"/>
    </sheetView>
  </sheetViews>
  <sheetFormatPr defaultRowHeight="14.5" x14ac:dyDescent="0.35"/>
  <cols>
    <col min="1" max="1" width="12.54296875" bestFit="1" customWidth="1"/>
    <col min="2" max="2" width="11.453125" bestFit="1" customWidth="1"/>
    <col min="3" max="3" width="15.1796875" bestFit="1" customWidth="1"/>
  </cols>
  <sheetData>
    <row r="3" spans="1:3" x14ac:dyDescent="0.35">
      <c r="A3" s="10" t="s">
        <v>40</v>
      </c>
      <c r="B3" t="s">
        <v>74</v>
      </c>
      <c r="C3" t="s">
        <v>73</v>
      </c>
    </row>
    <row r="4" spans="1:3" x14ac:dyDescent="0.35">
      <c r="A4" s="6" t="s">
        <v>24</v>
      </c>
      <c r="B4">
        <v>8750000</v>
      </c>
      <c r="C4">
        <v>9288500</v>
      </c>
    </row>
    <row r="5" spans="1:3" x14ac:dyDescent="0.35">
      <c r="A5" s="15" t="s">
        <v>75</v>
      </c>
      <c r="B5">
        <v>8750000</v>
      </c>
      <c r="C5">
        <v>9288500</v>
      </c>
    </row>
    <row r="6" spans="1:3" x14ac:dyDescent="0.35">
      <c r="A6" s="6" t="s">
        <v>25</v>
      </c>
      <c r="B6">
        <v>9920000</v>
      </c>
      <c r="C6">
        <v>9744300</v>
      </c>
    </row>
    <row r="7" spans="1:3" x14ac:dyDescent="0.35">
      <c r="A7" s="15" t="s">
        <v>76</v>
      </c>
      <c r="B7">
        <v>9920000</v>
      </c>
      <c r="C7">
        <v>9744300</v>
      </c>
    </row>
    <row r="8" spans="1:3" x14ac:dyDescent="0.35">
      <c r="A8" s="6" t="s">
        <v>26</v>
      </c>
      <c r="B8">
        <v>10000000</v>
      </c>
      <c r="C8">
        <v>8904700</v>
      </c>
    </row>
    <row r="9" spans="1:3" x14ac:dyDescent="0.35">
      <c r="A9" s="15" t="s">
        <v>77</v>
      </c>
      <c r="B9">
        <v>10000000</v>
      </c>
      <c r="C9">
        <v>8904700</v>
      </c>
    </row>
    <row r="10" spans="1:3" x14ac:dyDescent="0.35">
      <c r="A10" s="6" t="s">
        <v>64</v>
      </c>
      <c r="B10">
        <v>7957400</v>
      </c>
      <c r="C10">
        <v>7345200</v>
      </c>
    </row>
    <row r="11" spans="1:3" x14ac:dyDescent="0.35">
      <c r="A11" s="15" t="s">
        <v>78</v>
      </c>
      <c r="B11">
        <v>7957400</v>
      </c>
      <c r="C11">
        <v>7345200</v>
      </c>
    </row>
    <row r="12" spans="1:3" x14ac:dyDescent="0.35">
      <c r="A12" s="6" t="s">
        <v>65</v>
      </c>
      <c r="B12">
        <v>9876500</v>
      </c>
      <c r="C12">
        <v>8987000</v>
      </c>
    </row>
    <row r="13" spans="1:3" x14ac:dyDescent="0.35">
      <c r="A13" s="15" t="s">
        <v>79</v>
      </c>
      <c r="B13">
        <v>9876500</v>
      </c>
      <c r="C13">
        <v>8987000</v>
      </c>
    </row>
    <row r="14" spans="1:3" x14ac:dyDescent="0.35">
      <c r="A14" s="6" t="s">
        <v>66</v>
      </c>
      <c r="B14">
        <v>5164500</v>
      </c>
      <c r="C14">
        <v>5215400</v>
      </c>
    </row>
    <row r="15" spans="1:3" x14ac:dyDescent="0.35">
      <c r="A15" s="15" t="s">
        <v>80</v>
      </c>
      <c r="B15">
        <v>5164500</v>
      </c>
      <c r="C15">
        <v>5215400</v>
      </c>
    </row>
    <row r="16" spans="1:3" x14ac:dyDescent="0.35">
      <c r="A16" s="6" t="s">
        <v>67</v>
      </c>
      <c r="B16">
        <v>11543600</v>
      </c>
      <c r="C16">
        <v>9976500</v>
      </c>
    </row>
    <row r="17" spans="1:3" x14ac:dyDescent="0.35">
      <c r="A17" s="15" t="s">
        <v>81</v>
      </c>
      <c r="B17">
        <v>11543600</v>
      </c>
      <c r="C17">
        <v>9976500</v>
      </c>
    </row>
    <row r="18" spans="1:3" x14ac:dyDescent="0.35">
      <c r="A18" s="6" t="s">
        <v>68</v>
      </c>
      <c r="B18">
        <v>8087900</v>
      </c>
      <c r="C18">
        <v>7976700</v>
      </c>
    </row>
    <row r="19" spans="1:3" x14ac:dyDescent="0.35">
      <c r="A19" s="15" t="s">
        <v>82</v>
      </c>
      <c r="B19">
        <v>8087900</v>
      </c>
      <c r="C19">
        <v>7976700</v>
      </c>
    </row>
    <row r="20" spans="1:3" x14ac:dyDescent="0.35">
      <c r="A20" s="6" t="s">
        <v>69</v>
      </c>
      <c r="B20">
        <v>9969800</v>
      </c>
      <c r="C20">
        <v>9879000</v>
      </c>
    </row>
    <row r="21" spans="1:3" x14ac:dyDescent="0.35">
      <c r="A21" s="15" t="s">
        <v>83</v>
      </c>
      <c r="B21">
        <v>9969800</v>
      </c>
      <c r="C21">
        <v>9879000</v>
      </c>
    </row>
    <row r="22" spans="1:3" x14ac:dyDescent="0.35">
      <c r="A22" s="6" t="s">
        <v>70</v>
      </c>
      <c r="B22">
        <v>7024000</v>
      </c>
      <c r="C22">
        <v>6234800</v>
      </c>
    </row>
    <row r="23" spans="1:3" x14ac:dyDescent="0.35">
      <c r="A23" s="15" t="s">
        <v>84</v>
      </c>
      <c r="B23">
        <v>7024000</v>
      </c>
      <c r="C23">
        <v>6234800</v>
      </c>
    </row>
    <row r="24" spans="1:3" x14ac:dyDescent="0.35">
      <c r="A24" s="6" t="s">
        <v>71</v>
      </c>
      <c r="B24">
        <v>4809300</v>
      </c>
      <c r="C24">
        <v>4534800</v>
      </c>
    </row>
    <row r="25" spans="1:3" x14ac:dyDescent="0.35">
      <c r="A25" s="15" t="s">
        <v>85</v>
      </c>
      <c r="B25">
        <v>4809300</v>
      </c>
      <c r="C25">
        <v>4534800</v>
      </c>
    </row>
    <row r="26" spans="1:3" x14ac:dyDescent="0.35">
      <c r="A26" s="6" t="s">
        <v>72</v>
      </c>
      <c r="B26">
        <v>8834800</v>
      </c>
      <c r="C26">
        <v>8348700</v>
      </c>
    </row>
    <row r="27" spans="1:3" x14ac:dyDescent="0.35">
      <c r="A27" s="15" t="s">
        <v>86</v>
      </c>
      <c r="B27">
        <v>8834800</v>
      </c>
      <c r="C27">
        <v>8348700</v>
      </c>
    </row>
    <row r="28" spans="1:3" x14ac:dyDescent="0.35">
      <c r="A28" s="6" t="s">
        <v>41</v>
      </c>
      <c r="B28">
        <v>101937800</v>
      </c>
      <c r="C28">
        <v>96435600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3" sqref="E3"/>
    </sheetView>
  </sheetViews>
  <sheetFormatPr defaultRowHeight="14.5" x14ac:dyDescent="0.35"/>
  <cols>
    <col min="2" max="3" width="11.1796875" customWidth="1"/>
    <col min="4" max="4" width="12.81640625" customWidth="1"/>
    <col min="9" max="9" width="11" customWidth="1"/>
  </cols>
  <sheetData>
    <row r="1" spans="2:5" x14ac:dyDescent="0.35">
      <c r="B1" s="24" t="s">
        <v>63</v>
      </c>
      <c r="C1" s="24"/>
      <c r="D1" s="24"/>
      <c r="E1" s="24"/>
    </row>
    <row r="2" spans="2:5" x14ac:dyDescent="0.35">
      <c r="B2" s="21" t="s">
        <v>28</v>
      </c>
      <c r="C2" s="4" t="s">
        <v>57</v>
      </c>
      <c r="D2" s="4" t="s">
        <v>50</v>
      </c>
      <c r="E2" s="4" t="s">
        <v>62</v>
      </c>
    </row>
    <row r="3" spans="2:5" x14ac:dyDescent="0.35">
      <c r="B3" s="21" t="s">
        <v>24</v>
      </c>
      <c r="C3" s="4">
        <v>9288500</v>
      </c>
      <c r="D3" s="4">
        <v>8750000</v>
      </c>
      <c r="E3" s="4" t="str">
        <f>IMSUB(D3,C3)</f>
        <v>-538500</v>
      </c>
    </row>
    <row r="4" spans="2:5" x14ac:dyDescent="0.35">
      <c r="B4" s="21" t="s">
        <v>25</v>
      </c>
      <c r="C4" s="4">
        <v>9744300</v>
      </c>
      <c r="D4" s="4">
        <v>9920000</v>
      </c>
      <c r="E4" s="4" t="str">
        <f t="shared" ref="E4:E14" si="0">IMSUB(D4,C4)</f>
        <v>175700</v>
      </c>
    </row>
    <row r="5" spans="2:5" x14ac:dyDescent="0.35">
      <c r="B5" s="21" t="s">
        <v>26</v>
      </c>
      <c r="C5" s="4">
        <v>8904700</v>
      </c>
      <c r="D5" s="4">
        <v>10000000</v>
      </c>
      <c r="E5" s="4" t="str">
        <f t="shared" si="0"/>
        <v>1095300</v>
      </c>
    </row>
    <row r="6" spans="2:5" x14ac:dyDescent="0.35">
      <c r="B6" s="21" t="s">
        <v>64</v>
      </c>
      <c r="C6" s="4">
        <v>7345200</v>
      </c>
      <c r="D6" s="4">
        <v>7957400</v>
      </c>
      <c r="E6" s="4" t="str">
        <f t="shared" si="0"/>
        <v>612200</v>
      </c>
    </row>
    <row r="7" spans="2:5" x14ac:dyDescent="0.35">
      <c r="B7" s="21" t="s">
        <v>65</v>
      </c>
      <c r="C7" s="4">
        <v>8987000</v>
      </c>
      <c r="D7" s="4">
        <v>9876500</v>
      </c>
      <c r="E7" s="4" t="str">
        <f t="shared" si="0"/>
        <v>889500</v>
      </c>
    </row>
    <row r="8" spans="2:5" x14ac:dyDescent="0.35">
      <c r="B8" s="21" t="s">
        <v>66</v>
      </c>
      <c r="C8" s="4">
        <v>5215400</v>
      </c>
      <c r="D8" s="4">
        <v>5164500</v>
      </c>
      <c r="E8" s="4" t="str">
        <f t="shared" si="0"/>
        <v>-50900</v>
      </c>
    </row>
    <row r="9" spans="2:5" x14ac:dyDescent="0.35">
      <c r="B9" s="21" t="s">
        <v>67</v>
      </c>
      <c r="C9" s="4">
        <v>9976500</v>
      </c>
      <c r="D9" s="4">
        <v>11543600</v>
      </c>
      <c r="E9" s="4" t="str">
        <f t="shared" si="0"/>
        <v>1567100</v>
      </c>
    </row>
    <row r="10" spans="2:5" x14ac:dyDescent="0.35">
      <c r="B10" s="21" t="s">
        <v>68</v>
      </c>
      <c r="C10" s="4">
        <v>7976700</v>
      </c>
      <c r="D10" s="4">
        <v>8087900</v>
      </c>
      <c r="E10" s="4" t="str">
        <f t="shared" si="0"/>
        <v>111200</v>
      </c>
    </row>
    <row r="11" spans="2:5" x14ac:dyDescent="0.35">
      <c r="B11" s="21" t="s">
        <v>69</v>
      </c>
      <c r="C11" s="4">
        <v>9879000</v>
      </c>
      <c r="D11" s="4">
        <v>9969800</v>
      </c>
      <c r="E11" s="4" t="str">
        <f t="shared" si="0"/>
        <v>90800</v>
      </c>
    </row>
    <row r="12" spans="2:5" x14ac:dyDescent="0.35">
      <c r="B12" s="21" t="s">
        <v>70</v>
      </c>
      <c r="C12" s="4">
        <v>6234800</v>
      </c>
      <c r="D12" s="4">
        <v>7024000</v>
      </c>
      <c r="E12" s="4" t="str">
        <f t="shared" si="0"/>
        <v>789200</v>
      </c>
    </row>
    <row r="13" spans="2:5" x14ac:dyDescent="0.35">
      <c r="B13" s="21" t="s">
        <v>71</v>
      </c>
      <c r="C13" s="4">
        <v>4534800</v>
      </c>
      <c r="D13" s="4">
        <v>4809300</v>
      </c>
      <c r="E13" s="4" t="str">
        <f t="shared" si="0"/>
        <v>274500</v>
      </c>
    </row>
    <row r="14" spans="2:5" x14ac:dyDescent="0.35">
      <c r="B14" s="21" t="s">
        <v>72</v>
      </c>
      <c r="C14" s="4">
        <v>8348700</v>
      </c>
      <c r="D14" s="4">
        <v>8834800</v>
      </c>
      <c r="E14" s="4" t="str">
        <f t="shared" si="0"/>
        <v>486100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 4</vt:lpstr>
      <vt:lpstr>Sheet6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Skyview Technology</cp:lastModifiedBy>
  <dcterms:created xsi:type="dcterms:W3CDTF">2024-05-29T21:50:26Z</dcterms:created>
  <dcterms:modified xsi:type="dcterms:W3CDTF">2025-02-16T19:16:49Z</dcterms:modified>
</cp:coreProperties>
</file>