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smoon\Desktop\★2021_ITQ\★ITQ 문제\6월 기출문제\106_엑셀\모범답안\"/>
    </mc:Choice>
  </mc:AlternateContent>
  <bookViews>
    <workbookView xWindow="-120" yWindow="-120" windowWidth="29040" windowHeight="15840"/>
  </bookViews>
  <sheets>
    <sheet name="제1작업" sheetId="1" r:id="rId1"/>
    <sheet name="제2작업" sheetId="3" r:id="rId2"/>
    <sheet name="제3작업" sheetId="4" r:id="rId3"/>
    <sheet name="제4작업" sheetId="7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제조국가">제1작업!$E$5:$E$12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4" l="1"/>
  <c r="H10" i="4"/>
  <c r="H6" i="4"/>
  <c r="H17" i="4" s="1"/>
  <c r="C16" i="4"/>
  <c r="C11" i="4"/>
  <c r="C7" i="4"/>
  <c r="J5" i="1"/>
  <c r="J6" i="1"/>
  <c r="J7" i="1"/>
  <c r="J8" i="1"/>
  <c r="J9" i="1"/>
  <c r="J10" i="1"/>
  <c r="J11" i="1"/>
  <c r="J12" i="1"/>
  <c r="H11" i="3"/>
  <c r="J13" i="1"/>
  <c r="E13" i="1"/>
  <c r="E14" i="1"/>
  <c r="J14" i="1"/>
  <c r="I5" i="1"/>
  <c r="I6" i="1"/>
  <c r="I7" i="1"/>
  <c r="I8" i="1"/>
  <c r="I9" i="1"/>
  <c r="I10" i="1"/>
  <c r="I11" i="1"/>
  <c r="I12" i="1"/>
  <c r="C18" i="4" l="1"/>
</calcChain>
</file>

<file path=xl/sharedStrings.xml><?xml version="1.0" encoding="utf-8"?>
<sst xmlns="http://schemas.openxmlformats.org/spreadsheetml/2006/main" count="124" uniqueCount="42">
  <si>
    <t>상품코드</t>
  </si>
  <si>
    <t>상품명</t>
  </si>
  <si>
    <t>수입일자</t>
  </si>
  <si>
    <t>제조국가</t>
  </si>
  <si>
    <t>전월
판매량</t>
  </si>
  <si>
    <t>조명 종류</t>
  </si>
  <si>
    <t>나탈리</t>
  </si>
  <si>
    <t>노피너피</t>
  </si>
  <si>
    <t>시드</t>
  </si>
  <si>
    <t>핀란드</t>
    <phoneticPr fontId="3" type="noConversion"/>
  </si>
  <si>
    <t>독일</t>
    <phoneticPr fontId="3" type="noConversion"/>
  </si>
  <si>
    <t>베트남</t>
    <phoneticPr fontId="3" type="noConversion"/>
  </si>
  <si>
    <t>당월
판매량</t>
    <phoneticPr fontId="3" type="noConversion"/>
  </si>
  <si>
    <t>판매가(원)</t>
    <phoneticPr fontId="3" type="noConversion"/>
  </si>
  <si>
    <t>HA-303</t>
    <phoneticPr fontId="3" type="noConversion"/>
  </si>
  <si>
    <t>SC-261</t>
    <phoneticPr fontId="3" type="noConversion"/>
  </si>
  <si>
    <t>LA-702</t>
    <phoneticPr fontId="3" type="noConversion"/>
  </si>
  <si>
    <t>FA-251</t>
    <phoneticPr fontId="3" type="noConversion"/>
  </si>
  <si>
    <t>SA-802</t>
    <phoneticPr fontId="3" type="noConversion"/>
  </si>
  <si>
    <t>EA-102</t>
    <phoneticPr fontId="3" type="noConversion"/>
  </si>
  <si>
    <t>KB-603</t>
    <phoneticPr fontId="3" type="noConversion"/>
  </si>
  <si>
    <t>CS-103</t>
    <phoneticPr fontId="3" type="noConversion"/>
  </si>
  <si>
    <t>슈팅스타</t>
    <phoneticPr fontId="3" type="noConversion"/>
  </si>
  <si>
    <t>루이스</t>
    <phoneticPr fontId="3" type="noConversion"/>
  </si>
  <si>
    <t>카르텔</t>
    <phoneticPr fontId="3" type="noConversion"/>
  </si>
  <si>
    <t>버블팝</t>
  </si>
  <si>
    <t>버블팝</t>
    <phoneticPr fontId="3" type="noConversion"/>
  </si>
  <si>
    <t>로즈골드</t>
    <phoneticPr fontId="3" type="noConversion"/>
  </si>
  <si>
    <t>독일 상품 개수</t>
    <phoneticPr fontId="3" type="noConversion"/>
  </si>
  <si>
    <t>핀란드 상품 당월 판매량 평균</t>
    <phoneticPr fontId="3" type="noConversion"/>
  </si>
  <si>
    <t>최저 판매가(원)</t>
    <phoneticPr fontId="3" type="noConversion"/>
  </si>
  <si>
    <t>순위</t>
    <phoneticPr fontId="3" type="noConversion"/>
  </si>
  <si>
    <t>판매가(원)의 전체 평균</t>
    <phoneticPr fontId="3" type="noConversion"/>
  </si>
  <si>
    <t>&lt;=30</t>
    <phoneticPr fontId="3" type="noConversion"/>
  </si>
  <si>
    <t>독일 개수</t>
  </si>
  <si>
    <t>베트남 개수</t>
  </si>
  <si>
    <t>핀란드 개수</t>
  </si>
  <si>
    <t>전체 개수</t>
  </si>
  <si>
    <t>핀란드 평균</t>
  </si>
  <si>
    <t>베트남 평균</t>
  </si>
  <si>
    <t>독일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</si>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</sst>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#,##0&quot;건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right" vertical="center"/>
    </xf>
    <xf numFmtId="41" fontId="2" fillId="0" borderId="5" xfId="1" quotePrefix="1" applyFont="1" applyBorder="1" applyAlignment="1">
      <alignment horizontal="center" vertical="center"/>
    </xf>
    <xf numFmtId="41" fontId="2" fillId="0" borderId="6" xfId="1" quotePrefix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8" xfId="1" applyNumberFormat="1" applyFont="1" applyBorder="1" applyAlignment="1">
      <alignment horizontal="center" vertical="center"/>
    </xf>
    <xf numFmtId="176" fontId="2" fillId="0" borderId="8" xfId="1" applyNumberFormat="1" applyFont="1" applyBorder="1" applyAlignment="1">
      <alignment horizontal="right" vertical="center"/>
    </xf>
    <xf numFmtId="41" fontId="2" fillId="0" borderId="8" xfId="1" quotePrefix="1" applyFont="1" applyBorder="1" applyAlignment="1">
      <alignment horizontal="center" vertical="center"/>
    </xf>
    <xf numFmtId="41" fontId="2" fillId="0" borderId="9" xfId="1" quotePrefix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76" fontId="2" fillId="0" borderId="11" xfId="1" applyNumberFormat="1" applyFont="1" applyBorder="1" applyAlignment="1">
      <alignment horizontal="center" vertical="center"/>
    </xf>
    <xf numFmtId="176" fontId="2" fillId="0" borderId="11" xfId="1" applyNumberFormat="1" applyFont="1" applyBorder="1" applyAlignment="1">
      <alignment horizontal="right" vertical="center"/>
    </xf>
    <xf numFmtId="41" fontId="2" fillId="0" borderId="11" xfId="1" quotePrefix="1" applyFont="1" applyBorder="1" applyAlignment="1">
      <alignment horizontal="center" vertical="center"/>
    </xf>
    <xf numFmtId="41" fontId="2" fillId="0" borderId="12" xfId="1" quotePrefix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7" fontId="2" fillId="0" borderId="5" xfId="1" applyNumberFormat="1" applyFont="1" applyBorder="1" applyAlignment="1">
      <alignment horizontal="right" vertical="center"/>
    </xf>
    <xf numFmtId="177" fontId="2" fillId="0" borderId="8" xfId="1" applyNumberFormat="1" applyFont="1" applyBorder="1" applyAlignment="1">
      <alignment horizontal="right" vertical="center"/>
    </xf>
    <xf numFmtId="177" fontId="2" fillId="0" borderId="11" xfId="1" applyNumberFormat="1" applyFont="1" applyBorder="1" applyAlignment="1">
      <alignment horizontal="right" vertical="center"/>
    </xf>
    <xf numFmtId="41" fontId="2" fillId="0" borderId="11" xfId="1" quotePrefix="1" applyFont="1" applyBorder="1" applyAlignment="1">
      <alignment horizontal="right" vertical="center"/>
    </xf>
    <xf numFmtId="41" fontId="2" fillId="0" borderId="19" xfId="1" quotePrefix="1" applyNumberFormat="1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176" fontId="2" fillId="0" borderId="25" xfId="1" applyNumberFormat="1" applyFont="1" applyBorder="1" applyAlignment="1">
      <alignment horizontal="center" vertical="center"/>
    </xf>
    <xf numFmtId="177" fontId="2" fillId="0" borderId="25" xfId="1" applyNumberFormat="1" applyFont="1" applyBorder="1" applyAlignment="1">
      <alignment horizontal="right" vertical="center"/>
    </xf>
    <xf numFmtId="41" fontId="0" fillId="0" borderId="8" xfId="0" applyNumberFormat="1" applyBorder="1">
      <alignment vertical="center"/>
    </xf>
    <xf numFmtId="41" fontId="2" fillId="0" borderId="5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41" fontId="2" fillId="0" borderId="12" xfId="1" quotePrefix="1" applyFont="1" applyBorder="1" applyAlignment="1">
      <alignment horizontal="right" vertical="center"/>
    </xf>
    <xf numFmtId="41" fontId="2" fillId="0" borderId="16" xfId="1" quotePrefix="1" applyNumberFormat="1" applyFont="1" applyBorder="1" applyAlignment="1">
      <alignment horizontal="right" vertical="center"/>
    </xf>
    <xf numFmtId="41" fontId="2" fillId="0" borderId="25" xfId="1" applyFont="1" applyBorder="1" applyAlignment="1">
      <alignment horizontal="right" vertical="center"/>
    </xf>
    <xf numFmtId="176" fontId="2" fillId="0" borderId="25" xfId="1" applyNumberFormat="1" applyFont="1" applyBorder="1" applyAlignment="1">
      <alignment horizontal="right" vertical="center"/>
    </xf>
    <xf numFmtId="176" fontId="4" fillId="0" borderId="8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176" fontId="2" fillId="0" borderId="0" xfId="1" applyNumberFormat="1" applyFont="1" applyBorder="1" applyAlignment="1">
      <alignment horizontal="right" vertical="center"/>
    </xf>
    <xf numFmtId="177" fontId="2" fillId="0" borderId="0" xfId="1" applyNumberFormat="1" applyFont="1" applyBorder="1" applyAlignment="1">
      <alignment horizontal="right" vertical="center"/>
    </xf>
    <xf numFmtId="176" fontId="4" fillId="0" borderId="0" xfId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/>
              <a:t>핀란드 및 독일상품 판매 현황</a:t>
            </a:r>
          </a:p>
        </c:rich>
      </c:tx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판매가(원)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2-4DE8-B4BF-19859807E0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(제1작업!$C$5:$C$7,제1작업!$C$9,제1작업!$C$11:$C$12)</c:f>
              <c:strCache>
                <c:ptCount val="6"/>
                <c:pt idx="0">
                  <c:v>버블팝</c:v>
                </c:pt>
                <c:pt idx="1">
                  <c:v>나탈리</c:v>
                </c:pt>
                <c:pt idx="2">
                  <c:v>로즈골드</c:v>
                </c:pt>
                <c:pt idx="3">
                  <c:v>카르텔</c:v>
                </c:pt>
                <c:pt idx="4">
                  <c:v>루이스</c:v>
                </c:pt>
                <c:pt idx="5">
                  <c:v>노피너피</c:v>
                </c:pt>
              </c:strCache>
            </c:strRef>
          </c:cat>
          <c:val>
            <c:numRef>
              <c:f>(제1작업!$F$5:$F$7,제1작업!$F$9,제1작업!$F$11:$F$12)</c:f>
              <c:numCache>
                <c:formatCode>_(* #,##0_);_(* \(#,##0\);_(* "-"_);_(@_)</c:formatCode>
                <c:ptCount val="6"/>
                <c:pt idx="0">
                  <c:v>56800</c:v>
                </c:pt>
                <c:pt idx="1">
                  <c:v>419000</c:v>
                </c:pt>
                <c:pt idx="2">
                  <c:v>194000</c:v>
                </c:pt>
                <c:pt idx="3">
                  <c:v>345000</c:v>
                </c:pt>
                <c:pt idx="4">
                  <c:v>52000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2-4DE8-B4BF-19859807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01914415"/>
        <c:axId val="1701915247"/>
      </c:barChart>
      <c:lineChart>
        <c:grouping val="standard"/>
        <c:varyColors val="0"/>
        <c:ser>
          <c:idx val="1"/>
          <c:order val="1"/>
          <c:tx>
            <c:v>당월 판매량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(제1작업!$C$5:$C$7,제1작업!$C$9,제1작업!$C$11:$C$12)</c:f>
              <c:strCache>
                <c:ptCount val="6"/>
                <c:pt idx="0">
                  <c:v>버블팝</c:v>
                </c:pt>
                <c:pt idx="1">
                  <c:v>나탈리</c:v>
                </c:pt>
                <c:pt idx="2">
                  <c:v>로즈골드</c:v>
                </c:pt>
                <c:pt idx="3">
                  <c:v>카르텔</c:v>
                </c:pt>
                <c:pt idx="4">
                  <c:v>루이스</c:v>
                </c:pt>
                <c:pt idx="5">
                  <c:v>노피너피</c:v>
                </c:pt>
              </c:strCache>
            </c:strRef>
          </c:cat>
          <c:val>
            <c:numRef>
              <c:f>(제1작업!$H$5:$H$7,제1작업!$H$9,제1작업!$H$11:$H$12)</c:f>
              <c:numCache>
                <c:formatCode>#,##0"건"</c:formatCode>
                <c:ptCount val="6"/>
                <c:pt idx="0">
                  <c:v>95</c:v>
                </c:pt>
                <c:pt idx="1">
                  <c:v>22</c:v>
                </c:pt>
                <c:pt idx="2">
                  <c:v>61</c:v>
                </c:pt>
                <c:pt idx="3">
                  <c:v>150</c:v>
                </c:pt>
                <c:pt idx="4">
                  <c:v>35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2-4DE8-B4BF-19859807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37391"/>
        <c:axId val="1909415759"/>
      </c:lineChart>
      <c:catAx>
        <c:axId val="17019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01915247"/>
        <c:crosses val="autoZero"/>
        <c:auto val="1"/>
        <c:lblAlgn val="ctr"/>
        <c:lblOffset val="100"/>
        <c:noMultiLvlLbl val="0"/>
      </c:catAx>
      <c:valAx>
        <c:axId val="17019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01914415"/>
        <c:crosses val="autoZero"/>
        <c:crossBetween val="between"/>
      </c:valAx>
      <c:valAx>
        <c:axId val="1909415759"/>
        <c:scaling>
          <c:orientation val="minMax"/>
        </c:scaling>
        <c:delete val="0"/>
        <c:axPos val="r"/>
        <c:numFmt formatCode="#,##0&quot;건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09437391"/>
        <c:crosses val="max"/>
        <c:crossBetween val="between"/>
        <c:majorUnit val="40"/>
      </c:valAx>
      <c:catAx>
        <c:axId val="1909437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9415759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0</xdr:row>
      <xdr:rowOff>104774</xdr:rowOff>
    </xdr:from>
    <xdr:to>
      <xdr:col>6</xdr:col>
      <xdr:colOff>466725</xdr:colOff>
      <xdr:row>2</xdr:row>
      <xdr:rowOff>200023</xdr:rowOff>
    </xdr:to>
    <xdr:sp macro="" textlink="">
      <xdr:nvSpPr>
        <xdr:cNvPr id="2" name="사다리꼴 1">
          <a:extLst>
            <a:ext uri="{FF2B5EF4-FFF2-40B4-BE49-F238E27FC236}">
              <a16:creationId xmlns:a16="http://schemas.microsoft.com/office/drawing/2014/main" id="{9D0F48C3-4BCB-4EDB-BA82-C112B8570A78}"/>
            </a:ext>
          </a:extLst>
        </xdr:cNvPr>
        <xdr:cNvSpPr/>
      </xdr:nvSpPr>
      <xdr:spPr>
        <a:xfrm>
          <a:off x="152401" y="104774"/>
          <a:ext cx="5200649" cy="666749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인테리어 조명 판매 현황</a:t>
          </a:r>
        </a:p>
      </xdr:txBody>
    </xdr:sp>
    <xdr:clientData/>
  </xdr:twoCellAnchor>
  <xdr:twoCellAnchor>
    <xdr:from>
      <xdr:col>7</xdr:col>
      <xdr:colOff>1</xdr:colOff>
      <xdr:row>0</xdr:row>
      <xdr:rowOff>95250</xdr:rowOff>
    </xdr:from>
    <xdr:to>
      <xdr:col>10</xdr:col>
      <xdr:colOff>0</xdr:colOff>
      <xdr:row>2</xdr:row>
      <xdr:rowOff>228600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DB75029F-9F6C-496F-A9E6-E586EBF3C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1" y="95250"/>
          <a:ext cx="2524124" cy="7048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3C4C1D-A852-450E-878B-6E0FF77ECC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0.6754</cdr:x>
      <cdr:y>0.11856</cdr:y>
    </cdr:from>
    <cdr:to>
      <cdr:x>0.79246</cdr:x>
      <cdr:y>0.20888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C5453817-05A2-4E20-A463-53ED6772D6D5}"/>
            </a:ext>
          </a:extLst>
        </cdr:cNvPr>
        <cdr:cNvSpPr/>
      </cdr:nvSpPr>
      <cdr:spPr>
        <a:xfrm xmlns:a="http://schemas.openxmlformats.org/drawingml/2006/main">
          <a:off x="6283041" y="719942"/>
          <a:ext cx="1089047" cy="548427"/>
        </a:xfrm>
        <a:prstGeom xmlns:a="http://schemas.openxmlformats.org/drawingml/2006/main" prst="wedgeRoundRectCallout">
          <a:avLst>
            <a:gd name="adj1" fmla="val -109717"/>
            <a:gd name="adj2" fmla="val -24488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당월</a:t>
          </a:r>
          <a:endParaRPr lang="en-US" alt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 판매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tabSelected="1" workbookViewId="0">
      <selection activeCell="N6" sqref="N6"/>
    </sheetView>
  </sheetViews>
  <sheetFormatPr defaultRowHeight="13.5" x14ac:dyDescent="0.3"/>
  <cols>
    <col min="1" max="1" width="1.625" style="1" customWidth="1"/>
    <col min="2" max="2" width="11.25" style="1" customWidth="1"/>
    <col min="3" max="3" width="12" style="1" customWidth="1"/>
    <col min="4" max="4" width="14.375" style="1" customWidth="1"/>
    <col min="5" max="5" width="11.75" style="1" customWidth="1"/>
    <col min="6" max="6" width="13.125" style="1" customWidth="1"/>
    <col min="7" max="9" width="10.875" style="1" customWidth="1"/>
    <col min="10" max="10" width="11.37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2" t="s">
        <v>0</v>
      </c>
      <c r="C4" s="3" t="s">
        <v>1</v>
      </c>
      <c r="D4" s="3" t="s">
        <v>2</v>
      </c>
      <c r="E4" s="3" t="s">
        <v>3</v>
      </c>
      <c r="F4" s="4" t="s">
        <v>13</v>
      </c>
      <c r="G4" s="4" t="s">
        <v>4</v>
      </c>
      <c r="H4" s="4" t="s">
        <v>12</v>
      </c>
      <c r="I4" s="4" t="s">
        <v>5</v>
      </c>
      <c r="J4" s="5" t="s">
        <v>31</v>
      </c>
    </row>
    <row r="5" spans="2:10" ht="17.25" customHeight="1" x14ac:dyDescent="0.3">
      <c r="B5" s="26" t="s">
        <v>14</v>
      </c>
      <c r="C5" s="6" t="s">
        <v>26</v>
      </c>
      <c r="D5" s="7">
        <v>42504</v>
      </c>
      <c r="E5" s="8" t="s">
        <v>9</v>
      </c>
      <c r="F5" s="40">
        <v>56800</v>
      </c>
      <c r="G5" s="9">
        <v>64</v>
      </c>
      <c r="H5" s="29">
        <v>95</v>
      </c>
      <c r="I5" s="10" t="str">
        <f t="shared" ref="I5:I12" si="0">CHOOSE(RIGHT(B5,1),"방","거실","포인트")</f>
        <v>포인트</v>
      </c>
      <c r="J5" s="11">
        <f t="shared" ref="J5:J12" si="1">IF(_xlfn.RANK.EQ(H5,$H$5:$H$12)&lt;=3,_xlfn.RANK.EQ(H5,$H$5:$H$12),"")</f>
        <v>3</v>
      </c>
    </row>
    <row r="6" spans="2:10" ht="17.25" customHeight="1" x14ac:dyDescent="0.3">
      <c r="B6" s="27" t="s">
        <v>15</v>
      </c>
      <c r="C6" s="12" t="s">
        <v>6</v>
      </c>
      <c r="D6" s="13">
        <v>42870</v>
      </c>
      <c r="E6" s="14" t="s">
        <v>10</v>
      </c>
      <c r="F6" s="41">
        <v>419000</v>
      </c>
      <c r="G6" s="15">
        <v>25</v>
      </c>
      <c r="H6" s="30">
        <v>22</v>
      </c>
      <c r="I6" s="16" t="str">
        <f t="shared" si="0"/>
        <v>방</v>
      </c>
      <c r="J6" s="17" t="str">
        <f t="shared" si="1"/>
        <v/>
      </c>
    </row>
    <row r="7" spans="2:10" ht="17.25" customHeight="1" x14ac:dyDescent="0.3">
      <c r="B7" s="27" t="s">
        <v>16</v>
      </c>
      <c r="C7" s="12" t="s">
        <v>27</v>
      </c>
      <c r="D7" s="13">
        <v>42362</v>
      </c>
      <c r="E7" s="14" t="s">
        <v>9</v>
      </c>
      <c r="F7" s="41">
        <v>194000</v>
      </c>
      <c r="G7" s="15">
        <v>87</v>
      </c>
      <c r="H7" s="30">
        <v>61</v>
      </c>
      <c r="I7" s="16" t="str">
        <f t="shared" si="0"/>
        <v>거실</v>
      </c>
      <c r="J7" s="17" t="str">
        <f t="shared" si="1"/>
        <v/>
      </c>
    </row>
    <row r="8" spans="2:10" ht="17.25" customHeight="1" x14ac:dyDescent="0.3">
      <c r="B8" s="27" t="s">
        <v>17</v>
      </c>
      <c r="C8" s="12" t="s">
        <v>8</v>
      </c>
      <c r="D8" s="13">
        <v>42523</v>
      </c>
      <c r="E8" s="14" t="s">
        <v>11</v>
      </c>
      <c r="F8" s="41">
        <v>43000</v>
      </c>
      <c r="G8" s="15">
        <v>33</v>
      </c>
      <c r="H8" s="30">
        <v>28</v>
      </c>
      <c r="I8" s="16" t="str">
        <f t="shared" si="0"/>
        <v>방</v>
      </c>
      <c r="J8" s="17" t="str">
        <f t="shared" si="1"/>
        <v/>
      </c>
    </row>
    <row r="9" spans="2:10" ht="17.25" customHeight="1" x14ac:dyDescent="0.3">
      <c r="B9" s="27" t="s">
        <v>18</v>
      </c>
      <c r="C9" s="12" t="s">
        <v>24</v>
      </c>
      <c r="D9" s="13">
        <v>42671</v>
      </c>
      <c r="E9" s="14" t="s">
        <v>9</v>
      </c>
      <c r="F9" s="41">
        <v>345000</v>
      </c>
      <c r="G9" s="15">
        <v>95</v>
      </c>
      <c r="H9" s="30">
        <v>150</v>
      </c>
      <c r="I9" s="16" t="str">
        <f t="shared" si="0"/>
        <v>거실</v>
      </c>
      <c r="J9" s="17">
        <f t="shared" si="1"/>
        <v>1</v>
      </c>
    </row>
    <row r="10" spans="2:10" ht="17.25" customHeight="1" x14ac:dyDescent="0.3">
      <c r="B10" s="27" t="s">
        <v>19</v>
      </c>
      <c r="C10" s="12" t="s">
        <v>22</v>
      </c>
      <c r="D10" s="13">
        <v>42994</v>
      </c>
      <c r="E10" s="14" t="s">
        <v>11</v>
      </c>
      <c r="F10" s="41">
        <v>37500</v>
      </c>
      <c r="G10" s="15">
        <v>55</v>
      </c>
      <c r="H10" s="30">
        <v>61</v>
      </c>
      <c r="I10" s="16" t="str">
        <f t="shared" si="0"/>
        <v>거실</v>
      </c>
      <c r="J10" s="17" t="str">
        <f t="shared" si="1"/>
        <v/>
      </c>
    </row>
    <row r="11" spans="2:10" ht="17.25" customHeight="1" x14ac:dyDescent="0.3">
      <c r="B11" s="27" t="s">
        <v>20</v>
      </c>
      <c r="C11" s="12" t="s">
        <v>23</v>
      </c>
      <c r="D11" s="13">
        <v>42809</v>
      </c>
      <c r="E11" s="14" t="s">
        <v>10</v>
      </c>
      <c r="F11" s="41">
        <v>52000</v>
      </c>
      <c r="G11" s="15">
        <v>38</v>
      </c>
      <c r="H11" s="30">
        <v>35</v>
      </c>
      <c r="I11" s="16" t="str">
        <f t="shared" si="0"/>
        <v>포인트</v>
      </c>
      <c r="J11" s="17" t="str">
        <f t="shared" si="1"/>
        <v/>
      </c>
    </row>
    <row r="12" spans="2:10" ht="17.25" customHeight="1" thickBot="1" x14ac:dyDescent="0.35">
      <c r="B12" s="28" t="s">
        <v>21</v>
      </c>
      <c r="C12" s="18" t="s">
        <v>7</v>
      </c>
      <c r="D12" s="19">
        <v>42309</v>
      </c>
      <c r="E12" s="20" t="s">
        <v>10</v>
      </c>
      <c r="F12" s="42">
        <v>50000</v>
      </c>
      <c r="G12" s="21">
        <v>86</v>
      </c>
      <c r="H12" s="31">
        <v>103</v>
      </c>
      <c r="I12" s="22" t="str">
        <f t="shared" si="0"/>
        <v>포인트</v>
      </c>
      <c r="J12" s="23">
        <f t="shared" si="1"/>
        <v>2</v>
      </c>
    </row>
    <row r="13" spans="2:10" ht="17.25" customHeight="1" x14ac:dyDescent="0.3">
      <c r="B13" s="54" t="s">
        <v>29</v>
      </c>
      <c r="C13" s="55"/>
      <c r="D13" s="56"/>
      <c r="E13" s="44">
        <f>DAVERAGE(B4:H12,7,E4:E5)</f>
        <v>102</v>
      </c>
      <c r="F13" s="57"/>
      <c r="G13" s="59" t="s">
        <v>30</v>
      </c>
      <c r="H13" s="55"/>
      <c r="I13" s="56"/>
      <c r="J13" s="33">
        <f>MIN(F5:F12)</f>
        <v>37500</v>
      </c>
    </row>
    <row r="14" spans="2:10" ht="17.25" customHeight="1" thickBot="1" x14ac:dyDescent="0.35">
      <c r="B14" s="60" t="s">
        <v>28</v>
      </c>
      <c r="C14" s="61"/>
      <c r="D14" s="62"/>
      <c r="E14" s="32" t="str">
        <f>COUNTIF(제조국가,"독일")&amp;"개"</f>
        <v>3개</v>
      </c>
      <c r="F14" s="58"/>
      <c r="G14" s="24" t="s">
        <v>1</v>
      </c>
      <c r="H14" s="18" t="s">
        <v>25</v>
      </c>
      <c r="I14" s="25" t="s">
        <v>13</v>
      </c>
      <c r="J14" s="43">
        <f>VLOOKUP(H14,C5:H12,4,FALSE)</f>
        <v>56800</v>
      </c>
    </row>
  </sheetData>
  <sortState ref="A6:K12">
    <sortCondition ref="A5:A12"/>
  </sortState>
  <mergeCells count="4">
    <mergeCell ref="B13:D13"/>
    <mergeCell ref="F13:F14"/>
    <mergeCell ref="G13:I13"/>
    <mergeCell ref="B14:D14"/>
  </mergeCells>
  <phoneticPr fontId="3" type="noConversion"/>
  <conditionalFormatting sqref="B5:J12">
    <cfRule type="expression" dxfId="2" priority="1">
      <formula>$H5&gt;=100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E25" sqref="E25"/>
    </sheetView>
  </sheetViews>
  <sheetFormatPr defaultRowHeight="16.5" x14ac:dyDescent="0.3"/>
  <cols>
    <col min="1" max="1" width="1.625" customWidth="1"/>
    <col min="2" max="2" width="11.25" customWidth="1"/>
    <col min="3" max="3" width="12" customWidth="1"/>
    <col min="4" max="4" width="14.375" customWidth="1"/>
    <col min="5" max="5" width="11.75" customWidth="1"/>
    <col min="6" max="6" width="13.125" customWidth="1"/>
    <col min="7" max="8" width="10.875" customWidth="1"/>
  </cols>
  <sheetData>
    <row r="1" spans="2:8" ht="17.25" thickBot="1" x14ac:dyDescent="0.35"/>
    <row r="2" spans="2:8" ht="27.75" thickBot="1" x14ac:dyDescent="0.35">
      <c r="B2" s="2" t="s">
        <v>0</v>
      </c>
      <c r="C2" s="3" t="s">
        <v>1</v>
      </c>
      <c r="D2" s="3" t="s">
        <v>2</v>
      </c>
      <c r="E2" s="3" t="s">
        <v>3</v>
      </c>
      <c r="F2" s="4" t="s">
        <v>13</v>
      </c>
      <c r="G2" s="4" t="s">
        <v>4</v>
      </c>
      <c r="H2" s="4" t="s">
        <v>12</v>
      </c>
    </row>
    <row r="3" spans="2:8" x14ac:dyDescent="0.3">
      <c r="B3" s="26" t="s">
        <v>14</v>
      </c>
      <c r="C3" s="6" t="s">
        <v>26</v>
      </c>
      <c r="D3" s="7">
        <v>42504</v>
      </c>
      <c r="E3" s="8" t="s">
        <v>9</v>
      </c>
      <c r="F3" s="40">
        <v>59500</v>
      </c>
      <c r="G3" s="9">
        <v>64</v>
      </c>
      <c r="H3" s="29">
        <v>95</v>
      </c>
    </row>
    <row r="4" spans="2:8" x14ac:dyDescent="0.3">
      <c r="B4" s="27" t="s">
        <v>15</v>
      </c>
      <c r="C4" s="12" t="s">
        <v>6</v>
      </c>
      <c r="D4" s="13">
        <v>42870</v>
      </c>
      <c r="E4" s="14" t="s">
        <v>10</v>
      </c>
      <c r="F4" s="41">
        <v>419000</v>
      </c>
      <c r="G4" s="15">
        <v>25</v>
      </c>
      <c r="H4" s="30">
        <v>22</v>
      </c>
    </row>
    <row r="5" spans="2:8" x14ac:dyDescent="0.3">
      <c r="B5" s="27" t="s">
        <v>16</v>
      </c>
      <c r="C5" s="12" t="s">
        <v>27</v>
      </c>
      <c r="D5" s="13">
        <v>42362</v>
      </c>
      <c r="E5" s="14" t="s">
        <v>9</v>
      </c>
      <c r="F5" s="41">
        <v>194000</v>
      </c>
      <c r="G5" s="15">
        <v>87</v>
      </c>
      <c r="H5" s="30">
        <v>61</v>
      </c>
    </row>
    <row r="6" spans="2:8" x14ac:dyDescent="0.3">
      <c r="B6" s="27" t="s">
        <v>17</v>
      </c>
      <c r="C6" s="12" t="s">
        <v>8</v>
      </c>
      <c r="D6" s="13">
        <v>42523</v>
      </c>
      <c r="E6" s="14" t="s">
        <v>11</v>
      </c>
      <c r="F6" s="41">
        <v>43000</v>
      </c>
      <c r="G6" s="15">
        <v>33</v>
      </c>
      <c r="H6" s="30">
        <v>28</v>
      </c>
    </row>
    <row r="7" spans="2:8" x14ac:dyDescent="0.3">
      <c r="B7" s="27" t="s">
        <v>18</v>
      </c>
      <c r="C7" s="12" t="s">
        <v>24</v>
      </c>
      <c r="D7" s="13">
        <v>42671</v>
      </c>
      <c r="E7" s="14" t="s">
        <v>9</v>
      </c>
      <c r="F7" s="41">
        <v>345000</v>
      </c>
      <c r="G7" s="15">
        <v>95</v>
      </c>
      <c r="H7" s="30">
        <v>150</v>
      </c>
    </row>
    <row r="8" spans="2:8" x14ac:dyDescent="0.3">
      <c r="B8" s="27" t="s">
        <v>19</v>
      </c>
      <c r="C8" s="12" t="s">
        <v>22</v>
      </c>
      <c r="D8" s="13">
        <v>42994</v>
      </c>
      <c r="E8" s="14" t="s">
        <v>11</v>
      </c>
      <c r="F8" s="41">
        <v>37500</v>
      </c>
      <c r="G8" s="15">
        <v>55</v>
      </c>
      <c r="H8" s="30">
        <v>61</v>
      </c>
    </row>
    <row r="9" spans="2:8" x14ac:dyDescent="0.3">
      <c r="B9" s="27" t="s">
        <v>20</v>
      </c>
      <c r="C9" s="12" t="s">
        <v>23</v>
      </c>
      <c r="D9" s="13">
        <v>42809</v>
      </c>
      <c r="E9" s="14" t="s">
        <v>10</v>
      </c>
      <c r="F9" s="41">
        <v>52000</v>
      </c>
      <c r="G9" s="15">
        <v>38</v>
      </c>
      <c r="H9" s="30">
        <v>35</v>
      </c>
    </row>
    <row r="10" spans="2:8" x14ac:dyDescent="0.3">
      <c r="B10" s="34" t="s">
        <v>21</v>
      </c>
      <c r="C10" s="35" t="s">
        <v>7</v>
      </c>
      <c r="D10" s="36">
        <v>42309</v>
      </c>
      <c r="E10" s="37" t="s">
        <v>10</v>
      </c>
      <c r="F10" s="45">
        <v>50000</v>
      </c>
      <c r="G10" s="46">
        <v>86</v>
      </c>
      <c r="H10" s="38">
        <v>103</v>
      </c>
    </row>
    <row r="11" spans="2:8" x14ac:dyDescent="0.3">
      <c r="B11" s="63" t="s">
        <v>32</v>
      </c>
      <c r="C11" s="63"/>
      <c r="D11" s="63"/>
      <c r="E11" s="63"/>
      <c r="F11" s="63"/>
      <c r="G11" s="63"/>
      <c r="H11" s="39">
        <f>AVERAGE(F3:F10)</f>
        <v>150000</v>
      </c>
    </row>
    <row r="13" spans="2:8" ht="17.25" thickBot="1" x14ac:dyDescent="0.35"/>
    <row r="14" spans="2:8" ht="27" x14ac:dyDescent="0.3">
      <c r="B14" s="3" t="s">
        <v>3</v>
      </c>
      <c r="C14" s="4" t="s">
        <v>12</v>
      </c>
    </row>
    <row r="15" spans="2:8" x14ac:dyDescent="0.3">
      <c r="B15" t="s">
        <v>11</v>
      </c>
    </row>
    <row r="16" spans="2:8" x14ac:dyDescent="0.3">
      <c r="C16" t="s">
        <v>33</v>
      </c>
    </row>
    <row r="17" spans="2:5" ht="17.25" thickBot="1" x14ac:dyDescent="0.35"/>
    <row r="18" spans="2:5" ht="27" x14ac:dyDescent="0.3">
      <c r="B18" s="3" t="s">
        <v>1</v>
      </c>
      <c r="C18" s="3" t="s">
        <v>3</v>
      </c>
      <c r="D18" s="4" t="s">
        <v>13</v>
      </c>
      <c r="E18" s="4" t="s">
        <v>12</v>
      </c>
    </row>
    <row r="19" spans="2:5" x14ac:dyDescent="0.3">
      <c r="B19" s="12" t="s">
        <v>6</v>
      </c>
      <c r="C19" s="14" t="s">
        <v>10</v>
      </c>
      <c r="D19" s="41">
        <v>419000</v>
      </c>
      <c r="E19" s="30">
        <v>22</v>
      </c>
    </row>
    <row r="20" spans="2:5" x14ac:dyDescent="0.3">
      <c r="B20" s="12" t="s">
        <v>8</v>
      </c>
      <c r="C20" s="14" t="s">
        <v>11</v>
      </c>
      <c r="D20" s="41">
        <v>43000</v>
      </c>
      <c r="E20" s="30">
        <v>28</v>
      </c>
    </row>
    <row r="21" spans="2:5" x14ac:dyDescent="0.3">
      <c r="B21" s="12" t="s">
        <v>22</v>
      </c>
      <c r="C21" s="14" t="s">
        <v>11</v>
      </c>
      <c r="D21" s="41">
        <v>37500</v>
      </c>
      <c r="E21" s="30">
        <v>61</v>
      </c>
    </row>
  </sheetData>
  <mergeCells count="1">
    <mergeCell ref="B11:G11"/>
  </mergeCells>
  <phoneticPr fontId="3" type="noConversion"/>
  <conditionalFormatting sqref="B3:H10">
    <cfRule type="expression" dxfId="1" priority="1">
      <formula>$H3&gt;=100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M26" sqref="M26"/>
    </sheetView>
  </sheetViews>
  <sheetFormatPr defaultRowHeight="16.5" x14ac:dyDescent="0.3"/>
  <cols>
    <col min="1" max="1" width="1.625" customWidth="1"/>
    <col min="2" max="2" width="11.25" customWidth="1"/>
    <col min="3" max="3" width="12" customWidth="1"/>
    <col min="4" max="4" width="14.375" customWidth="1"/>
    <col min="5" max="5" width="15" bestFit="1" customWidth="1"/>
    <col min="6" max="6" width="13.125" customWidth="1"/>
    <col min="7" max="8" width="10.875" customWidth="1"/>
  </cols>
  <sheetData>
    <row r="1" spans="2:8" ht="17.25" thickBot="1" x14ac:dyDescent="0.35"/>
    <row r="2" spans="2:8" ht="27.75" thickBot="1" x14ac:dyDescent="0.35">
      <c r="B2" s="2" t="s">
        <v>0</v>
      </c>
      <c r="C2" s="3" t="s">
        <v>1</v>
      </c>
      <c r="D2" s="3" t="s">
        <v>2</v>
      </c>
      <c r="E2" s="3" t="s">
        <v>3</v>
      </c>
      <c r="F2" s="4" t="s">
        <v>13</v>
      </c>
      <c r="G2" s="4" t="s">
        <v>4</v>
      </c>
      <c r="H2" s="4" t="s">
        <v>12</v>
      </c>
    </row>
    <row r="3" spans="2:8" x14ac:dyDescent="0.3">
      <c r="B3" s="26" t="s">
        <v>14</v>
      </c>
      <c r="C3" s="6" t="s">
        <v>26</v>
      </c>
      <c r="D3" s="7">
        <v>42504</v>
      </c>
      <c r="E3" s="8" t="s">
        <v>9</v>
      </c>
      <c r="F3" s="40">
        <v>56800</v>
      </c>
      <c r="G3" s="9">
        <v>64</v>
      </c>
      <c r="H3" s="29">
        <v>95</v>
      </c>
    </row>
    <row r="4" spans="2:8" x14ac:dyDescent="0.3">
      <c r="B4" s="27" t="s">
        <v>16</v>
      </c>
      <c r="C4" s="12" t="s">
        <v>27</v>
      </c>
      <c r="D4" s="13">
        <v>42362</v>
      </c>
      <c r="E4" s="14" t="s">
        <v>9</v>
      </c>
      <c r="F4" s="41">
        <v>194000</v>
      </c>
      <c r="G4" s="15">
        <v>87</v>
      </c>
      <c r="H4" s="30">
        <v>61</v>
      </c>
    </row>
    <row r="5" spans="2:8" x14ac:dyDescent="0.3">
      <c r="B5" s="27" t="s">
        <v>18</v>
      </c>
      <c r="C5" s="12" t="s">
        <v>24</v>
      </c>
      <c r="D5" s="13">
        <v>42671</v>
      </c>
      <c r="E5" s="14" t="s">
        <v>9</v>
      </c>
      <c r="F5" s="41">
        <v>345000</v>
      </c>
      <c r="G5" s="15">
        <v>95</v>
      </c>
      <c r="H5" s="30">
        <v>150</v>
      </c>
    </row>
    <row r="6" spans="2:8" x14ac:dyDescent="0.3">
      <c r="B6" s="27"/>
      <c r="C6" s="12"/>
      <c r="D6" s="13"/>
      <c r="E6" s="47" t="s">
        <v>38</v>
      </c>
      <c r="F6" s="41"/>
      <c r="G6" s="15"/>
      <c r="H6" s="30">
        <f>SUBTOTAL(1,H3:H5)</f>
        <v>102</v>
      </c>
    </row>
    <row r="7" spans="2:8" x14ac:dyDescent="0.3">
      <c r="B7" s="27"/>
      <c r="C7" s="12">
        <f>SUBTOTAL(3,C3:C5)</f>
        <v>3</v>
      </c>
      <c r="D7" s="13"/>
      <c r="E7" s="47" t="s">
        <v>36</v>
      </c>
      <c r="F7" s="41"/>
      <c r="G7" s="15"/>
      <c r="H7" s="30"/>
    </row>
    <row r="8" spans="2:8" x14ac:dyDescent="0.3">
      <c r="B8" s="27" t="s">
        <v>17</v>
      </c>
      <c r="C8" s="12" t="s">
        <v>8</v>
      </c>
      <c r="D8" s="13">
        <v>42523</v>
      </c>
      <c r="E8" s="14" t="s">
        <v>11</v>
      </c>
      <c r="F8" s="41">
        <v>43000</v>
      </c>
      <c r="G8" s="15">
        <v>33</v>
      </c>
      <c r="H8" s="30">
        <v>28</v>
      </c>
    </row>
    <row r="9" spans="2:8" x14ac:dyDescent="0.3">
      <c r="B9" s="27" t="s">
        <v>19</v>
      </c>
      <c r="C9" s="12" t="s">
        <v>22</v>
      </c>
      <c r="D9" s="13">
        <v>42994</v>
      </c>
      <c r="E9" s="14" t="s">
        <v>11</v>
      </c>
      <c r="F9" s="41">
        <v>37500</v>
      </c>
      <c r="G9" s="15">
        <v>55</v>
      </c>
      <c r="H9" s="30">
        <v>61</v>
      </c>
    </row>
    <row r="10" spans="2:8" x14ac:dyDescent="0.3">
      <c r="B10" s="27"/>
      <c r="C10" s="12"/>
      <c r="D10" s="13"/>
      <c r="E10" s="47" t="s">
        <v>39</v>
      </c>
      <c r="F10" s="41"/>
      <c r="G10" s="15"/>
      <c r="H10" s="30">
        <f>SUBTOTAL(1,H8:H9)</f>
        <v>44.5</v>
      </c>
    </row>
    <row r="11" spans="2:8" x14ac:dyDescent="0.3">
      <c r="B11" s="27"/>
      <c r="C11" s="12">
        <f>SUBTOTAL(3,C8:C9)</f>
        <v>2</v>
      </c>
      <c r="D11" s="13"/>
      <c r="E11" s="47" t="s">
        <v>35</v>
      </c>
      <c r="F11" s="41"/>
      <c r="G11" s="15"/>
      <c r="H11" s="30"/>
    </row>
    <row r="12" spans="2:8" x14ac:dyDescent="0.3">
      <c r="B12" s="27" t="s">
        <v>15</v>
      </c>
      <c r="C12" s="12" t="s">
        <v>6</v>
      </c>
      <c r="D12" s="13">
        <v>42870</v>
      </c>
      <c r="E12" s="14" t="s">
        <v>10</v>
      </c>
      <c r="F12" s="41">
        <v>419000</v>
      </c>
      <c r="G12" s="15">
        <v>25</v>
      </c>
      <c r="H12" s="30">
        <v>22</v>
      </c>
    </row>
    <row r="13" spans="2:8" x14ac:dyDescent="0.3">
      <c r="B13" s="27" t="s">
        <v>20</v>
      </c>
      <c r="C13" s="12" t="s">
        <v>23</v>
      </c>
      <c r="D13" s="13">
        <v>42809</v>
      </c>
      <c r="E13" s="14" t="s">
        <v>10</v>
      </c>
      <c r="F13" s="41">
        <v>52000</v>
      </c>
      <c r="G13" s="15">
        <v>38</v>
      </c>
      <c r="H13" s="30">
        <v>35</v>
      </c>
    </row>
    <row r="14" spans="2:8" ht="17.25" thickBot="1" x14ac:dyDescent="0.35">
      <c r="B14" s="28" t="s">
        <v>21</v>
      </c>
      <c r="C14" s="18" t="s">
        <v>7</v>
      </c>
      <c r="D14" s="19">
        <v>42309</v>
      </c>
      <c r="E14" s="20" t="s">
        <v>10</v>
      </c>
      <c r="F14" s="42">
        <v>50000</v>
      </c>
      <c r="G14" s="21">
        <v>86</v>
      </c>
      <c r="H14" s="31">
        <v>103</v>
      </c>
    </row>
    <row r="15" spans="2:8" x14ac:dyDescent="0.3">
      <c r="B15" s="48"/>
      <c r="C15" s="48"/>
      <c r="D15" s="49"/>
      <c r="E15" s="53" t="s">
        <v>40</v>
      </c>
      <c r="F15" s="50"/>
      <c r="G15" s="51"/>
      <c r="H15" s="52">
        <f>SUBTOTAL(1,H12:H14)</f>
        <v>53.333333333333336</v>
      </c>
    </row>
    <row r="16" spans="2:8" x14ac:dyDescent="0.3">
      <c r="B16" s="48"/>
      <c r="C16" s="48">
        <f>SUBTOTAL(3,C12:C14)</f>
        <v>3</v>
      </c>
      <c r="D16" s="49"/>
      <c r="E16" s="53" t="s">
        <v>34</v>
      </c>
      <c r="F16" s="50"/>
      <c r="G16" s="51"/>
      <c r="H16" s="52"/>
    </row>
    <row r="17" spans="2:8" x14ac:dyDescent="0.3">
      <c r="B17" s="48"/>
      <c r="C17" s="48"/>
      <c r="D17" s="49"/>
      <c r="E17" s="53" t="s">
        <v>41</v>
      </c>
      <c r="F17" s="50"/>
      <c r="G17" s="51"/>
      <c r="H17" s="52">
        <f>SUBTOTAL(1,H3:H14)</f>
        <v>69.375</v>
      </c>
    </row>
    <row r="18" spans="2:8" x14ac:dyDescent="0.3">
      <c r="B18" s="48"/>
      <c r="C18" s="48">
        <f>SUBTOTAL(3,C3:C14)</f>
        <v>8</v>
      </c>
      <c r="D18" s="49"/>
      <c r="E18" s="53" t="s">
        <v>37</v>
      </c>
      <c r="F18" s="50"/>
      <c r="G18" s="51"/>
      <c r="H18" s="52"/>
    </row>
  </sheetData>
  <sortState ref="B3:H14">
    <sortCondition descending="1" ref="E3:E14"/>
  </sortState>
  <phoneticPr fontId="3" type="noConversion"/>
  <conditionalFormatting sqref="B3:H18">
    <cfRule type="expression" dxfId="0" priority="1">
      <formula>$H3&gt;=100</formula>
    </cfRule>
  </conditionalFormatting>
  <printOptions headings="1" gridLines="1"/>
  <pageMargins left="0.70866141732283472" right="0.70866141732283472" top="0.74803149606299213" bottom="0.74803149606299213" header="0.31496062992125984" footer="0.31496062992125984"/>
  <pageSetup paperSize="9" scale="87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제조국가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2021-05-21T19:20:54Z</cp:lastPrinted>
  <dcterms:created xsi:type="dcterms:W3CDTF">2021-05-10T21:40:56Z</dcterms:created>
  <dcterms:modified xsi:type="dcterms:W3CDTF">2021-06-14T00:08:55Z</dcterms:modified>
</cp:coreProperties>
</file>