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smoon\Desktop\★2021_ITQ\★ITQ 문제\★8월\10. 기출문제\108_엑셀\모범정답\"/>
    </mc:Choice>
  </mc:AlternateContent>
  <bookViews>
    <workbookView xWindow="-120" yWindow="-120" windowWidth="29040" windowHeight="15840"/>
  </bookViews>
  <sheets>
    <sheet name="제1작업" sheetId="13" r:id="rId1"/>
    <sheet name="제2작업" sheetId="14" r:id="rId2"/>
    <sheet name="제3작업" sheetId="15" r:id="rId3"/>
    <sheet name="제4작업" sheetId="18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지역">제1작업!$D$5:$D$12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5" l="1"/>
  <c r="H10" i="15"/>
  <c r="H6" i="15"/>
  <c r="C16" i="15"/>
  <c r="C11" i="15"/>
  <c r="C7" i="15"/>
  <c r="H11" i="14"/>
  <c r="J13" i="13"/>
  <c r="J14" i="13"/>
  <c r="I6" i="13"/>
  <c r="I7" i="13"/>
  <c r="I8" i="13"/>
  <c r="I9" i="13"/>
  <c r="I10" i="13"/>
  <c r="I11" i="13"/>
  <c r="I12" i="13"/>
  <c r="I5" i="13"/>
  <c r="E14" i="13"/>
  <c r="E13" i="13"/>
  <c r="J6" i="13"/>
  <c r="J7" i="13"/>
  <c r="J8" i="13"/>
  <c r="J9" i="13"/>
  <c r="J10" i="13"/>
  <c r="J11" i="13"/>
  <c r="J12" i="13"/>
  <c r="J5" i="13"/>
  <c r="H17" i="15" l="1"/>
  <c r="C18" i="15"/>
</calcChain>
</file>

<file path=xl/sharedStrings.xml><?xml version="1.0" encoding="utf-8"?>
<sst xmlns="http://schemas.openxmlformats.org/spreadsheetml/2006/main" count="122" uniqueCount="44">
  <si>
    <t>전체 개수</t>
  </si>
  <si>
    <t>전체 평균</t>
  </si>
  <si>
    <t>`</t>
    <phoneticPr fontId="2" type="noConversion"/>
  </si>
  <si>
    <t>관리번호</t>
    <phoneticPr fontId="2" type="noConversion"/>
  </si>
  <si>
    <t>매장명</t>
    <phoneticPr fontId="2" type="noConversion"/>
  </si>
  <si>
    <t>지역</t>
    <phoneticPr fontId="2" type="noConversion"/>
  </si>
  <si>
    <t>개점일</t>
    <phoneticPr fontId="2" type="noConversion"/>
  </si>
  <si>
    <t>전월매출</t>
    <phoneticPr fontId="2" type="noConversion"/>
  </si>
  <si>
    <t>매장유형</t>
    <phoneticPr fontId="2" type="noConversion"/>
  </si>
  <si>
    <t>개점연도</t>
    <phoneticPr fontId="2" type="noConversion"/>
  </si>
  <si>
    <t>GH-201</t>
    <phoneticPr fontId="2" type="noConversion"/>
  </si>
  <si>
    <t>CH-101</t>
    <phoneticPr fontId="2" type="noConversion"/>
  </si>
  <si>
    <t>경기/인천</t>
    <phoneticPr fontId="2" type="noConversion"/>
  </si>
  <si>
    <t>서울</t>
    <phoneticPr fontId="2" type="noConversion"/>
  </si>
  <si>
    <t>대전</t>
    <phoneticPr fontId="2" type="noConversion"/>
  </si>
  <si>
    <t>덕양점</t>
    <phoneticPr fontId="2" type="noConversion"/>
  </si>
  <si>
    <t>도봉점</t>
    <phoneticPr fontId="2" type="noConversion"/>
  </si>
  <si>
    <t>강남점</t>
    <phoneticPr fontId="2" type="noConversion"/>
  </si>
  <si>
    <t>우만점</t>
    <phoneticPr fontId="2" type="noConversion"/>
  </si>
  <si>
    <t>둔산점</t>
    <phoneticPr fontId="2" type="noConversion"/>
  </si>
  <si>
    <t>장안점</t>
    <phoneticPr fontId="2" type="noConversion"/>
  </si>
  <si>
    <t>송도점</t>
    <phoneticPr fontId="2" type="noConversion"/>
  </si>
  <si>
    <t>유성점</t>
    <phoneticPr fontId="2" type="noConversion"/>
  </si>
  <si>
    <t>CH-102</t>
    <phoneticPr fontId="2" type="noConversion"/>
  </si>
  <si>
    <t>GH-202</t>
    <phoneticPr fontId="2" type="noConversion"/>
  </si>
  <si>
    <t>GH-301</t>
    <phoneticPr fontId="2" type="noConversion"/>
  </si>
  <si>
    <t>CH-203</t>
    <phoneticPr fontId="2" type="noConversion"/>
  </si>
  <si>
    <t>GH-103</t>
    <phoneticPr fontId="2" type="noConversion"/>
  </si>
  <si>
    <t>CH-302</t>
    <phoneticPr fontId="2" type="noConversion"/>
  </si>
  <si>
    <t>경기/인천 전월매출 합계</t>
    <phoneticPr fontId="2" type="noConversion"/>
  </si>
  <si>
    <t>덕양점</t>
  </si>
  <si>
    <t>최대 전월매출</t>
    <phoneticPr fontId="2" type="noConversion"/>
  </si>
  <si>
    <t>전월매출 전체 평균</t>
    <phoneticPr fontId="2" type="noConversion"/>
  </si>
  <si>
    <t>&lt;&gt;서울</t>
    <phoneticPr fontId="2" type="noConversion"/>
  </si>
  <si>
    <t>&gt;=32</t>
    <phoneticPr fontId="2" type="noConversion"/>
  </si>
  <si>
    <t>서울 개수</t>
  </si>
  <si>
    <t>대전 개수</t>
  </si>
  <si>
    <t>경기/인천 개수</t>
  </si>
  <si>
    <t>서울 평균</t>
  </si>
  <si>
    <t>대전 평균</t>
  </si>
  <si>
    <t>경기/인천 평균</t>
  </si>
  <si>
    <t>매장규모
(제곱미터)</t>
    <phoneticPr fontId="2" type="noConversion"/>
  </si>
  <si>
    <t>서울 매장규모(제곱미터) 평균</t>
    <phoneticPr fontId="2" type="noConversion"/>
  </si>
  <si>
    <t>개설비용
(단위:십만원)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</si>
</sst>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7" formatCode="#,##0&quot;원&quot;"/>
    <numFmt numFmtId="178" formatCode="0_);[Red]\(0\)"/>
    <numFmt numFmtId="179" formatCode="#,##0&quot;천&quot;&quot;원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1" fontId="3" fillId="0" borderId="3" xfId="1" applyFont="1" applyBorder="1" applyAlignment="1">
      <alignment vertical="center"/>
    </xf>
    <xf numFmtId="41" fontId="3" fillId="0" borderId="1" xfId="1" applyFont="1" applyBorder="1" applyAlignment="1">
      <alignment vertical="center"/>
    </xf>
    <xf numFmtId="41" fontId="3" fillId="0" borderId="10" xfId="1" applyFont="1" applyBorder="1" applyAlignment="1">
      <alignment vertical="center"/>
    </xf>
    <xf numFmtId="0" fontId="3" fillId="0" borderId="3" xfId="1" quotePrefix="1" applyNumberFormat="1" applyFont="1" applyBorder="1" applyAlignment="1">
      <alignment horizontal="center" vertical="center"/>
    </xf>
    <xf numFmtId="0" fontId="3" fillId="0" borderId="1" xfId="1" quotePrefix="1" applyNumberFormat="1" applyFont="1" applyBorder="1" applyAlignment="1">
      <alignment horizontal="center" vertical="center"/>
    </xf>
    <xf numFmtId="0" fontId="3" fillId="0" borderId="4" xfId="1" quotePrefix="1" applyNumberFormat="1" applyFont="1" applyBorder="1" applyAlignment="1">
      <alignment horizontal="center" vertical="center"/>
    </xf>
    <xf numFmtId="0" fontId="3" fillId="0" borderId="6" xfId="1" quotePrefix="1" applyNumberFormat="1" applyFont="1" applyBorder="1" applyAlignment="1">
      <alignment horizontal="center" vertical="center"/>
    </xf>
    <xf numFmtId="0" fontId="3" fillId="0" borderId="10" xfId="1" quotePrefix="1" applyNumberFormat="1" applyFont="1" applyBorder="1" applyAlignment="1">
      <alignment horizontal="center" vertical="center"/>
    </xf>
    <xf numFmtId="0" fontId="3" fillId="0" borderId="11" xfId="1" quotePrefix="1" applyNumberFormat="1" applyFont="1" applyBorder="1" applyAlignment="1">
      <alignment horizontal="center" vertical="center"/>
    </xf>
    <xf numFmtId="41" fontId="3" fillId="0" borderId="10" xfId="1" quotePrefix="1" applyFont="1" applyBorder="1" applyAlignment="1">
      <alignment horizontal="center" vertical="center"/>
    </xf>
    <xf numFmtId="41" fontId="3" fillId="0" borderId="0" xfId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1" fontId="3" fillId="0" borderId="11" xfId="1" applyFont="1" applyBorder="1">
      <alignment vertical="center"/>
    </xf>
    <xf numFmtId="177" fontId="3" fillId="0" borderId="0" xfId="0" applyNumberFormat="1" applyFont="1" applyAlignment="1">
      <alignment vertical="center"/>
    </xf>
    <xf numFmtId="14" fontId="3" fillId="0" borderId="3" xfId="1" applyNumberFormat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14" fontId="3" fillId="0" borderId="10" xfId="1" applyNumberFormat="1" applyFont="1" applyBorder="1" applyAlignment="1">
      <alignment horizontal="center" vertical="center"/>
    </xf>
    <xf numFmtId="178" fontId="3" fillId="0" borderId="3" xfId="1" applyNumberFormat="1" applyFont="1" applyBorder="1" applyAlignment="1">
      <alignment horizontal="right" vertical="center"/>
    </xf>
    <xf numFmtId="178" fontId="3" fillId="0" borderId="1" xfId="1" applyNumberFormat="1" applyFont="1" applyBorder="1" applyAlignment="1">
      <alignment horizontal="right" vertical="center"/>
    </xf>
    <xf numFmtId="178" fontId="3" fillId="0" borderId="10" xfId="1" applyNumberFormat="1" applyFont="1" applyBorder="1" applyAlignment="1">
      <alignment horizontal="right" vertical="center"/>
    </xf>
    <xf numFmtId="179" fontId="3" fillId="0" borderId="3" xfId="1" applyNumberFormat="1" applyFont="1" applyBorder="1" applyAlignment="1">
      <alignment vertical="center"/>
    </xf>
    <xf numFmtId="179" fontId="3" fillId="0" borderId="1" xfId="1" applyNumberFormat="1" applyFont="1" applyBorder="1" applyAlignment="1">
      <alignment vertical="center"/>
    </xf>
    <xf numFmtId="179" fontId="3" fillId="0" borderId="10" xfId="1" applyNumberFormat="1" applyFont="1" applyBorder="1" applyAlignment="1">
      <alignment vertical="center"/>
    </xf>
    <xf numFmtId="41" fontId="3" fillId="0" borderId="19" xfId="1" applyFont="1" applyBorder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78" fontId="3" fillId="0" borderId="24" xfId="1" applyNumberFormat="1" applyFont="1" applyBorder="1" applyAlignment="1">
      <alignment horizontal="right" vertical="center"/>
    </xf>
    <xf numFmtId="14" fontId="3" fillId="0" borderId="24" xfId="1" applyNumberFormat="1" applyFont="1" applyBorder="1" applyAlignment="1">
      <alignment horizontal="center" vertical="center"/>
    </xf>
    <xf numFmtId="41" fontId="3" fillId="0" borderId="24" xfId="1" applyFont="1" applyBorder="1" applyAlignment="1">
      <alignment vertical="center"/>
    </xf>
    <xf numFmtId="179" fontId="3" fillId="0" borderId="24" xfId="1" applyNumberFormat="1" applyFont="1" applyBorder="1" applyAlignment="1">
      <alignment vertical="center"/>
    </xf>
    <xf numFmtId="179" fontId="0" fillId="0" borderId="1" xfId="0" applyNumberFormat="1" applyBorder="1">
      <alignment vertical="center"/>
    </xf>
    <xf numFmtId="178" fontId="3" fillId="0" borderId="0" xfId="1" applyNumberFormat="1" applyFont="1" applyBorder="1" applyAlignment="1">
      <alignment horizontal="right" vertical="center"/>
    </xf>
    <xf numFmtId="14" fontId="3" fillId="0" borderId="0" xfId="1" applyNumberFormat="1" applyFont="1" applyBorder="1" applyAlignment="1">
      <alignment horizontal="center" vertical="center"/>
    </xf>
    <xf numFmtId="179" fontId="3" fillId="0" borderId="0" xfId="1" applyNumberFormat="1" applyFont="1" applyBorder="1" applyAlignment="1">
      <alignment vertical="center"/>
    </xf>
    <xf numFmtId="41" fontId="3" fillId="0" borderId="3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10" xfId="1" applyFont="1" applyBorder="1" applyAlignment="1">
      <alignment horizontal="right" vertical="center"/>
    </xf>
    <xf numFmtId="41" fontId="3" fillId="0" borderId="18" xfId="1" quotePrefix="1" applyFont="1" applyBorder="1" applyAlignment="1">
      <alignment horizontal="right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경기</a:t>
            </a:r>
            <a:r>
              <a:rPr lang="en-US" altLang="ko-KR" sz="2000" b="1"/>
              <a:t>/</a:t>
            </a:r>
            <a:r>
              <a:rPr lang="ko-KR" altLang="en-US" sz="2000" b="1"/>
              <a:t>인천 및 서울 가맹점 현황</a:t>
            </a:r>
            <a:endParaRPr lang="ko-KR" sz="2000" b="1"/>
          </a:p>
        </c:rich>
      </c:tx>
      <c:layout/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전월매출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D52-421F-9C03-717C093349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(제1작업!$C$5:$C$8,제1작업!$C$10:$C$11)</c:f>
              <c:strCache>
                <c:ptCount val="6"/>
                <c:pt idx="0">
                  <c:v>덕양점</c:v>
                </c:pt>
                <c:pt idx="1">
                  <c:v>도봉점</c:v>
                </c:pt>
                <c:pt idx="2">
                  <c:v>강남점</c:v>
                </c:pt>
                <c:pt idx="3">
                  <c:v>우만점</c:v>
                </c:pt>
                <c:pt idx="4">
                  <c:v>장안점</c:v>
                </c:pt>
                <c:pt idx="5">
                  <c:v>송도점</c:v>
                </c:pt>
              </c:strCache>
            </c:strRef>
          </c:cat>
          <c:val>
            <c:numRef>
              <c:f>(제1작업!$H$5:$H$8,제1작업!$H$10:$H$11)</c:f>
              <c:numCache>
                <c:formatCode>#,##0"천""원"</c:formatCode>
                <c:ptCount val="6"/>
                <c:pt idx="0">
                  <c:v>8230</c:v>
                </c:pt>
                <c:pt idx="1">
                  <c:v>7557</c:v>
                </c:pt>
                <c:pt idx="2">
                  <c:v>11350</c:v>
                </c:pt>
                <c:pt idx="3">
                  <c:v>7237</c:v>
                </c:pt>
                <c:pt idx="4">
                  <c:v>8755</c:v>
                </c:pt>
                <c:pt idx="5">
                  <c:v>10205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2-421F-9C03-717C09334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875485680"/>
        <c:axId val="1875481520"/>
      </c:barChart>
      <c:lineChart>
        <c:grouping val="standard"/>
        <c:varyColors val="0"/>
        <c:ser>
          <c:idx val="0"/>
          <c:order val="0"/>
          <c:tx>
            <c:v>개설비용(단위:십만원)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(제1작업!$C$5:$C$8,제1작업!$C$10:$C$11)</c:f>
              <c:strCache>
                <c:ptCount val="6"/>
                <c:pt idx="0">
                  <c:v>덕양점</c:v>
                </c:pt>
                <c:pt idx="1">
                  <c:v>도봉점</c:v>
                </c:pt>
                <c:pt idx="2">
                  <c:v>강남점</c:v>
                </c:pt>
                <c:pt idx="3">
                  <c:v>우만점</c:v>
                </c:pt>
                <c:pt idx="4">
                  <c:v>장안점</c:v>
                </c:pt>
                <c:pt idx="5">
                  <c:v>송도점</c:v>
                </c:pt>
              </c:strCache>
            </c:strRef>
          </c:cat>
          <c:val>
            <c:numRef>
              <c:f>(제1작업!$G$5:$G$8,제1작업!$G$10:$G$11)</c:f>
              <c:numCache>
                <c:formatCode>_(* #,##0_);_(* \(#,##0\);_(* "-"_);_(@_)</c:formatCode>
                <c:ptCount val="6"/>
                <c:pt idx="0">
                  <c:v>485</c:v>
                </c:pt>
                <c:pt idx="1">
                  <c:v>678</c:v>
                </c:pt>
                <c:pt idx="2">
                  <c:v>783</c:v>
                </c:pt>
                <c:pt idx="3">
                  <c:v>477</c:v>
                </c:pt>
                <c:pt idx="4">
                  <c:v>588</c:v>
                </c:pt>
                <c:pt idx="5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2-421F-9C03-717C09334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731472"/>
        <c:axId val="1867738128"/>
      </c:lineChart>
      <c:catAx>
        <c:axId val="18754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875481520"/>
        <c:crosses val="autoZero"/>
        <c:auto val="1"/>
        <c:lblAlgn val="ctr"/>
        <c:lblOffset val="100"/>
        <c:noMultiLvlLbl val="0"/>
      </c:catAx>
      <c:valAx>
        <c:axId val="18754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천&quot;&quot;원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875485680"/>
        <c:crosses val="autoZero"/>
        <c:crossBetween val="between"/>
      </c:valAx>
      <c:valAx>
        <c:axId val="18677381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867731472"/>
        <c:crosses val="max"/>
        <c:crossBetween val="between"/>
        <c:majorUnit val="200"/>
      </c:valAx>
      <c:catAx>
        <c:axId val="1867731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67738128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104125</xdr:rowOff>
    </xdr:from>
    <xdr:to>
      <xdr:col>6</xdr:col>
      <xdr:colOff>557592</xdr:colOff>
      <xdr:row>2</xdr:row>
      <xdr:rowOff>205725</xdr:rowOff>
    </xdr:to>
    <xdr:sp macro="" textlink="">
      <xdr:nvSpPr>
        <xdr:cNvPr id="6" name="사다리꼴 5">
          <a:extLst>
            <a:ext uri="{FF2B5EF4-FFF2-40B4-BE49-F238E27FC236}">
              <a16:creationId xmlns:a16="http://schemas.microsoft.com/office/drawing/2014/main" id="{B480C36E-6CFD-47FE-97D3-76D25DDE4ABA}"/>
            </a:ext>
          </a:extLst>
        </xdr:cNvPr>
        <xdr:cNvSpPr/>
      </xdr:nvSpPr>
      <xdr:spPr>
        <a:xfrm>
          <a:off x="127000" y="104125"/>
          <a:ext cx="5011663" cy="682171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rPr>
            <a:t>우리호두과자 가맹점 현황</a:t>
          </a:r>
        </a:p>
      </xdr:txBody>
    </xdr:sp>
    <xdr:clientData/>
  </xdr:twoCellAnchor>
  <xdr:twoCellAnchor>
    <xdr:from>
      <xdr:col>6</xdr:col>
      <xdr:colOff>1142999</xdr:colOff>
      <xdr:row>0</xdr:row>
      <xdr:rowOff>81639</xdr:rowOff>
    </xdr:from>
    <xdr:to>
      <xdr:col>10</xdr:col>
      <xdr:colOff>0</xdr:colOff>
      <xdr:row>2</xdr:row>
      <xdr:rowOff>236854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5A31E123-993F-4A86-A296-F159F2ECD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070" y="81639"/>
          <a:ext cx="2948216" cy="735786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62382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14CEACE-5FF8-4400-AEA9-8297AF89F1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0.22494</cdr:x>
      <cdr:y>0.1195</cdr:y>
    </cdr:from>
    <cdr:to>
      <cdr:x>0.37442</cdr:x>
      <cdr:y>0.21579</cdr:y>
    </cdr:to>
    <cdr:sp macro="" textlink="">
      <cdr:nvSpPr>
        <cdr:cNvPr id="2" name="말풍선: 모서리가 둥근 사각형 1">
          <a:extLst xmlns:a="http://schemas.openxmlformats.org/drawingml/2006/main">
            <a:ext uri="{FF2B5EF4-FFF2-40B4-BE49-F238E27FC236}">
              <a16:creationId xmlns:a16="http://schemas.microsoft.com/office/drawing/2014/main" id="{3F53DD42-64BF-40B1-92EF-84627DE77DBF}"/>
            </a:ext>
          </a:extLst>
        </cdr:cNvPr>
        <cdr:cNvSpPr/>
      </cdr:nvSpPr>
      <cdr:spPr>
        <a:xfrm xmlns:a="http://schemas.openxmlformats.org/drawingml/2006/main">
          <a:off x="2092137" y="724454"/>
          <a:ext cx="1390296" cy="583747"/>
        </a:xfrm>
        <a:prstGeom xmlns:a="http://schemas.openxmlformats.org/drawingml/2006/main" prst="wedgeRoundRectCallout">
          <a:avLst>
            <a:gd name="adj1" fmla="val 64897"/>
            <a:gd name="adj2" fmla="val -6463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매출 가맹점</a:t>
          </a:r>
          <a:endParaRPr 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tabSelected="1" zoomScale="105" zoomScaleNormal="105" workbookViewId="0">
      <selection activeCell="H5" sqref="H5"/>
    </sheetView>
  </sheetViews>
  <sheetFormatPr defaultColWidth="9" defaultRowHeight="13.5" x14ac:dyDescent="0.3"/>
  <cols>
    <col min="1" max="1" width="1.625" style="28" customWidth="1"/>
    <col min="2" max="2" width="11.25" style="28" customWidth="1"/>
    <col min="3" max="3" width="11.125" style="28" customWidth="1"/>
    <col min="4" max="4" width="12.125" style="28" customWidth="1"/>
    <col min="5" max="5" width="11.5" style="28" customWidth="1"/>
    <col min="6" max="6" width="12.375" style="28" customWidth="1"/>
    <col min="7" max="8" width="12.625" style="28" customWidth="1"/>
    <col min="9" max="9" width="11.875" style="28" customWidth="1"/>
    <col min="10" max="10" width="12.125" style="28" customWidth="1"/>
    <col min="11" max="16384" width="9" style="28"/>
  </cols>
  <sheetData>
    <row r="1" spans="2:11" ht="22.5" customHeight="1" x14ac:dyDescent="0.3"/>
    <row r="2" spans="2:11" ht="22.5" customHeight="1" x14ac:dyDescent="0.3"/>
    <row r="3" spans="2:11" ht="22.5" customHeight="1" thickBot="1" x14ac:dyDescent="0.35"/>
    <row r="4" spans="2:11" ht="27.75" thickBot="1" x14ac:dyDescent="0.35">
      <c r="B4" s="6" t="s">
        <v>3</v>
      </c>
      <c r="C4" s="7" t="s">
        <v>4</v>
      </c>
      <c r="D4" s="7" t="s">
        <v>5</v>
      </c>
      <c r="E4" s="8" t="s">
        <v>41</v>
      </c>
      <c r="F4" s="8" t="s">
        <v>6</v>
      </c>
      <c r="G4" s="8" t="s">
        <v>43</v>
      </c>
      <c r="H4" s="7" t="s">
        <v>7</v>
      </c>
      <c r="I4" s="7" t="s">
        <v>8</v>
      </c>
      <c r="J4" s="9" t="s">
        <v>9</v>
      </c>
    </row>
    <row r="5" spans="2:11" ht="17.25" customHeight="1" x14ac:dyDescent="0.3">
      <c r="B5" s="10" t="s">
        <v>10</v>
      </c>
      <c r="C5" s="11" t="s">
        <v>15</v>
      </c>
      <c r="D5" s="11" t="s">
        <v>12</v>
      </c>
      <c r="E5" s="51">
        <v>30</v>
      </c>
      <c r="F5" s="31">
        <v>43881</v>
      </c>
      <c r="G5" s="16">
        <v>485</v>
      </c>
      <c r="H5" s="37">
        <v>8230</v>
      </c>
      <c r="I5" s="19" t="str">
        <f>IF(LEFT(B5,1)="G","매장형","카페형")</f>
        <v>매장형</v>
      </c>
      <c r="J5" s="21" t="str">
        <f>YEAR(F5)&amp;"년"</f>
        <v>2020년</v>
      </c>
    </row>
    <row r="6" spans="2:11" ht="17.25" customHeight="1" x14ac:dyDescent="0.3">
      <c r="B6" s="2" t="s">
        <v>11</v>
      </c>
      <c r="C6" s="27" t="s">
        <v>16</v>
      </c>
      <c r="D6" s="27" t="s">
        <v>13</v>
      </c>
      <c r="E6" s="52">
        <v>45</v>
      </c>
      <c r="F6" s="32">
        <v>43656</v>
      </c>
      <c r="G6" s="17">
        <v>678</v>
      </c>
      <c r="H6" s="38">
        <v>7557</v>
      </c>
      <c r="I6" s="20" t="str">
        <f t="shared" ref="I6:I12" si="0">IF(LEFT(B6,1)="G","매장형","카페형")</f>
        <v>카페형</v>
      </c>
      <c r="J6" s="22" t="str">
        <f t="shared" ref="J6:J12" si="1">YEAR(F6)&amp;"년"</f>
        <v>2019년</v>
      </c>
      <c r="K6" s="28" t="s">
        <v>2</v>
      </c>
    </row>
    <row r="7" spans="2:11" ht="17.25" customHeight="1" x14ac:dyDescent="0.3">
      <c r="B7" s="2" t="s">
        <v>23</v>
      </c>
      <c r="C7" s="27" t="s">
        <v>17</v>
      </c>
      <c r="D7" s="27" t="s">
        <v>13</v>
      </c>
      <c r="E7" s="52">
        <v>50</v>
      </c>
      <c r="F7" s="32">
        <v>44265</v>
      </c>
      <c r="G7" s="17">
        <v>783</v>
      </c>
      <c r="H7" s="38">
        <v>11350</v>
      </c>
      <c r="I7" s="20" t="str">
        <f t="shared" si="0"/>
        <v>카페형</v>
      </c>
      <c r="J7" s="22" t="str">
        <f t="shared" si="1"/>
        <v>2021년</v>
      </c>
    </row>
    <row r="8" spans="2:11" ht="17.25" customHeight="1" x14ac:dyDescent="0.3">
      <c r="B8" s="2" t="s">
        <v>24</v>
      </c>
      <c r="C8" s="27" t="s">
        <v>18</v>
      </c>
      <c r="D8" s="27" t="s">
        <v>12</v>
      </c>
      <c r="E8" s="52">
        <v>32</v>
      </c>
      <c r="F8" s="32">
        <v>43454</v>
      </c>
      <c r="G8" s="17">
        <v>477</v>
      </c>
      <c r="H8" s="38">
        <v>7237</v>
      </c>
      <c r="I8" s="20" t="str">
        <f t="shared" si="0"/>
        <v>매장형</v>
      </c>
      <c r="J8" s="22" t="str">
        <f t="shared" si="1"/>
        <v>2018년</v>
      </c>
    </row>
    <row r="9" spans="2:11" ht="17.25" customHeight="1" x14ac:dyDescent="0.3">
      <c r="B9" s="2" t="s">
        <v>25</v>
      </c>
      <c r="C9" s="27" t="s">
        <v>19</v>
      </c>
      <c r="D9" s="27" t="s">
        <v>14</v>
      </c>
      <c r="E9" s="52">
        <v>29</v>
      </c>
      <c r="F9" s="32">
        <v>43656</v>
      </c>
      <c r="G9" s="17">
        <v>398</v>
      </c>
      <c r="H9" s="38">
        <v>9336</v>
      </c>
      <c r="I9" s="20" t="str">
        <f t="shared" si="0"/>
        <v>매장형</v>
      </c>
      <c r="J9" s="22" t="str">
        <f t="shared" si="1"/>
        <v>2019년</v>
      </c>
    </row>
    <row r="10" spans="2:11" ht="17.25" customHeight="1" x14ac:dyDescent="0.3">
      <c r="B10" s="2" t="s">
        <v>27</v>
      </c>
      <c r="C10" s="27" t="s">
        <v>20</v>
      </c>
      <c r="D10" s="27" t="s">
        <v>13</v>
      </c>
      <c r="E10" s="52">
        <v>28</v>
      </c>
      <c r="F10" s="32">
        <v>44247</v>
      </c>
      <c r="G10" s="17">
        <v>588</v>
      </c>
      <c r="H10" s="38">
        <v>8755</v>
      </c>
      <c r="I10" s="20" t="str">
        <f t="shared" si="0"/>
        <v>매장형</v>
      </c>
      <c r="J10" s="22" t="str">
        <f t="shared" si="1"/>
        <v>2021년</v>
      </c>
    </row>
    <row r="11" spans="2:11" ht="17.25" customHeight="1" x14ac:dyDescent="0.3">
      <c r="B11" s="2" t="s">
        <v>26</v>
      </c>
      <c r="C11" s="27" t="s">
        <v>21</v>
      </c>
      <c r="D11" s="27" t="s">
        <v>12</v>
      </c>
      <c r="E11" s="52">
        <v>48</v>
      </c>
      <c r="F11" s="32">
        <v>43718</v>
      </c>
      <c r="G11" s="17">
        <v>523</v>
      </c>
      <c r="H11" s="38">
        <v>10205</v>
      </c>
      <c r="I11" s="20" t="str">
        <f t="shared" si="0"/>
        <v>카페형</v>
      </c>
      <c r="J11" s="22" t="str">
        <f t="shared" si="1"/>
        <v>2019년</v>
      </c>
    </row>
    <row r="12" spans="2:11" ht="17.25" customHeight="1" thickBot="1" x14ac:dyDescent="0.35">
      <c r="B12" s="12" t="s">
        <v>28</v>
      </c>
      <c r="C12" s="4" t="s">
        <v>22</v>
      </c>
      <c r="D12" s="4" t="s">
        <v>14</v>
      </c>
      <c r="E12" s="53">
        <v>43</v>
      </c>
      <c r="F12" s="33">
        <v>43240</v>
      </c>
      <c r="G12" s="18">
        <v>403</v>
      </c>
      <c r="H12" s="39">
        <v>9450</v>
      </c>
      <c r="I12" s="23" t="str">
        <f t="shared" si="0"/>
        <v>카페형</v>
      </c>
      <c r="J12" s="24" t="str">
        <f t="shared" si="1"/>
        <v>2018년</v>
      </c>
    </row>
    <row r="13" spans="2:11" ht="20.100000000000001" customHeight="1" x14ac:dyDescent="0.3">
      <c r="B13" s="55" t="s">
        <v>42</v>
      </c>
      <c r="C13" s="56"/>
      <c r="D13" s="57"/>
      <c r="E13" s="54">
        <f>SUMIF(지역,"서울",E5:E12)/COUNTIF(지역,"서울")</f>
        <v>41</v>
      </c>
      <c r="F13" s="58"/>
      <c r="G13" s="63" t="s">
        <v>31</v>
      </c>
      <c r="H13" s="63"/>
      <c r="I13" s="63"/>
      <c r="J13" s="40">
        <f>MAX(H5:H12)</f>
        <v>11350</v>
      </c>
    </row>
    <row r="14" spans="2:11" ht="21" customHeight="1" thickBot="1" x14ac:dyDescent="0.35">
      <c r="B14" s="60" t="s">
        <v>29</v>
      </c>
      <c r="C14" s="61"/>
      <c r="D14" s="62"/>
      <c r="E14" s="25">
        <f>DSUM(B4:H12,7,D4:D5)</f>
        <v>25672</v>
      </c>
      <c r="F14" s="59"/>
      <c r="G14" s="3" t="s">
        <v>4</v>
      </c>
      <c r="H14" s="4" t="s">
        <v>30</v>
      </c>
      <c r="I14" s="5" t="s">
        <v>7</v>
      </c>
      <c r="J14" s="29">
        <f>VLOOKUP(H14,C5:H12,6,FALSE)</f>
        <v>8230</v>
      </c>
    </row>
    <row r="20" spans="10:10" x14ac:dyDescent="0.3">
      <c r="J20" s="30"/>
    </row>
  </sheetData>
  <mergeCells count="4">
    <mergeCell ref="B13:D13"/>
    <mergeCell ref="F13:F14"/>
    <mergeCell ref="G13:I13"/>
    <mergeCell ref="B14:D14"/>
  </mergeCells>
  <phoneticPr fontId="2" type="noConversion"/>
  <conditionalFormatting sqref="B5:J12">
    <cfRule type="expression" dxfId="2" priority="1">
      <formula>$H5&gt;=10000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S2" sqref="S2"/>
    </sheetView>
  </sheetViews>
  <sheetFormatPr defaultRowHeight="16.5" x14ac:dyDescent="0.3"/>
  <cols>
    <col min="1" max="1" width="1.625" customWidth="1"/>
    <col min="2" max="2" width="11.25" customWidth="1"/>
    <col min="3" max="3" width="11.125" customWidth="1"/>
    <col min="4" max="4" width="12.125" customWidth="1"/>
    <col min="5" max="5" width="10.875" customWidth="1"/>
    <col min="6" max="6" width="12.375" customWidth="1"/>
    <col min="7" max="7" width="15" bestFit="1" customWidth="1"/>
    <col min="8" max="8" width="14.625" bestFit="1" customWidth="1"/>
  </cols>
  <sheetData>
    <row r="1" spans="2:8" ht="17.25" thickBot="1" x14ac:dyDescent="0.35"/>
    <row r="2" spans="2:8" ht="27.75" thickBot="1" x14ac:dyDescent="0.35">
      <c r="B2" s="6" t="s">
        <v>3</v>
      </c>
      <c r="C2" s="7" t="s">
        <v>4</v>
      </c>
      <c r="D2" s="7" t="s">
        <v>5</v>
      </c>
      <c r="E2" s="8" t="s">
        <v>41</v>
      </c>
      <c r="F2" s="8" t="s">
        <v>6</v>
      </c>
      <c r="G2" s="8" t="s">
        <v>43</v>
      </c>
      <c r="H2" s="7" t="s">
        <v>7</v>
      </c>
    </row>
    <row r="3" spans="2:8" x14ac:dyDescent="0.3">
      <c r="B3" s="10" t="s">
        <v>10</v>
      </c>
      <c r="C3" s="11" t="s">
        <v>15</v>
      </c>
      <c r="D3" s="11" t="s">
        <v>12</v>
      </c>
      <c r="E3" s="34">
        <v>30</v>
      </c>
      <c r="F3" s="31">
        <v>43881</v>
      </c>
      <c r="G3" s="16">
        <v>485</v>
      </c>
      <c r="H3" s="37">
        <v>9709.9999999999964</v>
      </c>
    </row>
    <row r="4" spans="2:8" x14ac:dyDescent="0.3">
      <c r="B4" s="2" t="s">
        <v>11</v>
      </c>
      <c r="C4" s="27" t="s">
        <v>16</v>
      </c>
      <c r="D4" s="27" t="s">
        <v>13</v>
      </c>
      <c r="E4" s="35">
        <v>45</v>
      </c>
      <c r="F4" s="32">
        <v>43656</v>
      </c>
      <c r="G4" s="17">
        <v>678</v>
      </c>
      <c r="H4" s="38">
        <v>7557</v>
      </c>
    </row>
    <row r="5" spans="2:8" x14ac:dyDescent="0.3">
      <c r="B5" s="2" t="s">
        <v>23</v>
      </c>
      <c r="C5" s="27" t="s">
        <v>17</v>
      </c>
      <c r="D5" s="27" t="s">
        <v>13</v>
      </c>
      <c r="E5" s="35">
        <v>50</v>
      </c>
      <c r="F5" s="32">
        <v>44265</v>
      </c>
      <c r="G5" s="17">
        <v>783</v>
      </c>
      <c r="H5" s="38">
        <v>11350</v>
      </c>
    </row>
    <row r="6" spans="2:8" x14ac:dyDescent="0.3">
      <c r="B6" s="2" t="s">
        <v>24</v>
      </c>
      <c r="C6" s="27" t="s">
        <v>18</v>
      </c>
      <c r="D6" s="27" t="s">
        <v>12</v>
      </c>
      <c r="E6" s="35">
        <v>32</v>
      </c>
      <c r="F6" s="32">
        <v>43454</v>
      </c>
      <c r="G6" s="17">
        <v>477</v>
      </c>
      <c r="H6" s="38">
        <v>7237</v>
      </c>
    </row>
    <row r="7" spans="2:8" x14ac:dyDescent="0.3">
      <c r="B7" s="2" t="s">
        <v>25</v>
      </c>
      <c r="C7" s="27" t="s">
        <v>19</v>
      </c>
      <c r="D7" s="27" t="s">
        <v>14</v>
      </c>
      <c r="E7" s="35">
        <v>29</v>
      </c>
      <c r="F7" s="32">
        <v>43656</v>
      </c>
      <c r="G7" s="17">
        <v>398</v>
      </c>
      <c r="H7" s="38">
        <v>9336</v>
      </c>
    </row>
    <row r="8" spans="2:8" x14ac:dyDescent="0.3">
      <c r="B8" s="2" t="s">
        <v>27</v>
      </c>
      <c r="C8" s="27" t="s">
        <v>20</v>
      </c>
      <c r="D8" s="27" t="s">
        <v>13</v>
      </c>
      <c r="E8" s="35">
        <v>28</v>
      </c>
      <c r="F8" s="32">
        <v>44247</v>
      </c>
      <c r="G8" s="17">
        <v>588</v>
      </c>
      <c r="H8" s="38">
        <v>8755</v>
      </c>
    </row>
    <row r="9" spans="2:8" x14ac:dyDescent="0.3">
      <c r="B9" s="2" t="s">
        <v>26</v>
      </c>
      <c r="C9" s="27" t="s">
        <v>21</v>
      </c>
      <c r="D9" s="27" t="s">
        <v>12</v>
      </c>
      <c r="E9" s="35">
        <v>48</v>
      </c>
      <c r="F9" s="32">
        <v>43718</v>
      </c>
      <c r="G9" s="17">
        <v>523</v>
      </c>
      <c r="H9" s="38">
        <v>10205</v>
      </c>
    </row>
    <row r="10" spans="2:8" x14ac:dyDescent="0.3">
      <c r="B10" s="41" t="s">
        <v>28</v>
      </c>
      <c r="C10" s="42" t="s">
        <v>22</v>
      </c>
      <c r="D10" s="42" t="s">
        <v>14</v>
      </c>
      <c r="E10" s="43">
        <v>43</v>
      </c>
      <c r="F10" s="44">
        <v>43240</v>
      </c>
      <c r="G10" s="45">
        <v>403</v>
      </c>
      <c r="H10" s="46">
        <v>9450</v>
      </c>
    </row>
    <row r="11" spans="2:8" x14ac:dyDescent="0.3">
      <c r="B11" s="64" t="s">
        <v>32</v>
      </c>
      <c r="C11" s="64"/>
      <c r="D11" s="64"/>
      <c r="E11" s="64"/>
      <c r="F11" s="64"/>
      <c r="G11" s="64"/>
      <c r="H11" s="47">
        <f>AVERAGE(H3:H10)</f>
        <v>9200</v>
      </c>
    </row>
    <row r="13" spans="2:8" ht="17.25" thickBot="1" x14ac:dyDescent="0.35"/>
    <row r="14" spans="2:8" ht="27" x14ac:dyDescent="0.3">
      <c r="B14" s="7" t="s">
        <v>5</v>
      </c>
      <c r="C14" s="8" t="s">
        <v>41</v>
      </c>
    </row>
    <row r="15" spans="2:8" x14ac:dyDescent="0.3">
      <c r="B15" s="1" t="s">
        <v>33</v>
      </c>
      <c r="C15" s="1" t="s">
        <v>34</v>
      </c>
    </row>
    <row r="17" spans="2:5" ht="17.25" thickBot="1" x14ac:dyDescent="0.35"/>
    <row r="18" spans="2:5" ht="27" x14ac:dyDescent="0.3">
      <c r="B18" s="7" t="s">
        <v>4</v>
      </c>
      <c r="C18" s="8" t="s">
        <v>6</v>
      </c>
      <c r="D18" s="8" t="s">
        <v>43</v>
      </c>
      <c r="E18" s="7" t="s">
        <v>7</v>
      </c>
    </row>
    <row r="19" spans="2:5" x14ac:dyDescent="0.3">
      <c r="B19" s="27" t="s">
        <v>18</v>
      </c>
      <c r="C19" s="32">
        <v>43454</v>
      </c>
      <c r="D19" s="17">
        <v>477</v>
      </c>
      <c r="E19" s="38">
        <v>7237</v>
      </c>
    </row>
    <row r="20" spans="2:5" x14ac:dyDescent="0.3">
      <c r="B20" s="27" t="s">
        <v>21</v>
      </c>
      <c r="C20" s="32">
        <v>43718</v>
      </c>
      <c r="D20" s="17">
        <v>523</v>
      </c>
      <c r="E20" s="38">
        <v>10205</v>
      </c>
    </row>
    <row r="21" spans="2:5" x14ac:dyDescent="0.3">
      <c r="B21" s="42" t="s">
        <v>22</v>
      </c>
      <c r="C21" s="44">
        <v>43240</v>
      </c>
      <c r="D21" s="45">
        <v>403</v>
      </c>
      <c r="E21" s="46">
        <v>9450</v>
      </c>
    </row>
  </sheetData>
  <mergeCells count="1">
    <mergeCell ref="B11:G11"/>
  </mergeCells>
  <phoneticPr fontId="2" type="noConversion"/>
  <conditionalFormatting sqref="B3:H10">
    <cfRule type="expression" dxfId="1" priority="1">
      <formula>$H3&gt;=10000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</sheetPr>
  <dimension ref="B1:H18"/>
  <sheetViews>
    <sheetView showOutlineSymbols="0" workbookViewId="0">
      <selection activeCell="O29" sqref="O29"/>
    </sheetView>
  </sheetViews>
  <sheetFormatPr defaultRowHeight="16.5" outlineLevelRow="3" x14ac:dyDescent="0.3"/>
  <cols>
    <col min="1" max="1" width="1.625" customWidth="1"/>
    <col min="2" max="2" width="11.25" customWidth="1"/>
    <col min="3" max="3" width="11.125" customWidth="1"/>
    <col min="4" max="4" width="15.875" bestFit="1" customWidth="1"/>
    <col min="5" max="5" width="11.5" customWidth="1"/>
    <col min="6" max="6" width="12.375" customWidth="1"/>
    <col min="7" max="8" width="12.625" customWidth="1"/>
  </cols>
  <sheetData>
    <row r="1" spans="2:8" ht="17.25" thickBot="1" x14ac:dyDescent="0.35"/>
    <row r="2" spans="2:8" ht="27.75" thickBot="1" x14ac:dyDescent="0.35">
      <c r="B2" s="6" t="s">
        <v>3</v>
      </c>
      <c r="C2" s="7" t="s">
        <v>4</v>
      </c>
      <c r="D2" s="7" t="s">
        <v>5</v>
      </c>
      <c r="E2" s="8" t="s">
        <v>41</v>
      </c>
      <c r="F2" s="8" t="s">
        <v>6</v>
      </c>
      <c r="G2" s="8" t="s">
        <v>43</v>
      </c>
      <c r="H2" s="7" t="s">
        <v>7</v>
      </c>
    </row>
    <row r="3" spans="2:8" outlineLevel="3" x14ac:dyDescent="0.3">
      <c r="B3" s="10" t="s">
        <v>11</v>
      </c>
      <c r="C3" s="11" t="s">
        <v>16</v>
      </c>
      <c r="D3" s="11" t="s">
        <v>13</v>
      </c>
      <c r="E3" s="34">
        <v>45</v>
      </c>
      <c r="F3" s="31">
        <v>43656</v>
      </c>
      <c r="G3" s="16">
        <v>678</v>
      </c>
      <c r="H3" s="37">
        <v>7557</v>
      </c>
    </row>
    <row r="4" spans="2:8" outlineLevel="3" x14ac:dyDescent="0.3">
      <c r="B4" s="2" t="s">
        <v>23</v>
      </c>
      <c r="C4" s="27" t="s">
        <v>17</v>
      </c>
      <c r="D4" s="27" t="s">
        <v>13</v>
      </c>
      <c r="E4" s="35">
        <v>50</v>
      </c>
      <c r="F4" s="32">
        <v>44265</v>
      </c>
      <c r="G4" s="17">
        <v>783</v>
      </c>
      <c r="H4" s="38">
        <v>11350</v>
      </c>
    </row>
    <row r="5" spans="2:8" outlineLevel="3" x14ac:dyDescent="0.3">
      <c r="B5" s="2" t="s">
        <v>27</v>
      </c>
      <c r="C5" s="27" t="s">
        <v>20</v>
      </c>
      <c r="D5" s="27" t="s">
        <v>13</v>
      </c>
      <c r="E5" s="35">
        <v>28</v>
      </c>
      <c r="F5" s="32">
        <v>44247</v>
      </c>
      <c r="G5" s="17">
        <v>588</v>
      </c>
      <c r="H5" s="38">
        <v>8755</v>
      </c>
    </row>
    <row r="6" spans="2:8" outlineLevel="2" x14ac:dyDescent="0.3">
      <c r="B6" s="2"/>
      <c r="C6" s="27"/>
      <c r="D6" s="13" t="s">
        <v>38</v>
      </c>
      <c r="E6" s="35"/>
      <c r="F6" s="32"/>
      <c r="G6" s="17"/>
      <c r="H6" s="38">
        <f>SUBTOTAL(1,H3:H5)</f>
        <v>9220.6666666666661</v>
      </c>
    </row>
    <row r="7" spans="2:8" outlineLevel="1" x14ac:dyDescent="0.3">
      <c r="B7" s="2"/>
      <c r="C7" s="27">
        <f>SUBTOTAL(3,C3:C5)</f>
        <v>3</v>
      </c>
      <c r="D7" s="13" t="s">
        <v>35</v>
      </c>
      <c r="E7" s="35"/>
      <c r="F7" s="32"/>
      <c r="G7" s="17"/>
      <c r="H7" s="38"/>
    </row>
    <row r="8" spans="2:8" outlineLevel="3" x14ac:dyDescent="0.3">
      <c r="B8" s="2" t="s">
        <v>25</v>
      </c>
      <c r="C8" s="27" t="s">
        <v>19</v>
      </c>
      <c r="D8" s="27" t="s">
        <v>14</v>
      </c>
      <c r="E8" s="35">
        <v>29</v>
      </c>
      <c r="F8" s="32">
        <v>43656</v>
      </c>
      <c r="G8" s="17">
        <v>398</v>
      </c>
      <c r="H8" s="38">
        <v>9336</v>
      </c>
    </row>
    <row r="9" spans="2:8" outlineLevel="3" x14ac:dyDescent="0.3">
      <c r="B9" s="2" t="s">
        <v>28</v>
      </c>
      <c r="C9" s="27" t="s">
        <v>22</v>
      </c>
      <c r="D9" s="27" t="s">
        <v>14</v>
      </c>
      <c r="E9" s="35">
        <v>43</v>
      </c>
      <c r="F9" s="32">
        <v>43240</v>
      </c>
      <c r="G9" s="17">
        <v>403</v>
      </c>
      <c r="H9" s="38">
        <v>9450</v>
      </c>
    </row>
    <row r="10" spans="2:8" outlineLevel="2" x14ac:dyDescent="0.3">
      <c r="B10" s="2"/>
      <c r="C10" s="27"/>
      <c r="D10" s="13" t="s">
        <v>39</v>
      </c>
      <c r="E10" s="35"/>
      <c r="F10" s="32"/>
      <c r="G10" s="17"/>
      <c r="H10" s="38">
        <f>SUBTOTAL(1,H8:H9)</f>
        <v>9393</v>
      </c>
    </row>
    <row r="11" spans="2:8" outlineLevel="1" x14ac:dyDescent="0.3">
      <c r="B11" s="2"/>
      <c r="C11" s="27">
        <f>SUBTOTAL(3,C8:C9)</f>
        <v>2</v>
      </c>
      <c r="D11" s="13" t="s">
        <v>36</v>
      </c>
      <c r="E11" s="35"/>
      <c r="F11" s="32"/>
      <c r="G11" s="17"/>
      <c r="H11" s="38"/>
    </row>
    <row r="12" spans="2:8" outlineLevel="3" x14ac:dyDescent="0.3">
      <c r="B12" s="2" t="s">
        <v>10</v>
      </c>
      <c r="C12" s="27" t="s">
        <v>15</v>
      </c>
      <c r="D12" s="27" t="s">
        <v>12</v>
      </c>
      <c r="E12" s="35">
        <v>30</v>
      </c>
      <c r="F12" s="32">
        <v>43881</v>
      </c>
      <c r="G12" s="17">
        <v>485</v>
      </c>
      <c r="H12" s="38">
        <v>8230</v>
      </c>
    </row>
    <row r="13" spans="2:8" outlineLevel="3" x14ac:dyDescent="0.3">
      <c r="B13" s="2" t="s">
        <v>24</v>
      </c>
      <c r="C13" s="27" t="s">
        <v>18</v>
      </c>
      <c r="D13" s="27" t="s">
        <v>12</v>
      </c>
      <c r="E13" s="35">
        <v>32</v>
      </c>
      <c r="F13" s="32">
        <v>43454</v>
      </c>
      <c r="G13" s="17">
        <v>477</v>
      </c>
      <c r="H13" s="38">
        <v>7237</v>
      </c>
    </row>
    <row r="14" spans="2:8" ht="17.25" outlineLevel="3" thickBot="1" x14ac:dyDescent="0.35">
      <c r="B14" s="12" t="s">
        <v>26</v>
      </c>
      <c r="C14" s="4" t="s">
        <v>21</v>
      </c>
      <c r="D14" s="4" t="s">
        <v>12</v>
      </c>
      <c r="E14" s="36">
        <v>48</v>
      </c>
      <c r="F14" s="33">
        <v>43718</v>
      </c>
      <c r="G14" s="18">
        <v>523</v>
      </c>
      <c r="H14" s="39">
        <v>10205</v>
      </c>
    </row>
    <row r="15" spans="2:8" outlineLevel="2" x14ac:dyDescent="0.3">
      <c r="B15" s="14"/>
      <c r="C15" s="14"/>
      <c r="D15" s="15" t="s">
        <v>40</v>
      </c>
      <c r="E15" s="48"/>
      <c r="F15" s="49"/>
      <c r="G15" s="26"/>
      <c r="H15" s="50">
        <f>SUBTOTAL(1,H12:H14)</f>
        <v>8557.3333333333339</v>
      </c>
    </row>
    <row r="16" spans="2:8" outlineLevel="1" x14ac:dyDescent="0.3">
      <c r="B16" s="14"/>
      <c r="C16" s="14">
        <f>SUBTOTAL(3,C12:C14)</f>
        <v>3</v>
      </c>
      <c r="D16" s="15" t="s">
        <v>37</v>
      </c>
      <c r="E16" s="48"/>
      <c r="F16" s="49"/>
      <c r="G16" s="26"/>
      <c r="H16" s="50"/>
    </row>
    <row r="17" spans="2:8" x14ac:dyDescent="0.3">
      <c r="B17" s="14"/>
      <c r="C17" s="14"/>
      <c r="D17" s="15" t="s">
        <v>1</v>
      </c>
      <c r="E17" s="48"/>
      <c r="F17" s="49"/>
      <c r="G17" s="26"/>
      <c r="H17" s="50">
        <f>SUBTOTAL(1,H3:H14)</f>
        <v>9015</v>
      </c>
    </row>
    <row r="18" spans="2:8" x14ac:dyDescent="0.3">
      <c r="B18" s="14"/>
      <c r="C18" s="14">
        <f>SUBTOTAL(3,C3:C14)</f>
        <v>8</v>
      </c>
      <c r="D18" s="15" t="s">
        <v>0</v>
      </c>
      <c r="E18" s="48"/>
      <c r="F18" s="49"/>
      <c r="G18" s="26"/>
      <c r="H18" s="50"/>
    </row>
  </sheetData>
  <sortState ref="B3:H14">
    <sortCondition descending="1" ref="D3:D14"/>
  </sortState>
  <phoneticPr fontId="2" type="noConversion"/>
  <conditionalFormatting sqref="B3:H18">
    <cfRule type="expression" dxfId="0" priority="1">
      <formula>$H3&gt;=10000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지역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2019-10-10T06:12:49Z</dcterms:created>
  <dcterms:modified xsi:type="dcterms:W3CDTF">2021-08-17T00:20:33Z</dcterms:modified>
</cp:coreProperties>
</file>