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1년\ITQ\★ITQ 문제\#기출문제\9월\109_엑셀\모범정답\"/>
    </mc:Choice>
  </mc:AlternateContent>
  <bookViews>
    <workbookView xWindow="-120" yWindow="-120" windowWidth="29040" windowHeight="15840"/>
  </bookViews>
  <sheets>
    <sheet name="제1작업" sheetId="1" r:id="rId1"/>
    <sheet name="제2작업" sheetId="2" r:id="rId2"/>
    <sheet name="제3작업" sheetId="3" r:id="rId3"/>
    <sheet name="제4작업" sheetId="15" r:id="rId4"/>
  </sheets>
  <definedNames>
    <definedName name="_xlnm._FilterDatabase" localSheetId="1" hidden="1">제2작업!$B$2:$H$10</definedName>
    <definedName name="전월매출">제1작업!$H$5:$H$12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J5" i="1" l="1"/>
  <c r="J6" i="1"/>
  <c r="J7" i="1"/>
  <c r="J8" i="1"/>
  <c r="J9" i="1"/>
  <c r="J10" i="1"/>
  <c r="J11" i="1"/>
  <c r="J12" i="1"/>
  <c r="H15" i="3"/>
  <c r="H11" i="3"/>
  <c r="H6" i="3"/>
  <c r="H17" i="3" s="1"/>
  <c r="C16" i="3"/>
  <c r="C12" i="3"/>
  <c r="C7" i="3"/>
  <c r="H11" i="2"/>
  <c r="J14" i="1"/>
  <c r="J13" i="1"/>
  <c r="I5" i="1"/>
  <c r="I6" i="1"/>
  <c r="I7" i="1"/>
  <c r="I8" i="1"/>
  <c r="I9" i="1"/>
  <c r="I10" i="1"/>
  <c r="I11" i="1"/>
  <c r="I12" i="1"/>
  <c r="C18" i="3" l="1"/>
</calcChain>
</file>

<file path=xl/sharedStrings.xml><?xml version="1.0" encoding="utf-8"?>
<sst xmlns="http://schemas.openxmlformats.org/spreadsheetml/2006/main" count="150" uniqueCount="47">
  <si>
    <t>전체 개수</t>
  </si>
  <si>
    <t>전체 평균</t>
  </si>
  <si>
    <t>분류</t>
    <phoneticPr fontId="2" type="noConversion"/>
  </si>
  <si>
    <t>상품코드</t>
  </si>
  <si>
    <t>상품명</t>
  </si>
  <si>
    <t>구분</t>
  </si>
  <si>
    <t>주문수량</t>
  </si>
  <si>
    <t>사이즈</t>
  </si>
  <si>
    <t>순위</t>
  </si>
  <si>
    <t>분재</t>
    <phoneticPr fontId="2" type="noConversion"/>
  </si>
  <si>
    <t>화분</t>
    <phoneticPr fontId="2" type="noConversion"/>
  </si>
  <si>
    <t>꽃상자</t>
    <phoneticPr fontId="2" type="noConversion"/>
  </si>
  <si>
    <t>S125</t>
    <phoneticPr fontId="2" type="noConversion"/>
  </si>
  <si>
    <t>L455</t>
    <phoneticPr fontId="2" type="noConversion"/>
  </si>
  <si>
    <t>M652</t>
    <phoneticPr fontId="2" type="noConversion"/>
  </si>
  <si>
    <t>L154</t>
    <phoneticPr fontId="2" type="noConversion"/>
  </si>
  <si>
    <t>S889</t>
    <phoneticPr fontId="2" type="noConversion"/>
  </si>
  <si>
    <t>L142</t>
    <phoneticPr fontId="2" type="noConversion"/>
  </si>
  <si>
    <t>L328</t>
    <phoneticPr fontId="2" type="noConversion"/>
  </si>
  <si>
    <t>M964</t>
    <phoneticPr fontId="2" type="noConversion"/>
  </si>
  <si>
    <t>러브 블라썸</t>
  </si>
  <si>
    <t>러브 블라썸</t>
    <phoneticPr fontId="2" type="noConversion"/>
  </si>
  <si>
    <t>행복데이</t>
    <phoneticPr fontId="2" type="noConversion"/>
  </si>
  <si>
    <t>개업</t>
    <phoneticPr fontId="2" type="noConversion"/>
  </si>
  <si>
    <t>기념</t>
    <phoneticPr fontId="2" type="noConversion"/>
  </si>
  <si>
    <t>공기정화</t>
    <phoneticPr fontId="2" type="noConversion"/>
  </si>
  <si>
    <t>인테리어</t>
    <phoneticPr fontId="2" type="noConversion"/>
  </si>
  <si>
    <t>비올레타</t>
    <phoneticPr fontId="2" type="noConversion"/>
  </si>
  <si>
    <t>첫사랑</t>
    <phoneticPr fontId="2" type="noConversion"/>
  </si>
  <si>
    <t>비앙카</t>
    <phoneticPr fontId="2" type="noConversion"/>
  </si>
  <si>
    <t>하이라이트</t>
    <phoneticPr fontId="2" type="noConversion"/>
  </si>
  <si>
    <t>빛이나</t>
    <phoneticPr fontId="2" type="noConversion"/>
  </si>
  <si>
    <t>순간</t>
    <phoneticPr fontId="2" type="noConversion"/>
  </si>
  <si>
    <t>꽃상자 상품의 개수</t>
    <phoneticPr fontId="2" type="noConversion"/>
  </si>
  <si>
    <t>판매가
(단위:원)</t>
    <phoneticPr fontId="2" type="noConversion"/>
  </si>
  <si>
    <t>꽃상자의 주문수량 평균</t>
    <phoneticPr fontId="2" type="noConversion"/>
  </si>
  <si>
    <t>M*</t>
    <phoneticPr fontId="2" type="noConversion"/>
  </si>
  <si>
    <t>&lt;=5000000</t>
    <phoneticPr fontId="2" type="noConversion"/>
  </si>
  <si>
    <t>화분 개수</t>
  </si>
  <si>
    <t>분재 개수</t>
  </si>
  <si>
    <t>꽃상자 개수</t>
  </si>
  <si>
    <t>화분 평균</t>
  </si>
  <si>
    <t>분재 평균</t>
  </si>
  <si>
    <t>꽃상자 평균</t>
  </si>
  <si>
    <t>전월 매출
(단위:원)</t>
    <phoneticPr fontId="2" type="noConversion"/>
  </si>
  <si>
    <t>공기정화 상품의 전월 매출(단위:원) 합계</t>
    <phoneticPr fontId="2" type="noConversion"/>
  </si>
  <si>
    <t>최대 주문수량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</si>
</sst>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개&quot;"/>
    <numFmt numFmtId="178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right" vertical="center"/>
    </xf>
    <xf numFmtId="0" fontId="3" fillId="0" borderId="10" xfId="1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41" fontId="3" fillId="0" borderId="7" xfId="1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3" fillId="0" borderId="18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78" fontId="3" fillId="0" borderId="9" xfId="2" applyNumberFormat="1" applyFont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/>
    </xf>
    <xf numFmtId="178" fontId="3" fillId="0" borderId="7" xfId="2" applyNumberFormat="1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41" fontId="3" fillId="0" borderId="9" xfId="1" applyFont="1" applyBorder="1" applyAlignment="1">
      <alignment horizontal="right"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center" vertical="center"/>
    </xf>
    <xf numFmtId="41" fontId="3" fillId="0" borderId="10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41" fontId="3" fillId="0" borderId="0" xfId="1" applyFont="1">
      <alignment vertical="center"/>
    </xf>
    <xf numFmtId="178" fontId="3" fillId="0" borderId="18" xfId="2" applyNumberFormat="1" applyFont="1" applyBorder="1" applyAlignment="1">
      <alignment horizontal="center" vertical="center"/>
    </xf>
    <xf numFmtId="41" fontId="3" fillId="0" borderId="18" xfId="1" applyFont="1" applyBorder="1" applyAlignment="1">
      <alignment horizontal="center" vertical="center"/>
    </xf>
    <xf numFmtId="41" fontId="3" fillId="0" borderId="18" xfId="1" applyFont="1" applyBorder="1" applyAlignment="1">
      <alignment horizontal="right" vertical="center"/>
    </xf>
    <xf numFmtId="1" fontId="3" fillId="0" borderId="1" xfId="0" applyNumberFormat="1" applyFont="1" applyBorder="1">
      <alignment vertical="center"/>
    </xf>
    <xf numFmtId="178" fontId="3" fillId="0" borderId="0" xfId="2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8" fontId="3" fillId="0" borderId="19" xfId="2" applyNumberFormat="1" applyFont="1" applyBorder="1" applyAlignment="1">
      <alignment horizontal="center" vertical="center"/>
    </xf>
    <xf numFmtId="178" fontId="3" fillId="0" borderId="20" xfId="2" applyNumberFormat="1" applyFont="1" applyBorder="1" applyAlignment="1">
      <alignment horizontal="center" vertical="center"/>
    </xf>
    <xf numFmtId="178" fontId="3" fillId="0" borderId="21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분재 및 화분의 판매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주문수량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514076141671528E-17"/>
                  <c:y val="4.1830061915078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0-46C0-B9D8-EE4B3F08B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(제1작업!$C$6:$C$8,제1작업!$C$10:$C$12)</c:f>
              <c:strCache>
                <c:ptCount val="6"/>
                <c:pt idx="0">
                  <c:v>순간</c:v>
                </c:pt>
                <c:pt idx="1">
                  <c:v>비앙카</c:v>
                </c:pt>
                <c:pt idx="2">
                  <c:v>첫사랑</c:v>
                </c:pt>
                <c:pt idx="3">
                  <c:v>하이라이트</c:v>
                </c:pt>
                <c:pt idx="4">
                  <c:v>빛이나</c:v>
                </c:pt>
                <c:pt idx="5">
                  <c:v>비올레타</c:v>
                </c:pt>
              </c:strCache>
            </c:strRef>
          </c:cat>
          <c:val>
            <c:numRef>
              <c:f>(제1작업!$G$6:$G$8,제1작업!$G$10:$G$12)</c:f>
              <c:numCache>
                <c:formatCode>#,##0"개"</c:formatCode>
                <c:ptCount val="6"/>
                <c:pt idx="0">
                  <c:v>35</c:v>
                </c:pt>
                <c:pt idx="1">
                  <c:v>94</c:v>
                </c:pt>
                <c:pt idx="2">
                  <c:v>79</c:v>
                </c:pt>
                <c:pt idx="3">
                  <c:v>81</c:v>
                </c:pt>
                <c:pt idx="4">
                  <c:v>64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6C0-B9D8-EE4B3F08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6770528"/>
        <c:axId val="1276781760"/>
      </c:barChart>
      <c:lineChart>
        <c:grouping val="standard"/>
        <c:varyColors val="0"/>
        <c:ser>
          <c:idx val="1"/>
          <c:order val="1"/>
          <c:tx>
            <c:v>전월 매출(단위:원)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(제1작업!$C$6:$C$8,제1작업!$C$10:$C$12)</c:f>
              <c:strCache>
                <c:ptCount val="6"/>
                <c:pt idx="0">
                  <c:v>순간</c:v>
                </c:pt>
                <c:pt idx="1">
                  <c:v>비앙카</c:v>
                </c:pt>
                <c:pt idx="2">
                  <c:v>첫사랑</c:v>
                </c:pt>
                <c:pt idx="3">
                  <c:v>하이라이트</c:v>
                </c:pt>
                <c:pt idx="4">
                  <c:v>빛이나</c:v>
                </c:pt>
                <c:pt idx="5">
                  <c:v>비올레타</c:v>
                </c:pt>
              </c:strCache>
            </c:strRef>
          </c:cat>
          <c:val>
            <c:numRef>
              <c:f>(제1작업!$H$6:$H$8,제1작업!$H$10:$H$12)</c:f>
              <c:numCache>
                <c:formatCode>_(* #,##0_);_(* \(#,##0\);_(* "-"_);_(@_)</c:formatCode>
                <c:ptCount val="6"/>
                <c:pt idx="0">
                  <c:v>7245000</c:v>
                </c:pt>
                <c:pt idx="1">
                  <c:v>7020000</c:v>
                </c:pt>
                <c:pt idx="2">
                  <c:v>2813000</c:v>
                </c:pt>
                <c:pt idx="3">
                  <c:v>11105000</c:v>
                </c:pt>
                <c:pt idx="4">
                  <c:v>6140000</c:v>
                </c:pt>
                <c:pt idx="5">
                  <c:v>7460000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0-46C0-B9D8-EE4B3F08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752224"/>
        <c:axId val="1276753056"/>
      </c:lineChart>
      <c:catAx>
        <c:axId val="1276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76781760"/>
        <c:crosses val="autoZero"/>
        <c:auto val="1"/>
        <c:lblAlgn val="ctr"/>
        <c:lblOffset val="100"/>
        <c:noMultiLvlLbl val="0"/>
      </c:catAx>
      <c:valAx>
        <c:axId val="1276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76770528"/>
        <c:crosses val="autoZero"/>
        <c:crossBetween val="between"/>
      </c:valAx>
      <c:valAx>
        <c:axId val="127675305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76752224"/>
        <c:crosses val="max"/>
        <c:crossBetween val="between"/>
        <c:majorUnit val="3000000"/>
      </c:valAx>
      <c:catAx>
        <c:axId val="1276752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675305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133350</xdr:rowOff>
    </xdr:from>
    <xdr:to>
      <xdr:col>6</xdr:col>
      <xdr:colOff>438151</xdr:colOff>
      <xdr:row>2</xdr:row>
      <xdr:rowOff>180975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08E21327-189A-417C-9F51-A2DD8DD40641}"/>
            </a:ext>
          </a:extLst>
        </xdr:cNvPr>
        <xdr:cNvSpPr/>
      </xdr:nvSpPr>
      <xdr:spPr>
        <a:xfrm>
          <a:off x="123826" y="133350"/>
          <a:ext cx="5057775" cy="619125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꽃배달 서비스 매출 현황</a:t>
          </a:r>
        </a:p>
      </xdr:txBody>
    </xdr:sp>
    <xdr:clientData/>
  </xdr:twoCellAnchor>
  <xdr:twoCellAnchor>
    <xdr:from>
      <xdr:col>7</xdr:col>
      <xdr:colOff>0</xdr:colOff>
      <xdr:row>0</xdr:row>
      <xdr:rowOff>95250</xdr:rowOff>
    </xdr:from>
    <xdr:to>
      <xdr:col>10</xdr:col>
      <xdr:colOff>0</xdr:colOff>
      <xdr:row>2</xdr:row>
      <xdr:rowOff>228600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51D0D65-7CF2-49EC-AD5F-D5EFACE5E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95250"/>
          <a:ext cx="26003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26755B-3AA5-483C-AECF-C8F076BB3C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0.07457</cdr:x>
      <cdr:y>0.50771</cdr:y>
    </cdr:from>
    <cdr:to>
      <cdr:x>0.20506</cdr:x>
      <cdr:y>0.58493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7F58E65B-EAF5-47FB-A903-4FC096F465C3}"/>
            </a:ext>
          </a:extLst>
        </cdr:cNvPr>
        <cdr:cNvSpPr/>
      </cdr:nvSpPr>
      <cdr:spPr>
        <a:xfrm xmlns:a="http://schemas.openxmlformats.org/drawingml/2006/main">
          <a:off x="693738" y="3082925"/>
          <a:ext cx="1213916" cy="468899"/>
        </a:xfrm>
        <a:prstGeom xmlns:a="http://schemas.openxmlformats.org/drawingml/2006/main" prst="wedgeRoundRectCallout">
          <a:avLst>
            <a:gd name="adj1" fmla="val 10596"/>
            <a:gd name="adj2" fmla="val 73139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최소 판매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workbookViewId="0">
      <selection activeCell="I22" sqref="I22"/>
    </sheetView>
  </sheetViews>
  <sheetFormatPr defaultColWidth="9" defaultRowHeight="13.5" x14ac:dyDescent="0.3"/>
  <cols>
    <col min="1" max="1" width="1.625" style="1" customWidth="1"/>
    <col min="2" max="4" width="13.125" style="1" customWidth="1"/>
    <col min="5" max="5" width="12.5" style="1" customWidth="1"/>
    <col min="6" max="6" width="9.75" style="1" customWidth="1"/>
    <col min="7" max="7" width="12" style="1" customWidth="1"/>
    <col min="8" max="8" width="12.75" style="1" customWidth="1"/>
    <col min="9" max="9" width="10.625" style="1" customWidth="1"/>
    <col min="10" max="10" width="10.75" style="1" customWidth="1"/>
    <col min="11" max="13" width="9" style="1"/>
    <col min="14" max="14" width="11.5" style="1" bestFit="1" customWidth="1"/>
    <col min="15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21" t="s">
        <v>3</v>
      </c>
      <c r="C4" s="22" t="s">
        <v>4</v>
      </c>
      <c r="D4" s="22" t="s">
        <v>5</v>
      </c>
      <c r="E4" s="23" t="s">
        <v>2</v>
      </c>
      <c r="F4" s="23" t="s">
        <v>34</v>
      </c>
      <c r="G4" s="22" t="s">
        <v>6</v>
      </c>
      <c r="H4" s="23" t="s">
        <v>44</v>
      </c>
      <c r="I4" s="23" t="s">
        <v>7</v>
      </c>
      <c r="J4" s="24" t="s">
        <v>8</v>
      </c>
    </row>
    <row r="5" spans="2:10" ht="18" customHeight="1" x14ac:dyDescent="0.3">
      <c r="B5" s="17" t="s">
        <v>12</v>
      </c>
      <c r="C5" s="18" t="s">
        <v>21</v>
      </c>
      <c r="D5" s="18" t="s">
        <v>11</v>
      </c>
      <c r="E5" s="30" t="s">
        <v>24</v>
      </c>
      <c r="F5" s="33">
        <v>50000</v>
      </c>
      <c r="G5" s="19">
        <v>125</v>
      </c>
      <c r="H5" s="34">
        <v>6130000</v>
      </c>
      <c r="I5" s="30" t="str">
        <f t="shared" ref="I5:I12" si="0">IF(LEFT(B5,1)="L","대",IF(LEFT(B5,1)="M","중","소"))</f>
        <v>소</v>
      </c>
      <c r="J5" s="20" t="str">
        <f t="shared" ref="J5:J12" si="1">_xlfn.RANK.EQ(G5,$G$5:$G$12)&amp;"위"</f>
        <v>1위</v>
      </c>
    </row>
    <row r="6" spans="2:10" ht="18" customHeight="1" x14ac:dyDescent="0.3">
      <c r="B6" s="3" t="s">
        <v>13</v>
      </c>
      <c r="C6" s="13" t="s">
        <v>32</v>
      </c>
      <c r="D6" s="13" t="s">
        <v>9</v>
      </c>
      <c r="E6" s="31" t="s">
        <v>26</v>
      </c>
      <c r="F6" s="35">
        <v>225000</v>
      </c>
      <c r="G6" s="14">
        <v>35</v>
      </c>
      <c r="H6" s="36">
        <v>7245000</v>
      </c>
      <c r="I6" s="31" t="str">
        <f t="shared" si="0"/>
        <v>대</v>
      </c>
      <c r="J6" s="8" t="str">
        <f t="shared" si="1"/>
        <v>8위</v>
      </c>
    </row>
    <row r="7" spans="2:10" ht="18" customHeight="1" x14ac:dyDescent="0.3">
      <c r="B7" s="3" t="s">
        <v>14</v>
      </c>
      <c r="C7" s="2" t="s">
        <v>29</v>
      </c>
      <c r="D7" s="2" t="s">
        <v>10</v>
      </c>
      <c r="E7" s="31" t="s">
        <v>25</v>
      </c>
      <c r="F7" s="35">
        <v>75000</v>
      </c>
      <c r="G7" s="14">
        <v>94</v>
      </c>
      <c r="H7" s="36">
        <v>7020000</v>
      </c>
      <c r="I7" s="31" t="str">
        <f t="shared" si="0"/>
        <v>중</v>
      </c>
      <c r="J7" s="8" t="str">
        <f t="shared" si="1"/>
        <v>3위</v>
      </c>
    </row>
    <row r="8" spans="2:10" ht="18" customHeight="1" x14ac:dyDescent="0.3">
      <c r="B8" s="3" t="s">
        <v>15</v>
      </c>
      <c r="C8" s="2" t="s">
        <v>28</v>
      </c>
      <c r="D8" s="2" t="s">
        <v>10</v>
      </c>
      <c r="E8" s="31" t="s">
        <v>25</v>
      </c>
      <c r="F8" s="35">
        <v>37000</v>
      </c>
      <c r="G8" s="14">
        <v>79</v>
      </c>
      <c r="H8" s="36">
        <v>2813000</v>
      </c>
      <c r="I8" s="31" t="str">
        <f t="shared" si="0"/>
        <v>대</v>
      </c>
      <c r="J8" s="8" t="str">
        <f t="shared" si="1"/>
        <v>6위</v>
      </c>
    </row>
    <row r="9" spans="2:10" ht="18" customHeight="1" x14ac:dyDescent="0.3">
      <c r="B9" s="3" t="s">
        <v>16</v>
      </c>
      <c r="C9" s="2" t="s">
        <v>22</v>
      </c>
      <c r="D9" s="2" t="s">
        <v>11</v>
      </c>
      <c r="E9" s="31" t="s">
        <v>24</v>
      </c>
      <c r="F9" s="35">
        <v>50000</v>
      </c>
      <c r="G9" s="14">
        <v>91</v>
      </c>
      <c r="H9" s="36">
        <v>4025000</v>
      </c>
      <c r="I9" s="31" t="str">
        <f t="shared" si="0"/>
        <v>소</v>
      </c>
      <c r="J9" s="8" t="str">
        <f t="shared" si="1"/>
        <v>4위</v>
      </c>
    </row>
    <row r="10" spans="2:10" ht="18" customHeight="1" x14ac:dyDescent="0.3">
      <c r="B10" s="3" t="s">
        <v>17</v>
      </c>
      <c r="C10" s="2" t="s">
        <v>30</v>
      </c>
      <c r="D10" s="2" t="s">
        <v>9</v>
      </c>
      <c r="E10" s="31" t="s">
        <v>23</v>
      </c>
      <c r="F10" s="35">
        <v>145000</v>
      </c>
      <c r="G10" s="14">
        <v>81</v>
      </c>
      <c r="H10" s="36">
        <v>11105000</v>
      </c>
      <c r="I10" s="31" t="str">
        <f t="shared" si="0"/>
        <v>대</v>
      </c>
      <c r="J10" s="8" t="str">
        <f t="shared" si="1"/>
        <v>5위</v>
      </c>
    </row>
    <row r="11" spans="2:10" ht="18" customHeight="1" x14ac:dyDescent="0.3">
      <c r="B11" s="3" t="s">
        <v>18</v>
      </c>
      <c r="C11" s="2" t="s">
        <v>31</v>
      </c>
      <c r="D11" s="2" t="s">
        <v>9</v>
      </c>
      <c r="E11" s="31" t="s">
        <v>23</v>
      </c>
      <c r="F11" s="35">
        <v>100000</v>
      </c>
      <c r="G11" s="14">
        <v>64</v>
      </c>
      <c r="H11" s="36">
        <v>6140000</v>
      </c>
      <c r="I11" s="31" t="str">
        <f t="shared" si="0"/>
        <v>대</v>
      </c>
      <c r="J11" s="8" t="str">
        <f t="shared" si="1"/>
        <v>7위</v>
      </c>
    </row>
    <row r="12" spans="2:10" ht="18" customHeight="1" thickBot="1" x14ac:dyDescent="0.35">
      <c r="B12" s="7" t="s">
        <v>19</v>
      </c>
      <c r="C12" s="5" t="s">
        <v>27</v>
      </c>
      <c r="D12" s="5" t="s">
        <v>10</v>
      </c>
      <c r="E12" s="32" t="s">
        <v>26</v>
      </c>
      <c r="F12" s="37">
        <v>80000</v>
      </c>
      <c r="G12" s="15">
        <v>102</v>
      </c>
      <c r="H12" s="25">
        <v>7460000</v>
      </c>
      <c r="I12" s="32" t="str">
        <f t="shared" si="0"/>
        <v>중</v>
      </c>
      <c r="J12" s="9" t="str">
        <f t="shared" si="1"/>
        <v>2위</v>
      </c>
    </row>
    <row r="13" spans="2:10" ht="18" customHeight="1" x14ac:dyDescent="0.3">
      <c r="B13" s="48" t="s">
        <v>45</v>
      </c>
      <c r="C13" s="49"/>
      <c r="D13" s="50"/>
      <c r="E13" s="34">
        <f>ROUND(SUMIF(E5:E12,"공기정화",전월매출),-5)</f>
        <v>9800000</v>
      </c>
      <c r="F13" s="51"/>
      <c r="G13" s="53" t="s">
        <v>33</v>
      </c>
      <c r="H13" s="54"/>
      <c r="I13" s="55"/>
      <c r="J13" s="38">
        <f>DCOUNTA(B4:H12,3,D4:D5)</f>
        <v>2</v>
      </c>
    </row>
    <row r="14" spans="2:10" ht="18" customHeight="1" thickBot="1" x14ac:dyDescent="0.35">
      <c r="B14" s="56" t="s">
        <v>46</v>
      </c>
      <c r="C14" s="57"/>
      <c r="D14" s="58"/>
      <c r="E14" s="25">
        <f>MAX(G5:G12)</f>
        <v>125</v>
      </c>
      <c r="F14" s="52"/>
      <c r="G14" s="4" t="s">
        <v>4</v>
      </c>
      <c r="H14" s="5" t="s">
        <v>20</v>
      </c>
      <c r="I14" s="6" t="s">
        <v>6</v>
      </c>
      <c r="J14" s="39">
        <f>VLOOKUP(H14,C5:H12,5,0)</f>
        <v>125</v>
      </c>
    </row>
    <row r="20" spans="7:7" x14ac:dyDescent="0.3">
      <c r="G20" s="40"/>
    </row>
    <row r="21" spans="7:7" x14ac:dyDescent="0.3">
      <c r="G21" s="40"/>
    </row>
    <row r="22" spans="7:7" x14ac:dyDescent="0.3">
      <c r="G22" s="40"/>
    </row>
    <row r="23" spans="7:7" x14ac:dyDescent="0.3">
      <c r="G23" s="40"/>
    </row>
    <row r="24" spans="7:7" x14ac:dyDescent="0.3">
      <c r="G24" s="40"/>
    </row>
    <row r="25" spans="7:7" x14ac:dyDescent="0.3">
      <c r="G25" s="40"/>
    </row>
    <row r="26" spans="7:7" x14ac:dyDescent="0.3">
      <c r="G26" s="40"/>
    </row>
    <row r="27" spans="7:7" x14ac:dyDescent="0.3">
      <c r="G27" s="40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$G5&gt;=100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zoomScaleNormal="100" workbookViewId="0">
      <selection activeCell="C14" sqref="C14"/>
    </sheetView>
  </sheetViews>
  <sheetFormatPr defaultColWidth="9" defaultRowHeight="13.5" x14ac:dyDescent="0.3"/>
  <cols>
    <col min="1" max="1" width="1.625" style="1" customWidth="1"/>
    <col min="2" max="4" width="13.125" style="1" customWidth="1"/>
    <col min="5" max="5" width="12.5" style="1" customWidth="1"/>
    <col min="6" max="6" width="9.75" style="1" customWidth="1"/>
    <col min="7" max="7" width="12" style="1" customWidth="1"/>
    <col min="8" max="8" width="12.75" style="1" customWidth="1"/>
    <col min="9" max="16384" width="9" style="1"/>
  </cols>
  <sheetData>
    <row r="1" spans="2:8" ht="14.25" thickBot="1" x14ac:dyDescent="0.35"/>
    <row r="2" spans="2:8" ht="27.75" thickBot="1" x14ac:dyDescent="0.35">
      <c r="B2" s="21" t="s">
        <v>3</v>
      </c>
      <c r="C2" s="22" t="s">
        <v>4</v>
      </c>
      <c r="D2" s="22" t="s">
        <v>5</v>
      </c>
      <c r="E2" s="23" t="s">
        <v>2</v>
      </c>
      <c r="F2" s="23" t="s">
        <v>34</v>
      </c>
      <c r="G2" s="22" t="s">
        <v>6</v>
      </c>
      <c r="H2" s="23" t="s">
        <v>44</v>
      </c>
    </row>
    <row r="3" spans="2:8" x14ac:dyDescent="0.3">
      <c r="B3" s="17" t="s">
        <v>12</v>
      </c>
      <c r="C3" s="18" t="s">
        <v>21</v>
      </c>
      <c r="D3" s="18" t="s">
        <v>11</v>
      </c>
      <c r="E3" s="30" t="s">
        <v>24</v>
      </c>
      <c r="F3" s="33">
        <v>50000</v>
      </c>
      <c r="G3" s="19">
        <v>129</v>
      </c>
      <c r="H3" s="34">
        <v>6130000</v>
      </c>
    </row>
    <row r="4" spans="2:8" x14ac:dyDescent="0.3">
      <c r="B4" s="3" t="s">
        <v>13</v>
      </c>
      <c r="C4" s="29" t="s">
        <v>32</v>
      </c>
      <c r="D4" s="29" t="s">
        <v>9</v>
      </c>
      <c r="E4" s="31" t="s">
        <v>26</v>
      </c>
      <c r="F4" s="35">
        <v>225000</v>
      </c>
      <c r="G4" s="14">
        <v>35</v>
      </c>
      <c r="H4" s="36">
        <v>7245000</v>
      </c>
    </row>
    <row r="5" spans="2:8" x14ac:dyDescent="0.3">
      <c r="B5" s="3" t="s">
        <v>14</v>
      </c>
      <c r="C5" s="29" t="s">
        <v>29</v>
      </c>
      <c r="D5" s="29" t="s">
        <v>10</v>
      </c>
      <c r="E5" s="31" t="s">
        <v>25</v>
      </c>
      <c r="F5" s="35">
        <v>75000</v>
      </c>
      <c r="G5" s="14">
        <v>94</v>
      </c>
      <c r="H5" s="36">
        <v>7020000</v>
      </c>
    </row>
    <row r="6" spans="2:8" x14ac:dyDescent="0.3">
      <c r="B6" s="3" t="s">
        <v>15</v>
      </c>
      <c r="C6" s="29" t="s">
        <v>28</v>
      </c>
      <c r="D6" s="29" t="s">
        <v>10</v>
      </c>
      <c r="E6" s="31" t="s">
        <v>25</v>
      </c>
      <c r="F6" s="35">
        <v>37000</v>
      </c>
      <c r="G6" s="14">
        <v>79</v>
      </c>
      <c r="H6" s="36">
        <v>2813000</v>
      </c>
    </row>
    <row r="7" spans="2:8" x14ac:dyDescent="0.3">
      <c r="B7" s="3" t="s">
        <v>16</v>
      </c>
      <c r="C7" s="29" t="s">
        <v>22</v>
      </c>
      <c r="D7" s="29" t="s">
        <v>11</v>
      </c>
      <c r="E7" s="31" t="s">
        <v>24</v>
      </c>
      <c r="F7" s="35">
        <v>50000</v>
      </c>
      <c r="G7" s="14">
        <v>91</v>
      </c>
      <c r="H7" s="36">
        <v>4025000</v>
      </c>
    </row>
    <row r="8" spans="2:8" x14ac:dyDescent="0.3">
      <c r="B8" s="3" t="s">
        <v>17</v>
      </c>
      <c r="C8" s="29" t="s">
        <v>30</v>
      </c>
      <c r="D8" s="29" t="s">
        <v>9</v>
      </c>
      <c r="E8" s="31" t="s">
        <v>23</v>
      </c>
      <c r="F8" s="35">
        <v>145000</v>
      </c>
      <c r="G8" s="14">
        <v>81</v>
      </c>
      <c r="H8" s="36">
        <v>11105000</v>
      </c>
    </row>
    <row r="9" spans="2:8" x14ac:dyDescent="0.3">
      <c r="B9" s="3" t="s">
        <v>18</v>
      </c>
      <c r="C9" s="29" t="s">
        <v>31</v>
      </c>
      <c r="D9" s="29" t="s">
        <v>9</v>
      </c>
      <c r="E9" s="31" t="s">
        <v>23</v>
      </c>
      <c r="F9" s="35">
        <v>100000</v>
      </c>
      <c r="G9" s="14">
        <v>64</v>
      </c>
      <c r="H9" s="36">
        <v>6140000</v>
      </c>
    </row>
    <row r="10" spans="2:8" x14ac:dyDescent="0.3">
      <c r="B10" s="26" t="s">
        <v>19</v>
      </c>
      <c r="C10" s="27" t="s">
        <v>27</v>
      </c>
      <c r="D10" s="27" t="s">
        <v>10</v>
      </c>
      <c r="E10" s="41" t="s">
        <v>26</v>
      </c>
      <c r="F10" s="42">
        <v>80000</v>
      </c>
      <c r="G10" s="28">
        <v>102</v>
      </c>
      <c r="H10" s="43">
        <v>7460000</v>
      </c>
    </row>
    <row r="11" spans="2:8" x14ac:dyDescent="0.3">
      <c r="B11" s="59" t="s">
        <v>35</v>
      </c>
      <c r="C11" s="59"/>
      <c r="D11" s="59"/>
      <c r="E11" s="59"/>
      <c r="F11" s="59"/>
      <c r="G11" s="59"/>
      <c r="H11" s="44">
        <f>DAVERAGE(B2:H10,6,D2:D3)</f>
        <v>110</v>
      </c>
    </row>
    <row r="13" spans="2:8" ht="14.25" thickBot="1" x14ac:dyDescent="0.35"/>
    <row r="14" spans="2:8" ht="27.75" thickBot="1" x14ac:dyDescent="0.35">
      <c r="B14" s="21" t="s">
        <v>3</v>
      </c>
      <c r="C14" s="23" t="s">
        <v>44</v>
      </c>
    </row>
    <row r="15" spans="2:8" x14ac:dyDescent="0.3">
      <c r="B15" s="1" t="s">
        <v>36</v>
      </c>
    </row>
    <row r="16" spans="2:8" x14ac:dyDescent="0.3">
      <c r="C16" s="1" t="s">
        <v>37</v>
      </c>
    </row>
    <row r="17" spans="2:5" ht="14.25" thickBot="1" x14ac:dyDescent="0.35"/>
    <row r="18" spans="2:5" ht="27.75" thickBot="1" x14ac:dyDescent="0.35">
      <c r="B18" s="22" t="s">
        <v>4</v>
      </c>
      <c r="C18" s="22" t="s">
        <v>5</v>
      </c>
      <c r="D18" s="22" t="s">
        <v>6</v>
      </c>
      <c r="E18" s="23" t="s">
        <v>44</v>
      </c>
    </row>
    <row r="19" spans="2:5" x14ac:dyDescent="0.3">
      <c r="B19" s="29" t="s">
        <v>29</v>
      </c>
      <c r="C19" s="29" t="s">
        <v>10</v>
      </c>
      <c r="D19" s="14">
        <v>94</v>
      </c>
      <c r="E19" s="36">
        <v>7020000</v>
      </c>
    </row>
    <row r="20" spans="2:5" x14ac:dyDescent="0.3">
      <c r="B20" s="29" t="s">
        <v>28</v>
      </c>
      <c r="C20" s="29" t="s">
        <v>10</v>
      </c>
      <c r="D20" s="14">
        <v>79</v>
      </c>
      <c r="E20" s="36">
        <v>2813000</v>
      </c>
    </row>
    <row r="21" spans="2:5" x14ac:dyDescent="0.3">
      <c r="B21" s="29" t="s">
        <v>22</v>
      </c>
      <c r="C21" s="29" t="s">
        <v>11</v>
      </c>
      <c r="D21" s="14">
        <v>91</v>
      </c>
      <c r="E21" s="36">
        <v>4025000</v>
      </c>
    </row>
    <row r="22" spans="2:5" x14ac:dyDescent="0.3">
      <c r="B22" s="27" t="s">
        <v>27</v>
      </c>
      <c r="C22" s="27" t="s">
        <v>10</v>
      </c>
      <c r="D22" s="28">
        <v>102</v>
      </c>
      <c r="E22" s="43">
        <v>7460000</v>
      </c>
    </row>
  </sheetData>
  <mergeCells count="1">
    <mergeCell ref="B11:G11"/>
  </mergeCells>
  <phoneticPr fontId="2" type="noConversion"/>
  <conditionalFormatting sqref="B3:H10">
    <cfRule type="expression" dxfId="1" priority="1">
      <formula>$G3&gt;=100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M37" sqref="M37"/>
    </sheetView>
  </sheetViews>
  <sheetFormatPr defaultColWidth="9" defaultRowHeight="13.5" x14ac:dyDescent="0.3"/>
  <cols>
    <col min="1" max="1" width="1.625" style="1" customWidth="1"/>
    <col min="2" max="3" width="13.125" style="1" customWidth="1"/>
    <col min="4" max="4" width="12.75" style="1" bestFit="1" customWidth="1"/>
    <col min="5" max="5" width="12.5" style="1" customWidth="1"/>
    <col min="6" max="6" width="9.75" style="1" customWidth="1"/>
    <col min="7" max="7" width="12" style="1" customWidth="1"/>
    <col min="8" max="8" width="12.75" style="1" customWidth="1"/>
    <col min="9" max="16384" width="9" style="1"/>
  </cols>
  <sheetData>
    <row r="1" spans="2:8" ht="14.25" thickBot="1" x14ac:dyDescent="0.35"/>
    <row r="2" spans="2:8" ht="27.75" thickBot="1" x14ac:dyDescent="0.35">
      <c r="B2" s="21" t="s">
        <v>3</v>
      </c>
      <c r="C2" s="22" t="s">
        <v>4</v>
      </c>
      <c r="D2" s="22" t="s">
        <v>5</v>
      </c>
      <c r="E2" s="23" t="s">
        <v>2</v>
      </c>
      <c r="F2" s="23" t="s">
        <v>34</v>
      </c>
      <c r="G2" s="22" t="s">
        <v>6</v>
      </c>
      <c r="H2" s="23" t="s">
        <v>44</v>
      </c>
    </row>
    <row r="3" spans="2:8" x14ac:dyDescent="0.3">
      <c r="B3" s="17" t="s">
        <v>14</v>
      </c>
      <c r="C3" s="18" t="s">
        <v>29</v>
      </c>
      <c r="D3" s="18" t="s">
        <v>10</v>
      </c>
      <c r="E3" s="30" t="s">
        <v>25</v>
      </c>
      <c r="F3" s="33">
        <v>75000</v>
      </c>
      <c r="G3" s="19">
        <v>94</v>
      </c>
      <c r="H3" s="34">
        <v>7020000</v>
      </c>
    </row>
    <row r="4" spans="2:8" x14ac:dyDescent="0.3">
      <c r="B4" s="3" t="s">
        <v>15</v>
      </c>
      <c r="C4" s="29" t="s">
        <v>28</v>
      </c>
      <c r="D4" s="29" t="s">
        <v>10</v>
      </c>
      <c r="E4" s="31" t="s">
        <v>25</v>
      </c>
      <c r="F4" s="35">
        <v>37000</v>
      </c>
      <c r="G4" s="14">
        <v>79</v>
      </c>
      <c r="H4" s="36">
        <v>2813000</v>
      </c>
    </row>
    <row r="5" spans="2:8" x14ac:dyDescent="0.3">
      <c r="B5" s="3" t="s">
        <v>19</v>
      </c>
      <c r="C5" s="29" t="s">
        <v>27</v>
      </c>
      <c r="D5" s="29" t="s">
        <v>10</v>
      </c>
      <c r="E5" s="31" t="s">
        <v>26</v>
      </c>
      <c r="F5" s="35">
        <v>80000</v>
      </c>
      <c r="G5" s="14">
        <v>102</v>
      </c>
      <c r="H5" s="36">
        <v>7460000</v>
      </c>
    </row>
    <row r="6" spans="2:8" x14ac:dyDescent="0.3">
      <c r="B6" s="3"/>
      <c r="C6" s="29"/>
      <c r="D6" s="10" t="s">
        <v>41</v>
      </c>
      <c r="E6" s="31"/>
      <c r="F6" s="35"/>
      <c r="G6" s="14"/>
      <c r="H6" s="36">
        <f>SUBTOTAL(1,H3:H5)</f>
        <v>5764333.333333333</v>
      </c>
    </row>
    <row r="7" spans="2:8" x14ac:dyDescent="0.3">
      <c r="B7" s="3"/>
      <c r="C7" s="29">
        <f>SUBTOTAL(3,C3:C5)</f>
        <v>3</v>
      </c>
      <c r="D7" s="10" t="s">
        <v>38</v>
      </c>
      <c r="E7" s="31"/>
      <c r="F7" s="35"/>
      <c r="G7" s="14"/>
      <c r="H7" s="36"/>
    </row>
    <row r="8" spans="2:8" x14ac:dyDescent="0.3">
      <c r="B8" s="3" t="s">
        <v>13</v>
      </c>
      <c r="C8" s="29" t="s">
        <v>32</v>
      </c>
      <c r="D8" s="29" t="s">
        <v>9</v>
      </c>
      <c r="E8" s="31" t="s">
        <v>26</v>
      </c>
      <c r="F8" s="35">
        <v>225000</v>
      </c>
      <c r="G8" s="14">
        <v>35</v>
      </c>
      <c r="H8" s="36">
        <v>7245000</v>
      </c>
    </row>
    <row r="9" spans="2:8" x14ac:dyDescent="0.3">
      <c r="B9" s="3" t="s">
        <v>17</v>
      </c>
      <c r="C9" s="29" t="s">
        <v>30</v>
      </c>
      <c r="D9" s="29" t="s">
        <v>9</v>
      </c>
      <c r="E9" s="31" t="s">
        <v>23</v>
      </c>
      <c r="F9" s="35">
        <v>145000</v>
      </c>
      <c r="G9" s="14">
        <v>81</v>
      </c>
      <c r="H9" s="36">
        <v>11105000</v>
      </c>
    </row>
    <row r="10" spans="2:8" x14ac:dyDescent="0.3">
      <c r="B10" s="3" t="s">
        <v>18</v>
      </c>
      <c r="C10" s="29" t="s">
        <v>31</v>
      </c>
      <c r="D10" s="29" t="s">
        <v>9</v>
      </c>
      <c r="E10" s="31" t="s">
        <v>23</v>
      </c>
      <c r="F10" s="35">
        <v>100000</v>
      </c>
      <c r="G10" s="14">
        <v>64</v>
      </c>
      <c r="H10" s="36">
        <v>6140000</v>
      </c>
    </row>
    <row r="11" spans="2:8" x14ac:dyDescent="0.3">
      <c r="B11" s="3"/>
      <c r="C11" s="29"/>
      <c r="D11" s="10" t="s">
        <v>42</v>
      </c>
      <c r="E11" s="31"/>
      <c r="F11" s="35"/>
      <c r="G11" s="14"/>
      <c r="H11" s="36">
        <f>SUBTOTAL(1,H8:H10)</f>
        <v>8163333.333333333</v>
      </c>
    </row>
    <row r="12" spans="2:8" x14ac:dyDescent="0.3">
      <c r="B12" s="3"/>
      <c r="C12" s="29">
        <f>SUBTOTAL(3,C8:C10)</f>
        <v>3</v>
      </c>
      <c r="D12" s="10" t="s">
        <v>39</v>
      </c>
      <c r="E12" s="31"/>
      <c r="F12" s="35"/>
      <c r="G12" s="14"/>
      <c r="H12" s="36"/>
    </row>
    <row r="13" spans="2:8" x14ac:dyDescent="0.3">
      <c r="B13" s="3" t="s">
        <v>12</v>
      </c>
      <c r="C13" s="29" t="s">
        <v>21</v>
      </c>
      <c r="D13" s="29" t="s">
        <v>11</v>
      </c>
      <c r="E13" s="31" t="s">
        <v>24</v>
      </c>
      <c r="F13" s="35">
        <v>50000</v>
      </c>
      <c r="G13" s="14">
        <v>125</v>
      </c>
      <c r="H13" s="36">
        <v>6130000</v>
      </c>
    </row>
    <row r="14" spans="2:8" ht="14.25" thickBot="1" x14ac:dyDescent="0.35">
      <c r="B14" s="7" t="s">
        <v>16</v>
      </c>
      <c r="C14" s="5" t="s">
        <v>22</v>
      </c>
      <c r="D14" s="5" t="s">
        <v>11</v>
      </c>
      <c r="E14" s="32" t="s">
        <v>24</v>
      </c>
      <c r="F14" s="37">
        <v>50000</v>
      </c>
      <c r="G14" s="15">
        <v>91</v>
      </c>
      <c r="H14" s="25">
        <v>4025000</v>
      </c>
    </row>
    <row r="15" spans="2:8" x14ac:dyDescent="0.3">
      <c r="B15" s="11"/>
      <c r="C15" s="11"/>
      <c r="D15" s="12" t="s">
        <v>43</v>
      </c>
      <c r="E15" s="45"/>
      <c r="F15" s="46"/>
      <c r="G15" s="16"/>
      <c r="H15" s="47">
        <f>SUBTOTAL(1,H13:H14)</f>
        <v>5077500</v>
      </c>
    </row>
    <row r="16" spans="2:8" x14ac:dyDescent="0.3">
      <c r="B16" s="11"/>
      <c r="C16" s="11">
        <f>SUBTOTAL(3,C13:C14)</f>
        <v>2</v>
      </c>
      <c r="D16" s="12" t="s">
        <v>40</v>
      </c>
      <c r="E16" s="45"/>
      <c r="F16" s="46"/>
      <c r="G16" s="16"/>
      <c r="H16" s="47"/>
    </row>
    <row r="17" spans="2:8" x14ac:dyDescent="0.3">
      <c r="B17" s="11"/>
      <c r="C17" s="11"/>
      <c r="D17" s="12" t="s">
        <v>1</v>
      </c>
      <c r="E17" s="45"/>
      <c r="F17" s="46"/>
      <c r="G17" s="16"/>
      <c r="H17" s="47">
        <f>SUBTOTAL(1,H3:H14)</f>
        <v>6492250</v>
      </c>
    </row>
    <row r="18" spans="2:8" x14ac:dyDescent="0.3">
      <c r="B18" s="11"/>
      <c r="C18" s="11">
        <f>SUBTOTAL(3,C3:C14)</f>
        <v>8</v>
      </c>
      <c r="D18" s="12" t="s">
        <v>0</v>
      </c>
      <c r="E18" s="45"/>
      <c r="F18" s="46"/>
      <c r="G18" s="16"/>
      <c r="H18" s="47"/>
    </row>
  </sheetData>
  <sortState ref="B3:H14">
    <sortCondition descending="1" ref="D3:D14"/>
  </sortState>
  <phoneticPr fontId="2" type="noConversion"/>
  <conditionalFormatting sqref="B3:H18">
    <cfRule type="expression" dxfId="0" priority="1">
      <formula>$G3&gt;=100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전월매출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2019-10-10T06:12:49Z</dcterms:created>
  <dcterms:modified xsi:type="dcterms:W3CDTF">2021-09-13T01:33:13Z</dcterms:modified>
</cp:coreProperties>
</file>