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제2작업!$B$18:$F$18</definedName>
    <definedName name="렌탈비">제1작업!$G$5:$G$12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4" i="1"/>
  <c r="J13" i="1"/>
  <c r="E14" i="1"/>
  <c r="J11" i="1"/>
  <c r="J5" i="1"/>
  <c r="I6" i="1" l="1"/>
  <c r="J6" i="1"/>
  <c r="I7" i="1"/>
  <c r="J7" i="1"/>
  <c r="I8" i="1"/>
  <c r="J8" i="1"/>
  <c r="I9" i="1"/>
  <c r="J9" i="1"/>
  <c r="I10" i="1"/>
  <c r="J10" i="1"/>
  <c r="I11" i="1"/>
  <c r="I12" i="1"/>
  <c r="J12" i="1"/>
  <c r="I5" i="1"/>
</calcChain>
</file>

<file path=xl/sharedStrings.xml><?xml version="1.0" encoding="utf-8"?>
<sst xmlns="http://schemas.openxmlformats.org/spreadsheetml/2006/main" count="111" uniqueCount="41">
  <si>
    <t>렌탈모델</t>
  </si>
  <si>
    <t>고객명</t>
  </si>
  <si>
    <t>구분</t>
  </si>
  <si>
    <t>렌탈일자</t>
  </si>
  <si>
    <t>최근
필터교환</t>
  </si>
  <si>
    <t>렌탈비
(월)</t>
  </si>
  <si>
    <t>렌탈기간
(년)</t>
  </si>
  <si>
    <t>지역</t>
  </si>
  <si>
    <t>비고</t>
  </si>
  <si>
    <t>EZ-3B1</t>
  </si>
  <si>
    <t>신나라</t>
  </si>
  <si>
    <t>생활방수</t>
  </si>
  <si>
    <t>BE-2A2</t>
  </si>
  <si>
    <t>강진아</t>
  </si>
  <si>
    <t>완전방수</t>
  </si>
  <si>
    <t>BE-3A2</t>
  </si>
  <si>
    <t>나기호</t>
  </si>
  <si>
    <t>EZ-1A1</t>
  </si>
  <si>
    <t>강미진</t>
  </si>
  <si>
    <t>EW-2B3</t>
  </si>
  <si>
    <t>정영호</t>
  </si>
  <si>
    <t>방수안됨</t>
  </si>
  <si>
    <t>ZP-2A1</t>
  </si>
  <si>
    <t>신동철</t>
  </si>
  <si>
    <t>AG-1B2</t>
  </si>
  <si>
    <t>한진영</t>
  </si>
  <si>
    <t>WP-1A3</t>
  </si>
  <si>
    <t>박은주</t>
  </si>
  <si>
    <t>생활방수 비데 렌탈 개수</t>
  </si>
  <si>
    <t>완전방수 렌탈기간 합계</t>
  </si>
  <si>
    <t>생활방수 렌탈비(월) 평균</t>
  </si>
  <si>
    <t>렌탈기간(년)</t>
  </si>
  <si>
    <t>고객명</t>
    <phoneticPr fontId="1" type="noConversion"/>
  </si>
  <si>
    <t>&gt;=40000</t>
    <phoneticPr fontId="1" type="noConversion"/>
  </si>
  <si>
    <t>총합계</t>
  </si>
  <si>
    <t>2016년</t>
  </si>
  <si>
    <t>2017년</t>
  </si>
  <si>
    <t>2018년</t>
  </si>
  <si>
    <t>개수 : 고객명</t>
  </si>
  <si>
    <t>***</t>
  </si>
  <si>
    <t>평균 : 렌탈비(월)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</si>
</sst>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&quot;년&quot;"/>
    <numFmt numFmtId="177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77" fontId="3" fillId="0" borderId="12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10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1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방수 비데 렌탈 고객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렌탈비(월)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677-4A70-AE98-A0BAFC5E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(제1작업!$C$5:$C$8,제1작업!$C$10:$C$11)</c:f>
              <c:strCache>
                <c:ptCount val="6"/>
                <c:pt idx="0">
                  <c:v>신나라</c:v>
                </c:pt>
                <c:pt idx="1">
                  <c:v>강진아</c:v>
                </c:pt>
                <c:pt idx="2">
                  <c:v>나기호</c:v>
                </c:pt>
                <c:pt idx="3">
                  <c:v>강미진</c:v>
                </c:pt>
                <c:pt idx="4">
                  <c:v>신동철</c:v>
                </c:pt>
                <c:pt idx="5">
                  <c:v>한진영</c:v>
                </c:pt>
              </c:strCache>
            </c:strRef>
          </c:cat>
          <c:val>
            <c:numRef>
              <c:f>(제1작업!$G$5:$G$8,제1작업!$G$10:$G$11)</c:f>
              <c:numCache>
                <c:formatCode>#,##0_);[Red]\(#,##0\)</c:formatCode>
                <c:ptCount val="6"/>
                <c:pt idx="0">
                  <c:v>34000</c:v>
                </c:pt>
                <c:pt idx="1">
                  <c:v>44000</c:v>
                </c:pt>
                <c:pt idx="2">
                  <c:v>46000</c:v>
                </c:pt>
                <c:pt idx="3">
                  <c:v>34000</c:v>
                </c:pt>
                <c:pt idx="4">
                  <c:v>33000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7-4A70-AE98-A0BAFC5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2648207"/>
        <c:axId val="282645295"/>
      </c:barChart>
      <c:lineChart>
        <c:grouping val="standard"/>
        <c:varyColors val="0"/>
        <c:ser>
          <c:idx val="1"/>
          <c:order val="1"/>
          <c:tx>
            <c:v>렌탈기간(년)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(제1작업!$C$5:$C$8,제1작업!$C$10:$C$11)</c:f>
              <c:strCache>
                <c:ptCount val="6"/>
                <c:pt idx="0">
                  <c:v>신나라</c:v>
                </c:pt>
                <c:pt idx="1">
                  <c:v>강진아</c:v>
                </c:pt>
                <c:pt idx="2">
                  <c:v>나기호</c:v>
                </c:pt>
                <c:pt idx="3">
                  <c:v>강미진</c:v>
                </c:pt>
                <c:pt idx="4">
                  <c:v>신동철</c:v>
                </c:pt>
                <c:pt idx="5">
                  <c:v>한진영</c:v>
                </c:pt>
              </c:strCache>
            </c:strRef>
          </c:cat>
          <c:val>
            <c:numRef>
              <c:f>(제1작업!$H$5:$H$8,제1작업!$H$10:$H$11)</c:f>
              <c:numCache>
                <c:formatCode>0"년"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A70-AE98-A0BAFC5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43263"/>
        <c:axId val="2062337439"/>
      </c:lineChart>
      <c:catAx>
        <c:axId val="2826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5295"/>
        <c:crosses val="autoZero"/>
        <c:auto val="1"/>
        <c:lblAlgn val="ctr"/>
        <c:lblOffset val="100"/>
        <c:noMultiLvlLbl val="0"/>
      </c:catAx>
      <c:valAx>
        <c:axId val="2826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8207"/>
        <c:crosses val="autoZero"/>
        <c:crossBetween val="between"/>
      </c:valAx>
      <c:valAx>
        <c:axId val="2062337439"/>
        <c:scaling>
          <c:orientation val="minMax"/>
          <c:max val="5"/>
        </c:scaling>
        <c:delete val="0"/>
        <c:axPos val="r"/>
        <c:numFmt formatCode="0&quot;년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62343263"/>
        <c:crosses val="max"/>
        <c:crossBetween val="between"/>
        <c:majorUnit val="1"/>
      </c:valAx>
      <c:catAx>
        <c:axId val="2062343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33743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6</xdr:col>
      <xdr:colOff>533400</xdr:colOff>
      <xdr:row>2</xdr:row>
      <xdr:rowOff>209550</xdr:rowOff>
    </xdr:to>
    <xdr:sp macro="" textlink="">
      <xdr:nvSpPr>
        <xdr:cNvPr id="2" name="사다리꼴 1"/>
        <xdr:cNvSpPr/>
      </xdr:nvSpPr>
      <xdr:spPr>
        <a:xfrm>
          <a:off x="123825" y="85725"/>
          <a:ext cx="4886325" cy="752475"/>
        </a:xfrm>
        <a:prstGeom prst="trapezoid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비데 렌탈 관리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57150</xdr:rowOff>
    </xdr:from>
    <xdr:to>
      <xdr:col>10</xdr:col>
      <xdr:colOff>9525</xdr:colOff>
      <xdr:row>2</xdr:row>
      <xdr:rowOff>256618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7150"/>
          <a:ext cx="2533650" cy="82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0.66107</cdr:x>
      <cdr:y>0.1875</cdr:y>
    </cdr:from>
    <cdr:to>
      <cdr:x>0.77517</cdr:x>
      <cdr:y>0.26573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46240" y="1137942"/>
          <a:ext cx="1060835" cy="474781"/>
        </a:xfrm>
        <a:prstGeom xmlns:a="http://schemas.openxmlformats.org/drawingml/2006/main" prst="wedgeRoundRectCallout">
          <a:avLst>
            <a:gd name="adj1" fmla="val -17892"/>
            <a:gd name="adj2" fmla="val 14711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렌탈료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401003125" createdVersion="6" refreshedVersion="6" minRefreshableVersion="3" recordCount="8">
  <cacheSource type="worksheet">
    <worksheetSource ref="B4:H12" sheet="제1작업"/>
  </cacheSource>
  <cacheFields count="7">
    <cacheField name="렌탈모델" numFmtId="0">
      <sharedItems/>
    </cacheField>
    <cacheField name="고객명" numFmtId="0">
      <sharedItems/>
    </cacheField>
    <cacheField name="구분" numFmtId="0">
      <sharedItems count="3">
        <s v="생활방수"/>
        <s v="완전방수"/>
        <s v="방수안됨"/>
      </sharedItems>
    </cacheField>
    <cacheField name="렌탈일자" numFmtId="14">
      <sharedItems containsSemiMixedTypes="0" containsNonDate="0" containsDate="1" containsString="0" minDate="2016-05-20T00:00:00" maxDate="2018-10-21T00:00:00" count="8">
        <d v="2017-12-10T00:00:00"/>
        <d v="2016-05-20T00:00:00"/>
        <d v="2018-09-20T00:00:00"/>
        <d v="2017-03-10T00:00:00"/>
        <d v="2018-10-20T00:00:00"/>
        <d v="2016-11-20T00:00:00"/>
        <d v="2018-07-10T00:00:00"/>
        <d v="2017-02-20T00:00:00"/>
      </sharedItems>
      <fieldGroup base="3">
        <rangePr groupBy="years" startDate="2016-05-20T00:00:00" endDate="2018-10-21T00:00:00"/>
        <groupItems count="5">
          <s v="&lt;2016-05-20"/>
          <s v="2016년"/>
          <s v="2017년"/>
          <s v="2018년"/>
          <s v="&gt;2018-10-21"/>
        </groupItems>
      </fieldGroup>
    </cacheField>
    <cacheField name="최근_x000a_필터교환" numFmtId="14">
      <sharedItems containsSemiMixedTypes="0" containsNonDate="0" containsDate="1" containsString="0" minDate="2019-12-05T00:00:00" maxDate="2020-04-06T00:00:00"/>
    </cacheField>
    <cacheField name="렌탈비_x000a_(월)" numFmtId="41">
      <sharedItems containsSemiMixedTypes="0" containsString="0" containsNumber="1" containsInteger="1" minValue="26000" maxValue="46000"/>
    </cacheField>
    <cacheField name="렌탈기간_x000a_(년)" numFmtId="176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Z-3B1"/>
    <s v="신나라"/>
    <x v="0"/>
    <x v="0"/>
    <d v="2020-03-05T00:00:00"/>
    <n v="34000"/>
    <n v="4"/>
  </r>
  <r>
    <s v="BE-2A2"/>
    <s v="강진아"/>
    <x v="1"/>
    <x v="1"/>
    <d v="2020-01-05T00:00:00"/>
    <n v="44000"/>
    <n v="2"/>
  </r>
  <r>
    <s v="BE-3A2"/>
    <s v="나기호"/>
    <x v="1"/>
    <x v="2"/>
    <d v="2019-12-05T00:00:00"/>
    <n v="46000"/>
    <n v="3"/>
  </r>
  <r>
    <s v="EZ-1A1"/>
    <s v="강미진"/>
    <x v="0"/>
    <x v="3"/>
    <d v="2019-12-05T00:00:00"/>
    <n v="34000"/>
    <n v="4"/>
  </r>
  <r>
    <s v="EW-2B3"/>
    <s v="정영호"/>
    <x v="2"/>
    <x v="4"/>
    <d v="2020-02-05T00:00:00"/>
    <n v="29000"/>
    <n v="3"/>
  </r>
  <r>
    <s v="ZP-2A1"/>
    <s v="신동철"/>
    <x v="0"/>
    <x v="5"/>
    <d v="2020-01-05T00:00:00"/>
    <n v="33000"/>
    <n v="2"/>
  </r>
  <r>
    <s v="AG-1B2"/>
    <s v="한진영"/>
    <x v="1"/>
    <x v="6"/>
    <d v="2020-01-05T00:00:00"/>
    <n v="45000"/>
    <n v="4"/>
  </r>
  <r>
    <s v="WP-1A3"/>
    <s v="박은주"/>
    <x v="2"/>
    <x v="7"/>
    <d v="2020-04-05T00:00:00"/>
    <n v="260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렌탈일자" colHeaderCaption="구분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1"/>
        <item x="0"/>
        <item x="2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numFmtId="41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0" baseItem="0"/>
    <dataField name="평균 : 렌탈비(월)" fld="5" subtotal="average" baseField="8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F22" totalsRowShown="0" headerRowDxfId="10" headerRowBorderDxfId="9" tableBorderDxfId="8" totalsRowBorderDxfId="7">
  <autoFilter ref="B18:F22"/>
  <tableColumns count="5">
    <tableColumn id="1" name="렌탈모델" dataDxfId="6"/>
    <tableColumn id="2" name="고객명" dataDxfId="5"/>
    <tableColumn id="3" name="구분" dataDxfId="4"/>
    <tableColumn id="4" name="렌탈일자" dataDxfId="3"/>
    <tableColumn id="5" name="최근_x000a_필터교환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7" width="12.625" style="1" customWidth="1"/>
    <col min="8" max="8" width="10" style="1" customWidth="1"/>
    <col min="9" max="9" width="12.625" style="1" bestFit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9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43079</v>
      </c>
      <c r="F5" s="13">
        <v>43895</v>
      </c>
      <c r="G5" s="36">
        <v>34000</v>
      </c>
      <c r="H5" s="24">
        <v>4</v>
      </c>
      <c r="I5" s="12" t="str">
        <f>CHOOSE(RIGHT(B5,1),"서울","경기","인천")</f>
        <v>서울</v>
      </c>
      <c r="J5" s="14" t="str">
        <f>IF(AND(G5&gt;=40000,H5&gt;=4),"VIP고객","")</f>
        <v/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42510</v>
      </c>
      <c r="F6" s="3">
        <v>43835</v>
      </c>
      <c r="G6" s="37">
        <v>44000</v>
      </c>
      <c r="H6" s="25">
        <v>2</v>
      </c>
      <c r="I6" s="12" t="str">
        <f t="shared" ref="I6:I12" si="0">CHOOSE(RIGHT(B6,1),"서울","경기","인천")</f>
        <v>경기</v>
      </c>
      <c r="J6" s="14" t="str">
        <f t="shared" ref="J6:J12" si="1">IF(AND(G6&gt;=40000,H6&gt;=4),"VIP고객","")</f>
        <v/>
      </c>
    </row>
    <row r="7" spans="2:10" ht="21.95" customHeight="1" x14ac:dyDescent="0.3">
      <c r="B7" s="5" t="s">
        <v>15</v>
      </c>
      <c r="C7" s="2" t="s">
        <v>16</v>
      </c>
      <c r="D7" s="2" t="s">
        <v>14</v>
      </c>
      <c r="E7" s="3">
        <v>43363</v>
      </c>
      <c r="F7" s="3">
        <v>43804</v>
      </c>
      <c r="G7" s="37">
        <v>46000</v>
      </c>
      <c r="H7" s="25">
        <v>3</v>
      </c>
      <c r="I7" s="12" t="str">
        <f t="shared" si="0"/>
        <v>경기</v>
      </c>
      <c r="J7" s="14" t="str">
        <f t="shared" si="1"/>
        <v/>
      </c>
    </row>
    <row r="8" spans="2:10" ht="21.95" customHeight="1" x14ac:dyDescent="0.3">
      <c r="B8" s="5" t="s">
        <v>17</v>
      </c>
      <c r="C8" s="2" t="s">
        <v>18</v>
      </c>
      <c r="D8" s="2" t="s">
        <v>11</v>
      </c>
      <c r="E8" s="3">
        <v>42804</v>
      </c>
      <c r="F8" s="3">
        <v>43804</v>
      </c>
      <c r="G8" s="37">
        <v>34000</v>
      </c>
      <c r="H8" s="25">
        <v>4</v>
      </c>
      <c r="I8" s="12" t="str">
        <f t="shared" si="0"/>
        <v>서울</v>
      </c>
      <c r="J8" s="14" t="str">
        <f t="shared" si="1"/>
        <v/>
      </c>
    </row>
    <row r="9" spans="2:10" ht="21.95" customHeight="1" x14ac:dyDescent="0.3">
      <c r="B9" s="5" t="s">
        <v>19</v>
      </c>
      <c r="C9" s="2" t="s">
        <v>20</v>
      </c>
      <c r="D9" s="2" t="s">
        <v>21</v>
      </c>
      <c r="E9" s="3">
        <v>43393</v>
      </c>
      <c r="F9" s="3">
        <v>43866</v>
      </c>
      <c r="G9" s="37">
        <v>29000</v>
      </c>
      <c r="H9" s="25">
        <v>3</v>
      </c>
      <c r="I9" s="12" t="str">
        <f t="shared" si="0"/>
        <v>인천</v>
      </c>
      <c r="J9" s="14" t="str">
        <f t="shared" si="1"/>
        <v/>
      </c>
    </row>
    <row r="10" spans="2:10" ht="21.95" customHeight="1" x14ac:dyDescent="0.3">
      <c r="B10" s="5" t="s">
        <v>22</v>
      </c>
      <c r="C10" s="2" t="s">
        <v>23</v>
      </c>
      <c r="D10" s="2" t="s">
        <v>11</v>
      </c>
      <c r="E10" s="3">
        <v>42694</v>
      </c>
      <c r="F10" s="3">
        <v>43835</v>
      </c>
      <c r="G10" s="37">
        <v>33000</v>
      </c>
      <c r="H10" s="25">
        <v>2</v>
      </c>
      <c r="I10" s="12" t="str">
        <f t="shared" si="0"/>
        <v>서울</v>
      </c>
      <c r="J10" s="14" t="str">
        <f t="shared" si="1"/>
        <v/>
      </c>
    </row>
    <row r="11" spans="2:10" ht="21.95" customHeight="1" x14ac:dyDescent="0.3">
      <c r="B11" s="5" t="s">
        <v>24</v>
      </c>
      <c r="C11" s="2" t="s">
        <v>25</v>
      </c>
      <c r="D11" s="2" t="s">
        <v>14</v>
      </c>
      <c r="E11" s="3">
        <v>43291</v>
      </c>
      <c r="F11" s="3">
        <v>43835</v>
      </c>
      <c r="G11" s="37">
        <v>45000</v>
      </c>
      <c r="H11" s="25">
        <v>4</v>
      </c>
      <c r="I11" s="12" t="str">
        <f t="shared" si="0"/>
        <v>경기</v>
      </c>
      <c r="J11" s="14" t="str">
        <f>IF(AND(G11&gt;=40000,H11&gt;=4),"VIP고객","")</f>
        <v>VIP고객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21</v>
      </c>
      <c r="E12" s="10">
        <v>42786</v>
      </c>
      <c r="F12" s="10">
        <v>43926</v>
      </c>
      <c r="G12" s="38">
        <v>26000</v>
      </c>
      <c r="H12" s="26">
        <v>4</v>
      </c>
      <c r="I12" s="12" t="str">
        <f t="shared" si="0"/>
        <v>인천</v>
      </c>
      <c r="J12" s="14" t="str">
        <f t="shared" si="1"/>
        <v/>
      </c>
    </row>
    <row r="13" spans="2:10" ht="21.95" customHeight="1" x14ac:dyDescent="0.3">
      <c r="B13" s="47" t="s">
        <v>28</v>
      </c>
      <c r="C13" s="44"/>
      <c r="D13" s="44"/>
      <c r="E13" s="4" t="str">
        <f>COUNTIF(D5:D12,"생활방수")&amp;"개"</f>
        <v>3개</v>
      </c>
      <c r="F13" s="42"/>
      <c r="G13" s="44" t="s">
        <v>29</v>
      </c>
      <c r="H13" s="44"/>
      <c r="I13" s="44"/>
      <c r="J13" s="15">
        <f>SUMIF(D5:D12,"완전방수",H5:H12)</f>
        <v>9</v>
      </c>
    </row>
    <row r="14" spans="2:10" ht="21.95" customHeight="1" thickBot="1" x14ac:dyDescent="0.35">
      <c r="B14" s="45" t="s">
        <v>30</v>
      </c>
      <c r="C14" s="46"/>
      <c r="D14" s="46"/>
      <c r="E14" s="6">
        <f>ROUND(DAVERAGE(B4:H12,G4,D4:D5),-3)</f>
        <v>34000</v>
      </c>
      <c r="F14" s="43"/>
      <c r="G14" s="20" t="s">
        <v>32</v>
      </c>
      <c r="H14" s="6" t="s">
        <v>10</v>
      </c>
      <c r="I14" s="20" t="s">
        <v>31</v>
      </c>
      <c r="J14" s="7">
        <f>VLOOKUP(H14,C5:H12,6,0)</f>
        <v>4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G5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{E83A2C59-BAAF-461A-B23D-36DBAC20A556}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3A2C59-BAAF-461A-B23D-36DBAC20A55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4" width="10.625" customWidth="1"/>
    <col min="5" max="6" width="13.75" bestFit="1" customWidth="1"/>
    <col min="7" max="8" width="10.625" customWidth="1"/>
  </cols>
  <sheetData>
    <row r="1" spans="2:8" ht="17.25" thickBot="1" x14ac:dyDescent="0.35"/>
    <row r="2" spans="2:8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43079</v>
      </c>
      <c r="F3" s="13">
        <v>43895</v>
      </c>
      <c r="G3" s="21">
        <v>34000</v>
      </c>
      <c r="H3" s="24">
        <v>4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42510</v>
      </c>
      <c r="F4" s="3">
        <v>43835</v>
      </c>
      <c r="G4" s="22">
        <v>44000</v>
      </c>
      <c r="H4" s="25">
        <v>2</v>
      </c>
    </row>
    <row r="5" spans="2:8" x14ac:dyDescent="0.3">
      <c r="B5" s="5" t="s">
        <v>15</v>
      </c>
      <c r="C5" s="2" t="s">
        <v>16</v>
      </c>
      <c r="D5" s="2" t="s">
        <v>14</v>
      </c>
      <c r="E5" s="3">
        <v>43363</v>
      </c>
      <c r="F5" s="3">
        <v>43804</v>
      </c>
      <c r="G5" s="22">
        <v>46000</v>
      </c>
      <c r="H5" s="25">
        <v>3</v>
      </c>
    </row>
    <row r="6" spans="2:8" x14ac:dyDescent="0.3">
      <c r="B6" s="5" t="s">
        <v>17</v>
      </c>
      <c r="C6" s="2" t="s">
        <v>18</v>
      </c>
      <c r="D6" s="2" t="s">
        <v>11</v>
      </c>
      <c r="E6" s="3">
        <v>42804</v>
      </c>
      <c r="F6" s="3">
        <v>43804</v>
      </c>
      <c r="G6" s="22">
        <v>34000</v>
      </c>
      <c r="H6" s="25">
        <v>4</v>
      </c>
    </row>
    <row r="7" spans="2:8" x14ac:dyDescent="0.3">
      <c r="B7" s="5" t="s">
        <v>19</v>
      </c>
      <c r="C7" s="2" t="s">
        <v>20</v>
      </c>
      <c r="D7" s="2" t="s">
        <v>21</v>
      </c>
      <c r="E7" s="3">
        <v>43393</v>
      </c>
      <c r="F7" s="3">
        <v>43866</v>
      </c>
      <c r="G7" s="22">
        <v>29000</v>
      </c>
      <c r="H7" s="25">
        <v>3</v>
      </c>
    </row>
    <row r="8" spans="2:8" x14ac:dyDescent="0.3">
      <c r="B8" s="5" t="s">
        <v>22</v>
      </c>
      <c r="C8" s="2" t="s">
        <v>23</v>
      </c>
      <c r="D8" s="2" t="s">
        <v>11</v>
      </c>
      <c r="E8" s="3">
        <v>42694</v>
      </c>
      <c r="F8" s="3">
        <v>43835</v>
      </c>
      <c r="G8" s="22">
        <v>33000</v>
      </c>
      <c r="H8" s="25">
        <v>2</v>
      </c>
    </row>
    <row r="9" spans="2:8" x14ac:dyDescent="0.3">
      <c r="B9" s="5" t="s">
        <v>24</v>
      </c>
      <c r="C9" s="2" t="s">
        <v>25</v>
      </c>
      <c r="D9" s="2" t="s">
        <v>14</v>
      </c>
      <c r="E9" s="3">
        <v>43291</v>
      </c>
      <c r="F9" s="3">
        <v>43835</v>
      </c>
      <c r="G9" s="22">
        <v>45000</v>
      </c>
      <c r="H9" s="25">
        <v>4</v>
      </c>
    </row>
    <row r="10" spans="2:8" x14ac:dyDescent="0.3">
      <c r="B10" s="8" t="s">
        <v>26</v>
      </c>
      <c r="C10" s="9" t="s">
        <v>27</v>
      </c>
      <c r="D10" s="9" t="s">
        <v>21</v>
      </c>
      <c r="E10" s="10">
        <v>42786</v>
      </c>
      <c r="F10" s="10">
        <v>43926</v>
      </c>
      <c r="G10" s="23">
        <v>26000</v>
      </c>
      <c r="H10" s="26">
        <v>4</v>
      </c>
    </row>
    <row r="12" spans="2:8" ht="17.25" thickBot="1" x14ac:dyDescent="0.35"/>
    <row r="13" spans="2:8" ht="27.75" thickBot="1" x14ac:dyDescent="0.35">
      <c r="B13" s="18" t="s">
        <v>5</v>
      </c>
      <c r="C13" s="18" t="s">
        <v>6</v>
      </c>
    </row>
    <row r="14" spans="2:8" x14ac:dyDescent="0.3">
      <c r="B14" t="s">
        <v>33</v>
      </c>
    </row>
    <row r="15" spans="2:8" x14ac:dyDescent="0.3">
      <c r="C15">
        <v>3</v>
      </c>
    </row>
    <row r="18" spans="2:6" ht="27.75" thickBot="1" x14ac:dyDescent="0.35">
      <c r="B18" s="29" t="s">
        <v>0</v>
      </c>
      <c r="C18" s="30" t="s">
        <v>1</v>
      </c>
      <c r="D18" s="30" t="s">
        <v>2</v>
      </c>
      <c r="E18" s="30" t="s">
        <v>3</v>
      </c>
      <c r="F18" s="31" t="s">
        <v>4</v>
      </c>
    </row>
    <row r="19" spans="2:6" x14ac:dyDescent="0.3">
      <c r="B19" s="27" t="s">
        <v>12</v>
      </c>
      <c r="C19" s="2" t="s">
        <v>13</v>
      </c>
      <c r="D19" s="2" t="s">
        <v>14</v>
      </c>
      <c r="E19" s="3">
        <v>42510</v>
      </c>
      <c r="F19" s="28">
        <v>43835</v>
      </c>
    </row>
    <row r="20" spans="2:6" x14ac:dyDescent="0.3">
      <c r="B20" s="27" t="s">
        <v>15</v>
      </c>
      <c r="C20" s="2" t="s">
        <v>16</v>
      </c>
      <c r="D20" s="2" t="s">
        <v>14</v>
      </c>
      <c r="E20" s="3">
        <v>43363</v>
      </c>
      <c r="F20" s="28">
        <v>43804</v>
      </c>
    </row>
    <row r="21" spans="2:6" x14ac:dyDescent="0.3">
      <c r="B21" s="27" t="s">
        <v>19</v>
      </c>
      <c r="C21" s="2" t="s">
        <v>20</v>
      </c>
      <c r="D21" s="2" t="s">
        <v>21</v>
      </c>
      <c r="E21" s="3">
        <v>43393</v>
      </c>
      <c r="F21" s="28">
        <v>43866</v>
      </c>
    </row>
    <row r="22" spans="2:6" x14ac:dyDescent="0.3">
      <c r="B22" s="32" t="s">
        <v>24</v>
      </c>
      <c r="C22" s="9" t="s">
        <v>25</v>
      </c>
      <c r="D22" s="9" t="s">
        <v>14</v>
      </c>
      <c r="E22" s="10">
        <v>43291</v>
      </c>
      <c r="F22" s="33">
        <v>43835</v>
      </c>
    </row>
  </sheetData>
  <phoneticPr fontId="1" type="noConversion"/>
  <conditionalFormatting sqref="G3:G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{03634BB5-B48B-48A1-A009-13BF238A18DA}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34BB5-B48B-48A1-A009-13BF238A18D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3.25" customWidth="1"/>
    <col min="3" max="3" width="13.125" bestFit="1" customWidth="1"/>
    <col min="4" max="4" width="16.625" bestFit="1" customWidth="1"/>
    <col min="5" max="5" width="13.125" bestFit="1" customWidth="1"/>
    <col min="6" max="6" width="16.625" bestFit="1" customWidth="1"/>
    <col min="7" max="7" width="13.125" bestFit="1" customWidth="1"/>
    <col min="8" max="8" width="16.625" bestFit="1" customWidth="1"/>
    <col min="9" max="9" width="18" bestFit="1" customWidth="1"/>
    <col min="10" max="10" width="18" customWidth="1"/>
  </cols>
  <sheetData>
    <row r="2" spans="2:8" x14ac:dyDescent="0.3">
      <c r="B2" s="40"/>
      <c r="C2" s="34" t="s">
        <v>2</v>
      </c>
      <c r="D2" s="40"/>
      <c r="E2" s="40"/>
      <c r="F2" s="40"/>
      <c r="G2" s="40"/>
      <c r="H2" s="40"/>
    </row>
    <row r="3" spans="2:8" x14ac:dyDescent="0.3">
      <c r="B3" s="40"/>
      <c r="C3" s="48" t="s">
        <v>14</v>
      </c>
      <c r="D3" s="49"/>
      <c r="E3" s="48" t="s">
        <v>11</v>
      </c>
      <c r="F3" s="49"/>
      <c r="G3" s="48" t="s">
        <v>21</v>
      </c>
      <c r="H3" s="49"/>
    </row>
    <row r="4" spans="2:8" x14ac:dyDescent="0.3">
      <c r="B4" s="34" t="s">
        <v>3</v>
      </c>
      <c r="C4" s="39" t="s">
        <v>38</v>
      </c>
      <c r="D4" s="39" t="s">
        <v>40</v>
      </c>
      <c r="E4" s="39" t="s">
        <v>38</v>
      </c>
      <c r="F4" s="39" t="s">
        <v>40</v>
      </c>
      <c r="G4" s="39" t="s">
        <v>38</v>
      </c>
      <c r="H4" s="39" t="s">
        <v>40</v>
      </c>
    </row>
    <row r="5" spans="2:8" x14ac:dyDescent="0.3">
      <c r="B5" s="41" t="s">
        <v>35</v>
      </c>
      <c r="C5" s="35">
        <v>1</v>
      </c>
      <c r="D5" s="35">
        <v>44000</v>
      </c>
      <c r="E5" s="35">
        <v>1</v>
      </c>
      <c r="F5" s="35">
        <v>33000</v>
      </c>
      <c r="G5" s="35" t="s">
        <v>39</v>
      </c>
      <c r="H5" s="35" t="s">
        <v>39</v>
      </c>
    </row>
    <row r="6" spans="2:8" x14ac:dyDescent="0.3">
      <c r="B6" s="41" t="s">
        <v>36</v>
      </c>
      <c r="C6" s="35" t="s">
        <v>39</v>
      </c>
      <c r="D6" s="35" t="s">
        <v>39</v>
      </c>
      <c r="E6" s="35">
        <v>2</v>
      </c>
      <c r="F6" s="35">
        <v>34000</v>
      </c>
      <c r="G6" s="35">
        <v>1</v>
      </c>
      <c r="H6" s="35">
        <v>26000</v>
      </c>
    </row>
    <row r="7" spans="2:8" x14ac:dyDescent="0.3">
      <c r="B7" s="41" t="s">
        <v>37</v>
      </c>
      <c r="C7" s="35">
        <v>2</v>
      </c>
      <c r="D7" s="35">
        <v>45500</v>
      </c>
      <c r="E7" s="35" t="s">
        <v>39</v>
      </c>
      <c r="F7" s="35" t="s">
        <v>39</v>
      </c>
      <c r="G7" s="35">
        <v>1</v>
      </c>
      <c r="H7" s="35">
        <v>29000</v>
      </c>
    </row>
    <row r="8" spans="2:8" x14ac:dyDescent="0.3">
      <c r="B8" s="41" t="s">
        <v>34</v>
      </c>
      <c r="C8" s="35">
        <v>3</v>
      </c>
      <c r="D8" s="35">
        <v>45000</v>
      </c>
      <c r="E8" s="35">
        <v>3</v>
      </c>
      <c r="F8" s="35">
        <v>33666.666666666664</v>
      </c>
      <c r="G8" s="35">
        <v>2</v>
      </c>
      <c r="H8" s="35">
        <v>27500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렌탈비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2020-02-28T08:49:10Z</dcterms:created>
  <dcterms:modified xsi:type="dcterms:W3CDTF">2020-03-27T07:06:28Z</dcterms:modified>
</cp:coreProperties>
</file>