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기본급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5" i="1"/>
  <c r="I6" i="1" l="1"/>
  <c r="I7" i="1"/>
  <c r="I8" i="1"/>
  <c r="I9" i="1"/>
  <c r="I10" i="1"/>
  <c r="I11" i="1"/>
  <c r="I12" i="1"/>
  <c r="I5" i="1"/>
  <c r="E17" i="3" l="1"/>
  <c r="E15" i="3"/>
  <c r="E10" i="3"/>
  <c r="E5" i="3"/>
  <c r="B16" i="3"/>
  <c r="B11" i="3"/>
  <c r="B6" i="3"/>
  <c r="B18" i="3" s="1"/>
  <c r="H11" i="2"/>
  <c r="J14" i="1"/>
  <c r="J13" i="1"/>
  <c r="E14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<sst xmlns="http://schemas.openxmlformats.org/spreadsheetml/2006/main" count="130" uniqueCount="38">
  <si>
    <t>사원명</t>
  </si>
  <si>
    <t>직위</t>
  </si>
  <si>
    <t>부서명</t>
  </si>
  <si>
    <t>기본급
(단위:원)</t>
  </si>
  <si>
    <t>상여비율</t>
  </si>
  <si>
    <t>호봉</t>
  </si>
  <si>
    <t>근속기간</t>
  </si>
  <si>
    <t>기본급
순위</t>
  </si>
  <si>
    <t>지급액</t>
  </si>
  <si>
    <t>김영우</t>
  </si>
  <si>
    <t>부장</t>
  </si>
  <si>
    <t>총무</t>
  </si>
  <si>
    <t>정미영</t>
  </si>
  <si>
    <t>사원</t>
  </si>
  <si>
    <t>황노식</t>
  </si>
  <si>
    <t>과장</t>
  </si>
  <si>
    <t>서비스</t>
  </si>
  <si>
    <t>임미래</t>
  </si>
  <si>
    <t>박지은</t>
  </si>
  <si>
    <t>기획</t>
  </si>
  <si>
    <t>이동현</t>
  </si>
  <si>
    <t>김숙현</t>
  </si>
  <si>
    <t>김은영</t>
  </si>
  <si>
    <t>부장의 최대 호봉</t>
  </si>
  <si>
    <t>기본 지급 상여금 총합계</t>
  </si>
  <si>
    <t>부장들의 평균 근속기간</t>
  </si>
  <si>
    <t>기본상여금</t>
  </si>
  <si>
    <t>&lt;&gt;부장</t>
    <phoneticPr fontId="1" type="noConversion"/>
  </si>
  <si>
    <t>&gt;=2000000</t>
    <phoneticPr fontId="1" type="noConversion"/>
  </si>
  <si>
    <t>총무 개수</t>
  </si>
  <si>
    <t>서비스 개수</t>
  </si>
  <si>
    <t>기획 개수</t>
  </si>
  <si>
    <t>전체 개수</t>
  </si>
  <si>
    <t>총무 평균</t>
  </si>
  <si>
    <t>서비스 평균</t>
  </si>
  <si>
    <t>기획 평균</t>
  </si>
  <si>
    <t>전체 평균</t>
  </si>
  <si>
    <t>부장 기본급(단위:원)의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</si>
</sst>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년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9" fontId="3" fillId="0" borderId="12" xfId="1" applyNumberFormat="1" applyFont="1" applyBorder="1" applyAlignment="1">
      <alignment horizontal="right" vertical="center"/>
    </xf>
    <xf numFmtId="9" fontId="3" fillId="0" borderId="1" xfId="1" applyNumberFormat="1" applyFont="1" applyBorder="1" applyAlignment="1">
      <alignment horizontal="right" vertical="center"/>
    </xf>
    <xf numFmtId="9" fontId="3" fillId="0" borderId="10" xfId="1" applyNumberFormat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 val="0"/>
        <i/>
        <color rgb="FF00B050"/>
      </font>
    </dxf>
    <dxf>
      <font>
        <b val="0"/>
        <i/>
        <color rgb="FF00B050"/>
      </font>
    </dxf>
    <dxf>
      <font>
        <b val="0"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궁서" panose="02030600000101010101" pitchFamily="18" charset="-127"/>
                <a:ea typeface="궁서" panose="02030600000101010101" pitchFamily="18" charset="-127"/>
                <a:cs typeface="+mn-cs"/>
              </a:defRPr>
            </a:pPr>
            <a:r>
              <a:rPr lang="ko-KR" altLang="en-US" sz="2000" b="1">
                <a:latin typeface="궁서" panose="02030600000101010101" pitchFamily="18" charset="-127"/>
                <a:ea typeface="궁서" panose="02030600000101010101" pitchFamily="18" charset="-127"/>
              </a:rPr>
              <a:t>총무</a:t>
            </a:r>
            <a:r>
              <a:rPr lang="en-US" altLang="ko-KR" sz="2000" b="1">
                <a:latin typeface="궁서" panose="02030600000101010101" pitchFamily="18" charset="-127"/>
                <a:ea typeface="궁서" panose="02030600000101010101" pitchFamily="18" charset="-127"/>
              </a:rPr>
              <a:t>/</a:t>
            </a:r>
            <a:r>
              <a:rPr lang="ko-KR" altLang="en-US" sz="2000" b="1">
                <a:latin typeface="궁서" panose="02030600000101010101" pitchFamily="18" charset="-127"/>
                <a:ea typeface="궁서" panose="02030600000101010101" pitchFamily="18" charset="-127"/>
              </a:rPr>
              <a:t>기획 부서의 기본급과 근속기간 비교</a:t>
            </a:r>
            <a:endParaRPr lang="ko-KR" sz="2000" b="1">
              <a:latin typeface="궁서" panose="02030600000101010101" pitchFamily="18" charset="-127"/>
              <a:ea typeface="궁서" panose="02030600000101010101" pitchFamily="18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궁서" panose="02030600000101010101" pitchFamily="18" charset="-127"/>
              <a:ea typeface="궁서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기본급(단위:원)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776-4172-B412-857DC67B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(제1작업!$B$5:$B$6,제1작업!$B$9,제1작업!$B$11:$B$12)</c:f>
              <c:strCache>
                <c:ptCount val="5"/>
                <c:pt idx="0">
                  <c:v>김영우</c:v>
                </c:pt>
                <c:pt idx="1">
                  <c:v>정미영</c:v>
                </c:pt>
                <c:pt idx="2">
                  <c:v>박지은</c:v>
                </c:pt>
                <c:pt idx="3">
                  <c:v>김숙현</c:v>
                </c:pt>
                <c:pt idx="4">
                  <c:v>김은영</c:v>
                </c:pt>
              </c:strCache>
            </c:strRef>
          </c:cat>
          <c:val>
            <c:numRef>
              <c:f>(제1작업!$E$5:$E$6,제1작업!$E$9,제1작업!$E$11:$E$12)</c:f>
              <c:numCache>
                <c:formatCode>_(* #,##0_);_(* \(#,##0\);_(* "-"_);_(@_)</c:formatCode>
                <c:ptCount val="5"/>
                <c:pt idx="0">
                  <c:v>3500000</c:v>
                </c:pt>
                <c:pt idx="1">
                  <c:v>1600000</c:v>
                </c:pt>
                <c:pt idx="2">
                  <c:v>2700000</c:v>
                </c:pt>
                <c:pt idx="3">
                  <c:v>2300000</c:v>
                </c:pt>
                <c:pt idx="4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6-4172-B412-857DC67B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0372063"/>
        <c:axId val="290373727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근속기간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(제1작업!$B$5:$B$6,제1작업!$B$9,제1작업!$B$11:$B$12)</c:f>
              <c:strCache>
                <c:ptCount val="5"/>
                <c:pt idx="0">
                  <c:v>김영우</c:v>
                </c:pt>
                <c:pt idx="1">
                  <c:v>정미영</c:v>
                </c:pt>
                <c:pt idx="2">
                  <c:v>박지은</c:v>
                </c:pt>
                <c:pt idx="3">
                  <c:v>김숙현</c:v>
                </c:pt>
                <c:pt idx="4">
                  <c:v>김은영</c:v>
                </c:pt>
              </c:strCache>
            </c:strRef>
          </c:cat>
          <c:val>
            <c:numRef>
              <c:f>(제1작업!$H$5:$H$6,제1작업!$H$9,제1작업!$H$11:$H$12)</c:f>
              <c:numCache>
                <c:formatCode>#0"년"</c:formatCode>
                <c:ptCount val="5"/>
                <c:pt idx="0">
                  <c:v>22</c:v>
                </c:pt>
                <c:pt idx="1">
                  <c:v>5</c:v>
                </c:pt>
                <c:pt idx="2">
                  <c:v>16</c:v>
                </c:pt>
                <c:pt idx="3">
                  <c:v>12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6-4172-B412-857DC67B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9055"/>
        <c:axId val="117477807"/>
      </c:lineChart>
      <c:catAx>
        <c:axId val="2903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3727"/>
        <c:crosses val="autoZero"/>
        <c:auto val="1"/>
        <c:lblAlgn val="ctr"/>
        <c:lblOffset val="100"/>
        <c:noMultiLvlLbl val="0"/>
      </c:catAx>
      <c:valAx>
        <c:axId val="2903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2063"/>
        <c:crosses val="autoZero"/>
        <c:crossBetween val="between"/>
        <c:majorUnit val="1000000"/>
      </c:valAx>
      <c:valAx>
        <c:axId val="117477807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9055"/>
        <c:crosses val="max"/>
        <c:crossBetween val="between"/>
      </c:valAx>
      <c:catAx>
        <c:axId val="11747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47780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790575</xdr:colOff>
      <xdr:row>2</xdr:row>
      <xdr:rowOff>219075</xdr:rowOff>
    </xdr:to>
    <xdr:sp macro="" textlink="">
      <xdr:nvSpPr>
        <xdr:cNvPr id="2" name="갈매기형 수장 1"/>
        <xdr:cNvSpPr/>
      </xdr:nvSpPr>
      <xdr:spPr>
        <a:xfrm>
          <a:off x="123825" y="95250"/>
          <a:ext cx="4838700" cy="752475"/>
        </a:xfrm>
        <a:prstGeom prst="chevron">
          <a:avLst/>
        </a:prstGeom>
        <a:solidFill>
          <a:srgbClr val="FFC0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상여금 지급 현황</a:t>
          </a:r>
        </a:p>
      </xdr:txBody>
    </xdr:sp>
    <xdr:clientData/>
  </xdr:twoCellAnchor>
  <xdr:twoCellAnchor editAs="oneCell">
    <xdr:from>
      <xdr:col>7</xdr:col>
      <xdr:colOff>228600</xdr:colOff>
      <xdr:row>0</xdr:row>
      <xdr:rowOff>76200</xdr:rowOff>
    </xdr:from>
    <xdr:to>
      <xdr:col>10</xdr:col>
      <xdr:colOff>19050</xdr:colOff>
      <xdr:row>2</xdr:row>
      <xdr:rowOff>247650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76200"/>
          <a:ext cx="22193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0.28523</cdr:x>
      <cdr:y>0.31707</cdr:y>
    </cdr:from>
    <cdr:to>
      <cdr:x>0.44044</cdr:x>
      <cdr:y>0.44801</cdr:y>
    </cdr:to>
    <cdr:sp macro="" textlink="">
      <cdr:nvSpPr>
        <cdr:cNvPr id="4" name="구름 모양 설명선 3"/>
        <cdr:cNvSpPr/>
      </cdr:nvSpPr>
      <cdr:spPr>
        <a:xfrm xmlns:a="http://schemas.openxmlformats.org/drawingml/2006/main">
          <a:off x="2651901" y="1924306"/>
          <a:ext cx="1443051" cy="794679"/>
        </a:xfrm>
        <a:prstGeom xmlns:a="http://schemas.openxmlformats.org/drawingml/2006/main" prst="cloudCallout">
          <a:avLst>
            <a:gd name="adj1" fmla="val 183"/>
            <a:gd name="adj2" fmla="val 10547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기본급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5" width="14" style="1" bestFit="1" customWidth="1"/>
    <col min="6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33" t="s">
        <v>0</v>
      </c>
      <c r="C4" s="34" t="s">
        <v>1</v>
      </c>
      <c r="D4" s="34" t="s">
        <v>2</v>
      </c>
      <c r="E4" s="35" t="s">
        <v>3</v>
      </c>
      <c r="F4" s="34" t="s">
        <v>4</v>
      </c>
      <c r="G4" s="34" t="s">
        <v>5</v>
      </c>
      <c r="H4" s="34" t="s">
        <v>6</v>
      </c>
      <c r="I4" s="35" t="s">
        <v>7</v>
      </c>
      <c r="J4" s="36" t="s">
        <v>8</v>
      </c>
    </row>
    <row r="5" spans="2:10" ht="21.95" customHeight="1" x14ac:dyDescent="0.3">
      <c r="B5" s="2" t="s">
        <v>9</v>
      </c>
      <c r="C5" s="3" t="s">
        <v>10</v>
      </c>
      <c r="D5" s="3" t="s">
        <v>11</v>
      </c>
      <c r="E5" s="30">
        <v>3500000</v>
      </c>
      <c r="F5" s="16">
        <v>0.5</v>
      </c>
      <c r="G5" s="30">
        <v>29</v>
      </c>
      <c r="H5" s="19">
        <v>22</v>
      </c>
      <c r="I5" s="3">
        <f t="shared" ref="I5:I12" si="0">IF(_xlfn.RANK.EQ(E5,기본급)&lt;=3,_xlfn.RANK.EQ(E5,기본급),"")</f>
        <v>3</v>
      </c>
      <c r="J5" s="4">
        <f>ROUND(E5+E5*F5+G5*10000+H5*5000,-5)</f>
        <v>5700000</v>
      </c>
    </row>
    <row r="6" spans="2:10" ht="21.95" customHeight="1" x14ac:dyDescent="0.3">
      <c r="B6" s="5" t="s">
        <v>12</v>
      </c>
      <c r="C6" s="6" t="s">
        <v>13</v>
      </c>
      <c r="D6" s="6" t="s">
        <v>11</v>
      </c>
      <c r="E6" s="31">
        <v>1600000</v>
      </c>
      <c r="F6" s="17">
        <v>0.9</v>
      </c>
      <c r="G6" s="31">
        <v>10</v>
      </c>
      <c r="H6" s="20">
        <v>5</v>
      </c>
      <c r="I6" s="3" t="str">
        <f t="shared" si="0"/>
        <v/>
      </c>
      <c r="J6" s="4">
        <f t="shared" ref="J6:J12" si="1">ROUND(E6+E6*F6+G6*10000+H6*5000,-5)</f>
        <v>3200000</v>
      </c>
    </row>
    <row r="7" spans="2:10" ht="21.95" customHeight="1" x14ac:dyDescent="0.3">
      <c r="B7" s="5" t="s">
        <v>14</v>
      </c>
      <c r="C7" s="6" t="s">
        <v>15</v>
      </c>
      <c r="D7" s="6" t="s">
        <v>16</v>
      </c>
      <c r="E7" s="31">
        <v>3000000</v>
      </c>
      <c r="F7" s="17">
        <v>0.8</v>
      </c>
      <c r="G7" s="31">
        <v>25</v>
      </c>
      <c r="H7" s="20">
        <v>18</v>
      </c>
      <c r="I7" s="3" t="str">
        <f t="shared" si="0"/>
        <v/>
      </c>
      <c r="J7" s="4">
        <f t="shared" si="1"/>
        <v>5700000</v>
      </c>
    </row>
    <row r="8" spans="2:10" ht="21.95" customHeight="1" x14ac:dyDescent="0.3">
      <c r="B8" s="5" t="s">
        <v>17</v>
      </c>
      <c r="C8" s="6" t="s">
        <v>13</v>
      </c>
      <c r="D8" s="6" t="s">
        <v>16</v>
      </c>
      <c r="E8" s="31">
        <v>1800000</v>
      </c>
      <c r="F8" s="17">
        <v>0.9</v>
      </c>
      <c r="G8" s="31">
        <v>11</v>
      </c>
      <c r="H8" s="20">
        <v>6</v>
      </c>
      <c r="I8" s="3" t="str">
        <f t="shared" si="0"/>
        <v/>
      </c>
      <c r="J8" s="4">
        <f t="shared" si="1"/>
        <v>3600000</v>
      </c>
    </row>
    <row r="9" spans="2:10" ht="21.95" customHeight="1" x14ac:dyDescent="0.3">
      <c r="B9" s="5" t="s">
        <v>18</v>
      </c>
      <c r="C9" s="6" t="s">
        <v>15</v>
      </c>
      <c r="D9" s="6" t="s">
        <v>19</v>
      </c>
      <c r="E9" s="31">
        <v>2700000</v>
      </c>
      <c r="F9" s="17">
        <v>0.8</v>
      </c>
      <c r="G9" s="31">
        <v>23</v>
      </c>
      <c r="H9" s="20">
        <v>16</v>
      </c>
      <c r="I9" s="3" t="str">
        <f t="shared" si="0"/>
        <v/>
      </c>
      <c r="J9" s="4">
        <f t="shared" si="1"/>
        <v>5200000</v>
      </c>
    </row>
    <row r="10" spans="2:10" ht="21.95" customHeight="1" x14ac:dyDescent="0.3">
      <c r="B10" s="5" t="s">
        <v>20</v>
      </c>
      <c r="C10" s="6" t="s">
        <v>10</v>
      </c>
      <c r="D10" s="6" t="s">
        <v>16</v>
      </c>
      <c r="E10" s="31">
        <v>4000000</v>
      </c>
      <c r="F10" s="17">
        <v>0.5</v>
      </c>
      <c r="G10" s="31">
        <v>31</v>
      </c>
      <c r="H10" s="20">
        <v>26</v>
      </c>
      <c r="I10" s="3">
        <f t="shared" si="0"/>
        <v>1</v>
      </c>
      <c r="J10" s="4">
        <f t="shared" si="1"/>
        <v>6400000</v>
      </c>
    </row>
    <row r="11" spans="2:10" ht="21.95" customHeight="1" x14ac:dyDescent="0.3">
      <c r="B11" s="5" t="s">
        <v>21</v>
      </c>
      <c r="C11" s="6" t="s">
        <v>13</v>
      </c>
      <c r="D11" s="6" t="s">
        <v>19</v>
      </c>
      <c r="E11" s="31">
        <v>2300000</v>
      </c>
      <c r="F11" s="17">
        <v>0.9</v>
      </c>
      <c r="G11" s="31">
        <v>16</v>
      </c>
      <c r="H11" s="20">
        <v>12</v>
      </c>
      <c r="I11" s="3" t="str">
        <f t="shared" si="0"/>
        <v/>
      </c>
      <c r="J11" s="4">
        <f t="shared" si="1"/>
        <v>4600000</v>
      </c>
    </row>
    <row r="12" spans="2:10" ht="21.95" customHeight="1" thickBot="1" x14ac:dyDescent="0.35">
      <c r="B12" s="7" t="s">
        <v>22</v>
      </c>
      <c r="C12" s="8" t="s">
        <v>10</v>
      </c>
      <c r="D12" s="8" t="s">
        <v>19</v>
      </c>
      <c r="E12" s="32">
        <v>3600000</v>
      </c>
      <c r="F12" s="18">
        <v>0.5</v>
      </c>
      <c r="G12" s="32">
        <v>29</v>
      </c>
      <c r="H12" s="21">
        <v>23</v>
      </c>
      <c r="I12" s="3">
        <f t="shared" si="0"/>
        <v>2</v>
      </c>
      <c r="J12" s="4">
        <f t="shared" si="1"/>
        <v>5800000</v>
      </c>
    </row>
    <row r="13" spans="2:10" ht="21.95" customHeight="1" x14ac:dyDescent="0.3">
      <c r="B13" s="43" t="s">
        <v>23</v>
      </c>
      <c r="C13" s="40"/>
      <c r="D13" s="40"/>
      <c r="E13" s="9">
        <f>DMAX(B4:H12,G4,C4:C5)</f>
        <v>31</v>
      </c>
      <c r="F13" s="38"/>
      <c r="G13" s="40" t="s">
        <v>24</v>
      </c>
      <c r="H13" s="40"/>
      <c r="I13" s="40"/>
      <c r="J13" s="10">
        <f>SUMPRODUCT(기본급,F5:F12)</f>
        <v>15240000</v>
      </c>
    </row>
    <row r="14" spans="2:10" ht="21.95" customHeight="1" thickBot="1" x14ac:dyDescent="0.35">
      <c r="B14" s="41" t="s">
        <v>25</v>
      </c>
      <c r="C14" s="42"/>
      <c r="D14" s="42"/>
      <c r="E14" s="11" t="str">
        <f>INT(SUMIF(C5:C12,"부장",H5:H12)/COUNTIF(C5:C12,"부장"))&amp;"년"</f>
        <v>23년</v>
      </c>
      <c r="F14" s="39"/>
      <c r="G14" s="37" t="s">
        <v>0</v>
      </c>
      <c r="H14" s="11" t="s">
        <v>9</v>
      </c>
      <c r="I14" s="37" t="s">
        <v>26</v>
      </c>
      <c r="J14" s="12">
        <f>VLOOKUP(H14,B5:H12,4,0)*VLOOKUP(H14,B5:H12,5,0)</f>
        <v>1750000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$E5&gt;=3000000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1.375" bestFit="1" customWidth="1"/>
    <col min="5" max="5" width="14" bestFit="1" customWidth="1"/>
  </cols>
  <sheetData>
    <row r="1" spans="2:8" ht="17.25" thickBot="1" x14ac:dyDescent="0.35"/>
    <row r="2" spans="2:8" ht="27.75" thickBot="1" x14ac:dyDescent="0.35">
      <c r="B2" s="33" t="s">
        <v>0</v>
      </c>
      <c r="C2" s="34" t="s">
        <v>1</v>
      </c>
      <c r="D2" s="34" t="s">
        <v>2</v>
      </c>
      <c r="E2" s="35" t="s">
        <v>3</v>
      </c>
      <c r="F2" s="34" t="s">
        <v>4</v>
      </c>
      <c r="G2" s="34" t="s">
        <v>5</v>
      </c>
      <c r="H2" s="34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3">
        <v>3800000.0000000042</v>
      </c>
      <c r="F3" s="16">
        <v>0.5</v>
      </c>
      <c r="G3" s="13">
        <v>29</v>
      </c>
      <c r="H3" s="19">
        <v>22</v>
      </c>
    </row>
    <row r="4" spans="2:8" x14ac:dyDescent="0.3">
      <c r="B4" s="5" t="s">
        <v>12</v>
      </c>
      <c r="C4" s="6" t="s">
        <v>13</v>
      </c>
      <c r="D4" s="6" t="s">
        <v>11</v>
      </c>
      <c r="E4" s="14">
        <v>1600000</v>
      </c>
      <c r="F4" s="17">
        <v>0.9</v>
      </c>
      <c r="G4" s="14">
        <v>10</v>
      </c>
      <c r="H4" s="20">
        <v>5</v>
      </c>
    </row>
    <row r="5" spans="2:8" x14ac:dyDescent="0.3">
      <c r="B5" s="5" t="s">
        <v>14</v>
      </c>
      <c r="C5" s="6" t="s">
        <v>15</v>
      </c>
      <c r="D5" s="6" t="s">
        <v>16</v>
      </c>
      <c r="E5" s="14">
        <v>3000000</v>
      </c>
      <c r="F5" s="17">
        <v>0.8</v>
      </c>
      <c r="G5" s="14">
        <v>25</v>
      </c>
      <c r="H5" s="20">
        <v>18</v>
      </c>
    </row>
    <row r="6" spans="2:8" x14ac:dyDescent="0.3">
      <c r="B6" s="5" t="s">
        <v>17</v>
      </c>
      <c r="C6" s="6" t="s">
        <v>13</v>
      </c>
      <c r="D6" s="6" t="s">
        <v>16</v>
      </c>
      <c r="E6" s="14">
        <v>1800000</v>
      </c>
      <c r="F6" s="17">
        <v>0.9</v>
      </c>
      <c r="G6" s="14">
        <v>11</v>
      </c>
      <c r="H6" s="20">
        <v>6</v>
      </c>
    </row>
    <row r="7" spans="2:8" x14ac:dyDescent="0.3">
      <c r="B7" s="5" t="s">
        <v>18</v>
      </c>
      <c r="C7" s="6" t="s">
        <v>15</v>
      </c>
      <c r="D7" s="6" t="s">
        <v>19</v>
      </c>
      <c r="E7" s="14">
        <v>2700000</v>
      </c>
      <c r="F7" s="17">
        <v>0.8</v>
      </c>
      <c r="G7" s="14">
        <v>23</v>
      </c>
      <c r="H7" s="20">
        <v>16</v>
      </c>
    </row>
    <row r="8" spans="2:8" x14ac:dyDescent="0.3">
      <c r="B8" s="5" t="s">
        <v>20</v>
      </c>
      <c r="C8" s="6" t="s">
        <v>10</v>
      </c>
      <c r="D8" s="6" t="s">
        <v>16</v>
      </c>
      <c r="E8" s="14">
        <v>4000000</v>
      </c>
      <c r="F8" s="17">
        <v>0.5</v>
      </c>
      <c r="G8" s="14">
        <v>31</v>
      </c>
      <c r="H8" s="20">
        <v>26</v>
      </c>
    </row>
    <row r="9" spans="2:8" x14ac:dyDescent="0.3">
      <c r="B9" s="5" t="s">
        <v>21</v>
      </c>
      <c r="C9" s="6" t="s">
        <v>13</v>
      </c>
      <c r="D9" s="6" t="s">
        <v>19</v>
      </c>
      <c r="E9" s="14">
        <v>2300000</v>
      </c>
      <c r="F9" s="17">
        <v>0.9</v>
      </c>
      <c r="G9" s="14">
        <v>16</v>
      </c>
      <c r="H9" s="20">
        <v>12</v>
      </c>
    </row>
    <row r="10" spans="2:8" x14ac:dyDescent="0.3">
      <c r="B10" s="7" t="s">
        <v>22</v>
      </c>
      <c r="C10" s="8" t="s">
        <v>10</v>
      </c>
      <c r="D10" s="8" t="s">
        <v>19</v>
      </c>
      <c r="E10" s="15">
        <v>3600000</v>
      </c>
      <c r="F10" s="18">
        <v>0.5</v>
      </c>
      <c r="G10" s="15">
        <v>29</v>
      </c>
      <c r="H10" s="21">
        <v>23</v>
      </c>
    </row>
    <row r="11" spans="2:8" x14ac:dyDescent="0.3">
      <c r="B11" s="44" t="s">
        <v>37</v>
      </c>
      <c r="C11" s="44"/>
      <c r="D11" s="44"/>
      <c r="E11" s="44"/>
      <c r="F11" s="44"/>
      <c r="G11" s="44"/>
      <c r="H11" s="29">
        <f>DAVERAGE(B2:H10,E2,C2:C3)</f>
        <v>3800000.0000000014</v>
      </c>
    </row>
    <row r="13" spans="2:8" ht="17.25" thickBot="1" x14ac:dyDescent="0.35"/>
    <row r="14" spans="2:8" ht="27.75" thickBot="1" x14ac:dyDescent="0.35">
      <c r="B14" s="34" t="s">
        <v>1</v>
      </c>
      <c r="C14" s="35" t="s">
        <v>3</v>
      </c>
    </row>
    <row r="15" spans="2:8" x14ac:dyDescent="0.3">
      <c r="B15" t="s">
        <v>27</v>
      </c>
      <c r="C15" t="s">
        <v>28</v>
      </c>
    </row>
    <row r="17" spans="2:8" ht="17.25" thickBot="1" x14ac:dyDescent="0.35"/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4" t="s">
        <v>6</v>
      </c>
    </row>
    <row r="19" spans="2:8" x14ac:dyDescent="0.3">
      <c r="B19" s="5" t="s">
        <v>14</v>
      </c>
      <c r="C19" s="6" t="s">
        <v>15</v>
      </c>
      <c r="D19" s="6" t="s">
        <v>16</v>
      </c>
      <c r="E19" s="14">
        <v>3000000</v>
      </c>
      <c r="F19" s="17">
        <v>0.8</v>
      </c>
      <c r="G19" s="14">
        <v>25</v>
      </c>
      <c r="H19" s="20">
        <v>18</v>
      </c>
    </row>
    <row r="20" spans="2:8" x14ac:dyDescent="0.3">
      <c r="B20" s="5" t="s">
        <v>18</v>
      </c>
      <c r="C20" s="6" t="s">
        <v>15</v>
      </c>
      <c r="D20" s="6" t="s">
        <v>19</v>
      </c>
      <c r="E20" s="14">
        <v>2700000</v>
      </c>
      <c r="F20" s="17">
        <v>0.8</v>
      </c>
      <c r="G20" s="14">
        <v>23</v>
      </c>
      <c r="H20" s="20">
        <v>16</v>
      </c>
    </row>
    <row r="21" spans="2:8" x14ac:dyDescent="0.3">
      <c r="B21" s="5" t="s">
        <v>21</v>
      </c>
      <c r="C21" s="6" t="s">
        <v>13</v>
      </c>
      <c r="D21" s="6" t="s">
        <v>19</v>
      </c>
      <c r="E21" s="14">
        <v>2300000</v>
      </c>
      <c r="F21" s="17">
        <v>0.9</v>
      </c>
      <c r="G21" s="14">
        <v>16</v>
      </c>
      <c r="H21" s="20">
        <v>12</v>
      </c>
    </row>
  </sheetData>
  <mergeCells count="1">
    <mergeCell ref="B11:G11"/>
  </mergeCells>
  <phoneticPr fontId="1" type="noConversion"/>
  <conditionalFormatting sqref="B3:H10">
    <cfRule type="expression" dxfId="1" priority="1">
      <formula>$E3&gt;=3000000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3" width="10.625" customWidth="1"/>
    <col min="4" max="4" width="13" bestFit="1" customWidth="1"/>
    <col min="5" max="5" width="14" bestFit="1" customWidth="1"/>
    <col min="6" max="8" width="10.625" customWidth="1"/>
  </cols>
  <sheetData>
    <row r="1" spans="2:8" ht="17.25" thickBot="1" x14ac:dyDescent="0.35"/>
    <row r="2" spans="2:8" ht="27.75" thickBot="1" x14ac:dyDescent="0.35">
      <c r="B2" s="33" t="s">
        <v>0</v>
      </c>
      <c r="C2" s="34" t="s">
        <v>1</v>
      </c>
      <c r="D2" s="34" t="s">
        <v>2</v>
      </c>
      <c r="E2" s="35" t="s">
        <v>3</v>
      </c>
      <c r="F2" s="34" t="s">
        <v>4</v>
      </c>
      <c r="G2" s="34" t="s">
        <v>5</v>
      </c>
      <c r="H2" s="34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3">
        <v>3500000</v>
      </c>
      <c r="F3" s="16">
        <v>0.5</v>
      </c>
      <c r="G3" s="13">
        <v>29</v>
      </c>
      <c r="H3" s="19">
        <v>22</v>
      </c>
    </row>
    <row r="4" spans="2:8" x14ac:dyDescent="0.3">
      <c r="B4" s="5" t="s">
        <v>12</v>
      </c>
      <c r="C4" s="6" t="s">
        <v>13</v>
      </c>
      <c r="D4" s="6" t="s">
        <v>11</v>
      </c>
      <c r="E4" s="14">
        <v>1600000</v>
      </c>
      <c r="F4" s="17">
        <v>0.9</v>
      </c>
      <c r="G4" s="14">
        <v>10</v>
      </c>
      <c r="H4" s="20">
        <v>5</v>
      </c>
    </row>
    <row r="5" spans="2:8" x14ac:dyDescent="0.3">
      <c r="B5" s="5"/>
      <c r="C5" s="6"/>
      <c r="D5" s="23" t="s">
        <v>33</v>
      </c>
      <c r="E5" s="14">
        <f>SUBTOTAL(1,E3:E4)</f>
        <v>2550000</v>
      </c>
      <c r="F5" s="17"/>
      <c r="G5" s="14"/>
      <c r="H5" s="20"/>
    </row>
    <row r="6" spans="2:8" x14ac:dyDescent="0.3">
      <c r="B6" s="5">
        <f>SUBTOTAL(3,B3:B4)</f>
        <v>2</v>
      </c>
      <c r="C6" s="6"/>
      <c r="D6" s="22" t="s">
        <v>29</v>
      </c>
      <c r="E6" s="14"/>
      <c r="F6" s="17"/>
      <c r="G6" s="14"/>
      <c r="H6" s="20"/>
    </row>
    <row r="7" spans="2:8" x14ac:dyDescent="0.3">
      <c r="B7" s="5" t="s">
        <v>14</v>
      </c>
      <c r="C7" s="6" t="s">
        <v>15</v>
      </c>
      <c r="D7" s="6" t="s">
        <v>16</v>
      </c>
      <c r="E7" s="14">
        <v>3000000</v>
      </c>
      <c r="F7" s="17">
        <v>0.8</v>
      </c>
      <c r="G7" s="14">
        <v>25</v>
      </c>
      <c r="H7" s="20">
        <v>18</v>
      </c>
    </row>
    <row r="8" spans="2:8" x14ac:dyDescent="0.3">
      <c r="B8" s="5" t="s">
        <v>17</v>
      </c>
      <c r="C8" s="6" t="s">
        <v>13</v>
      </c>
      <c r="D8" s="6" t="s">
        <v>16</v>
      </c>
      <c r="E8" s="14">
        <v>1800000</v>
      </c>
      <c r="F8" s="17">
        <v>0.9</v>
      </c>
      <c r="G8" s="14">
        <v>11</v>
      </c>
      <c r="H8" s="20">
        <v>6</v>
      </c>
    </row>
    <row r="9" spans="2:8" x14ac:dyDescent="0.3">
      <c r="B9" s="5" t="s">
        <v>20</v>
      </c>
      <c r="C9" s="6" t="s">
        <v>10</v>
      </c>
      <c r="D9" s="6" t="s">
        <v>16</v>
      </c>
      <c r="E9" s="14">
        <v>4000000</v>
      </c>
      <c r="F9" s="17">
        <v>0.5</v>
      </c>
      <c r="G9" s="14">
        <v>31</v>
      </c>
      <c r="H9" s="20">
        <v>26</v>
      </c>
    </row>
    <row r="10" spans="2:8" x14ac:dyDescent="0.3">
      <c r="B10" s="5"/>
      <c r="C10" s="6"/>
      <c r="D10" s="23" t="s">
        <v>34</v>
      </c>
      <c r="E10" s="14">
        <f>SUBTOTAL(1,E7:E9)</f>
        <v>2933333.3333333335</v>
      </c>
      <c r="F10" s="17"/>
      <c r="G10" s="14"/>
      <c r="H10" s="20"/>
    </row>
    <row r="11" spans="2:8" x14ac:dyDescent="0.3">
      <c r="B11" s="5">
        <f>SUBTOTAL(3,B7:B9)</f>
        <v>3</v>
      </c>
      <c r="C11" s="6"/>
      <c r="D11" s="23" t="s">
        <v>30</v>
      </c>
      <c r="E11" s="14"/>
      <c r="F11" s="17"/>
      <c r="G11" s="14"/>
      <c r="H11" s="20"/>
    </row>
    <row r="12" spans="2:8" x14ac:dyDescent="0.3">
      <c r="B12" s="5" t="s">
        <v>18</v>
      </c>
      <c r="C12" s="6" t="s">
        <v>15</v>
      </c>
      <c r="D12" s="6" t="s">
        <v>19</v>
      </c>
      <c r="E12" s="14">
        <v>2700000</v>
      </c>
      <c r="F12" s="17">
        <v>0.8</v>
      </c>
      <c r="G12" s="14">
        <v>23</v>
      </c>
      <c r="H12" s="20">
        <v>16</v>
      </c>
    </row>
    <row r="13" spans="2:8" x14ac:dyDescent="0.3">
      <c r="B13" s="5" t="s">
        <v>21</v>
      </c>
      <c r="C13" s="6" t="s">
        <v>13</v>
      </c>
      <c r="D13" s="6" t="s">
        <v>19</v>
      </c>
      <c r="E13" s="14">
        <v>2300000</v>
      </c>
      <c r="F13" s="17">
        <v>0.9</v>
      </c>
      <c r="G13" s="14">
        <v>16</v>
      </c>
      <c r="H13" s="20">
        <v>12</v>
      </c>
    </row>
    <row r="14" spans="2:8" x14ac:dyDescent="0.3">
      <c r="B14" s="7" t="s">
        <v>22</v>
      </c>
      <c r="C14" s="8" t="s">
        <v>10</v>
      </c>
      <c r="D14" s="8" t="s">
        <v>19</v>
      </c>
      <c r="E14" s="15">
        <v>3600000</v>
      </c>
      <c r="F14" s="18">
        <v>0.5</v>
      </c>
      <c r="G14" s="15">
        <v>29</v>
      </c>
      <c r="H14" s="21">
        <v>23</v>
      </c>
    </row>
    <row r="15" spans="2:8" x14ac:dyDescent="0.3">
      <c r="B15" s="24"/>
      <c r="C15" s="24"/>
      <c r="D15" s="28" t="s">
        <v>35</v>
      </c>
      <c r="E15" s="25">
        <f>SUBTOTAL(1,E12:E14)</f>
        <v>2866666.6666666665</v>
      </c>
      <c r="F15" s="26"/>
      <c r="G15" s="25"/>
      <c r="H15" s="27"/>
    </row>
    <row r="16" spans="2:8" x14ac:dyDescent="0.3">
      <c r="B16" s="24">
        <f>SUBTOTAL(3,B12:B14)</f>
        <v>3</v>
      </c>
      <c r="C16" s="24"/>
      <c r="D16" s="28" t="s">
        <v>31</v>
      </c>
      <c r="E16" s="25"/>
      <c r="F16" s="26"/>
      <c r="G16" s="25"/>
      <c r="H16" s="27"/>
    </row>
    <row r="17" spans="2:8" x14ac:dyDescent="0.3">
      <c r="B17" s="24"/>
      <c r="C17" s="24"/>
      <c r="D17" s="28" t="s">
        <v>36</v>
      </c>
      <c r="E17" s="25">
        <f>SUBTOTAL(1,E3:E14)</f>
        <v>2812500</v>
      </c>
      <c r="F17" s="26"/>
      <c r="G17" s="25"/>
      <c r="H17" s="27"/>
    </row>
    <row r="18" spans="2:8" x14ac:dyDescent="0.3">
      <c r="B18" s="24">
        <f>SUBTOTAL(3,B3:B14)</f>
        <v>8</v>
      </c>
      <c r="C18" s="24"/>
      <c r="D18" s="28" t="s">
        <v>32</v>
      </c>
      <c r="E18" s="25"/>
      <c r="F18" s="26"/>
      <c r="G18" s="25"/>
      <c r="H18" s="27"/>
    </row>
  </sheetData>
  <sortState ref="B3:H10">
    <sortCondition descending="1" ref="D2"/>
  </sortState>
  <phoneticPr fontId="1" type="noConversion"/>
  <conditionalFormatting sqref="B3:H18">
    <cfRule type="expression" dxfId="0" priority="1">
      <formula>$E3&gt;=3000000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기본급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2020-02-28T08:50:25Z</dcterms:created>
  <dcterms:modified xsi:type="dcterms:W3CDTF">2020-03-27T07:10:11Z</dcterms:modified>
</cp:coreProperties>
</file>