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8" r:id="rId3"/>
    <sheet name="제4작업" sheetId="10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마진율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J5" i="1" l="1"/>
  <c r="G17" i="8" l="1"/>
  <c r="G14" i="8"/>
  <c r="G9" i="8"/>
  <c r="G5" i="8"/>
  <c r="G19" i="8" s="1"/>
  <c r="C18" i="8"/>
  <c r="C15" i="8"/>
  <c r="C10" i="8"/>
  <c r="C6" i="8"/>
  <c r="C20" i="8" s="1"/>
  <c r="H11" i="2"/>
  <c r="J14" i="1"/>
  <c r="J13" i="1"/>
  <c r="E13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<sst xmlns="http://schemas.openxmlformats.org/spreadsheetml/2006/main" count="150" uniqueCount="48">
  <si>
    <t>품목코드</t>
  </si>
  <si>
    <t>업체</t>
  </si>
  <si>
    <t>지역</t>
  </si>
  <si>
    <t>담당자</t>
  </si>
  <si>
    <t>입점일</t>
  </si>
  <si>
    <t>판매금액
(단위:천원)</t>
  </si>
  <si>
    <t>마진율</t>
  </si>
  <si>
    <t>품목</t>
  </si>
  <si>
    <t>비고</t>
  </si>
  <si>
    <t>2S-452</t>
  </si>
  <si>
    <t>일심가전</t>
  </si>
  <si>
    <t>경기</t>
  </si>
  <si>
    <t>최상호</t>
  </si>
  <si>
    <t>1N-231</t>
  </si>
  <si>
    <t>낙원농산</t>
  </si>
  <si>
    <t>충북</t>
  </si>
  <si>
    <t>이수정</t>
  </si>
  <si>
    <t>1Y-021</t>
  </si>
  <si>
    <t>기대농산</t>
  </si>
  <si>
    <t>전남</t>
  </si>
  <si>
    <t>3H-498</t>
  </si>
  <si>
    <t>나무제과</t>
  </si>
  <si>
    <t>김미희</t>
  </si>
  <si>
    <t>1G-003</t>
  </si>
  <si>
    <t>청원농산</t>
  </si>
  <si>
    <t>3B-243</t>
  </si>
  <si>
    <t>영광식품</t>
  </si>
  <si>
    <t>1W-102</t>
  </si>
  <si>
    <t>광명농협</t>
  </si>
  <si>
    <t>2M-812</t>
  </si>
  <si>
    <t>구일전자</t>
  </si>
  <si>
    <t>강원</t>
  </si>
  <si>
    <t>마진율에 따른 판매금액의 합계</t>
  </si>
  <si>
    <t>판매금액이 평균 이상인 업체 수</t>
  </si>
  <si>
    <t>두 번째로 높은 마진율</t>
  </si>
  <si>
    <t>*농산</t>
  </si>
  <si>
    <t>&gt;=1500</t>
  </si>
  <si>
    <t>충북 개수</t>
  </si>
  <si>
    <t>전남 개수</t>
  </si>
  <si>
    <t>경기 개수</t>
  </si>
  <si>
    <t>강원 개수</t>
  </si>
  <si>
    <t>전체 개수</t>
  </si>
  <si>
    <t>충북 평균</t>
  </si>
  <si>
    <t>전남 평균</t>
  </si>
  <si>
    <t>경기 평균</t>
  </si>
  <si>
    <t>강원 평균</t>
  </si>
  <si>
    <t>전체 평균</t>
  </si>
  <si>
    <t>경기 지역 판매금액(단위:천원)의 전체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</si>
</sst>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176" formatCode="0.0%"/>
    <numFmt numFmtId="177" formatCode="@&quot; 사원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42" fontId="2" fillId="0" borderId="12" xfId="0" applyNumberFormat="1" applyFont="1" applyBorder="1" applyAlignment="1">
      <alignment horizontal="right" vertical="center"/>
    </xf>
    <xf numFmtId="42" fontId="2" fillId="0" borderId="1" xfId="0" applyNumberFormat="1" applyFont="1" applyBorder="1" applyAlignment="1">
      <alignment horizontal="right" vertical="center"/>
    </xf>
    <xf numFmtId="42" fontId="2" fillId="0" borderId="10" xfId="0" applyNumberFormat="1" applyFont="1" applyBorder="1" applyAlignment="1">
      <alignment horizontal="right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2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최상호 </a:t>
            </a:r>
            <a:r>
              <a:rPr lang="en-US" altLang="ko-KR" sz="2000" b="1"/>
              <a:t>/ </a:t>
            </a:r>
            <a:r>
              <a:rPr lang="ko-KR" altLang="en-US" sz="2000" b="1"/>
              <a:t>이수정 사원의 </a:t>
            </a:r>
            <a:r>
              <a:rPr lang="en-US" altLang="ko-KR" sz="2000" b="1"/>
              <a:t>4</a:t>
            </a:r>
            <a:r>
              <a:rPr lang="ko-KR" altLang="en-US" sz="2000" b="1"/>
              <a:t>분기 영업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판매금액(단위:천원)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(제1작업!$C$5:$C$7,제1작업!$C$9,제1작업!$C$11:$C$12)</c:f>
              <c:strCache>
                <c:ptCount val="6"/>
                <c:pt idx="0">
                  <c:v>일심가전</c:v>
                </c:pt>
                <c:pt idx="1">
                  <c:v>낙원농산</c:v>
                </c:pt>
                <c:pt idx="2">
                  <c:v>기대농산</c:v>
                </c:pt>
                <c:pt idx="3">
                  <c:v>청원농산</c:v>
                </c:pt>
                <c:pt idx="4">
                  <c:v>광명농협</c:v>
                </c:pt>
                <c:pt idx="5">
                  <c:v>구일전자</c:v>
                </c:pt>
              </c:strCache>
            </c:strRef>
          </c:cat>
          <c:val>
            <c:numRef>
              <c:f>(제1작업!$G$5:$G$7,제1작업!$G$9,제1작업!$G$11:$G$12)</c:f>
              <c:numCache>
                <c:formatCode>_("₩"* #,##0_);_("₩"* \(#,##0\);_("₩"* "-"_);_(@_)</c:formatCode>
                <c:ptCount val="6"/>
                <c:pt idx="0">
                  <c:v>2370</c:v>
                </c:pt>
                <c:pt idx="1">
                  <c:v>1210</c:v>
                </c:pt>
                <c:pt idx="2">
                  <c:v>1570</c:v>
                </c:pt>
                <c:pt idx="3">
                  <c:v>1980</c:v>
                </c:pt>
                <c:pt idx="4">
                  <c:v>2180</c:v>
                </c:pt>
                <c:pt idx="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12-8B09-14B6DB23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6061535"/>
        <c:axId val="286063615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마진율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FBF-4A12-8B09-14B6DB23D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일심가전</c:v>
                </c:pt>
                <c:pt idx="1">
                  <c:v>낙원농산</c:v>
                </c:pt>
                <c:pt idx="2">
                  <c:v>기대농산</c:v>
                </c:pt>
                <c:pt idx="3">
                  <c:v>청원농산</c:v>
                </c:pt>
                <c:pt idx="4">
                  <c:v>광명농협</c:v>
                </c:pt>
                <c:pt idx="5">
                  <c:v>구일전자</c:v>
                </c:pt>
              </c:strCache>
            </c:strRef>
          </c:cat>
          <c:val>
            <c:numRef>
              <c:f>(제1작업!$H$5:$H$7,제1작업!$H$9,제1작업!$H$11:$H$12)</c:f>
              <c:numCache>
                <c:formatCode>0.0%</c:formatCode>
                <c:ptCount val="6"/>
                <c:pt idx="0">
                  <c:v>0.184</c:v>
                </c:pt>
                <c:pt idx="1">
                  <c:v>8.7999999999999995E-2</c:v>
                </c:pt>
                <c:pt idx="2">
                  <c:v>0.192</c:v>
                </c:pt>
                <c:pt idx="3">
                  <c:v>0.23699999999999999</c:v>
                </c:pt>
                <c:pt idx="4">
                  <c:v>9.5000000000000001E-2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F-4A12-8B09-14B6DB23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43679"/>
        <c:axId val="286064447"/>
      </c:lineChart>
      <c:catAx>
        <c:axId val="2860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6063615"/>
        <c:crosses val="autoZero"/>
        <c:auto val="1"/>
        <c:lblAlgn val="ctr"/>
        <c:lblOffset val="100"/>
        <c:noMultiLvlLbl val="0"/>
      </c:catAx>
      <c:valAx>
        <c:axId val="286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6061535"/>
        <c:crosses val="autoZero"/>
        <c:crossBetween val="between"/>
      </c:valAx>
      <c:valAx>
        <c:axId val="286064447"/>
        <c:scaling>
          <c:orientation val="minMax"/>
          <c:max val="0.28000000000000003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62343679"/>
        <c:crosses val="max"/>
        <c:crossBetween val="between"/>
        <c:majorUnit val="7.0000000000000007E-2"/>
      </c:valAx>
      <c:catAx>
        <c:axId val="2062343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06444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76200</xdr:rowOff>
    </xdr:from>
    <xdr:to>
      <xdr:col>6</xdr:col>
      <xdr:colOff>638175</xdr:colOff>
      <xdr:row>2</xdr:row>
      <xdr:rowOff>228600</xdr:rowOff>
    </xdr:to>
    <xdr:sp macro="" textlink="">
      <xdr:nvSpPr>
        <xdr:cNvPr id="2" name="육각형 1"/>
        <xdr:cNvSpPr/>
      </xdr:nvSpPr>
      <xdr:spPr>
        <a:xfrm>
          <a:off x="142875" y="76200"/>
          <a:ext cx="5019675" cy="781050"/>
        </a:xfrm>
        <a:prstGeom prst="hexagon">
          <a:avLst/>
        </a:prstGeom>
        <a:solidFill>
          <a:srgbClr val="FFC000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★ </a:t>
          </a:r>
          <a:r>
            <a:rPr lang="en-US" altLang="ko-KR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2020</a:t>
          </a:r>
          <a:r>
            <a:rPr lang="ko-KR" altLang="en-US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년 </a:t>
          </a:r>
          <a:r>
            <a:rPr lang="en-US" altLang="ko-KR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4</a:t>
          </a:r>
          <a:r>
            <a:rPr lang="ko-KR" altLang="en-US" sz="20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분기 영업 현황 ★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104775</xdr:rowOff>
    </xdr:from>
    <xdr:to>
      <xdr:col>10</xdr:col>
      <xdr:colOff>19050</xdr:colOff>
      <xdr:row>2</xdr:row>
      <xdr:rowOff>276225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04775"/>
          <a:ext cx="24288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0.53943</cdr:x>
      <cdr:y>0.10783</cdr:y>
    </cdr:from>
    <cdr:to>
      <cdr:x>0.65185</cdr:x>
      <cdr:y>0.16175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5020143" y="655821"/>
          <a:ext cx="1046189" cy="327910"/>
        </a:xfrm>
        <a:prstGeom xmlns:a="http://schemas.openxmlformats.org/drawingml/2006/main" prst="wedgeRectCallout">
          <a:avLst>
            <a:gd name="adj1" fmla="val -20833"/>
            <a:gd name="adj2" fmla="val 114118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최고 마진율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4" width="10.625" style="1" customWidth="1"/>
    <col min="5" max="5" width="12.625" style="1" customWidth="1"/>
    <col min="6" max="6" width="13.625" style="1" customWidth="1"/>
    <col min="7" max="7" width="14" style="1" customWidth="1"/>
    <col min="8" max="8" width="10.5" style="1" customWidth="1"/>
    <col min="9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6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8" t="s">
        <v>5</v>
      </c>
      <c r="H4" s="17" t="s">
        <v>6</v>
      </c>
      <c r="I4" s="17" t="s">
        <v>7</v>
      </c>
      <c r="J4" s="19" t="s">
        <v>8</v>
      </c>
    </row>
    <row r="5" spans="2:10" ht="21.95" customHeight="1" x14ac:dyDescent="0.3">
      <c r="B5" s="2" t="s">
        <v>9</v>
      </c>
      <c r="C5" s="3" t="s">
        <v>10</v>
      </c>
      <c r="D5" s="3" t="s">
        <v>11</v>
      </c>
      <c r="E5" s="27" t="s">
        <v>12</v>
      </c>
      <c r="F5" s="4">
        <v>43606</v>
      </c>
      <c r="G5" s="24">
        <v>2370</v>
      </c>
      <c r="H5" s="21">
        <v>0.184</v>
      </c>
      <c r="I5" s="3" t="str">
        <f>IF(LEFT(B5,1)="1","농산물",IF(LEFT(B5,1)="2","전자제품","제과제빵"))</f>
        <v>전자제품</v>
      </c>
      <c r="J5" s="5" t="str">
        <f>IF(YEAR(F5)=2020,"신규입점","")</f>
        <v/>
      </c>
    </row>
    <row r="6" spans="2:10" ht="21.95" customHeight="1" x14ac:dyDescent="0.3">
      <c r="B6" s="6" t="s">
        <v>13</v>
      </c>
      <c r="C6" s="7" t="s">
        <v>14</v>
      </c>
      <c r="D6" s="7" t="s">
        <v>15</v>
      </c>
      <c r="E6" s="28" t="s">
        <v>16</v>
      </c>
      <c r="F6" s="8">
        <v>42614</v>
      </c>
      <c r="G6" s="25">
        <v>1210</v>
      </c>
      <c r="H6" s="22">
        <v>8.7999999999999995E-2</v>
      </c>
      <c r="I6" s="3" t="str">
        <f t="shared" ref="I6:I12" si="0">IF(LEFT(B6,1)="1","농산물",IF(LEFT(B6,1)="2","전자제품","제과제빵"))</f>
        <v>농산물</v>
      </c>
      <c r="J6" s="5" t="str">
        <f t="shared" ref="J6:J12" si="1">IF(YEAR(F6)=2020,"신규입점","")</f>
        <v/>
      </c>
    </row>
    <row r="7" spans="2:10" ht="21.95" customHeight="1" x14ac:dyDescent="0.3">
      <c r="B7" s="6" t="s">
        <v>17</v>
      </c>
      <c r="C7" s="7" t="s">
        <v>18</v>
      </c>
      <c r="D7" s="7" t="s">
        <v>19</v>
      </c>
      <c r="E7" s="28" t="s">
        <v>16</v>
      </c>
      <c r="F7" s="8">
        <v>42277</v>
      </c>
      <c r="G7" s="25">
        <v>1570</v>
      </c>
      <c r="H7" s="22">
        <v>0.192</v>
      </c>
      <c r="I7" s="3" t="str">
        <f t="shared" si="0"/>
        <v>농산물</v>
      </c>
      <c r="J7" s="5" t="str">
        <f t="shared" si="1"/>
        <v/>
      </c>
    </row>
    <row r="8" spans="2:10" ht="21.95" customHeight="1" x14ac:dyDescent="0.3">
      <c r="B8" s="6" t="s">
        <v>20</v>
      </c>
      <c r="C8" s="7" t="s">
        <v>21</v>
      </c>
      <c r="D8" s="7" t="s">
        <v>11</v>
      </c>
      <c r="E8" s="28" t="s">
        <v>22</v>
      </c>
      <c r="F8" s="8">
        <v>43536</v>
      </c>
      <c r="G8" s="25">
        <v>2145</v>
      </c>
      <c r="H8" s="22">
        <v>9.6000000000000002E-2</v>
      </c>
      <c r="I8" s="3" t="str">
        <f t="shared" si="0"/>
        <v>제과제빵</v>
      </c>
      <c r="J8" s="5" t="str">
        <f t="shared" si="1"/>
        <v/>
      </c>
    </row>
    <row r="9" spans="2:10" ht="21.95" customHeight="1" x14ac:dyDescent="0.3">
      <c r="B9" s="6" t="s">
        <v>23</v>
      </c>
      <c r="C9" s="7" t="s">
        <v>24</v>
      </c>
      <c r="D9" s="7" t="s">
        <v>15</v>
      </c>
      <c r="E9" s="28" t="s">
        <v>12</v>
      </c>
      <c r="F9" s="8">
        <v>41856</v>
      </c>
      <c r="G9" s="25">
        <v>1980</v>
      </c>
      <c r="H9" s="22">
        <v>0.23699999999999999</v>
      </c>
      <c r="I9" s="3" t="str">
        <f t="shared" si="0"/>
        <v>농산물</v>
      </c>
      <c r="J9" s="5" t="str">
        <f t="shared" si="1"/>
        <v/>
      </c>
    </row>
    <row r="10" spans="2:10" ht="21.95" customHeight="1" x14ac:dyDescent="0.3">
      <c r="B10" s="6" t="s">
        <v>25</v>
      </c>
      <c r="C10" s="7" t="s">
        <v>26</v>
      </c>
      <c r="D10" s="7" t="s">
        <v>19</v>
      </c>
      <c r="E10" s="28" t="s">
        <v>22</v>
      </c>
      <c r="F10" s="8">
        <v>43882</v>
      </c>
      <c r="G10" s="25">
        <v>1270</v>
      </c>
      <c r="H10" s="22">
        <v>9.0999999999999998E-2</v>
      </c>
      <c r="I10" s="3" t="str">
        <f t="shared" si="0"/>
        <v>제과제빵</v>
      </c>
      <c r="J10" s="5" t="str">
        <f t="shared" si="1"/>
        <v>신규입점</v>
      </c>
    </row>
    <row r="11" spans="2:10" ht="21.95" customHeight="1" x14ac:dyDescent="0.3">
      <c r="B11" s="6" t="s">
        <v>27</v>
      </c>
      <c r="C11" s="7" t="s">
        <v>28</v>
      </c>
      <c r="D11" s="7" t="s">
        <v>11</v>
      </c>
      <c r="E11" s="28" t="s">
        <v>16</v>
      </c>
      <c r="F11" s="8">
        <v>43955</v>
      </c>
      <c r="G11" s="25">
        <v>2180</v>
      </c>
      <c r="H11" s="22">
        <v>9.5000000000000001E-2</v>
      </c>
      <c r="I11" s="3" t="str">
        <f t="shared" si="0"/>
        <v>농산물</v>
      </c>
      <c r="J11" s="5" t="str">
        <f t="shared" si="1"/>
        <v>신규입점</v>
      </c>
    </row>
    <row r="12" spans="2:10" ht="21.95" customHeight="1" thickBot="1" x14ac:dyDescent="0.35">
      <c r="B12" s="9" t="s">
        <v>29</v>
      </c>
      <c r="C12" s="10" t="s">
        <v>30</v>
      </c>
      <c r="D12" s="10" t="s">
        <v>31</v>
      </c>
      <c r="E12" s="29" t="s">
        <v>12</v>
      </c>
      <c r="F12" s="11">
        <v>42471</v>
      </c>
      <c r="G12" s="26">
        <v>1250</v>
      </c>
      <c r="H12" s="23">
        <v>0.2</v>
      </c>
      <c r="I12" s="3" t="str">
        <f t="shared" si="0"/>
        <v>전자제품</v>
      </c>
      <c r="J12" s="5" t="str">
        <f t="shared" si="1"/>
        <v/>
      </c>
    </row>
    <row r="13" spans="2:10" ht="21.95" customHeight="1" x14ac:dyDescent="0.3">
      <c r="B13" s="45" t="s">
        <v>32</v>
      </c>
      <c r="C13" s="42"/>
      <c r="D13" s="42"/>
      <c r="E13" s="12">
        <f>ROUND(SUMPRODUCT(G5:G12,마진율),-1)</f>
        <v>2090</v>
      </c>
      <c r="F13" s="40"/>
      <c r="G13" s="42" t="s">
        <v>33</v>
      </c>
      <c r="H13" s="42"/>
      <c r="I13" s="42"/>
      <c r="J13" s="13" t="str">
        <f>COUNTIF(G5:G12,"&gt;="&amp;AVERAGE(G5:G12))&amp;"개"</f>
        <v>4개</v>
      </c>
    </row>
    <row r="14" spans="2:10" ht="21.95" customHeight="1" thickBot="1" x14ac:dyDescent="0.35">
      <c r="B14" s="43" t="s">
        <v>34</v>
      </c>
      <c r="C14" s="44"/>
      <c r="D14" s="44"/>
      <c r="E14" s="39">
        <f>LARGE(마진율,2)</f>
        <v>0.2</v>
      </c>
      <c r="F14" s="41"/>
      <c r="G14" s="20" t="s">
        <v>1</v>
      </c>
      <c r="H14" s="14" t="s">
        <v>10</v>
      </c>
      <c r="I14" s="20" t="s">
        <v>3</v>
      </c>
      <c r="J14" s="15" t="str">
        <f>VLOOKUP(H14,C5:H12,3,0)</f>
        <v>최상호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" priority="1">
      <formula>$H5&gt;=10%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0.75" customWidth="1"/>
    <col min="4" max="5" width="11.625" bestFit="1" customWidth="1"/>
    <col min="6" max="6" width="13.25" bestFit="1" customWidth="1"/>
    <col min="7" max="7" width="12.625" customWidth="1"/>
  </cols>
  <sheetData>
    <row r="1" spans="2:8" ht="17.25" thickBot="1" x14ac:dyDescent="0.35"/>
    <row r="2" spans="2:8" ht="27.75" thickBot="1" x14ac:dyDescent="0.35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8" t="s">
        <v>5</v>
      </c>
      <c r="H2" s="17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27" t="s">
        <v>12</v>
      </c>
      <c r="F3" s="4">
        <v>43606</v>
      </c>
      <c r="G3" s="24">
        <v>2370</v>
      </c>
      <c r="H3" s="21">
        <v>0.184</v>
      </c>
    </row>
    <row r="4" spans="2:8" x14ac:dyDescent="0.3">
      <c r="B4" s="6" t="s">
        <v>13</v>
      </c>
      <c r="C4" s="7" t="s">
        <v>14</v>
      </c>
      <c r="D4" s="7" t="s">
        <v>15</v>
      </c>
      <c r="E4" s="28" t="s">
        <v>16</v>
      </c>
      <c r="F4" s="8">
        <v>42614</v>
      </c>
      <c r="G4" s="25">
        <v>1210</v>
      </c>
      <c r="H4" s="22">
        <v>8.7999999999999995E-2</v>
      </c>
    </row>
    <row r="5" spans="2:8" x14ac:dyDescent="0.3">
      <c r="B5" s="6" t="s">
        <v>17</v>
      </c>
      <c r="C5" s="7" t="s">
        <v>18</v>
      </c>
      <c r="D5" s="7" t="s">
        <v>19</v>
      </c>
      <c r="E5" s="28" t="s">
        <v>16</v>
      </c>
      <c r="F5" s="8">
        <v>42277</v>
      </c>
      <c r="G5" s="25">
        <v>1570</v>
      </c>
      <c r="H5" s="22">
        <v>0.192</v>
      </c>
    </row>
    <row r="6" spans="2:8" x14ac:dyDescent="0.3">
      <c r="B6" s="6" t="s">
        <v>20</v>
      </c>
      <c r="C6" s="7" t="s">
        <v>21</v>
      </c>
      <c r="D6" s="7" t="s">
        <v>11</v>
      </c>
      <c r="E6" s="28" t="s">
        <v>22</v>
      </c>
      <c r="F6" s="8">
        <v>43536</v>
      </c>
      <c r="G6" s="25">
        <v>2349.9999999999959</v>
      </c>
      <c r="H6" s="22">
        <v>9.6000000000000002E-2</v>
      </c>
    </row>
    <row r="7" spans="2:8" x14ac:dyDescent="0.3">
      <c r="B7" s="6" t="s">
        <v>23</v>
      </c>
      <c r="C7" s="7" t="s">
        <v>24</v>
      </c>
      <c r="D7" s="7" t="s">
        <v>15</v>
      </c>
      <c r="E7" s="28" t="s">
        <v>12</v>
      </c>
      <c r="F7" s="8">
        <v>41856</v>
      </c>
      <c r="G7" s="25">
        <v>1980</v>
      </c>
      <c r="H7" s="22">
        <v>0.23699999999999999</v>
      </c>
    </row>
    <row r="8" spans="2:8" x14ac:dyDescent="0.3">
      <c r="B8" s="6" t="s">
        <v>25</v>
      </c>
      <c r="C8" s="7" t="s">
        <v>26</v>
      </c>
      <c r="D8" s="7" t="s">
        <v>19</v>
      </c>
      <c r="E8" s="28" t="s">
        <v>22</v>
      </c>
      <c r="F8" s="8">
        <v>43882</v>
      </c>
      <c r="G8" s="25">
        <v>1270</v>
      </c>
      <c r="H8" s="22">
        <v>9.0999999999999998E-2</v>
      </c>
    </row>
    <row r="9" spans="2:8" x14ac:dyDescent="0.3">
      <c r="B9" s="6" t="s">
        <v>27</v>
      </c>
      <c r="C9" s="7" t="s">
        <v>28</v>
      </c>
      <c r="D9" s="7" t="s">
        <v>11</v>
      </c>
      <c r="E9" s="28" t="s">
        <v>16</v>
      </c>
      <c r="F9" s="8">
        <v>43955</v>
      </c>
      <c r="G9" s="25">
        <v>2180</v>
      </c>
      <c r="H9" s="22">
        <v>9.5000000000000001E-2</v>
      </c>
    </row>
    <row r="10" spans="2:8" x14ac:dyDescent="0.3">
      <c r="B10" s="9" t="s">
        <v>29</v>
      </c>
      <c r="C10" s="10" t="s">
        <v>30</v>
      </c>
      <c r="D10" s="10" t="s">
        <v>31</v>
      </c>
      <c r="E10" s="29" t="s">
        <v>12</v>
      </c>
      <c r="F10" s="11">
        <v>42471</v>
      </c>
      <c r="G10" s="26">
        <v>1250</v>
      </c>
      <c r="H10" s="23">
        <v>0.2</v>
      </c>
    </row>
    <row r="11" spans="2:8" x14ac:dyDescent="0.3">
      <c r="B11" s="46" t="s">
        <v>47</v>
      </c>
      <c r="C11" s="46"/>
      <c r="D11" s="46"/>
      <c r="E11" s="46"/>
      <c r="F11" s="46"/>
      <c r="G11" s="46"/>
      <c r="H11" s="30">
        <f>DAVERAGE(B2:H10,G2,D2:D3)</f>
        <v>2299.9999999999986</v>
      </c>
    </row>
    <row r="13" spans="2:8" ht="17.25" thickBot="1" x14ac:dyDescent="0.35"/>
    <row r="14" spans="2:8" ht="27.75" thickBot="1" x14ac:dyDescent="0.35">
      <c r="B14" s="17" t="s">
        <v>1</v>
      </c>
      <c r="C14" s="18" t="s">
        <v>5</v>
      </c>
    </row>
    <row r="15" spans="2:8" x14ac:dyDescent="0.3">
      <c r="B15" t="s">
        <v>35</v>
      </c>
      <c r="C15" t="s">
        <v>36</v>
      </c>
    </row>
    <row r="17" spans="2:5" ht="17.25" thickBot="1" x14ac:dyDescent="0.35"/>
    <row r="18" spans="2:5" ht="27.75" thickBot="1" x14ac:dyDescent="0.35">
      <c r="B18" s="17" t="s">
        <v>1</v>
      </c>
      <c r="C18" s="17" t="s">
        <v>2</v>
      </c>
      <c r="D18" s="17" t="s">
        <v>3</v>
      </c>
      <c r="E18" s="18" t="s">
        <v>5</v>
      </c>
    </row>
    <row r="19" spans="2:5" x14ac:dyDescent="0.3">
      <c r="B19" s="7" t="s">
        <v>18</v>
      </c>
      <c r="C19" s="7" t="s">
        <v>19</v>
      </c>
      <c r="D19" s="28" t="s">
        <v>16</v>
      </c>
      <c r="E19" s="25">
        <v>1570</v>
      </c>
    </row>
    <row r="20" spans="2:5" x14ac:dyDescent="0.3">
      <c r="B20" s="7" t="s">
        <v>24</v>
      </c>
      <c r="C20" s="7" t="s">
        <v>15</v>
      </c>
      <c r="D20" s="28" t="s">
        <v>12</v>
      </c>
      <c r="E20" s="25">
        <v>1980</v>
      </c>
    </row>
  </sheetData>
  <mergeCells count="1">
    <mergeCell ref="B11:G11"/>
  </mergeCells>
  <phoneticPr fontId="1" type="noConversion"/>
  <conditionalFormatting sqref="B3:H10">
    <cfRule type="expression" dxfId="1" priority="1">
      <formula>$H3&gt;=10%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3" max="3" width="9.75" bestFit="1" customWidth="1"/>
    <col min="4" max="4" width="10.5" bestFit="1" customWidth="1"/>
    <col min="5" max="5" width="12.75" bestFit="1" customWidth="1"/>
    <col min="6" max="6" width="13.25" bestFit="1" customWidth="1"/>
    <col min="7" max="7" width="11.25" bestFit="1" customWidth="1"/>
  </cols>
  <sheetData>
    <row r="1" spans="2:8" ht="17.25" thickBot="1" x14ac:dyDescent="0.35"/>
    <row r="2" spans="2:8" ht="27.75" thickBot="1" x14ac:dyDescent="0.35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8" t="s">
        <v>5</v>
      </c>
      <c r="H2" s="17" t="s">
        <v>6</v>
      </c>
    </row>
    <row r="3" spans="2:8" x14ac:dyDescent="0.3">
      <c r="B3" s="2" t="s">
        <v>23</v>
      </c>
      <c r="C3" s="3" t="s">
        <v>24</v>
      </c>
      <c r="D3" s="3" t="s">
        <v>15</v>
      </c>
      <c r="E3" s="27" t="s">
        <v>12</v>
      </c>
      <c r="F3" s="4">
        <v>41856</v>
      </c>
      <c r="G3" s="24">
        <v>1980</v>
      </c>
      <c r="H3" s="21">
        <v>0.23699999999999999</v>
      </c>
    </row>
    <row r="4" spans="2:8" x14ac:dyDescent="0.3">
      <c r="B4" s="6" t="s">
        <v>13</v>
      </c>
      <c r="C4" s="7" t="s">
        <v>14</v>
      </c>
      <c r="D4" s="7" t="s">
        <v>15</v>
      </c>
      <c r="E4" s="28" t="s">
        <v>16</v>
      </c>
      <c r="F4" s="8">
        <v>42614</v>
      </c>
      <c r="G4" s="25">
        <v>1210</v>
      </c>
      <c r="H4" s="22">
        <v>8.7999999999999995E-2</v>
      </c>
    </row>
    <row r="5" spans="2:8" x14ac:dyDescent="0.3">
      <c r="B5" s="6"/>
      <c r="C5" s="7"/>
      <c r="D5" s="31" t="s">
        <v>42</v>
      </c>
      <c r="E5" s="28"/>
      <c r="F5" s="8"/>
      <c r="G5" s="25">
        <f>SUBTOTAL(1,G3:G4)</f>
        <v>1595</v>
      </c>
      <c r="H5" s="22"/>
    </row>
    <row r="6" spans="2:8" x14ac:dyDescent="0.3">
      <c r="B6" s="6"/>
      <c r="C6" s="7">
        <f>SUBTOTAL(3,C3:C4)</f>
        <v>2</v>
      </c>
      <c r="D6" s="31" t="s">
        <v>37</v>
      </c>
      <c r="E6" s="28"/>
      <c r="F6" s="8"/>
      <c r="G6" s="25"/>
      <c r="H6" s="22"/>
    </row>
    <row r="7" spans="2:8" x14ac:dyDescent="0.3">
      <c r="B7" s="6" t="s">
        <v>17</v>
      </c>
      <c r="C7" s="7" t="s">
        <v>18</v>
      </c>
      <c r="D7" s="7" t="s">
        <v>19</v>
      </c>
      <c r="E7" s="28" t="s">
        <v>16</v>
      </c>
      <c r="F7" s="8">
        <v>42277</v>
      </c>
      <c r="G7" s="25">
        <v>1570</v>
      </c>
      <c r="H7" s="22">
        <v>0.192</v>
      </c>
    </row>
    <row r="8" spans="2:8" x14ac:dyDescent="0.3">
      <c r="B8" s="6" t="s">
        <v>25</v>
      </c>
      <c r="C8" s="7" t="s">
        <v>26</v>
      </c>
      <c r="D8" s="7" t="s">
        <v>19</v>
      </c>
      <c r="E8" s="28" t="s">
        <v>22</v>
      </c>
      <c r="F8" s="8">
        <v>43882</v>
      </c>
      <c r="G8" s="25">
        <v>1270</v>
      </c>
      <c r="H8" s="22">
        <v>9.0999999999999998E-2</v>
      </c>
    </row>
    <row r="9" spans="2:8" x14ac:dyDescent="0.3">
      <c r="B9" s="6"/>
      <c r="C9" s="7"/>
      <c r="D9" s="31" t="s">
        <v>43</v>
      </c>
      <c r="E9" s="28"/>
      <c r="F9" s="8"/>
      <c r="G9" s="25">
        <f>SUBTOTAL(1,G7:G8)</f>
        <v>1420</v>
      </c>
      <c r="H9" s="22"/>
    </row>
    <row r="10" spans="2:8" x14ac:dyDescent="0.3">
      <c r="B10" s="6"/>
      <c r="C10" s="7">
        <f>SUBTOTAL(3,C7:C8)</f>
        <v>2</v>
      </c>
      <c r="D10" s="31" t="s">
        <v>38</v>
      </c>
      <c r="E10" s="28"/>
      <c r="F10" s="8"/>
      <c r="G10" s="25"/>
      <c r="H10" s="22"/>
    </row>
    <row r="11" spans="2:8" x14ac:dyDescent="0.3">
      <c r="B11" s="6" t="s">
        <v>9</v>
      </c>
      <c r="C11" s="7" t="s">
        <v>10</v>
      </c>
      <c r="D11" s="7" t="s">
        <v>11</v>
      </c>
      <c r="E11" s="28" t="s">
        <v>12</v>
      </c>
      <c r="F11" s="8">
        <v>43606</v>
      </c>
      <c r="G11" s="25">
        <v>2370</v>
      </c>
      <c r="H11" s="22">
        <v>0.184</v>
      </c>
    </row>
    <row r="12" spans="2:8" x14ac:dyDescent="0.3">
      <c r="B12" s="6" t="s">
        <v>27</v>
      </c>
      <c r="C12" s="7" t="s">
        <v>28</v>
      </c>
      <c r="D12" s="7" t="s">
        <v>11</v>
      </c>
      <c r="E12" s="28" t="s">
        <v>16</v>
      </c>
      <c r="F12" s="8">
        <v>43955</v>
      </c>
      <c r="G12" s="25">
        <v>2180</v>
      </c>
      <c r="H12" s="22">
        <v>9.5000000000000001E-2</v>
      </c>
    </row>
    <row r="13" spans="2:8" x14ac:dyDescent="0.3">
      <c r="B13" s="6" t="s">
        <v>20</v>
      </c>
      <c r="C13" s="7" t="s">
        <v>21</v>
      </c>
      <c r="D13" s="7" t="s">
        <v>11</v>
      </c>
      <c r="E13" s="28" t="s">
        <v>22</v>
      </c>
      <c r="F13" s="8">
        <v>43536</v>
      </c>
      <c r="G13" s="25">
        <v>2145</v>
      </c>
      <c r="H13" s="22">
        <v>9.6000000000000002E-2</v>
      </c>
    </row>
    <row r="14" spans="2:8" x14ac:dyDescent="0.3">
      <c r="B14" s="9"/>
      <c r="C14" s="10"/>
      <c r="D14" s="32" t="s">
        <v>44</v>
      </c>
      <c r="E14" s="29"/>
      <c r="F14" s="11"/>
      <c r="G14" s="26">
        <f>SUBTOTAL(1,G11:G13)</f>
        <v>2231.6666666666665</v>
      </c>
      <c r="H14" s="23"/>
    </row>
    <row r="15" spans="2:8" x14ac:dyDescent="0.3">
      <c r="B15" s="9"/>
      <c r="C15" s="10">
        <f>SUBTOTAL(3,C11:C13)</f>
        <v>3</v>
      </c>
      <c r="D15" s="32" t="s">
        <v>39</v>
      </c>
      <c r="E15" s="29"/>
      <c r="F15" s="11"/>
      <c r="G15" s="26"/>
      <c r="H15" s="23"/>
    </row>
    <row r="16" spans="2:8" x14ac:dyDescent="0.3">
      <c r="B16" s="9" t="s">
        <v>29</v>
      </c>
      <c r="C16" s="10" t="s">
        <v>30</v>
      </c>
      <c r="D16" s="10" t="s">
        <v>31</v>
      </c>
      <c r="E16" s="29" t="s">
        <v>12</v>
      </c>
      <c r="F16" s="11">
        <v>42471</v>
      </c>
      <c r="G16" s="26">
        <v>1250</v>
      </c>
      <c r="H16" s="23">
        <v>0.2</v>
      </c>
    </row>
    <row r="17" spans="2:8" x14ac:dyDescent="0.3">
      <c r="B17" s="33"/>
      <c r="C17" s="33"/>
      <c r="D17" s="38" t="s">
        <v>45</v>
      </c>
      <c r="E17" s="34"/>
      <c r="F17" s="35"/>
      <c r="G17" s="36">
        <f>SUBTOTAL(1,G16:G16)</f>
        <v>1250</v>
      </c>
      <c r="H17" s="37"/>
    </row>
    <row r="18" spans="2:8" x14ac:dyDescent="0.3">
      <c r="B18" s="33"/>
      <c r="C18" s="33">
        <f>SUBTOTAL(3,C16:C16)</f>
        <v>1</v>
      </c>
      <c r="D18" s="38" t="s">
        <v>40</v>
      </c>
      <c r="E18" s="34"/>
      <c r="F18" s="35"/>
      <c r="G18" s="36"/>
      <c r="H18" s="37"/>
    </row>
    <row r="19" spans="2:8" x14ac:dyDescent="0.3">
      <c r="B19" s="33"/>
      <c r="C19" s="33"/>
      <c r="D19" s="38" t="s">
        <v>46</v>
      </c>
      <c r="E19" s="34"/>
      <c r="F19" s="35"/>
      <c r="G19" s="36">
        <f>SUBTOTAL(1,G3:G16)</f>
        <v>1746.875</v>
      </c>
      <c r="H19" s="37"/>
    </row>
    <row r="20" spans="2:8" x14ac:dyDescent="0.3">
      <c r="B20" s="33"/>
      <c r="C20" s="33">
        <f>SUBTOTAL(3,C3:C16)</f>
        <v>8</v>
      </c>
      <c r="D20" s="38" t="s">
        <v>41</v>
      </c>
      <c r="E20" s="34"/>
      <c r="F20" s="35"/>
      <c r="G20" s="36"/>
      <c r="H20" s="37"/>
    </row>
  </sheetData>
  <sortState ref="B3:H10">
    <sortCondition descending="1" ref="D3:D10"/>
    <sortCondition descending="1" ref="E3:E10"/>
  </sortState>
  <phoneticPr fontId="1" type="noConversion"/>
  <conditionalFormatting sqref="B3:H20">
    <cfRule type="expression" dxfId="0" priority="1">
      <formula>$H3&gt;=10%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마진율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2020-02-28T08:54:41Z</dcterms:created>
  <dcterms:modified xsi:type="dcterms:W3CDTF">2020-03-27T07:16:28Z</dcterms:modified>
</cp:coreProperties>
</file>