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  <sheet name="제4작업" sheetId="9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결제금액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H15" i="3"/>
  <c r="H10" i="3"/>
  <c r="H5" i="3"/>
  <c r="H17" i="3" s="1"/>
  <c r="C16" i="3"/>
  <c r="C11" i="3"/>
  <c r="C6" i="3"/>
  <c r="H11" i="2"/>
  <c r="J14" i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<sst xmlns="http://schemas.openxmlformats.org/spreadsheetml/2006/main" count="133" uniqueCount="43">
  <si>
    <t>고객코드</t>
  </si>
  <si>
    <t>고객명</t>
  </si>
  <si>
    <t>생년월일</t>
  </si>
  <si>
    <t>거래지점</t>
  </si>
  <si>
    <t>결제일</t>
  </si>
  <si>
    <t>우리포인트</t>
  </si>
  <si>
    <t>결제금액
(단위:원)</t>
  </si>
  <si>
    <t>등급</t>
  </si>
  <si>
    <t>비고</t>
  </si>
  <si>
    <t>82-G6314</t>
  </si>
  <si>
    <t>이장수</t>
  </si>
  <si>
    <t>중구</t>
  </si>
  <si>
    <t>86-V8463</t>
  </si>
  <si>
    <t>김종민</t>
  </si>
  <si>
    <t>남구</t>
  </si>
  <si>
    <t>90-H3678</t>
  </si>
  <si>
    <t>최윤정</t>
  </si>
  <si>
    <t>북구</t>
  </si>
  <si>
    <t>78-G4290</t>
  </si>
  <si>
    <t>박성광</t>
  </si>
  <si>
    <t>83-V6495</t>
  </si>
  <si>
    <t>이가현</t>
  </si>
  <si>
    <t>92-H4765</t>
  </si>
  <si>
    <t>왕성호</t>
  </si>
  <si>
    <t>91-G8132</t>
  </si>
  <si>
    <t>장호범</t>
  </si>
  <si>
    <t>94-V9872</t>
  </si>
  <si>
    <t>김혜선</t>
  </si>
  <si>
    <t>김혜선 고객의 출생 연도</t>
  </si>
  <si>
    <t>이장수 고객의 나이</t>
  </si>
  <si>
    <t>포인트차감
결제금액</t>
  </si>
  <si>
    <t>최대/최소 결제금액(단위:원) 차이</t>
    <phoneticPr fontId="1" type="noConversion"/>
  </si>
  <si>
    <t>우리포인트의 전체 평균</t>
    <phoneticPr fontId="1" type="noConversion"/>
  </si>
  <si>
    <t>*V*</t>
  </si>
  <si>
    <t>&gt;=500000</t>
  </si>
  <si>
    <t>중구 개수</t>
  </si>
  <si>
    <t>북구 개수</t>
  </si>
  <si>
    <t>남구 개수</t>
  </si>
  <si>
    <t>전체 개수</t>
  </si>
  <si>
    <t>중구 요약</t>
  </si>
  <si>
    <t>북구 요약</t>
  </si>
  <si>
    <t>남구 요약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</si>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</sst>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41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41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right" vertical="center"/>
    </xf>
    <xf numFmtId="41" fontId="2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>
                <a:solidFill>
                  <a:schemeClr val="tx1"/>
                </a:solidFill>
              </a:rPr>
              <a:t>결제일이 </a:t>
            </a:r>
            <a:r>
              <a:rPr lang="en-US" altLang="ko-KR" sz="2000">
                <a:solidFill>
                  <a:schemeClr val="tx1"/>
                </a:solidFill>
              </a:rPr>
              <a:t>25</a:t>
            </a:r>
            <a:r>
              <a:rPr lang="ko-KR" altLang="en-US" sz="2000">
                <a:solidFill>
                  <a:schemeClr val="tx1"/>
                </a:solidFill>
              </a:rPr>
              <a:t>일 이전인 고객 명단</a:t>
            </a:r>
            <a:endParaRPr lang="ko-KR" sz="2000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결제금액(단위:원)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(제1작업!$C$6,제1작업!$C$8:$C$10,제1작업!$C$12)</c:f>
              <c:strCache>
                <c:ptCount val="5"/>
                <c:pt idx="0">
                  <c:v>김종민</c:v>
                </c:pt>
                <c:pt idx="1">
                  <c:v>박성광</c:v>
                </c:pt>
                <c:pt idx="2">
                  <c:v>이가현</c:v>
                </c:pt>
                <c:pt idx="3">
                  <c:v>왕성호</c:v>
                </c:pt>
                <c:pt idx="4">
                  <c:v>김혜선</c:v>
                </c:pt>
              </c:strCache>
            </c:strRef>
          </c:cat>
          <c:val>
            <c:numRef>
              <c:f>(제1작업!$H$6,제1작업!$H$8:$H$10,제1작업!$H$12)</c:f>
              <c:numCache>
                <c:formatCode>_(* #,##0_);_(* \(#,##0\);_(* "-"_);_(@_)</c:formatCode>
                <c:ptCount val="5"/>
                <c:pt idx="0">
                  <c:v>1453000</c:v>
                </c:pt>
                <c:pt idx="1">
                  <c:v>425000</c:v>
                </c:pt>
                <c:pt idx="2">
                  <c:v>955000</c:v>
                </c:pt>
                <c:pt idx="3">
                  <c:v>245000</c:v>
                </c:pt>
                <c:pt idx="4">
                  <c:v>1265000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8-49EA-9388-01C79056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32841455"/>
        <c:axId val="732842287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우리포인트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(제1작업!$C$6,제1작업!$C$8:$C$10,제1작업!$C$12)</c:f>
              <c:strCache>
                <c:ptCount val="5"/>
                <c:pt idx="0">
                  <c:v>김종민</c:v>
                </c:pt>
                <c:pt idx="1">
                  <c:v>박성광</c:v>
                </c:pt>
                <c:pt idx="2">
                  <c:v>이가현</c:v>
                </c:pt>
                <c:pt idx="3">
                  <c:v>왕성호</c:v>
                </c:pt>
                <c:pt idx="4">
                  <c:v>김혜선</c:v>
                </c:pt>
              </c:strCache>
            </c:strRef>
          </c:cat>
          <c:val>
            <c:numRef>
              <c:f>(제1작업!$G$6,제1작업!$G$8:$G$10,제1작업!$G$12)</c:f>
              <c:numCache>
                <c:formatCode>_(* #,##0_);_(* \(#,##0\);_(* "-"_);_(@_)</c:formatCode>
                <c:ptCount val="5"/>
                <c:pt idx="0">
                  <c:v>45600</c:v>
                </c:pt>
                <c:pt idx="1">
                  <c:v>65900</c:v>
                </c:pt>
                <c:pt idx="2">
                  <c:v>126800</c:v>
                </c:pt>
                <c:pt idx="3">
                  <c:v>9500</c:v>
                </c:pt>
                <c:pt idx="4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9EA-9388-01C79056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371407"/>
        <c:axId val="726374319"/>
      </c:lineChart>
      <c:catAx>
        <c:axId val="7328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32842287"/>
        <c:crosses val="autoZero"/>
        <c:auto val="1"/>
        <c:lblAlgn val="ctr"/>
        <c:lblOffset val="100"/>
        <c:noMultiLvlLbl val="0"/>
      </c:catAx>
      <c:valAx>
        <c:axId val="7328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32841455"/>
        <c:crosses val="autoZero"/>
        <c:crossBetween val="between"/>
      </c:valAx>
      <c:valAx>
        <c:axId val="726374319"/>
        <c:scaling>
          <c:orientation val="minMax"/>
          <c:max val="160000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26371407"/>
        <c:crosses val="max"/>
        <c:crossBetween val="between"/>
        <c:majorUnit val="40000"/>
      </c:valAx>
      <c:catAx>
        <c:axId val="72637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637431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0</xdr:row>
      <xdr:rowOff>104775</xdr:rowOff>
    </xdr:from>
    <xdr:to>
      <xdr:col>6</xdr:col>
      <xdr:colOff>733426</xdr:colOff>
      <xdr:row>2</xdr:row>
      <xdr:rowOff>219075</xdr:rowOff>
    </xdr:to>
    <xdr:sp macro="" textlink="">
      <xdr:nvSpPr>
        <xdr:cNvPr id="2" name="아래쪽 리본 1"/>
        <xdr:cNvSpPr/>
      </xdr:nvSpPr>
      <xdr:spPr>
        <a:xfrm>
          <a:off x="142876" y="104775"/>
          <a:ext cx="4838700" cy="742950"/>
        </a:xfrm>
        <a:prstGeom prst="ribbon">
          <a:avLst>
            <a:gd name="adj1" fmla="val 16667"/>
            <a:gd name="adj2" fmla="val 75000"/>
          </a:avLst>
        </a:prstGeom>
        <a:solidFill>
          <a:srgbClr val="FFFF00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2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우리카드 </a:t>
          </a:r>
          <a:r>
            <a:rPr lang="en-US" altLang="ko-KR" sz="22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10</a:t>
          </a:r>
          <a:r>
            <a:rPr lang="ko-KR" altLang="en-US" sz="22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결제금액</a:t>
          </a:r>
        </a:p>
      </xdr:txBody>
    </xdr:sp>
    <xdr:clientData/>
  </xdr:twoCellAnchor>
  <xdr:twoCellAnchor editAs="oneCell">
    <xdr:from>
      <xdr:col>7</xdr:col>
      <xdr:colOff>238125</xdr:colOff>
      <xdr:row>0</xdr:row>
      <xdr:rowOff>95250</xdr:rowOff>
    </xdr:from>
    <xdr:to>
      <xdr:col>10</xdr:col>
      <xdr:colOff>19050</xdr:colOff>
      <xdr:row>2</xdr:row>
      <xdr:rowOff>266700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95250"/>
          <a:ext cx="23336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0.31544</cdr:x>
      <cdr:y>0.12452</cdr:y>
    </cdr:from>
    <cdr:to>
      <cdr:x>0.46896</cdr:x>
      <cdr:y>0.22336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2935574" y="757315"/>
          <a:ext cx="1428750" cy="601168"/>
        </a:xfrm>
        <a:prstGeom xmlns:a="http://schemas.openxmlformats.org/drawingml/2006/main" prst="wedgeEllipseCallout">
          <a:avLst>
            <a:gd name="adj1" fmla="val 65506"/>
            <a:gd name="adj2" fmla="val 71591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최고 포인트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2" customWidth="1"/>
    <col min="2" max="3" width="10.625" style="2" customWidth="1"/>
    <col min="4" max="4" width="11.625" style="2" bestFit="1" customWidth="1"/>
    <col min="5" max="6" width="10.625" style="2" customWidth="1"/>
    <col min="7" max="8" width="11.625" style="2" customWidth="1"/>
    <col min="9" max="9" width="11.25" style="2" customWidth="1"/>
    <col min="10" max="10" width="10.625" style="2" customWidth="1"/>
    <col min="11" max="16384" width="9" style="2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x14ac:dyDescent="0.3">
      <c r="B4" s="9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1" t="s">
        <v>6</v>
      </c>
      <c r="I4" s="10" t="s">
        <v>7</v>
      </c>
      <c r="J4" s="12" t="s">
        <v>8</v>
      </c>
    </row>
    <row r="5" spans="2:10" ht="21.95" customHeight="1" x14ac:dyDescent="0.3">
      <c r="B5" s="5" t="s">
        <v>9</v>
      </c>
      <c r="C5" s="3" t="s">
        <v>10</v>
      </c>
      <c r="D5" s="4">
        <v>30025</v>
      </c>
      <c r="E5" s="3" t="s">
        <v>11</v>
      </c>
      <c r="F5" s="16">
        <v>5</v>
      </c>
      <c r="G5" s="15">
        <v>6700</v>
      </c>
      <c r="H5" s="15">
        <v>389000</v>
      </c>
      <c r="I5" s="3" t="str">
        <f>IF(MID(B5,4,1)="V","VIP",IF(MID(B5,4,1)="G","GOLD",IF(MID(B5,4,1)="H","일반")))</f>
        <v>GOLD</v>
      </c>
      <c r="J5" s="6" t="str">
        <f>IF(MONTH(D5)=2,"2월생",IF(MONTH(D5)=3,"3월생",""))</f>
        <v>3월생</v>
      </c>
    </row>
    <row r="6" spans="2:10" ht="21.95" customHeight="1" x14ac:dyDescent="0.3">
      <c r="B6" s="5" t="s">
        <v>12</v>
      </c>
      <c r="C6" s="3" t="s">
        <v>13</v>
      </c>
      <c r="D6" s="4">
        <v>31448</v>
      </c>
      <c r="E6" s="3" t="s">
        <v>14</v>
      </c>
      <c r="F6" s="16">
        <v>25</v>
      </c>
      <c r="G6" s="15">
        <v>45600</v>
      </c>
      <c r="H6" s="15">
        <v>1453000</v>
      </c>
      <c r="I6" s="3" t="str">
        <f t="shared" ref="I6:I12" si="0">IF(MID(B6,4,1)="V","VIP",IF(MID(B6,4,1)="G","GOLD",IF(MID(B6,4,1)="H","일반")))</f>
        <v>VIP</v>
      </c>
      <c r="J6" s="6" t="str">
        <f t="shared" ref="J6:J12" si="1">IF(MONTH(D6)=2,"2월생",IF(MONTH(D6)=3,"3월생",""))</f>
        <v>2월생</v>
      </c>
    </row>
    <row r="7" spans="2:10" ht="21.95" customHeight="1" x14ac:dyDescent="0.3">
      <c r="B7" s="5" t="s">
        <v>15</v>
      </c>
      <c r="C7" s="3" t="s">
        <v>16</v>
      </c>
      <c r="D7" s="4">
        <v>33232</v>
      </c>
      <c r="E7" s="3" t="s">
        <v>17</v>
      </c>
      <c r="F7" s="16">
        <v>5</v>
      </c>
      <c r="G7" s="15">
        <v>23000</v>
      </c>
      <c r="H7" s="15">
        <v>165000</v>
      </c>
      <c r="I7" s="3" t="str">
        <f t="shared" si="0"/>
        <v>일반</v>
      </c>
      <c r="J7" s="6" t="str">
        <f t="shared" si="1"/>
        <v/>
      </c>
    </row>
    <row r="8" spans="2:10" ht="21.95" customHeight="1" x14ac:dyDescent="0.3">
      <c r="B8" s="5" t="s">
        <v>18</v>
      </c>
      <c r="C8" s="3" t="s">
        <v>19</v>
      </c>
      <c r="D8" s="4">
        <v>28750</v>
      </c>
      <c r="E8" s="3" t="s">
        <v>17</v>
      </c>
      <c r="F8" s="16">
        <v>10</v>
      </c>
      <c r="G8" s="15">
        <v>65900</v>
      </c>
      <c r="H8" s="15">
        <v>425000</v>
      </c>
      <c r="I8" s="3" t="str">
        <f t="shared" si="0"/>
        <v>GOLD</v>
      </c>
      <c r="J8" s="6" t="str">
        <f t="shared" si="1"/>
        <v/>
      </c>
    </row>
    <row r="9" spans="2:10" ht="21.95" customHeight="1" x14ac:dyDescent="0.3">
      <c r="B9" s="5" t="s">
        <v>20</v>
      </c>
      <c r="C9" s="3" t="s">
        <v>21</v>
      </c>
      <c r="D9" s="4">
        <v>30636</v>
      </c>
      <c r="E9" s="3" t="s">
        <v>14</v>
      </c>
      <c r="F9" s="16">
        <v>10</v>
      </c>
      <c r="G9" s="15">
        <v>126800</v>
      </c>
      <c r="H9" s="15">
        <v>955000</v>
      </c>
      <c r="I9" s="3" t="str">
        <f t="shared" si="0"/>
        <v>VIP</v>
      </c>
      <c r="J9" s="6" t="str">
        <f t="shared" si="1"/>
        <v/>
      </c>
    </row>
    <row r="10" spans="2:10" ht="21.95" customHeight="1" x14ac:dyDescent="0.3">
      <c r="B10" s="5" t="s">
        <v>22</v>
      </c>
      <c r="C10" s="3" t="s">
        <v>23</v>
      </c>
      <c r="D10" s="4">
        <v>33706</v>
      </c>
      <c r="E10" s="3" t="s">
        <v>14</v>
      </c>
      <c r="F10" s="16">
        <v>10</v>
      </c>
      <c r="G10" s="15">
        <v>9500</v>
      </c>
      <c r="H10" s="15">
        <v>245000</v>
      </c>
      <c r="I10" s="3" t="str">
        <f t="shared" si="0"/>
        <v>일반</v>
      </c>
      <c r="J10" s="6" t="str">
        <f t="shared" si="1"/>
        <v/>
      </c>
    </row>
    <row r="11" spans="2:10" ht="21.95" customHeight="1" x14ac:dyDescent="0.3">
      <c r="B11" s="5" t="s">
        <v>24</v>
      </c>
      <c r="C11" s="3" t="s">
        <v>25</v>
      </c>
      <c r="D11" s="4">
        <v>33302</v>
      </c>
      <c r="E11" s="3" t="s">
        <v>17</v>
      </c>
      <c r="F11" s="16">
        <v>5</v>
      </c>
      <c r="G11" s="15">
        <v>116800</v>
      </c>
      <c r="H11" s="15">
        <v>506000</v>
      </c>
      <c r="I11" s="3" t="str">
        <f t="shared" si="0"/>
        <v>GOLD</v>
      </c>
      <c r="J11" s="6" t="str">
        <f t="shared" si="1"/>
        <v>3월생</v>
      </c>
    </row>
    <row r="12" spans="2:10" ht="21.95" customHeight="1" x14ac:dyDescent="0.3">
      <c r="B12" s="5" t="s">
        <v>26</v>
      </c>
      <c r="C12" s="3" t="s">
        <v>27</v>
      </c>
      <c r="D12" s="4">
        <v>34576</v>
      </c>
      <c r="E12" s="3" t="s">
        <v>11</v>
      </c>
      <c r="F12" s="16">
        <v>25</v>
      </c>
      <c r="G12" s="15">
        <v>8900</v>
      </c>
      <c r="H12" s="15">
        <v>1265000</v>
      </c>
      <c r="I12" s="3" t="str">
        <f t="shared" si="0"/>
        <v>VIP</v>
      </c>
      <c r="J12" s="6" t="str">
        <f t="shared" si="1"/>
        <v/>
      </c>
    </row>
    <row r="13" spans="2:10" ht="21.95" customHeight="1" x14ac:dyDescent="0.3">
      <c r="B13" s="30" t="s">
        <v>28</v>
      </c>
      <c r="C13" s="25"/>
      <c r="D13" s="26"/>
      <c r="E13" s="3" t="str">
        <f>YEAR(D12)&amp;"년"</f>
        <v>1994년</v>
      </c>
      <c r="F13" s="31"/>
      <c r="G13" s="24" t="s">
        <v>31</v>
      </c>
      <c r="H13" s="25"/>
      <c r="I13" s="26"/>
      <c r="J13" s="6">
        <f>MAX(결제금액)-MIN(결제금액)</f>
        <v>1288000</v>
      </c>
    </row>
    <row r="14" spans="2:10" ht="33.75" customHeight="1" thickBot="1" x14ac:dyDescent="0.35">
      <c r="B14" s="27" t="s">
        <v>29</v>
      </c>
      <c r="C14" s="28"/>
      <c r="D14" s="29"/>
      <c r="E14" s="7" t="str">
        <f ca="1">YEAR(TODAY())-YEAR(D5)&amp;"세"</f>
        <v>38세</v>
      </c>
      <c r="F14" s="32"/>
      <c r="G14" s="13" t="s">
        <v>1</v>
      </c>
      <c r="H14" s="7" t="s">
        <v>10</v>
      </c>
      <c r="I14" s="14" t="s">
        <v>30</v>
      </c>
      <c r="J14" s="8">
        <f>VLOOKUP(H14,C5:H12,6,0)-VLOOKUP(H14,C5:H12,5,0)</f>
        <v>382300</v>
      </c>
    </row>
  </sheetData>
  <mergeCells count="4">
    <mergeCell ref="G13:I13"/>
    <mergeCell ref="B14:D14"/>
    <mergeCell ref="B13:D13"/>
    <mergeCell ref="F13:F14"/>
  </mergeCells>
  <phoneticPr fontId="1" type="noConversion"/>
  <conditionalFormatting sqref="G5:G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{74EC0FE7-BA43-4629-A5BA-7EC1A2BD879F}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EC0FE7-BA43-4629-A5BA-7EC1A2BD879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9.875" style="1" bestFit="1" customWidth="1"/>
    <col min="3" max="3" width="10.25" style="1" bestFit="1" customWidth="1"/>
    <col min="4" max="4" width="11.625" style="1" bestFit="1" customWidth="1"/>
    <col min="5" max="6" width="9" style="1"/>
    <col min="7" max="7" width="11" style="1" bestFit="1" customWidth="1"/>
    <col min="8" max="8" width="11.875" style="1" bestFit="1" customWidth="1"/>
  </cols>
  <sheetData>
    <row r="1" spans="2:8" ht="17.25" thickBot="1" x14ac:dyDescent="0.35">
      <c r="B1"/>
      <c r="C1"/>
      <c r="D1"/>
      <c r="E1"/>
      <c r="F1"/>
      <c r="G1"/>
      <c r="H1"/>
    </row>
    <row r="2" spans="2:8" ht="27" x14ac:dyDescent="0.3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</row>
    <row r="3" spans="2:8" x14ac:dyDescent="0.3">
      <c r="B3" s="5" t="s">
        <v>9</v>
      </c>
      <c r="C3" s="3" t="s">
        <v>10</v>
      </c>
      <c r="D3" s="4">
        <v>30025</v>
      </c>
      <c r="E3" s="3" t="s">
        <v>11</v>
      </c>
      <c r="F3" s="16">
        <v>5</v>
      </c>
      <c r="G3" s="15">
        <v>11500</v>
      </c>
      <c r="H3" s="15">
        <v>389000</v>
      </c>
    </row>
    <row r="4" spans="2:8" x14ac:dyDescent="0.3">
      <c r="B4" s="5" t="s">
        <v>12</v>
      </c>
      <c r="C4" s="3" t="s">
        <v>13</v>
      </c>
      <c r="D4" s="4">
        <v>31448</v>
      </c>
      <c r="E4" s="3" t="s">
        <v>14</v>
      </c>
      <c r="F4" s="16">
        <v>25</v>
      </c>
      <c r="G4" s="15">
        <v>45600</v>
      </c>
      <c r="H4" s="15">
        <v>1453000</v>
      </c>
    </row>
    <row r="5" spans="2:8" x14ac:dyDescent="0.3">
      <c r="B5" s="5" t="s">
        <v>15</v>
      </c>
      <c r="C5" s="3" t="s">
        <v>16</v>
      </c>
      <c r="D5" s="4">
        <v>33232</v>
      </c>
      <c r="E5" s="3" t="s">
        <v>17</v>
      </c>
      <c r="F5" s="16">
        <v>5</v>
      </c>
      <c r="G5" s="15">
        <v>23000</v>
      </c>
      <c r="H5" s="15">
        <v>165000</v>
      </c>
    </row>
    <row r="6" spans="2:8" x14ac:dyDescent="0.3">
      <c r="B6" s="5" t="s">
        <v>18</v>
      </c>
      <c r="C6" s="3" t="s">
        <v>19</v>
      </c>
      <c r="D6" s="4">
        <v>28750</v>
      </c>
      <c r="E6" s="3" t="s">
        <v>17</v>
      </c>
      <c r="F6" s="16">
        <v>10</v>
      </c>
      <c r="G6" s="15">
        <v>65900</v>
      </c>
      <c r="H6" s="15">
        <v>425000</v>
      </c>
    </row>
    <row r="7" spans="2:8" x14ac:dyDescent="0.3">
      <c r="B7" s="5" t="s">
        <v>20</v>
      </c>
      <c r="C7" s="3" t="s">
        <v>21</v>
      </c>
      <c r="D7" s="4">
        <v>30636</v>
      </c>
      <c r="E7" s="3" t="s">
        <v>14</v>
      </c>
      <c r="F7" s="16">
        <v>10</v>
      </c>
      <c r="G7" s="15">
        <v>126800</v>
      </c>
      <c r="H7" s="15">
        <v>955000</v>
      </c>
    </row>
    <row r="8" spans="2:8" x14ac:dyDescent="0.3">
      <c r="B8" s="5" t="s">
        <v>22</v>
      </c>
      <c r="C8" s="3" t="s">
        <v>23</v>
      </c>
      <c r="D8" s="4">
        <v>33706</v>
      </c>
      <c r="E8" s="3" t="s">
        <v>14</v>
      </c>
      <c r="F8" s="16">
        <v>10</v>
      </c>
      <c r="G8" s="15">
        <v>9500</v>
      </c>
      <c r="H8" s="15">
        <v>245000</v>
      </c>
    </row>
    <row r="9" spans="2:8" x14ac:dyDescent="0.3">
      <c r="B9" s="5" t="s">
        <v>24</v>
      </c>
      <c r="C9" s="3" t="s">
        <v>25</v>
      </c>
      <c r="D9" s="4">
        <v>33302</v>
      </c>
      <c r="E9" s="3" t="s">
        <v>17</v>
      </c>
      <c r="F9" s="16">
        <v>5</v>
      </c>
      <c r="G9" s="15">
        <v>116800</v>
      </c>
      <c r="H9" s="15">
        <v>506000</v>
      </c>
    </row>
    <row r="10" spans="2:8" x14ac:dyDescent="0.3">
      <c r="B10" s="5" t="s">
        <v>26</v>
      </c>
      <c r="C10" s="3" t="s">
        <v>27</v>
      </c>
      <c r="D10" s="4">
        <v>34576</v>
      </c>
      <c r="E10" s="3" t="s">
        <v>11</v>
      </c>
      <c r="F10" s="16">
        <v>25</v>
      </c>
      <c r="G10" s="15">
        <v>8900</v>
      </c>
      <c r="H10" s="15">
        <v>1265000</v>
      </c>
    </row>
    <row r="11" spans="2:8" x14ac:dyDescent="0.3">
      <c r="B11" s="33" t="s">
        <v>32</v>
      </c>
      <c r="C11" s="33"/>
      <c r="D11" s="33"/>
      <c r="E11" s="33"/>
      <c r="F11" s="33"/>
      <c r="G11" s="33"/>
      <c r="H11" s="17">
        <f>AVERAGE(G3:G10)</f>
        <v>51000</v>
      </c>
    </row>
    <row r="13" spans="2:8" ht="17.25" thickBot="1" x14ac:dyDescent="0.35">
      <c r="B13"/>
      <c r="C13"/>
      <c r="D13"/>
      <c r="E13"/>
      <c r="F13"/>
      <c r="G13"/>
      <c r="H13"/>
    </row>
    <row r="14" spans="2:8" ht="27" x14ac:dyDescent="0.3">
      <c r="B14" s="9" t="s">
        <v>0</v>
      </c>
      <c r="C14" s="11" t="s">
        <v>6</v>
      </c>
      <c r="D14"/>
      <c r="E14"/>
      <c r="F14"/>
      <c r="G14"/>
      <c r="H14"/>
    </row>
    <row r="15" spans="2:8" x14ac:dyDescent="0.3">
      <c r="B15" s="1" t="s">
        <v>33</v>
      </c>
      <c r="C15"/>
      <c r="D15"/>
      <c r="E15"/>
      <c r="F15"/>
      <c r="G15"/>
      <c r="H15"/>
    </row>
    <row r="16" spans="2:8" x14ac:dyDescent="0.3">
      <c r="B16"/>
      <c r="C16" s="1" t="s">
        <v>34</v>
      </c>
      <c r="D16"/>
      <c r="E16"/>
      <c r="F16"/>
      <c r="G16"/>
      <c r="H16"/>
    </row>
    <row r="17" spans="2:8" ht="17.25" thickBot="1" x14ac:dyDescent="0.35">
      <c r="B17"/>
      <c r="C17"/>
      <c r="D17"/>
      <c r="E17"/>
      <c r="F17"/>
      <c r="G17"/>
      <c r="H17"/>
    </row>
    <row r="18" spans="2:8" ht="27" x14ac:dyDescent="0.3">
      <c r="B18" s="9" t="s">
        <v>0</v>
      </c>
      <c r="C18" s="10" t="s">
        <v>1</v>
      </c>
      <c r="D18" s="10" t="s">
        <v>2</v>
      </c>
      <c r="E18" s="10" t="s">
        <v>3</v>
      </c>
      <c r="F18" s="10" t="s">
        <v>4</v>
      </c>
      <c r="G18" s="10" t="s">
        <v>5</v>
      </c>
      <c r="H18" s="11" t="s">
        <v>6</v>
      </c>
    </row>
    <row r="19" spans="2:8" x14ac:dyDescent="0.3">
      <c r="B19" s="5" t="s">
        <v>12</v>
      </c>
      <c r="C19" s="3" t="s">
        <v>13</v>
      </c>
      <c r="D19" s="4">
        <v>31448</v>
      </c>
      <c r="E19" s="3" t="s">
        <v>14</v>
      </c>
      <c r="F19" s="16">
        <v>25</v>
      </c>
      <c r="G19" s="15">
        <v>45600</v>
      </c>
      <c r="H19" s="15">
        <v>1453000</v>
      </c>
    </row>
    <row r="20" spans="2:8" x14ac:dyDescent="0.3">
      <c r="B20" s="5" t="s">
        <v>20</v>
      </c>
      <c r="C20" s="3" t="s">
        <v>21</v>
      </c>
      <c r="D20" s="4">
        <v>30636</v>
      </c>
      <c r="E20" s="3" t="s">
        <v>14</v>
      </c>
      <c r="F20" s="16">
        <v>10</v>
      </c>
      <c r="G20" s="15">
        <v>126800</v>
      </c>
      <c r="H20" s="15">
        <v>955000</v>
      </c>
    </row>
    <row r="21" spans="2:8" x14ac:dyDescent="0.3">
      <c r="B21" s="5" t="s">
        <v>24</v>
      </c>
      <c r="C21" s="3" t="s">
        <v>25</v>
      </c>
      <c r="D21" s="4">
        <v>33302</v>
      </c>
      <c r="E21" s="3" t="s">
        <v>17</v>
      </c>
      <c r="F21" s="16">
        <v>5</v>
      </c>
      <c r="G21" s="15">
        <v>116800</v>
      </c>
      <c r="H21" s="15">
        <v>506000</v>
      </c>
    </row>
    <row r="22" spans="2:8" x14ac:dyDescent="0.3">
      <c r="B22" s="5" t="s">
        <v>26</v>
      </c>
      <c r="C22" s="3" t="s">
        <v>27</v>
      </c>
      <c r="D22" s="4">
        <v>34576</v>
      </c>
      <c r="E22" s="3" t="s">
        <v>11</v>
      </c>
      <c r="F22" s="16">
        <v>25</v>
      </c>
      <c r="G22" s="15">
        <v>8900</v>
      </c>
      <c r="H22" s="15">
        <v>1265000</v>
      </c>
    </row>
  </sheetData>
  <mergeCells count="1">
    <mergeCell ref="B11:G11"/>
  </mergeCells>
  <phoneticPr fontId="1" type="noConversion"/>
  <conditionalFormatting sqref="G3:G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{ECF1EA6E-3D28-4064-8663-7E8C8B0C5283}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F1EA6E-3D28-4064-8663-7E8C8B0C528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  <col min="2" max="2" width="9.875" bestFit="1" customWidth="1"/>
    <col min="4" max="4" width="11.625" bestFit="1" customWidth="1"/>
    <col min="5" max="5" width="10.5" bestFit="1" customWidth="1"/>
    <col min="7" max="7" width="11" bestFit="1" customWidth="1"/>
    <col min="8" max="8" width="11.875" bestFit="1" customWidth="1"/>
  </cols>
  <sheetData>
    <row r="1" spans="2:8" ht="17.25" thickBot="1" x14ac:dyDescent="0.35"/>
    <row r="2" spans="2:8" ht="27" x14ac:dyDescent="0.3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</row>
    <row r="3" spans="2:8" x14ac:dyDescent="0.3">
      <c r="B3" s="5" t="s">
        <v>9</v>
      </c>
      <c r="C3" s="3" t="s">
        <v>10</v>
      </c>
      <c r="D3" s="4">
        <v>30025</v>
      </c>
      <c r="E3" s="3" t="s">
        <v>11</v>
      </c>
      <c r="F3" s="16">
        <v>5</v>
      </c>
      <c r="G3" s="15">
        <v>6700</v>
      </c>
      <c r="H3" s="15">
        <v>389000</v>
      </c>
    </row>
    <row r="4" spans="2:8" x14ac:dyDescent="0.3">
      <c r="B4" s="5" t="s">
        <v>26</v>
      </c>
      <c r="C4" s="3" t="s">
        <v>27</v>
      </c>
      <c r="D4" s="4">
        <v>34576</v>
      </c>
      <c r="E4" s="3" t="s">
        <v>11</v>
      </c>
      <c r="F4" s="16">
        <v>25</v>
      </c>
      <c r="G4" s="15">
        <v>8900</v>
      </c>
      <c r="H4" s="15">
        <v>1265000</v>
      </c>
    </row>
    <row r="5" spans="2:8" s="1" customFormat="1" x14ac:dyDescent="0.3">
      <c r="B5" s="5"/>
      <c r="C5" s="3"/>
      <c r="D5" s="4"/>
      <c r="E5" s="18" t="s">
        <v>39</v>
      </c>
      <c r="F5" s="16"/>
      <c r="G5" s="15"/>
      <c r="H5" s="15">
        <f>SUBTOTAL(9,H3:H4)</f>
        <v>1654000</v>
      </c>
    </row>
    <row r="6" spans="2:8" s="1" customFormat="1" x14ac:dyDescent="0.3">
      <c r="B6" s="5"/>
      <c r="C6" s="3">
        <f>SUBTOTAL(3,C3:C4)</f>
        <v>2</v>
      </c>
      <c r="D6" s="4"/>
      <c r="E6" s="18" t="s">
        <v>35</v>
      </c>
      <c r="F6" s="16"/>
      <c r="G6" s="15"/>
      <c r="H6" s="15"/>
    </row>
    <row r="7" spans="2:8" x14ac:dyDescent="0.3">
      <c r="B7" s="5" t="s">
        <v>15</v>
      </c>
      <c r="C7" s="3" t="s">
        <v>16</v>
      </c>
      <c r="D7" s="4">
        <v>33232</v>
      </c>
      <c r="E7" s="3" t="s">
        <v>17</v>
      </c>
      <c r="F7" s="16">
        <v>5</v>
      </c>
      <c r="G7" s="15">
        <v>23000</v>
      </c>
      <c r="H7" s="15">
        <v>165000</v>
      </c>
    </row>
    <row r="8" spans="2:8" x14ac:dyDescent="0.3">
      <c r="B8" s="5" t="s">
        <v>18</v>
      </c>
      <c r="C8" s="3" t="s">
        <v>19</v>
      </c>
      <c r="D8" s="4">
        <v>28750</v>
      </c>
      <c r="E8" s="3" t="s">
        <v>17</v>
      </c>
      <c r="F8" s="16">
        <v>10</v>
      </c>
      <c r="G8" s="15">
        <v>65900</v>
      </c>
      <c r="H8" s="15">
        <v>425000</v>
      </c>
    </row>
    <row r="9" spans="2:8" x14ac:dyDescent="0.3">
      <c r="B9" s="5" t="s">
        <v>24</v>
      </c>
      <c r="C9" s="3" t="s">
        <v>25</v>
      </c>
      <c r="D9" s="4">
        <v>33302</v>
      </c>
      <c r="E9" s="3" t="s">
        <v>17</v>
      </c>
      <c r="F9" s="16">
        <v>5</v>
      </c>
      <c r="G9" s="15">
        <v>116800</v>
      </c>
      <c r="H9" s="15">
        <v>506000</v>
      </c>
    </row>
    <row r="10" spans="2:8" s="1" customFormat="1" x14ac:dyDescent="0.3">
      <c r="B10" s="5"/>
      <c r="C10" s="3"/>
      <c r="D10" s="4"/>
      <c r="E10" s="18" t="s">
        <v>40</v>
      </c>
      <c r="F10" s="16"/>
      <c r="G10" s="15"/>
      <c r="H10" s="15">
        <f>SUBTOTAL(9,H7:H9)</f>
        <v>1096000</v>
      </c>
    </row>
    <row r="11" spans="2:8" s="1" customFormat="1" x14ac:dyDescent="0.3">
      <c r="B11" s="5"/>
      <c r="C11" s="3">
        <f>SUBTOTAL(3,C7:C9)</f>
        <v>3</v>
      </c>
      <c r="D11" s="4"/>
      <c r="E11" s="18" t="s">
        <v>36</v>
      </c>
      <c r="F11" s="16"/>
      <c r="G11" s="15"/>
      <c r="H11" s="15"/>
    </row>
    <row r="12" spans="2:8" x14ac:dyDescent="0.3">
      <c r="B12" s="5" t="s">
        <v>12</v>
      </c>
      <c r="C12" s="3" t="s">
        <v>13</v>
      </c>
      <c r="D12" s="4">
        <v>31448</v>
      </c>
      <c r="E12" s="3" t="s">
        <v>14</v>
      </c>
      <c r="F12" s="16">
        <v>25</v>
      </c>
      <c r="G12" s="15">
        <v>45600</v>
      </c>
      <c r="H12" s="15">
        <v>1453000</v>
      </c>
    </row>
    <row r="13" spans="2:8" x14ac:dyDescent="0.3">
      <c r="B13" s="5" t="s">
        <v>20</v>
      </c>
      <c r="C13" s="3" t="s">
        <v>21</v>
      </c>
      <c r="D13" s="4">
        <v>30636</v>
      </c>
      <c r="E13" s="3" t="s">
        <v>14</v>
      </c>
      <c r="F13" s="16">
        <v>10</v>
      </c>
      <c r="G13" s="15">
        <v>126800</v>
      </c>
      <c r="H13" s="15">
        <v>955000</v>
      </c>
    </row>
    <row r="14" spans="2:8" x14ac:dyDescent="0.3">
      <c r="B14" s="5" t="s">
        <v>22</v>
      </c>
      <c r="C14" s="3" t="s">
        <v>23</v>
      </c>
      <c r="D14" s="4">
        <v>33706</v>
      </c>
      <c r="E14" s="3" t="s">
        <v>14</v>
      </c>
      <c r="F14" s="16">
        <v>10</v>
      </c>
      <c r="G14" s="15">
        <v>9500</v>
      </c>
      <c r="H14" s="15">
        <v>245000</v>
      </c>
    </row>
    <row r="15" spans="2:8" s="1" customFormat="1" x14ac:dyDescent="0.3">
      <c r="B15" s="19"/>
      <c r="C15" s="19"/>
      <c r="D15" s="20"/>
      <c r="E15" s="23" t="s">
        <v>41</v>
      </c>
      <c r="F15" s="21"/>
      <c r="G15" s="22"/>
      <c r="H15" s="22">
        <f>SUBTOTAL(9,H12:H14)</f>
        <v>2653000</v>
      </c>
    </row>
    <row r="16" spans="2:8" s="1" customFormat="1" x14ac:dyDescent="0.3">
      <c r="B16" s="19"/>
      <c r="C16" s="19">
        <f>SUBTOTAL(3,C12:C14)</f>
        <v>3</v>
      </c>
      <c r="D16" s="20"/>
      <c r="E16" s="23" t="s">
        <v>37</v>
      </c>
      <c r="F16" s="21"/>
      <c r="G16" s="22"/>
      <c r="H16" s="22"/>
    </row>
    <row r="17" spans="2:8" s="1" customFormat="1" x14ac:dyDescent="0.3">
      <c r="B17" s="19"/>
      <c r="C17" s="19"/>
      <c r="D17" s="20"/>
      <c r="E17" s="23" t="s">
        <v>42</v>
      </c>
      <c r="F17" s="21"/>
      <c r="G17" s="22"/>
      <c r="H17" s="22">
        <f>SUBTOTAL(9,H3:H14)</f>
        <v>5403000</v>
      </c>
    </row>
    <row r="18" spans="2:8" s="1" customFormat="1" x14ac:dyDescent="0.3">
      <c r="B18" s="19"/>
      <c r="C18" s="19">
        <f>SUBTOTAL(3,C3:C14)</f>
        <v>8</v>
      </c>
      <c r="D18" s="20"/>
      <c r="E18" s="23" t="s">
        <v>38</v>
      </c>
      <c r="F18" s="21"/>
      <c r="G18" s="22"/>
      <c r="H18" s="22"/>
    </row>
  </sheetData>
  <sortState ref="B3:H10">
    <sortCondition descending="1" ref="E2"/>
  </sortState>
  <phoneticPr fontId="1" type="noConversion"/>
  <conditionalFormatting sqref="G3:G1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{59A6AAA5-6872-4E8C-AC91-5FEAC0AA2181}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A6AAA5-6872-4E8C-AC91-5FEAC0AA218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결제금액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2020-02-28T08:57:34Z</dcterms:created>
  <dcterms:modified xsi:type="dcterms:W3CDTF">2020-03-27T07:23:39Z</dcterms:modified>
</cp:coreProperties>
</file>