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월렌탈비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E13" i="1"/>
  <c r="J13" i="1" l="1"/>
  <c r="J6" i="1"/>
  <c r="J7" i="1"/>
  <c r="J8" i="1"/>
  <c r="J9" i="1"/>
  <c r="J10" i="1"/>
  <c r="J11" i="1"/>
  <c r="J12" i="1"/>
  <c r="J5" i="1"/>
  <c r="G20" i="3" l="1"/>
  <c r="H17" i="3"/>
  <c r="H13" i="3"/>
  <c r="H9" i="3"/>
  <c r="H5" i="3"/>
  <c r="H19" i="3" s="1"/>
  <c r="G18" i="3"/>
  <c r="G14" i="3"/>
  <c r="G10" i="3"/>
  <c r="G6" i="3"/>
  <c r="H11" i="2"/>
  <c r="E14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<sst xmlns="http://schemas.openxmlformats.org/spreadsheetml/2006/main" count="163" uniqueCount="49">
  <si>
    <t>제품번호</t>
  </si>
  <si>
    <t>종류</t>
  </si>
  <si>
    <t>제품명</t>
  </si>
  <si>
    <t>배송지</t>
  </si>
  <si>
    <t>렌탈수량</t>
  </si>
  <si>
    <t>렌탈기간
(개월)</t>
  </si>
  <si>
    <t>월렌탈비</t>
  </si>
  <si>
    <t>관리</t>
  </si>
  <si>
    <t>순위</t>
  </si>
  <si>
    <t>V02-2</t>
  </si>
  <si>
    <t>의자</t>
  </si>
  <si>
    <t>플로-C</t>
  </si>
  <si>
    <t>광명</t>
  </si>
  <si>
    <t>J02-1</t>
  </si>
  <si>
    <t>테이블</t>
  </si>
  <si>
    <t>라미-1</t>
  </si>
  <si>
    <t>부천</t>
  </si>
  <si>
    <t>V01-1</t>
  </si>
  <si>
    <t>플로-A</t>
  </si>
  <si>
    <t>S02-3</t>
  </si>
  <si>
    <t>책상</t>
  </si>
  <si>
    <t>네오-2</t>
  </si>
  <si>
    <t>인천</t>
  </si>
  <si>
    <t>G02-4</t>
  </si>
  <si>
    <t>책장</t>
  </si>
  <si>
    <t>퍼즐형 2단</t>
  </si>
  <si>
    <t>G01-2</t>
  </si>
  <si>
    <t>퍼즐형 3단</t>
  </si>
  <si>
    <t>J01-2</t>
  </si>
  <si>
    <t>라미-2</t>
  </si>
  <si>
    <t>S01-3</t>
  </si>
  <si>
    <t>네오-3</t>
  </si>
  <si>
    <t>플로-C 구매년도</t>
  </si>
  <si>
    <t>네 번째로 낮은 월렌탈비</t>
  </si>
  <si>
    <t>광명지역 월렌탈비 평균</t>
  </si>
  <si>
    <t>인천</t>
    <phoneticPr fontId="1" type="noConversion"/>
  </si>
  <si>
    <t>월렌탈비의 전체 평균</t>
    <phoneticPr fontId="1" type="noConversion"/>
  </si>
  <si>
    <t>V*</t>
  </si>
  <si>
    <t>&gt;=12</t>
  </si>
  <si>
    <t>의자 최대값</t>
  </si>
  <si>
    <t>책상 최대값</t>
  </si>
  <si>
    <t>책장 최대값</t>
  </si>
  <si>
    <t>테이블 최대값</t>
  </si>
  <si>
    <t>전체 최대값</t>
  </si>
  <si>
    <t>의자 평균</t>
  </si>
  <si>
    <t>책상 평균</t>
  </si>
  <si>
    <t>책장 평균</t>
  </si>
  <si>
    <t>테이블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</si>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</sst>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개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r>
              <a:rPr lang="ko-KR" altLang="en-US" sz="2000" b="1"/>
              <a:t>광명 및 부천 지역의 렌탈현황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렌탈수량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74-45B0-8BDB-D0E475DAA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(제1작업!$D$5:$D$7,제1작업!$D$9,제1작업!$D$11)</c:f>
              <c:strCache>
                <c:ptCount val="5"/>
                <c:pt idx="0">
                  <c:v>플로-C</c:v>
                </c:pt>
                <c:pt idx="1">
                  <c:v>라미-1</c:v>
                </c:pt>
                <c:pt idx="2">
                  <c:v>플로-A</c:v>
                </c:pt>
                <c:pt idx="3">
                  <c:v>퍼즐형 2단</c:v>
                </c:pt>
                <c:pt idx="4">
                  <c:v>라미-2</c:v>
                </c:pt>
              </c:strCache>
            </c:strRef>
          </c:cat>
          <c:val>
            <c:numRef>
              <c:f>(제1작업!$F$5:$F$7,제1작업!$F$9,제1작업!$F$11)</c:f>
              <c:numCache>
                <c:formatCode>#0"개"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4-45B0-8BDB-D0E475DA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2835631"/>
        <c:axId val="732839375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월렌탈비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(제1작업!$D$5:$D$7,제1작업!$D$9,제1작업!$D$11)</c:f>
              <c:strCache>
                <c:ptCount val="5"/>
                <c:pt idx="0">
                  <c:v>플로-C</c:v>
                </c:pt>
                <c:pt idx="1">
                  <c:v>라미-1</c:v>
                </c:pt>
                <c:pt idx="2">
                  <c:v>플로-A</c:v>
                </c:pt>
                <c:pt idx="3">
                  <c:v>퍼즐형 2단</c:v>
                </c:pt>
                <c:pt idx="4">
                  <c:v>라미-2</c:v>
                </c:pt>
              </c:strCache>
            </c:strRef>
          </c:cat>
          <c:val>
            <c:numRef>
              <c:f>(제1작업!$H$5:$H$7,제1작업!$H$9,제1작업!$H$11)</c:f>
              <c:numCache>
                <c:formatCode>_(* #,##0_);_(* \(#,##0\);_(* "-"_);_(@_)</c:formatCode>
                <c:ptCount val="5"/>
                <c:pt idx="0">
                  <c:v>59000</c:v>
                </c:pt>
                <c:pt idx="1">
                  <c:v>82500</c:v>
                </c:pt>
                <c:pt idx="2">
                  <c:v>55000</c:v>
                </c:pt>
                <c:pt idx="3">
                  <c:v>158000</c:v>
                </c:pt>
                <c:pt idx="4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4-45B0-8BDB-D0E475DA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90239"/>
        <c:axId val="444691903"/>
      </c:lineChart>
      <c:catAx>
        <c:axId val="7328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732839375"/>
        <c:crosses val="autoZero"/>
        <c:auto val="1"/>
        <c:lblAlgn val="ctr"/>
        <c:lblOffset val="100"/>
        <c:noMultiLvlLbl val="0"/>
      </c:catAx>
      <c:valAx>
        <c:axId val="732839375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732835631"/>
        <c:crosses val="autoZero"/>
        <c:crossBetween val="between"/>
        <c:majorUnit val="4"/>
      </c:valAx>
      <c:valAx>
        <c:axId val="444691903"/>
        <c:scaling>
          <c:orientation val="minMax"/>
          <c:max val="200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444690239"/>
        <c:crosses val="max"/>
        <c:crossBetween val="between"/>
        <c:majorUnit val="40000"/>
      </c:valAx>
      <c:catAx>
        <c:axId val="44469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6919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돋움" panose="020B0600000101010101" pitchFamily="50" charset="-127"/>
          <a:ea typeface="돋움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609600</xdr:colOff>
      <xdr:row>2</xdr:row>
      <xdr:rowOff>228600</xdr:rowOff>
    </xdr:to>
    <xdr:sp macro="" textlink="">
      <xdr:nvSpPr>
        <xdr:cNvPr id="2" name="오각형 1"/>
        <xdr:cNvSpPr/>
      </xdr:nvSpPr>
      <xdr:spPr>
        <a:xfrm>
          <a:off x="123825" y="95250"/>
          <a:ext cx="4657725" cy="762000"/>
        </a:xfrm>
        <a:prstGeom prst="homePlate">
          <a:avLst/>
        </a:prstGeom>
        <a:solidFill>
          <a:srgbClr val="FFC000"/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◆사무가구 렌탈 서비스 현황◆ 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19050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85725"/>
          <a:ext cx="25812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0.19379</cdr:x>
      <cdr:y>0.14506</cdr:y>
    </cdr:from>
    <cdr:to>
      <cdr:x>0.38171</cdr:x>
      <cdr:y>0.25674</cdr:y>
    </cdr:to>
    <cdr:sp macro="" textlink="">
      <cdr:nvSpPr>
        <cdr:cNvPr id="2" name="구름 모양 설명선 1"/>
        <cdr:cNvSpPr/>
      </cdr:nvSpPr>
      <cdr:spPr>
        <a:xfrm xmlns:a="http://schemas.openxmlformats.org/drawingml/2006/main">
          <a:off x="1803504" y="882234"/>
          <a:ext cx="1748853" cy="679241"/>
        </a:xfrm>
        <a:prstGeom xmlns:a="http://schemas.openxmlformats.org/drawingml/2006/main" prst="cloudCallout">
          <a:avLst>
            <a:gd name="adj1" fmla="val -66369"/>
            <a:gd name="adj2" fmla="val 57902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렌탈수량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2" customWidth="1"/>
    <col min="2" max="2" width="10.625" style="2" customWidth="1"/>
    <col min="3" max="4" width="12.625" style="2" customWidth="1"/>
    <col min="5" max="7" width="10.625" style="2" customWidth="1"/>
    <col min="8" max="9" width="11.625" style="2" customWidth="1"/>
    <col min="10" max="10" width="10.37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6" t="s">
        <v>0</v>
      </c>
      <c r="C4" s="27" t="s">
        <v>1</v>
      </c>
      <c r="D4" s="27" t="s">
        <v>2</v>
      </c>
      <c r="E4" s="27" t="s">
        <v>3</v>
      </c>
      <c r="F4" s="27" t="s">
        <v>4</v>
      </c>
      <c r="G4" s="28" t="s">
        <v>5</v>
      </c>
      <c r="H4" s="27" t="s">
        <v>6</v>
      </c>
      <c r="I4" s="27" t="s">
        <v>7</v>
      </c>
      <c r="J4" s="29" t="s">
        <v>8</v>
      </c>
    </row>
    <row r="5" spans="2:10" ht="21.95" customHeight="1" x14ac:dyDescent="0.3">
      <c r="B5" s="3" t="s">
        <v>9</v>
      </c>
      <c r="C5" s="4" t="s">
        <v>10</v>
      </c>
      <c r="D5" s="4" t="s">
        <v>11</v>
      </c>
      <c r="E5" s="4" t="s">
        <v>12</v>
      </c>
      <c r="F5" s="14">
        <v>12</v>
      </c>
      <c r="G5" s="17">
        <v>5</v>
      </c>
      <c r="H5" s="17">
        <v>59000</v>
      </c>
      <c r="I5" s="4" t="str">
        <f>IF(OR(F5&gt;=10,G5&gt;=5),"우수렌탈","")</f>
        <v>우수렌탈</v>
      </c>
      <c r="J5" s="5" t="str">
        <f t="shared" ref="J5:J12" si="0">IF(_xlfn.RANK.EQ(H5,월렌탈비)&lt;=3,_xlfn.RANK.EQ(H5,월렌탈비),"")</f>
        <v/>
      </c>
    </row>
    <row r="6" spans="2:10" ht="21.95" customHeight="1" x14ac:dyDescent="0.3">
      <c r="B6" s="6" t="s">
        <v>13</v>
      </c>
      <c r="C6" s="7" t="s">
        <v>14</v>
      </c>
      <c r="D6" s="7" t="s">
        <v>15</v>
      </c>
      <c r="E6" s="7" t="s">
        <v>16</v>
      </c>
      <c r="F6" s="15">
        <v>5</v>
      </c>
      <c r="G6" s="18">
        <v>4</v>
      </c>
      <c r="H6" s="18">
        <v>82500</v>
      </c>
      <c r="I6" s="4" t="str">
        <f t="shared" ref="I6:I12" si="1">IF(OR(F6&gt;=10,G6&gt;=5),"우수렌탈","")</f>
        <v/>
      </c>
      <c r="J6" s="5" t="str">
        <f t="shared" si="0"/>
        <v/>
      </c>
    </row>
    <row r="7" spans="2:10" ht="21.95" customHeight="1" x14ac:dyDescent="0.3">
      <c r="B7" s="6" t="s">
        <v>17</v>
      </c>
      <c r="C7" s="7" t="s">
        <v>10</v>
      </c>
      <c r="D7" s="7" t="s">
        <v>18</v>
      </c>
      <c r="E7" s="7" t="s">
        <v>16</v>
      </c>
      <c r="F7" s="15">
        <v>11</v>
      </c>
      <c r="G7" s="18">
        <v>6</v>
      </c>
      <c r="H7" s="18">
        <v>55000</v>
      </c>
      <c r="I7" s="4" t="str">
        <f t="shared" si="1"/>
        <v>우수렌탈</v>
      </c>
      <c r="J7" s="5" t="str">
        <f t="shared" si="0"/>
        <v/>
      </c>
    </row>
    <row r="8" spans="2:10" ht="21.95" customHeight="1" x14ac:dyDescent="0.3">
      <c r="B8" s="6" t="s">
        <v>19</v>
      </c>
      <c r="C8" s="7" t="s">
        <v>20</v>
      </c>
      <c r="D8" s="7" t="s">
        <v>21</v>
      </c>
      <c r="E8" s="7" t="s">
        <v>22</v>
      </c>
      <c r="F8" s="15">
        <v>12</v>
      </c>
      <c r="G8" s="18">
        <v>5</v>
      </c>
      <c r="H8" s="18">
        <v>93500</v>
      </c>
      <c r="I8" s="4" t="str">
        <f t="shared" si="1"/>
        <v>우수렌탈</v>
      </c>
      <c r="J8" s="5">
        <f t="shared" si="0"/>
        <v>3</v>
      </c>
    </row>
    <row r="9" spans="2:10" ht="21.95" customHeight="1" x14ac:dyDescent="0.3">
      <c r="B9" s="6" t="s">
        <v>23</v>
      </c>
      <c r="C9" s="7" t="s">
        <v>24</v>
      </c>
      <c r="D9" s="7" t="s">
        <v>25</v>
      </c>
      <c r="E9" s="7" t="s">
        <v>12</v>
      </c>
      <c r="F9" s="15">
        <v>4</v>
      </c>
      <c r="G9" s="18">
        <v>2</v>
      </c>
      <c r="H9" s="18">
        <v>158000</v>
      </c>
      <c r="I9" s="4" t="str">
        <f t="shared" si="1"/>
        <v/>
      </c>
      <c r="J9" s="5">
        <f t="shared" si="0"/>
        <v>2</v>
      </c>
    </row>
    <row r="10" spans="2:10" ht="21.95" customHeight="1" x14ac:dyDescent="0.3">
      <c r="B10" s="6" t="s">
        <v>26</v>
      </c>
      <c r="C10" s="7" t="s">
        <v>24</v>
      </c>
      <c r="D10" s="7" t="s">
        <v>27</v>
      </c>
      <c r="E10" s="7" t="s">
        <v>35</v>
      </c>
      <c r="F10" s="15">
        <v>3</v>
      </c>
      <c r="G10" s="18">
        <v>2</v>
      </c>
      <c r="H10" s="18">
        <v>185000</v>
      </c>
      <c r="I10" s="4" t="str">
        <f t="shared" si="1"/>
        <v/>
      </c>
      <c r="J10" s="5">
        <f t="shared" si="0"/>
        <v>1</v>
      </c>
    </row>
    <row r="11" spans="2:10" ht="21.95" customHeight="1" x14ac:dyDescent="0.3">
      <c r="B11" s="6" t="s">
        <v>28</v>
      </c>
      <c r="C11" s="7" t="s">
        <v>14</v>
      </c>
      <c r="D11" s="7" t="s">
        <v>29</v>
      </c>
      <c r="E11" s="7" t="s">
        <v>16</v>
      </c>
      <c r="F11" s="15">
        <v>6</v>
      </c>
      <c r="G11" s="18">
        <v>4</v>
      </c>
      <c r="H11" s="18">
        <v>93000</v>
      </c>
      <c r="I11" s="4" t="str">
        <f t="shared" si="1"/>
        <v/>
      </c>
      <c r="J11" s="5" t="str">
        <f t="shared" si="0"/>
        <v/>
      </c>
    </row>
    <row r="12" spans="2:10" ht="21.95" customHeight="1" thickBot="1" x14ac:dyDescent="0.35">
      <c r="B12" s="8" t="s">
        <v>30</v>
      </c>
      <c r="C12" s="9" t="s">
        <v>20</v>
      </c>
      <c r="D12" s="9" t="s">
        <v>31</v>
      </c>
      <c r="E12" s="9" t="s">
        <v>22</v>
      </c>
      <c r="F12" s="16">
        <v>12</v>
      </c>
      <c r="G12" s="19">
        <v>6</v>
      </c>
      <c r="H12" s="19">
        <v>88000</v>
      </c>
      <c r="I12" s="4" t="str">
        <f t="shared" si="1"/>
        <v>우수렌탈</v>
      </c>
      <c r="J12" s="5" t="str">
        <f t="shared" si="0"/>
        <v/>
      </c>
    </row>
    <row r="13" spans="2:10" ht="21.95" customHeight="1" x14ac:dyDescent="0.3">
      <c r="B13" s="36" t="s">
        <v>32</v>
      </c>
      <c r="C13" s="31"/>
      <c r="D13" s="31"/>
      <c r="E13" s="10" t="str">
        <f>CHOOSE(RIGHT(B5,1),"2017년","2018년","2019년","2020년")</f>
        <v>2018년</v>
      </c>
      <c r="F13" s="32"/>
      <c r="G13" s="31" t="s">
        <v>33</v>
      </c>
      <c r="H13" s="31"/>
      <c r="I13" s="31"/>
      <c r="J13" s="11">
        <f>SMALL(월렌탈비,4)</f>
        <v>88000</v>
      </c>
    </row>
    <row r="14" spans="2:10" ht="21.95" customHeight="1" thickBot="1" x14ac:dyDescent="0.35">
      <c r="B14" s="34" t="s">
        <v>34</v>
      </c>
      <c r="C14" s="35"/>
      <c r="D14" s="35"/>
      <c r="E14" s="12">
        <f>ROUNDUP(DAVERAGE(B4:H12,H4,E4:E5),-3)</f>
        <v>109000</v>
      </c>
      <c r="F14" s="33"/>
      <c r="G14" s="30" t="s">
        <v>0</v>
      </c>
      <c r="H14" s="12" t="s">
        <v>9</v>
      </c>
      <c r="I14" s="30" t="s">
        <v>6</v>
      </c>
      <c r="J14" s="13">
        <f>VLOOKUP(H14,B5:H12,7,0)</f>
        <v>59000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$F5&gt;10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9" style="1"/>
    <col min="3" max="3" width="9.375" style="1" customWidth="1"/>
    <col min="4" max="4" width="10.625" style="1" bestFit="1" customWidth="1"/>
    <col min="5" max="7" width="9" style="1"/>
    <col min="8" max="8" width="11.875" style="1" bestFit="1" customWidth="1"/>
  </cols>
  <sheetData>
    <row r="1" spans="2:8" ht="17.25" thickBot="1" x14ac:dyDescent="0.35">
      <c r="B1"/>
      <c r="C1"/>
      <c r="D1"/>
      <c r="E1"/>
      <c r="F1"/>
      <c r="G1"/>
      <c r="H1"/>
    </row>
    <row r="2" spans="2:8" ht="27.75" thickBot="1" x14ac:dyDescent="0.35">
      <c r="B2" s="26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8" t="s">
        <v>5</v>
      </c>
      <c r="H2" s="27" t="s">
        <v>6</v>
      </c>
    </row>
    <row r="3" spans="2:8" x14ac:dyDescent="0.3">
      <c r="B3" s="3" t="s">
        <v>9</v>
      </c>
      <c r="C3" s="4" t="s">
        <v>10</v>
      </c>
      <c r="D3" s="4" t="s">
        <v>11</v>
      </c>
      <c r="E3" s="4" t="s">
        <v>12</v>
      </c>
      <c r="F3" s="14">
        <v>12</v>
      </c>
      <c r="G3" s="17">
        <v>5</v>
      </c>
      <c r="H3" s="17">
        <v>59000</v>
      </c>
    </row>
    <row r="4" spans="2:8" x14ac:dyDescent="0.3">
      <c r="B4" s="6" t="s">
        <v>13</v>
      </c>
      <c r="C4" s="7" t="s">
        <v>14</v>
      </c>
      <c r="D4" s="7" t="s">
        <v>15</v>
      </c>
      <c r="E4" s="7" t="s">
        <v>16</v>
      </c>
      <c r="F4" s="15">
        <v>5</v>
      </c>
      <c r="G4" s="18">
        <v>4</v>
      </c>
      <c r="H4" s="18">
        <v>82500</v>
      </c>
    </row>
    <row r="5" spans="2:8" x14ac:dyDescent="0.3">
      <c r="B5" s="6" t="s">
        <v>17</v>
      </c>
      <c r="C5" s="7" t="s">
        <v>10</v>
      </c>
      <c r="D5" s="7" t="s">
        <v>18</v>
      </c>
      <c r="E5" s="7" t="s">
        <v>16</v>
      </c>
      <c r="F5" s="15">
        <v>11</v>
      </c>
      <c r="G5" s="18">
        <v>6</v>
      </c>
      <c r="H5" s="18">
        <v>81000</v>
      </c>
    </row>
    <row r="6" spans="2:8" x14ac:dyDescent="0.3">
      <c r="B6" s="6" t="s">
        <v>19</v>
      </c>
      <c r="C6" s="7" t="s">
        <v>20</v>
      </c>
      <c r="D6" s="7" t="s">
        <v>21</v>
      </c>
      <c r="E6" s="7" t="s">
        <v>22</v>
      </c>
      <c r="F6" s="15">
        <v>12</v>
      </c>
      <c r="G6" s="18">
        <v>5</v>
      </c>
      <c r="H6" s="18">
        <v>93500</v>
      </c>
    </row>
    <row r="7" spans="2:8" x14ac:dyDescent="0.3">
      <c r="B7" s="6" t="s">
        <v>23</v>
      </c>
      <c r="C7" s="7" t="s">
        <v>24</v>
      </c>
      <c r="D7" s="7" t="s">
        <v>25</v>
      </c>
      <c r="E7" s="7" t="s">
        <v>12</v>
      </c>
      <c r="F7" s="15">
        <v>4</v>
      </c>
      <c r="G7" s="18">
        <v>2</v>
      </c>
      <c r="H7" s="18">
        <v>158000</v>
      </c>
    </row>
    <row r="8" spans="2:8" x14ac:dyDescent="0.3">
      <c r="B8" s="6" t="s">
        <v>26</v>
      </c>
      <c r="C8" s="7" t="s">
        <v>24</v>
      </c>
      <c r="D8" s="7" t="s">
        <v>27</v>
      </c>
      <c r="E8" s="7" t="s">
        <v>35</v>
      </c>
      <c r="F8" s="15">
        <v>3</v>
      </c>
      <c r="G8" s="18">
        <v>2</v>
      </c>
      <c r="H8" s="18">
        <v>185000</v>
      </c>
    </row>
    <row r="9" spans="2:8" x14ac:dyDescent="0.3">
      <c r="B9" s="6" t="s">
        <v>28</v>
      </c>
      <c r="C9" s="7" t="s">
        <v>14</v>
      </c>
      <c r="D9" s="7" t="s">
        <v>29</v>
      </c>
      <c r="E9" s="7" t="s">
        <v>16</v>
      </c>
      <c r="F9" s="15">
        <v>6</v>
      </c>
      <c r="G9" s="18">
        <v>4</v>
      </c>
      <c r="H9" s="18">
        <v>93000</v>
      </c>
    </row>
    <row r="10" spans="2:8" x14ac:dyDescent="0.3">
      <c r="B10" s="8" t="s">
        <v>30</v>
      </c>
      <c r="C10" s="9" t="s">
        <v>20</v>
      </c>
      <c r="D10" s="9" t="s">
        <v>31</v>
      </c>
      <c r="E10" s="9" t="s">
        <v>22</v>
      </c>
      <c r="F10" s="16">
        <v>12</v>
      </c>
      <c r="G10" s="19">
        <v>6</v>
      </c>
      <c r="H10" s="19">
        <v>88000</v>
      </c>
    </row>
    <row r="11" spans="2:8" x14ac:dyDescent="0.3">
      <c r="B11" s="37" t="s">
        <v>36</v>
      </c>
      <c r="C11" s="37"/>
      <c r="D11" s="37"/>
      <c r="E11" s="37"/>
      <c r="F11" s="37"/>
      <c r="G11" s="37"/>
      <c r="H11" s="20">
        <f>AVERAGE(H3:H10)</f>
        <v>105000</v>
      </c>
    </row>
    <row r="13" spans="2:8" ht="17.25" thickBot="1" x14ac:dyDescent="0.35">
      <c r="B13"/>
      <c r="C13"/>
      <c r="D13"/>
      <c r="E13"/>
      <c r="F13"/>
      <c r="G13"/>
      <c r="H13"/>
    </row>
    <row r="14" spans="2:8" ht="17.25" thickBot="1" x14ac:dyDescent="0.35">
      <c r="B14" s="26" t="s">
        <v>0</v>
      </c>
      <c r="C14" s="27" t="s">
        <v>4</v>
      </c>
      <c r="D14"/>
      <c r="E14"/>
      <c r="F14"/>
      <c r="G14"/>
      <c r="H14"/>
    </row>
    <row r="15" spans="2:8" x14ac:dyDescent="0.3">
      <c r="B15" s="1" t="s">
        <v>37</v>
      </c>
      <c r="C15"/>
      <c r="D15"/>
      <c r="E15"/>
      <c r="F15"/>
      <c r="G15"/>
      <c r="H15"/>
    </row>
    <row r="16" spans="2:8" x14ac:dyDescent="0.3">
      <c r="B16"/>
      <c r="C16" s="1" t="s">
        <v>38</v>
      </c>
      <c r="D16"/>
      <c r="E16"/>
      <c r="F16"/>
      <c r="G16"/>
      <c r="H16"/>
    </row>
    <row r="17" spans="2:8" ht="17.25" thickBot="1" x14ac:dyDescent="0.35">
      <c r="B17"/>
      <c r="C17"/>
      <c r="D17"/>
      <c r="E17"/>
      <c r="F17"/>
      <c r="G17"/>
      <c r="H17"/>
    </row>
    <row r="18" spans="2:8" ht="27.75" thickBot="1" x14ac:dyDescent="0.35">
      <c r="B18" s="26" t="s">
        <v>0</v>
      </c>
      <c r="C18" s="27" t="s">
        <v>1</v>
      </c>
      <c r="D18" s="27" t="s">
        <v>2</v>
      </c>
      <c r="E18" s="27" t="s">
        <v>3</v>
      </c>
      <c r="F18" s="27" t="s">
        <v>4</v>
      </c>
      <c r="G18" s="28" t="s">
        <v>5</v>
      </c>
      <c r="H18" s="27" t="s">
        <v>6</v>
      </c>
    </row>
    <row r="19" spans="2:8" x14ac:dyDescent="0.3">
      <c r="B19" s="3" t="s">
        <v>9</v>
      </c>
      <c r="C19" s="4" t="s">
        <v>10</v>
      </c>
      <c r="D19" s="4" t="s">
        <v>11</v>
      </c>
      <c r="E19" s="4" t="s">
        <v>12</v>
      </c>
      <c r="F19" s="14">
        <v>12</v>
      </c>
      <c r="G19" s="17">
        <v>5</v>
      </c>
      <c r="H19" s="17">
        <v>59000</v>
      </c>
    </row>
    <row r="20" spans="2:8" x14ac:dyDescent="0.3">
      <c r="B20" s="6" t="s">
        <v>17</v>
      </c>
      <c r="C20" s="7" t="s">
        <v>10</v>
      </c>
      <c r="D20" s="7" t="s">
        <v>18</v>
      </c>
      <c r="E20" s="7" t="s">
        <v>16</v>
      </c>
      <c r="F20" s="15">
        <v>11</v>
      </c>
      <c r="G20" s="18">
        <v>6</v>
      </c>
      <c r="H20" s="18">
        <v>81000</v>
      </c>
    </row>
    <row r="21" spans="2:8" x14ac:dyDescent="0.3">
      <c r="B21" s="6" t="s">
        <v>19</v>
      </c>
      <c r="C21" s="7" t="s">
        <v>20</v>
      </c>
      <c r="D21" s="7" t="s">
        <v>21</v>
      </c>
      <c r="E21" s="7" t="s">
        <v>22</v>
      </c>
      <c r="F21" s="15">
        <v>12</v>
      </c>
      <c r="G21" s="18">
        <v>5</v>
      </c>
      <c r="H21" s="18">
        <v>93500</v>
      </c>
    </row>
    <row r="22" spans="2:8" x14ac:dyDescent="0.3">
      <c r="B22" s="8" t="s">
        <v>30</v>
      </c>
      <c r="C22" s="9" t="s">
        <v>20</v>
      </c>
      <c r="D22" s="9" t="s">
        <v>31</v>
      </c>
      <c r="E22" s="9" t="s">
        <v>22</v>
      </c>
      <c r="F22" s="16">
        <v>12</v>
      </c>
      <c r="G22" s="19">
        <v>6</v>
      </c>
      <c r="H22" s="19">
        <v>88000</v>
      </c>
    </row>
  </sheetData>
  <mergeCells count="1">
    <mergeCell ref="B11:G11"/>
  </mergeCells>
  <phoneticPr fontId="1" type="noConversion"/>
  <conditionalFormatting sqref="B3:H10">
    <cfRule type="expression" dxfId="1" priority="1">
      <formula>$F3&gt;10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zoomScaleSheetLayoutView="124" workbookViewId="0">
      <selection activeCell="B2" sqref="B2"/>
    </sheetView>
  </sheetViews>
  <sheetFormatPr defaultRowHeight="16.5" x14ac:dyDescent="0.3"/>
  <cols>
    <col min="1" max="1" width="1.625" customWidth="1"/>
    <col min="3" max="3" width="15" bestFit="1" customWidth="1"/>
    <col min="4" max="4" width="12.875" customWidth="1"/>
    <col min="8" max="8" width="11.875" bestFit="1" customWidth="1"/>
  </cols>
  <sheetData>
    <row r="1" spans="2:8" ht="17.25" thickBot="1" x14ac:dyDescent="0.35"/>
    <row r="2" spans="2:8" ht="27.75" thickBot="1" x14ac:dyDescent="0.35">
      <c r="B2" s="26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8" t="s">
        <v>5</v>
      </c>
      <c r="H2" s="27" t="s">
        <v>6</v>
      </c>
    </row>
    <row r="3" spans="2:8" x14ac:dyDescent="0.3">
      <c r="B3" s="3" t="s">
        <v>9</v>
      </c>
      <c r="C3" s="4" t="s">
        <v>10</v>
      </c>
      <c r="D3" s="4" t="s">
        <v>11</v>
      </c>
      <c r="E3" s="4" t="s">
        <v>12</v>
      </c>
      <c r="F3" s="14">
        <v>12</v>
      </c>
      <c r="G3" s="17">
        <v>5</v>
      </c>
      <c r="H3" s="17">
        <v>59000</v>
      </c>
    </row>
    <row r="4" spans="2:8" x14ac:dyDescent="0.3">
      <c r="B4" s="6" t="s">
        <v>17</v>
      </c>
      <c r="C4" s="7" t="s">
        <v>10</v>
      </c>
      <c r="D4" s="7" t="s">
        <v>18</v>
      </c>
      <c r="E4" s="7" t="s">
        <v>16</v>
      </c>
      <c r="F4" s="15">
        <v>11</v>
      </c>
      <c r="G4" s="18">
        <v>6</v>
      </c>
      <c r="H4" s="18">
        <v>55000</v>
      </c>
    </row>
    <row r="5" spans="2:8" s="1" customFormat="1" x14ac:dyDescent="0.3">
      <c r="B5" s="6"/>
      <c r="C5" s="21" t="s">
        <v>44</v>
      </c>
      <c r="D5" s="7"/>
      <c r="E5" s="7"/>
      <c r="F5" s="15"/>
      <c r="G5" s="18"/>
      <c r="H5" s="18">
        <f>SUBTOTAL(1,H3:H4)</f>
        <v>57000</v>
      </c>
    </row>
    <row r="6" spans="2:8" s="1" customFormat="1" x14ac:dyDescent="0.3">
      <c r="B6" s="6"/>
      <c r="C6" s="21" t="s">
        <v>39</v>
      </c>
      <c r="D6" s="7"/>
      <c r="E6" s="7"/>
      <c r="F6" s="15"/>
      <c r="G6" s="18">
        <f>SUBTOTAL(4,G3:G4)</f>
        <v>6</v>
      </c>
      <c r="H6" s="18"/>
    </row>
    <row r="7" spans="2:8" x14ac:dyDescent="0.3">
      <c r="B7" s="6" t="s">
        <v>19</v>
      </c>
      <c r="C7" s="7" t="s">
        <v>20</v>
      </c>
      <c r="D7" s="7" t="s">
        <v>21</v>
      </c>
      <c r="E7" s="7" t="s">
        <v>22</v>
      </c>
      <c r="F7" s="15">
        <v>12</v>
      </c>
      <c r="G7" s="18">
        <v>5</v>
      </c>
      <c r="H7" s="18">
        <v>93500</v>
      </c>
    </row>
    <row r="8" spans="2:8" x14ac:dyDescent="0.3">
      <c r="B8" s="6" t="s">
        <v>30</v>
      </c>
      <c r="C8" s="7" t="s">
        <v>20</v>
      </c>
      <c r="D8" s="7" t="s">
        <v>31</v>
      </c>
      <c r="E8" s="7" t="s">
        <v>22</v>
      </c>
      <c r="F8" s="15">
        <v>12</v>
      </c>
      <c r="G8" s="18">
        <v>6</v>
      </c>
      <c r="H8" s="18">
        <v>88000</v>
      </c>
    </row>
    <row r="9" spans="2:8" s="1" customFormat="1" x14ac:dyDescent="0.3">
      <c r="B9" s="6"/>
      <c r="C9" s="21" t="s">
        <v>45</v>
      </c>
      <c r="D9" s="7"/>
      <c r="E9" s="7"/>
      <c r="F9" s="15"/>
      <c r="G9" s="18"/>
      <c r="H9" s="18">
        <f>SUBTOTAL(1,H7:H8)</f>
        <v>90750</v>
      </c>
    </row>
    <row r="10" spans="2:8" s="1" customFormat="1" x14ac:dyDescent="0.3">
      <c r="B10" s="6"/>
      <c r="C10" s="21" t="s">
        <v>40</v>
      </c>
      <c r="D10" s="7"/>
      <c r="E10" s="7"/>
      <c r="F10" s="15"/>
      <c r="G10" s="18">
        <f>SUBTOTAL(4,G7:G8)</f>
        <v>6</v>
      </c>
      <c r="H10" s="18"/>
    </row>
    <row r="11" spans="2:8" x14ac:dyDescent="0.3">
      <c r="B11" s="6" t="s">
        <v>23</v>
      </c>
      <c r="C11" s="7" t="s">
        <v>24</v>
      </c>
      <c r="D11" s="7" t="s">
        <v>25</v>
      </c>
      <c r="E11" s="7" t="s">
        <v>12</v>
      </c>
      <c r="F11" s="15">
        <v>4</v>
      </c>
      <c r="G11" s="18">
        <v>2</v>
      </c>
      <c r="H11" s="18">
        <v>158000</v>
      </c>
    </row>
    <row r="12" spans="2:8" x14ac:dyDescent="0.3">
      <c r="B12" s="6" t="s">
        <v>26</v>
      </c>
      <c r="C12" s="7" t="s">
        <v>24</v>
      </c>
      <c r="D12" s="7" t="s">
        <v>27</v>
      </c>
      <c r="E12" s="7" t="s">
        <v>35</v>
      </c>
      <c r="F12" s="15">
        <v>3</v>
      </c>
      <c r="G12" s="18">
        <v>2</v>
      </c>
      <c r="H12" s="18">
        <v>185000</v>
      </c>
    </row>
    <row r="13" spans="2:8" s="1" customFormat="1" x14ac:dyDescent="0.3">
      <c r="B13" s="6"/>
      <c r="C13" s="21" t="s">
        <v>46</v>
      </c>
      <c r="D13" s="7"/>
      <c r="E13" s="7"/>
      <c r="F13" s="15"/>
      <c r="G13" s="18"/>
      <c r="H13" s="18">
        <f>SUBTOTAL(1,H11:H12)</f>
        <v>171500</v>
      </c>
    </row>
    <row r="14" spans="2:8" s="1" customFormat="1" x14ac:dyDescent="0.3">
      <c r="B14" s="6"/>
      <c r="C14" s="21" t="s">
        <v>41</v>
      </c>
      <c r="D14" s="7"/>
      <c r="E14" s="7"/>
      <c r="F14" s="15"/>
      <c r="G14" s="18">
        <f>SUBTOTAL(4,G11:G12)</f>
        <v>2</v>
      </c>
      <c r="H14" s="18"/>
    </row>
    <row r="15" spans="2:8" x14ac:dyDescent="0.3">
      <c r="B15" s="6" t="s">
        <v>13</v>
      </c>
      <c r="C15" s="7" t="s">
        <v>14</v>
      </c>
      <c r="D15" s="7" t="s">
        <v>15</v>
      </c>
      <c r="E15" s="7" t="s">
        <v>16</v>
      </c>
      <c r="F15" s="15">
        <v>5</v>
      </c>
      <c r="G15" s="18">
        <v>4</v>
      </c>
      <c r="H15" s="18">
        <v>82500</v>
      </c>
    </row>
    <row r="16" spans="2:8" x14ac:dyDescent="0.3">
      <c r="B16" s="8" t="s">
        <v>28</v>
      </c>
      <c r="C16" s="9" t="s">
        <v>14</v>
      </c>
      <c r="D16" s="9" t="s">
        <v>29</v>
      </c>
      <c r="E16" s="9" t="s">
        <v>16</v>
      </c>
      <c r="F16" s="16">
        <v>6</v>
      </c>
      <c r="G16" s="19">
        <v>4</v>
      </c>
      <c r="H16" s="19">
        <v>93000</v>
      </c>
    </row>
    <row r="17" spans="2:8" s="1" customFormat="1" x14ac:dyDescent="0.3">
      <c r="B17" s="22"/>
      <c r="C17" s="25" t="s">
        <v>47</v>
      </c>
      <c r="D17" s="22"/>
      <c r="E17" s="22"/>
      <c r="F17" s="23"/>
      <c r="G17" s="24"/>
      <c r="H17" s="24">
        <f>SUBTOTAL(1,H15:H16)</f>
        <v>87750</v>
      </c>
    </row>
    <row r="18" spans="2:8" s="1" customFormat="1" x14ac:dyDescent="0.3">
      <c r="B18" s="22"/>
      <c r="C18" s="25" t="s">
        <v>42</v>
      </c>
      <c r="D18" s="22"/>
      <c r="E18" s="22"/>
      <c r="F18" s="23"/>
      <c r="G18" s="24">
        <f>SUBTOTAL(4,G15:G16)</f>
        <v>4</v>
      </c>
      <c r="H18" s="24"/>
    </row>
    <row r="19" spans="2:8" s="1" customFormat="1" x14ac:dyDescent="0.3">
      <c r="B19" s="22"/>
      <c r="C19" s="25" t="s">
        <v>48</v>
      </c>
      <c r="D19" s="22"/>
      <c r="E19" s="22"/>
      <c r="F19" s="23"/>
      <c r="G19" s="24"/>
      <c r="H19" s="24">
        <f>SUBTOTAL(1,H3:H16)</f>
        <v>101750</v>
      </c>
    </row>
    <row r="20" spans="2:8" s="1" customFormat="1" x14ac:dyDescent="0.3">
      <c r="B20" s="22"/>
      <c r="C20" s="25" t="s">
        <v>43</v>
      </c>
      <c r="D20" s="22"/>
      <c r="E20" s="22"/>
      <c r="F20" s="23"/>
      <c r="G20" s="24">
        <f>SUBTOTAL(4,G3:G16)</f>
        <v>6</v>
      </c>
      <c r="H20" s="24"/>
    </row>
  </sheetData>
  <sortState ref="B3:H10">
    <sortCondition ref="C3"/>
  </sortState>
  <phoneticPr fontId="1" type="noConversion"/>
  <conditionalFormatting sqref="B3:H20">
    <cfRule type="expression" dxfId="0" priority="1">
      <formula>$F3&gt;10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월렌탈비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2020-02-28T08:59:26Z</dcterms:created>
  <dcterms:modified xsi:type="dcterms:W3CDTF">2020-03-27T07:26:24Z</dcterms:modified>
</cp:coreProperties>
</file>