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할인율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3" i="3"/>
  <c r="F9" i="3"/>
  <c r="F5" i="3"/>
  <c r="F19" i="3" s="1"/>
  <c r="C18" i="3"/>
  <c r="C14" i="3"/>
  <c r="C10" i="3"/>
  <c r="C6" i="3"/>
  <c r="C20" i="3" s="1"/>
  <c r="H11" i="2" l="1"/>
  <c r="E13" i="1"/>
  <c r="J13" i="1"/>
  <c r="E14" i="1"/>
  <c r="J14" i="1" l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<sst xmlns="http://schemas.openxmlformats.org/spreadsheetml/2006/main" count="129" uniqueCount="51">
  <si>
    <t>관리코드</t>
    <phoneticPr fontId="1" type="noConversion"/>
  </si>
  <si>
    <t>모델</t>
    <phoneticPr fontId="1" type="noConversion"/>
  </si>
  <si>
    <t>구분</t>
    <phoneticPr fontId="1" type="noConversion"/>
  </si>
  <si>
    <t>할인율</t>
    <phoneticPr fontId="1" type="noConversion"/>
  </si>
  <si>
    <t>1일
요금</t>
    <phoneticPr fontId="1" type="noConversion"/>
  </si>
  <si>
    <t>2일
요금</t>
    <phoneticPr fontId="1" type="noConversion"/>
  </si>
  <si>
    <t>3일
요금</t>
    <phoneticPr fontId="1" type="noConversion"/>
  </si>
  <si>
    <t>추가비용</t>
    <phoneticPr fontId="1" type="noConversion"/>
  </si>
  <si>
    <t>비고</t>
    <phoneticPr fontId="1" type="noConversion"/>
  </si>
  <si>
    <t>L3-01</t>
    <phoneticPr fontId="1" type="noConversion"/>
  </si>
  <si>
    <t>대형</t>
    <phoneticPr fontId="1" type="noConversion"/>
  </si>
  <si>
    <t>G1-01</t>
    <phoneticPr fontId="1" type="noConversion"/>
  </si>
  <si>
    <t>스파크</t>
    <phoneticPr fontId="1" type="noConversion"/>
  </si>
  <si>
    <t>소형</t>
    <phoneticPr fontId="1" type="noConversion"/>
  </si>
  <si>
    <t>L3-02</t>
    <phoneticPr fontId="1" type="noConversion"/>
  </si>
  <si>
    <t>BMW520</t>
    <phoneticPr fontId="1" type="noConversion"/>
  </si>
  <si>
    <t>수입차</t>
    <phoneticPr fontId="1" type="noConversion"/>
  </si>
  <si>
    <t>L3-03</t>
    <phoneticPr fontId="1" type="noConversion"/>
  </si>
  <si>
    <t>K9</t>
    <phoneticPr fontId="1" type="noConversion"/>
  </si>
  <si>
    <t>G2-02</t>
    <phoneticPr fontId="1" type="noConversion"/>
  </si>
  <si>
    <t>G3-03</t>
    <phoneticPr fontId="1" type="noConversion"/>
  </si>
  <si>
    <t>L1-04</t>
    <phoneticPr fontId="1" type="noConversion"/>
  </si>
  <si>
    <t>L2-05</t>
    <phoneticPr fontId="1" type="noConversion"/>
  </si>
  <si>
    <t>싼타페</t>
    <phoneticPr fontId="1" type="noConversion"/>
  </si>
  <si>
    <t>레이</t>
    <phoneticPr fontId="1" type="noConversion"/>
  </si>
  <si>
    <t>아우디A5</t>
    <phoneticPr fontId="1" type="noConversion"/>
  </si>
  <si>
    <t>쏘렌토</t>
    <phoneticPr fontId="1" type="noConversion"/>
  </si>
  <si>
    <t>SUV</t>
    <phoneticPr fontId="1" type="noConversion"/>
  </si>
  <si>
    <t>수입차</t>
    <phoneticPr fontId="1" type="noConversion"/>
  </si>
  <si>
    <t>소형</t>
    <phoneticPr fontId="1" type="noConversion"/>
  </si>
  <si>
    <t>SUV</t>
    <phoneticPr fontId="1" type="noConversion"/>
  </si>
  <si>
    <t>할인율이 중간값 이상인 차량 대수</t>
    <phoneticPr fontId="1" type="noConversion"/>
  </si>
  <si>
    <t>대형 차량의 모델 대수</t>
    <phoneticPr fontId="1" type="noConversion"/>
  </si>
  <si>
    <t>가장 비싼 1일 요금</t>
    <phoneticPr fontId="1" type="noConversion"/>
  </si>
  <si>
    <t>모델</t>
    <phoneticPr fontId="1" type="noConversion"/>
  </si>
  <si>
    <t>1일요금</t>
    <phoneticPr fontId="1" type="noConversion"/>
  </si>
  <si>
    <t>제니시스</t>
  </si>
  <si>
    <t>제니시스</t>
    <phoneticPr fontId="1" type="noConversion"/>
  </si>
  <si>
    <t>1일 요금의 전체 평균</t>
    <phoneticPr fontId="1" type="noConversion"/>
  </si>
  <si>
    <t>L*</t>
    <phoneticPr fontId="1" type="noConversion"/>
  </si>
  <si>
    <t>&gt;20%</t>
    <phoneticPr fontId="1" type="noConversion"/>
  </si>
  <si>
    <t>SUV 개수</t>
  </si>
  <si>
    <t>대형 개수</t>
  </si>
  <si>
    <t>소형 개수</t>
  </si>
  <si>
    <t>수입차 개수</t>
  </si>
  <si>
    <t>전체 개수</t>
  </si>
  <si>
    <t>SUV 평균</t>
  </si>
  <si>
    <t>대형 평균</t>
  </si>
  <si>
    <t>소형 평균</t>
  </si>
  <si>
    <t>수입차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</si>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</sst>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9" fontId="2" fillId="0" borderId="1" xfId="0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right" vertical="center"/>
    </xf>
    <xf numFmtId="176" fontId="2" fillId="0" borderId="11" xfId="0" applyNumberFormat="1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9" fontId="2" fillId="0" borderId="17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대형</a:t>
            </a:r>
            <a:r>
              <a:rPr lang="en-US" altLang="ko-KR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/</a:t>
            </a:r>
            <a:r>
              <a:rPr lang="ko-KR" altLang="en-US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수입</a:t>
            </a:r>
            <a:r>
              <a:rPr lang="en-US" altLang="ko-KR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/SUV </a:t>
            </a:r>
            <a:r>
              <a:rPr lang="ko-KR" altLang="en-US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차량 </a:t>
            </a:r>
            <a:r>
              <a:rPr lang="en-US" altLang="ko-KR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1</a:t>
            </a:r>
            <a:r>
              <a:rPr lang="ko-KR" altLang="en-US" sz="200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일 렌트카 요금</a:t>
            </a:r>
            <a:endParaRPr lang="en-US" altLang="ko-KR" sz="20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1일 요금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4A3-4E6B-B1F4-0E913900F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(제1작업!$C$5,제1작업!$C$7:$C$10,제1작업!$C$12)</c:f>
              <c:strCache>
                <c:ptCount val="6"/>
                <c:pt idx="0">
                  <c:v>제니시스</c:v>
                </c:pt>
                <c:pt idx="1">
                  <c:v>BMW520</c:v>
                </c:pt>
                <c:pt idx="2">
                  <c:v>K9</c:v>
                </c:pt>
                <c:pt idx="3">
                  <c:v>쏘렌토</c:v>
                </c:pt>
                <c:pt idx="4">
                  <c:v>아우디A5</c:v>
                </c:pt>
                <c:pt idx="5">
                  <c:v>싼타페</c:v>
                </c:pt>
              </c:strCache>
            </c:strRef>
          </c:cat>
          <c:val>
            <c:numRef>
              <c:f>(제1작업!$F$5,제1작업!$F$7:$F$10,제1작업!$F$12)</c:f>
              <c:numCache>
                <c:formatCode>#,##0"원"</c:formatCode>
                <c:ptCount val="6"/>
                <c:pt idx="0">
                  <c:v>265000</c:v>
                </c:pt>
                <c:pt idx="1">
                  <c:v>330000</c:v>
                </c:pt>
                <c:pt idx="2">
                  <c:v>280000</c:v>
                </c:pt>
                <c:pt idx="3">
                  <c:v>140500</c:v>
                </c:pt>
                <c:pt idx="4">
                  <c:v>360000</c:v>
                </c:pt>
                <c:pt idx="5">
                  <c:v>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3-4E6B-B1F4-0E913900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2432672"/>
        <c:axId val="1672433088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할인율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(제1작업!$C$5,제1작업!$C$7:$C$10,제1작업!$C$12)</c:f>
              <c:strCache>
                <c:ptCount val="6"/>
                <c:pt idx="0">
                  <c:v>제니시스</c:v>
                </c:pt>
                <c:pt idx="1">
                  <c:v>BMW520</c:v>
                </c:pt>
                <c:pt idx="2">
                  <c:v>K9</c:v>
                </c:pt>
                <c:pt idx="3">
                  <c:v>쏘렌토</c:v>
                </c:pt>
                <c:pt idx="4">
                  <c:v>아우디A5</c:v>
                </c:pt>
                <c:pt idx="5">
                  <c:v>싼타페</c:v>
                </c:pt>
              </c:strCache>
            </c:strRef>
          </c:cat>
          <c:val>
            <c:numRef>
              <c:f>(제1작업!$E$5,제1작업!$E$7:$E$10,제1작업!$E$12)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3-4E6B-B1F4-0E913900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809504"/>
        <c:axId val="1392769488"/>
      </c:lineChart>
      <c:catAx>
        <c:axId val="16724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72433088"/>
        <c:crosses val="autoZero"/>
        <c:auto val="1"/>
        <c:lblAlgn val="ctr"/>
        <c:lblOffset val="100"/>
        <c:noMultiLvlLbl val="0"/>
      </c:catAx>
      <c:valAx>
        <c:axId val="16724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72432672"/>
        <c:crosses val="autoZero"/>
        <c:crossBetween val="between"/>
      </c:valAx>
      <c:valAx>
        <c:axId val="1392769488"/>
        <c:scaling>
          <c:orientation val="minMax"/>
          <c:max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97809504"/>
        <c:crosses val="max"/>
        <c:crossBetween val="between"/>
        <c:majorUnit val="0.1"/>
      </c:valAx>
      <c:catAx>
        <c:axId val="16978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2769488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solidFill>
        <a:schemeClr val="tx1"/>
      </a:solidFill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57150</xdr:rowOff>
    </xdr:from>
    <xdr:to>
      <xdr:col>6</xdr:col>
      <xdr:colOff>609600</xdr:colOff>
      <xdr:row>2</xdr:row>
      <xdr:rowOff>247650</xdr:rowOff>
    </xdr:to>
    <xdr:sp macro="" textlink="">
      <xdr:nvSpPr>
        <xdr:cNvPr id="2" name="대각선 방향의 모서리가 잘린 사각형 1"/>
        <xdr:cNvSpPr/>
      </xdr:nvSpPr>
      <xdr:spPr>
        <a:xfrm>
          <a:off x="200025" y="57150"/>
          <a:ext cx="4533900" cy="819150"/>
        </a:xfrm>
        <a:prstGeom prst="snip2Diag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휴가철 렌트카 요금 현황</a:t>
          </a:r>
        </a:p>
      </xdr:txBody>
    </xdr:sp>
    <xdr:clientData/>
  </xdr:twoCellAnchor>
  <xdr:twoCellAnchor editAs="oneCell">
    <xdr:from>
      <xdr:col>7</xdr:col>
      <xdr:colOff>133350</xdr:colOff>
      <xdr:row>0</xdr:row>
      <xdr:rowOff>47624</xdr:rowOff>
    </xdr:from>
    <xdr:to>
      <xdr:col>9</xdr:col>
      <xdr:colOff>457199</xdr:colOff>
      <xdr:row>2</xdr:row>
      <xdr:rowOff>283222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47624"/>
          <a:ext cx="2228849" cy="864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0.49497</cdr:x>
      <cdr:y>0.11297</cdr:y>
    </cdr:from>
    <cdr:to>
      <cdr:x>0.63926</cdr:x>
      <cdr:y>0.17715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4606352" y="687049"/>
          <a:ext cx="1342869" cy="390369"/>
        </a:xfrm>
        <a:prstGeom xmlns:a="http://schemas.openxmlformats.org/drawingml/2006/main" prst="wedgeRectCallout">
          <a:avLst>
            <a:gd name="adj1" fmla="val 89239"/>
            <a:gd name="adj2" fmla="val 50735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ko-KR">
              <a:solidFill>
                <a:schemeClr val="tx1"/>
              </a:solidFill>
            </a:rPr>
            <a:t>1</a:t>
          </a:r>
          <a:r>
            <a:rPr lang="ko-KR" altLang="en-US">
              <a:solidFill>
                <a:schemeClr val="tx1"/>
              </a:solidFill>
            </a:rPr>
            <a:t>일 대여 최고 요금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Normal="100" workbookViewId="0">
      <selection activeCell="E12" activeCellId="5" sqref="C4:C5 C7:C10 C12 E4:F5 E7:F10 E12:F12"/>
    </sheetView>
  </sheetViews>
  <sheetFormatPr defaultRowHeight="16.5" x14ac:dyDescent="0.3"/>
  <cols>
    <col min="1" max="1" width="1.625" customWidth="1"/>
    <col min="2" max="6" width="10.5" customWidth="1"/>
    <col min="7" max="8" width="12.625" customWidth="1"/>
    <col min="9" max="9" width="12.375" customWidth="1"/>
    <col min="10" max="10" width="10" bestFit="1" customWidth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7" t="s">
        <v>8</v>
      </c>
    </row>
    <row r="5" spans="2:10" x14ac:dyDescent="0.3">
      <c r="B5" s="9" t="s">
        <v>9</v>
      </c>
      <c r="C5" s="10" t="s">
        <v>37</v>
      </c>
      <c r="D5" s="10" t="s">
        <v>10</v>
      </c>
      <c r="E5" s="11">
        <v>0.25</v>
      </c>
      <c r="F5" s="12">
        <v>265000</v>
      </c>
      <c r="G5" s="12">
        <v>493000</v>
      </c>
      <c r="H5" s="12">
        <v>678000</v>
      </c>
      <c r="I5" s="13">
        <f>CHOOSE(MID(B5,2,1),9000,12000,17000)</f>
        <v>17000</v>
      </c>
      <c r="J5" s="24" t="str">
        <f>IF(_xlfn.RANK.EQ(H5,$H$5:$H$12,0)&lt;=3,_xlfn.RANK.EQ(H5,$H$5:$H$12,0)&amp;"위","")</f>
        <v/>
      </c>
    </row>
    <row r="6" spans="2:10" x14ac:dyDescent="0.3">
      <c r="B6" s="5" t="s">
        <v>11</v>
      </c>
      <c r="C6" s="4" t="s">
        <v>12</v>
      </c>
      <c r="D6" s="4" t="s">
        <v>13</v>
      </c>
      <c r="E6" s="1">
        <v>0.3</v>
      </c>
      <c r="F6" s="3">
        <v>68000</v>
      </c>
      <c r="G6" s="3">
        <v>126000</v>
      </c>
      <c r="H6" s="3">
        <v>174000</v>
      </c>
      <c r="I6" s="2">
        <f t="shared" ref="I6:I12" si="0">CHOOSE(MID(B6,2,1),9000,12000,17000)</f>
        <v>9000</v>
      </c>
      <c r="J6" s="24" t="str">
        <f t="shared" ref="J6:J12" si="1">IF(_xlfn.RANK.EQ(H6,$H$5:$H$12,0)&lt;=3,_xlfn.RANK.EQ(H6,$H$5:$H$12,0)&amp;"위","")</f>
        <v/>
      </c>
    </row>
    <row r="7" spans="2:10" x14ac:dyDescent="0.3">
      <c r="B7" s="5" t="s">
        <v>14</v>
      </c>
      <c r="C7" s="4" t="s">
        <v>15</v>
      </c>
      <c r="D7" s="4" t="s">
        <v>16</v>
      </c>
      <c r="E7" s="1">
        <v>0.25</v>
      </c>
      <c r="F7" s="3">
        <v>330000</v>
      </c>
      <c r="G7" s="3">
        <v>614000</v>
      </c>
      <c r="H7" s="3">
        <v>845000</v>
      </c>
      <c r="I7" s="2">
        <f t="shared" si="0"/>
        <v>17000</v>
      </c>
      <c r="J7" s="24" t="str">
        <f t="shared" si="1"/>
        <v>2위</v>
      </c>
    </row>
    <row r="8" spans="2:10" x14ac:dyDescent="0.3">
      <c r="B8" s="5" t="s">
        <v>17</v>
      </c>
      <c r="C8" s="4" t="s">
        <v>18</v>
      </c>
      <c r="D8" s="4" t="s">
        <v>10</v>
      </c>
      <c r="E8" s="1">
        <v>0.2</v>
      </c>
      <c r="F8" s="3">
        <v>280000</v>
      </c>
      <c r="G8" s="3">
        <v>521000</v>
      </c>
      <c r="H8" s="3">
        <v>717000</v>
      </c>
      <c r="I8" s="2">
        <f t="shared" si="0"/>
        <v>17000</v>
      </c>
      <c r="J8" s="24" t="str">
        <f t="shared" si="1"/>
        <v>3위</v>
      </c>
    </row>
    <row r="9" spans="2:10" x14ac:dyDescent="0.3">
      <c r="B9" s="5" t="s">
        <v>19</v>
      </c>
      <c r="C9" s="4" t="s">
        <v>26</v>
      </c>
      <c r="D9" s="4" t="s">
        <v>27</v>
      </c>
      <c r="E9" s="1">
        <v>0.2</v>
      </c>
      <c r="F9" s="3">
        <v>140500</v>
      </c>
      <c r="G9" s="3">
        <v>261000</v>
      </c>
      <c r="H9" s="3">
        <v>360000</v>
      </c>
      <c r="I9" s="2">
        <f t="shared" si="0"/>
        <v>12000</v>
      </c>
      <c r="J9" s="24" t="str">
        <f t="shared" si="1"/>
        <v/>
      </c>
    </row>
    <row r="10" spans="2:10" x14ac:dyDescent="0.3">
      <c r="B10" s="5" t="s">
        <v>20</v>
      </c>
      <c r="C10" s="4" t="s">
        <v>25</v>
      </c>
      <c r="D10" s="4" t="s">
        <v>28</v>
      </c>
      <c r="E10" s="1">
        <v>0.3</v>
      </c>
      <c r="F10" s="3">
        <v>360000</v>
      </c>
      <c r="G10" s="3">
        <v>670000</v>
      </c>
      <c r="H10" s="3">
        <v>922000</v>
      </c>
      <c r="I10" s="2">
        <f t="shared" si="0"/>
        <v>17000</v>
      </c>
      <c r="J10" s="24" t="str">
        <f t="shared" si="1"/>
        <v>1위</v>
      </c>
    </row>
    <row r="11" spans="2:10" x14ac:dyDescent="0.3">
      <c r="B11" s="5" t="s">
        <v>21</v>
      </c>
      <c r="C11" s="4" t="s">
        <v>24</v>
      </c>
      <c r="D11" s="4" t="s">
        <v>29</v>
      </c>
      <c r="E11" s="1">
        <v>0.25</v>
      </c>
      <c r="F11" s="3">
        <v>70500</v>
      </c>
      <c r="G11" s="3">
        <v>131000</v>
      </c>
      <c r="H11" s="3">
        <v>180000</v>
      </c>
      <c r="I11" s="2">
        <f t="shared" si="0"/>
        <v>9000</v>
      </c>
      <c r="J11" s="24" t="str">
        <f t="shared" si="1"/>
        <v/>
      </c>
    </row>
    <row r="12" spans="2:10" ht="17.25" thickBot="1" x14ac:dyDescent="0.35">
      <c r="B12" s="18" t="s">
        <v>22</v>
      </c>
      <c r="C12" s="19" t="s">
        <v>23</v>
      </c>
      <c r="D12" s="19" t="s">
        <v>30</v>
      </c>
      <c r="E12" s="20">
        <v>0.3</v>
      </c>
      <c r="F12" s="21">
        <v>152000</v>
      </c>
      <c r="G12" s="21">
        <v>283000</v>
      </c>
      <c r="H12" s="21">
        <v>389000</v>
      </c>
      <c r="I12" s="22">
        <f t="shared" si="0"/>
        <v>12000</v>
      </c>
      <c r="J12" s="24" t="str">
        <f t="shared" si="1"/>
        <v/>
      </c>
    </row>
    <row r="13" spans="2:10" x14ac:dyDescent="0.3">
      <c r="B13" s="30" t="s">
        <v>31</v>
      </c>
      <c r="C13" s="31"/>
      <c r="D13" s="31"/>
      <c r="E13" s="23" t="str">
        <f>COUNTIF(할인율,"&gt;="&amp;MEDIAN(할인율))&amp;"대"</f>
        <v>6대</v>
      </c>
      <c r="F13" s="32"/>
      <c r="G13" s="31" t="s">
        <v>33</v>
      </c>
      <c r="H13" s="31"/>
      <c r="I13" s="31"/>
      <c r="J13" s="25">
        <f>MAX(F5:F12)</f>
        <v>360000</v>
      </c>
    </row>
    <row r="14" spans="2:10" ht="17.25" thickBot="1" x14ac:dyDescent="0.35">
      <c r="B14" s="28" t="s">
        <v>32</v>
      </c>
      <c r="C14" s="29"/>
      <c r="D14" s="29"/>
      <c r="E14" s="7">
        <f>DCOUNTA(B4:H12,C4,D4:D5)</f>
        <v>2</v>
      </c>
      <c r="F14" s="33"/>
      <c r="G14" s="6" t="s">
        <v>34</v>
      </c>
      <c r="H14" s="7" t="s">
        <v>36</v>
      </c>
      <c r="I14" s="6" t="s">
        <v>35</v>
      </c>
      <c r="J14" s="8">
        <f>VLOOKUP(H14,C4:H12,4,FALSE)</f>
        <v>265000</v>
      </c>
    </row>
  </sheetData>
  <mergeCells count="4">
    <mergeCell ref="B14:D14"/>
    <mergeCell ref="B13:D13"/>
    <mergeCell ref="F13:F14"/>
    <mergeCell ref="G13:I13"/>
  </mergeCells>
  <phoneticPr fontId="1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{C5B21E50-38A9-4771-B3CF-3DFD24444DB9}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21E50-38A9-4771-B3CF-3DFD24444DB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G19" sqref="G19"/>
    </sheetView>
  </sheetViews>
  <sheetFormatPr defaultRowHeight="16.5" x14ac:dyDescent="0.3"/>
  <cols>
    <col min="1" max="1" width="1.625" customWidth="1"/>
    <col min="3" max="3" width="9.25" bestFit="1" customWidth="1"/>
    <col min="4" max="8" width="10" bestFit="1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6" t="s">
        <v>5</v>
      </c>
      <c r="H2" s="16" t="s">
        <v>6</v>
      </c>
    </row>
    <row r="3" spans="2:8" x14ac:dyDescent="0.3">
      <c r="B3" s="9" t="s">
        <v>9</v>
      </c>
      <c r="C3" s="10" t="s">
        <v>37</v>
      </c>
      <c r="D3" s="10" t="s">
        <v>10</v>
      </c>
      <c r="E3" s="11">
        <v>0.25</v>
      </c>
      <c r="F3" s="12">
        <v>265000</v>
      </c>
      <c r="G3" s="12">
        <v>493000</v>
      </c>
      <c r="H3" s="12">
        <v>678000</v>
      </c>
    </row>
    <row r="4" spans="2:8" x14ac:dyDescent="0.3">
      <c r="B4" s="5" t="s">
        <v>11</v>
      </c>
      <c r="C4" s="4" t="s">
        <v>12</v>
      </c>
      <c r="D4" s="4" t="s">
        <v>13</v>
      </c>
      <c r="E4" s="1">
        <v>0.3</v>
      </c>
      <c r="F4" s="3">
        <v>68000</v>
      </c>
      <c r="G4" s="3">
        <v>126000</v>
      </c>
      <c r="H4" s="3">
        <v>174000</v>
      </c>
    </row>
    <row r="5" spans="2:8" x14ac:dyDescent="0.3">
      <c r="B5" s="5" t="s">
        <v>14</v>
      </c>
      <c r="C5" s="4" t="s">
        <v>15</v>
      </c>
      <c r="D5" s="4" t="s">
        <v>16</v>
      </c>
      <c r="E5" s="1">
        <v>0.25</v>
      </c>
      <c r="F5" s="3">
        <v>330000</v>
      </c>
      <c r="G5" s="3">
        <v>614000</v>
      </c>
      <c r="H5" s="3">
        <v>845000</v>
      </c>
    </row>
    <row r="6" spans="2:8" x14ac:dyDescent="0.3">
      <c r="B6" s="5" t="s">
        <v>17</v>
      </c>
      <c r="C6" s="4" t="s">
        <v>18</v>
      </c>
      <c r="D6" s="4" t="s">
        <v>10</v>
      </c>
      <c r="E6" s="1">
        <v>0.2</v>
      </c>
      <c r="F6" s="3">
        <v>280000</v>
      </c>
      <c r="G6" s="3">
        <v>521000</v>
      </c>
      <c r="H6" s="3">
        <v>717000</v>
      </c>
    </row>
    <row r="7" spans="2:8" x14ac:dyDescent="0.3">
      <c r="B7" s="5" t="s">
        <v>19</v>
      </c>
      <c r="C7" s="4" t="s">
        <v>26</v>
      </c>
      <c r="D7" s="4" t="s">
        <v>27</v>
      </c>
      <c r="E7" s="1">
        <v>0.2</v>
      </c>
      <c r="F7" s="3">
        <v>140500</v>
      </c>
      <c r="G7" s="3">
        <v>261000</v>
      </c>
      <c r="H7" s="3">
        <v>360000</v>
      </c>
    </row>
    <row r="8" spans="2:8" x14ac:dyDescent="0.3">
      <c r="B8" s="5" t="s">
        <v>20</v>
      </c>
      <c r="C8" s="4" t="s">
        <v>25</v>
      </c>
      <c r="D8" s="4" t="s">
        <v>16</v>
      </c>
      <c r="E8" s="1">
        <v>0.3</v>
      </c>
      <c r="F8" s="3">
        <v>360000</v>
      </c>
      <c r="G8" s="3">
        <v>670000</v>
      </c>
      <c r="H8" s="3">
        <v>922000</v>
      </c>
    </row>
    <row r="9" spans="2:8" x14ac:dyDescent="0.3">
      <c r="B9" s="5" t="s">
        <v>21</v>
      </c>
      <c r="C9" s="4" t="s">
        <v>24</v>
      </c>
      <c r="D9" s="4" t="s">
        <v>13</v>
      </c>
      <c r="E9" s="1">
        <v>0.25</v>
      </c>
      <c r="F9" s="3">
        <v>70500</v>
      </c>
      <c r="G9" s="3">
        <v>131000</v>
      </c>
      <c r="H9" s="3">
        <v>180000</v>
      </c>
    </row>
    <row r="10" spans="2:8" x14ac:dyDescent="0.3">
      <c r="B10" s="18" t="s">
        <v>22</v>
      </c>
      <c r="C10" s="19" t="s">
        <v>23</v>
      </c>
      <c r="D10" s="19" t="s">
        <v>27</v>
      </c>
      <c r="E10" s="20">
        <v>0.3</v>
      </c>
      <c r="F10" s="21">
        <v>166000</v>
      </c>
      <c r="G10" s="21">
        <v>283000</v>
      </c>
      <c r="H10" s="21">
        <v>389000</v>
      </c>
    </row>
    <row r="11" spans="2:8" x14ac:dyDescent="0.3">
      <c r="B11" s="34" t="s">
        <v>38</v>
      </c>
      <c r="C11" s="34"/>
      <c r="D11" s="34"/>
      <c r="E11" s="34"/>
      <c r="F11" s="34"/>
      <c r="G11" s="34"/>
      <c r="H11" s="26">
        <f>AVERAGE(F3:F10)</f>
        <v>210000</v>
      </c>
    </row>
    <row r="13" spans="2:8" ht="17.25" thickBot="1" x14ac:dyDescent="0.35"/>
    <row r="14" spans="2:8" ht="17.25" thickBot="1" x14ac:dyDescent="0.35">
      <c r="B14" s="14" t="s">
        <v>0</v>
      </c>
      <c r="C14" s="15" t="s">
        <v>3</v>
      </c>
    </row>
    <row r="15" spans="2:8" x14ac:dyDescent="0.3">
      <c r="B15" t="s">
        <v>39</v>
      </c>
      <c r="C15" s="27" t="s">
        <v>40</v>
      </c>
    </row>
    <row r="17" spans="2:6" ht="17.25" thickBot="1" x14ac:dyDescent="0.35"/>
    <row r="18" spans="2:6" ht="27.75" thickBot="1" x14ac:dyDescent="0.35">
      <c r="B18" s="15" t="s">
        <v>1</v>
      </c>
      <c r="C18" s="15" t="s">
        <v>2</v>
      </c>
      <c r="D18" s="16" t="s">
        <v>4</v>
      </c>
      <c r="E18" s="16" t="s">
        <v>5</v>
      </c>
      <c r="F18" s="16" t="s">
        <v>6</v>
      </c>
    </row>
    <row r="19" spans="2:6" x14ac:dyDescent="0.3">
      <c r="B19" s="10" t="s">
        <v>37</v>
      </c>
      <c r="C19" s="10" t="s">
        <v>10</v>
      </c>
      <c r="D19" s="12">
        <v>265000</v>
      </c>
      <c r="E19" s="12">
        <v>493000</v>
      </c>
      <c r="F19" s="12">
        <v>678000</v>
      </c>
    </row>
    <row r="20" spans="2:6" x14ac:dyDescent="0.3">
      <c r="B20" s="4" t="s">
        <v>15</v>
      </c>
      <c r="C20" s="4" t="s">
        <v>16</v>
      </c>
      <c r="D20" s="3">
        <v>330000</v>
      </c>
      <c r="E20" s="3">
        <v>614000</v>
      </c>
      <c r="F20" s="3">
        <v>845000</v>
      </c>
    </row>
    <row r="21" spans="2:6" x14ac:dyDescent="0.3">
      <c r="B21" s="4" t="s">
        <v>24</v>
      </c>
      <c r="C21" s="4" t="s">
        <v>13</v>
      </c>
      <c r="D21" s="3">
        <v>70500</v>
      </c>
      <c r="E21" s="3">
        <v>131000</v>
      </c>
      <c r="F21" s="3">
        <v>180000</v>
      </c>
    </row>
    <row r="22" spans="2:6" x14ac:dyDescent="0.3">
      <c r="B22" s="19" t="s">
        <v>23</v>
      </c>
      <c r="C22" s="19" t="s">
        <v>27</v>
      </c>
      <c r="D22" s="21">
        <v>166000</v>
      </c>
      <c r="E22" s="21">
        <v>283000</v>
      </c>
      <c r="F22" s="21">
        <v>389000</v>
      </c>
    </row>
  </sheetData>
  <mergeCells count="1">
    <mergeCell ref="B11:G11"/>
  </mergeCells>
  <phoneticPr fontId="1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{86D03B01-AD3C-4C47-BE86-F1A783738632}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D03B01-AD3C-4C47-BE86-F1A78373863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J15" sqref="J15"/>
    </sheetView>
  </sheetViews>
  <sheetFormatPr defaultRowHeight="16.5" x14ac:dyDescent="0.3"/>
  <cols>
    <col min="1" max="1" width="1.625" customWidth="1"/>
    <col min="6" max="8" width="10" bestFit="1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6" t="s">
        <v>5</v>
      </c>
      <c r="H2" s="16" t="s">
        <v>6</v>
      </c>
    </row>
    <row r="3" spans="2:8" x14ac:dyDescent="0.3">
      <c r="B3" s="9" t="s">
        <v>19</v>
      </c>
      <c r="C3" s="10" t="s">
        <v>26</v>
      </c>
      <c r="D3" s="10" t="s">
        <v>27</v>
      </c>
      <c r="E3" s="11">
        <v>0.2</v>
      </c>
      <c r="F3" s="12">
        <v>140500</v>
      </c>
      <c r="G3" s="12">
        <v>261000</v>
      </c>
      <c r="H3" s="12">
        <v>360000</v>
      </c>
    </row>
    <row r="4" spans="2:8" x14ac:dyDescent="0.3">
      <c r="B4" s="5" t="s">
        <v>22</v>
      </c>
      <c r="C4" s="4" t="s">
        <v>23</v>
      </c>
      <c r="D4" s="4" t="s">
        <v>27</v>
      </c>
      <c r="E4" s="1">
        <v>0.3</v>
      </c>
      <c r="F4" s="3">
        <v>152000</v>
      </c>
      <c r="G4" s="3">
        <v>283000</v>
      </c>
      <c r="H4" s="3">
        <v>389000</v>
      </c>
    </row>
    <row r="5" spans="2:8" x14ac:dyDescent="0.3">
      <c r="B5" s="5"/>
      <c r="C5" s="4"/>
      <c r="D5" s="35" t="s">
        <v>46</v>
      </c>
      <c r="E5" s="1"/>
      <c r="F5" s="3">
        <f>SUBTOTAL(1,F3:F4)</f>
        <v>146250</v>
      </c>
      <c r="G5" s="3"/>
      <c r="H5" s="3"/>
    </row>
    <row r="6" spans="2:8" x14ac:dyDescent="0.3">
      <c r="B6" s="5"/>
      <c r="C6" s="4">
        <f>SUBTOTAL(3,C3:C4)</f>
        <v>2</v>
      </c>
      <c r="D6" s="35" t="s">
        <v>41</v>
      </c>
      <c r="E6" s="1"/>
      <c r="F6" s="3"/>
      <c r="G6" s="3"/>
      <c r="H6" s="3"/>
    </row>
    <row r="7" spans="2:8" x14ac:dyDescent="0.3">
      <c r="B7" s="5" t="s">
        <v>9</v>
      </c>
      <c r="C7" s="4" t="s">
        <v>37</v>
      </c>
      <c r="D7" s="4" t="s">
        <v>10</v>
      </c>
      <c r="E7" s="1">
        <v>0.25</v>
      </c>
      <c r="F7" s="3">
        <v>265000</v>
      </c>
      <c r="G7" s="3">
        <v>493000</v>
      </c>
      <c r="H7" s="3">
        <v>678000</v>
      </c>
    </row>
    <row r="8" spans="2:8" x14ac:dyDescent="0.3">
      <c r="B8" s="5" t="s">
        <v>17</v>
      </c>
      <c r="C8" s="4" t="s">
        <v>18</v>
      </c>
      <c r="D8" s="4" t="s">
        <v>10</v>
      </c>
      <c r="E8" s="1">
        <v>0.2</v>
      </c>
      <c r="F8" s="3">
        <v>280000</v>
      </c>
      <c r="G8" s="3">
        <v>521999</v>
      </c>
      <c r="H8" s="3">
        <v>717000</v>
      </c>
    </row>
    <row r="9" spans="2:8" x14ac:dyDescent="0.3">
      <c r="B9" s="5"/>
      <c r="C9" s="4"/>
      <c r="D9" s="35" t="s">
        <v>47</v>
      </c>
      <c r="E9" s="1"/>
      <c r="F9" s="3">
        <f>SUBTOTAL(1,F7:F8)</f>
        <v>272500</v>
      </c>
      <c r="G9" s="3"/>
      <c r="H9" s="3"/>
    </row>
    <row r="10" spans="2:8" x14ac:dyDescent="0.3">
      <c r="B10" s="5"/>
      <c r="C10" s="4">
        <f>SUBTOTAL(3,C7:C8)</f>
        <v>2</v>
      </c>
      <c r="D10" s="35" t="s">
        <v>42</v>
      </c>
      <c r="E10" s="1"/>
      <c r="F10" s="3"/>
      <c r="G10" s="3"/>
      <c r="H10" s="3"/>
    </row>
    <row r="11" spans="2:8" x14ac:dyDescent="0.3">
      <c r="B11" s="5" t="s">
        <v>11</v>
      </c>
      <c r="C11" s="4" t="s">
        <v>12</v>
      </c>
      <c r="D11" s="4" t="s">
        <v>13</v>
      </c>
      <c r="E11" s="1">
        <v>0.3</v>
      </c>
      <c r="F11" s="3">
        <v>68000</v>
      </c>
      <c r="G11" s="3">
        <v>126000</v>
      </c>
      <c r="H11" s="3">
        <v>174000</v>
      </c>
    </row>
    <row r="12" spans="2:8" x14ac:dyDescent="0.3">
      <c r="B12" s="5" t="s">
        <v>21</v>
      </c>
      <c r="C12" s="4" t="s">
        <v>24</v>
      </c>
      <c r="D12" s="4" t="s">
        <v>13</v>
      </c>
      <c r="E12" s="1">
        <v>0.25</v>
      </c>
      <c r="F12" s="3">
        <v>70500</v>
      </c>
      <c r="G12" s="3">
        <v>131000</v>
      </c>
      <c r="H12" s="3">
        <v>180000</v>
      </c>
    </row>
    <row r="13" spans="2:8" x14ac:dyDescent="0.3">
      <c r="B13" s="5"/>
      <c r="C13" s="4"/>
      <c r="D13" s="35" t="s">
        <v>48</v>
      </c>
      <c r="E13" s="1"/>
      <c r="F13" s="3">
        <f>SUBTOTAL(1,F11:F12)</f>
        <v>69250</v>
      </c>
      <c r="G13" s="3"/>
      <c r="H13" s="3"/>
    </row>
    <row r="14" spans="2:8" x14ac:dyDescent="0.3">
      <c r="B14" s="5"/>
      <c r="C14" s="4">
        <f>SUBTOTAL(3,C11:C12)</f>
        <v>2</v>
      </c>
      <c r="D14" s="35" t="s">
        <v>43</v>
      </c>
      <c r="E14" s="1"/>
      <c r="F14" s="3"/>
      <c r="G14" s="3"/>
      <c r="H14" s="3"/>
    </row>
    <row r="15" spans="2:8" x14ac:dyDescent="0.3">
      <c r="B15" s="5" t="s">
        <v>14</v>
      </c>
      <c r="C15" s="4" t="s">
        <v>15</v>
      </c>
      <c r="D15" s="4" t="s">
        <v>16</v>
      </c>
      <c r="E15" s="1">
        <v>0.25</v>
      </c>
      <c r="F15" s="3">
        <v>330000</v>
      </c>
      <c r="G15" s="3">
        <v>614000</v>
      </c>
      <c r="H15" s="3">
        <v>845000</v>
      </c>
    </row>
    <row r="16" spans="2:8" x14ac:dyDescent="0.3">
      <c r="B16" s="18" t="s">
        <v>20</v>
      </c>
      <c r="C16" s="19" t="s">
        <v>25</v>
      </c>
      <c r="D16" s="19" t="s">
        <v>16</v>
      </c>
      <c r="E16" s="20">
        <v>0.3</v>
      </c>
      <c r="F16" s="21">
        <v>360000</v>
      </c>
      <c r="G16" s="21">
        <v>670000</v>
      </c>
      <c r="H16" s="21">
        <v>922000</v>
      </c>
    </row>
    <row r="17" spans="2:8" x14ac:dyDescent="0.3">
      <c r="B17" s="36"/>
      <c r="C17" s="36"/>
      <c r="D17" s="39" t="s">
        <v>49</v>
      </c>
      <c r="E17" s="37"/>
      <c r="F17" s="38">
        <f>SUBTOTAL(1,F15:F16)</f>
        <v>345000</v>
      </c>
      <c r="G17" s="38"/>
      <c r="H17" s="38"/>
    </row>
    <row r="18" spans="2:8" x14ac:dyDescent="0.3">
      <c r="B18" s="36"/>
      <c r="C18" s="36">
        <f>SUBTOTAL(3,C15:C16)</f>
        <v>2</v>
      </c>
      <c r="D18" s="39" t="s">
        <v>44</v>
      </c>
      <c r="E18" s="37"/>
      <c r="F18" s="38"/>
      <c r="G18" s="38"/>
      <c r="H18" s="38"/>
    </row>
    <row r="19" spans="2:8" x14ac:dyDescent="0.3">
      <c r="B19" s="36"/>
      <c r="C19" s="36"/>
      <c r="D19" s="39" t="s">
        <v>50</v>
      </c>
      <c r="E19" s="37"/>
      <c r="F19" s="38">
        <f>SUBTOTAL(1,F3:F16)</f>
        <v>208250</v>
      </c>
      <c r="G19" s="38"/>
      <c r="H19" s="38"/>
    </row>
    <row r="20" spans="2:8" x14ac:dyDescent="0.3">
      <c r="B20" s="36"/>
      <c r="C20" s="36">
        <f>SUBTOTAL(3,C3:C16)</f>
        <v>8</v>
      </c>
      <c r="D20" s="39" t="s">
        <v>45</v>
      </c>
      <c r="E20" s="37"/>
      <c r="F20" s="38"/>
      <c r="G20" s="38"/>
      <c r="H20" s="38"/>
    </row>
  </sheetData>
  <sortState ref="B3:H10">
    <sortCondition ref="D3:D10"/>
  </sortState>
  <phoneticPr fontId="1" type="noConversion"/>
  <conditionalFormatting sqref="H3:H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{1BB71715-7DFE-4183-8B66-32BFFD19334F}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B71715-7DFE-4183-8B66-32BFFD19334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정은교</cp:lastModifiedBy>
  <dcterms:created xsi:type="dcterms:W3CDTF">2022-12-02T06:53:54Z</dcterms:created>
  <dcterms:modified xsi:type="dcterms:W3CDTF">2022-12-03T11:24:16Z</dcterms:modified>
</cp:coreProperties>
</file>