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ukanta\OneDrive\Desktop\"/>
    </mc:Choice>
  </mc:AlternateContent>
  <xr:revisionPtr revIDLastSave="0" documentId="13_ncr:1_{F229FBAD-72FF-4552-9B58-662FEEA491E9}" xr6:coauthVersionLast="47" xr6:coauthVersionMax="47" xr10:uidLastSave="{00000000-0000-0000-0000-000000000000}"/>
  <bookViews>
    <workbookView xWindow="-108" yWindow="-108" windowWidth="23256" windowHeight="12456" activeTab="2" xr2:uid="{2AEF46C9-B234-4134-BF6B-24C035D30AFA}"/>
  </bookViews>
  <sheets>
    <sheet name="1d" sheetId="11" r:id="rId1"/>
    <sheet name="1a,1b,1c,1e" sheetId="1" r:id="rId2"/>
    <sheet name="2a,2b,2c,2d" sheetId="13" r:id="rId3"/>
    <sheet name="3a,3b" sheetId="14" r:id="rId4"/>
    <sheet name="4" sheetId="15" r:id="rId5"/>
    <sheet name="pivot form" sheetId="18" r:id="rId6"/>
  </sheets>
  <definedNames>
    <definedName name="_xlnm._FilterDatabase" localSheetId="1" hidden="1">'1a,1b,1c,1e'!#REF!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3" l="1"/>
  <c r="K8" i="1"/>
  <c r="J37" i="1"/>
  <c r="J36" i="1"/>
  <c r="J34" i="1"/>
  <c r="J33" i="1"/>
  <c r="J32" i="1"/>
  <c r="J41" i="14"/>
  <c r="J51" i="1"/>
  <c r="E5" i="13"/>
  <c r="P31" i="14"/>
  <c r="O32" i="14"/>
  <c r="M31" i="14"/>
  <c r="O31" i="14"/>
  <c r="O33" i="14"/>
  <c r="M33" i="14"/>
  <c r="M32" i="14"/>
  <c r="J61" i="1"/>
  <c r="M9" i="1"/>
  <c r="F5" i="13"/>
  <c r="E3" i="18"/>
  <c r="E4" i="18"/>
  <c r="E5" i="18"/>
  <c r="E2" i="18"/>
  <c r="J39" i="1" l="1"/>
  <c r="K41" i="14"/>
  <c r="J43" i="14"/>
  <c r="J42" i="14"/>
  <c r="P32" i="14"/>
  <c r="P33" i="14"/>
  <c r="F6" i="13"/>
  <c r="F7" i="13"/>
  <c r="F9" i="13"/>
  <c r="E6" i="13"/>
  <c r="E7" i="13"/>
  <c r="E8" i="13"/>
  <c r="F8" i="13" s="1"/>
  <c r="E9" i="13"/>
  <c r="E10" i="13"/>
  <c r="F10" i="13" s="1"/>
  <c r="J35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18" i="13" l="1"/>
  <c r="F11" i="13"/>
  <c r="F12" i="13" s="1"/>
  <c r="J28" i="1"/>
  <c r="K9" i="1" l="1"/>
  <c r="K10" i="1"/>
  <c r="K11" i="1"/>
  <c r="K12" i="1"/>
  <c r="K13" i="1"/>
  <c r="G81" i="1"/>
</calcChain>
</file>

<file path=xl/sharedStrings.xml><?xml version="1.0" encoding="utf-8"?>
<sst xmlns="http://schemas.openxmlformats.org/spreadsheetml/2006/main" count="501" uniqueCount="95">
  <si>
    <t>Sales report of XYZ company</t>
  </si>
  <si>
    <t>Date</t>
  </si>
  <si>
    <t>Region</t>
  </si>
  <si>
    <t>Sales Rep</t>
  </si>
  <si>
    <t>Product</t>
  </si>
  <si>
    <t>Quantity</t>
  </si>
  <si>
    <t>Unit Price (BDT)</t>
  </si>
  <si>
    <t>Total Sales (BDT)</t>
  </si>
  <si>
    <t>Barishal</t>
  </si>
  <si>
    <t>Arif Hossain</t>
  </si>
  <si>
    <t>Laptop</t>
  </si>
  <si>
    <t>Chittagong</t>
  </si>
  <si>
    <t>Oishi Das</t>
  </si>
  <si>
    <t>Desktop</t>
  </si>
  <si>
    <t>Khulna</t>
  </si>
  <si>
    <t>Parvez Hasan</t>
  </si>
  <si>
    <t>Tablet</t>
  </si>
  <si>
    <t>Rajshahi</t>
  </si>
  <si>
    <t>Nabila Sultana</t>
  </si>
  <si>
    <t>Smartphone</t>
  </si>
  <si>
    <t>Sylhet</t>
  </si>
  <si>
    <t>Eva Karim</t>
  </si>
  <si>
    <t>Dhaka</t>
  </si>
  <si>
    <t>Farhan Islam</t>
  </si>
  <si>
    <t>Total Sales</t>
  </si>
  <si>
    <t>Ans of 1(b)</t>
  </si>
  <si>
    <t>Table for 1( C )</t>
  </si>
  <si>
    <t xml:space="preserve">Region </t>
  </si>
  <si>
    <t>Total Sales( BDT)</t>
  </si>
  <si>
    <t>Row Labels</t>
  </si>
  <si>
    <t>Grand Total</t>
  </si>
  <si>
    <t>Sum of Total Sales (BDT)</t>
  </si>
  <si>
    <t>Id</t>
  </si>
  <si>
    <t>Name</t>
  </si>
  <si>
    <t>Salary</t>
  </si>
  <si>
    <t>Parvej Hasan</t>
  </si>
  <si>
    <t>Statistics of sales representative</t>
  </si>
  <si>
    <t>January</t>
  </si>
  <si>
    <t>January Month Sales</t>
  </si>
  <si>
    <t>Sales</t>
  </si>
  <si>
    <t>Bonus</t>
  </si>
  <si>
    <t>Total</t>
  </si>
  <si>
    <t>Average</t>
  </si>
  <si>
    <t>Round</t>
  </si>
  <si>
    <t>Yearly Report</t>
  </si>
  <si>
    <t>Month</t>
  </si>
  <si>
    <t>Expenses</t>
  </si>
  <si>
    <t>Profit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</si>
  <si>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</si>
  <si>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</si>
  <si>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</si>
  <si>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</si>
  <si>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</si>
  <si>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</si>
  <si>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</si>
  <si>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</si>
  <si>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</si>
  <si>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</si>
  <si>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</si>
  <si>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Expenses Report of XYZ company</t>
  </si>
  <si>
    <t>Item</t>
  </si>
  <si>
    <t>Category</t>
  </si>
  <si>
    <t>Unit Price</t>
  </si>
  <si>
    <t>Office rent</t>
  </si>
  <si>
    <t>Rent expenses</t>
  </si>
  <si>
    <t>Advertisement</t>
  </si>
  <si>
    <t>Marketing expenses</t>
  </si>
  <si>
    <t>Werehouse rent</t>
  </si>
  <si>
    <t>Internet</t>
  </si>
  <si>
    <t>Office expenses</t>
  </si>
  <si>
    <t>Staff salary</t>
  </si>
  <si>
    <t>Operation expenses</t>
  </si>
  <si>
    <t>Administration</t>
  </si>
  <si>
    <t>Computer bill</t>
  </si>
  <si>
    <t>Voucher</t>
  </si>
  <si>
    <t xml:space="preserve">Printing materials </t>
  </si>
  <si>
    <t>Additional cost</t>
  </si>
  <si>
    <t xml:space="preserve">Item </t>
  </si>
  <si>
    <t>Unit price</t>
  </si>
  <si>
    <t>Retail profit</t>
  </si>
  <si>
    <t>Profit/Loss</t>
  </si>
  <si>
    <t>Total Product</t>
  </si>
  <si>
    <t>Jan</t>
  </si>
  <si>
    <t>Feb</t>
  </si>
  <si>
    <t>Mar</t>
  </si>
  <si>
    <t>Lowest</t>
  </si>
  <si>
    <t>2( d ) Calculate the average salary of every sales representative and if it’s fractional then make it round</t>
  </si>
  <si>
    <t>1( e ) Calculate the total number of smartphones sold by “Arif Hossain”.</t>
  </si>
  <si>
    <t>4. Visualize these data with appropriate chart (Use at least 2 charts</t>
  </si>
  <si>
    <t>3 (b )Month has the lowest “product” quantity</t>
  </si>
  <si>
    <t>3 ( a )</t>
  </si>
  <si>
    <t>2 ( b ) Calculate the bonus and total of every sales representative in January month from the question 1 data.</t>
  </si>
  <si>
    <t xml:space="preserve">Parvez Hasan </t>
  </si>
  <si>
    <t>2( a ) Sort the sales representative by id</t>
  </si>
  <si>
    <t>2 (c ) highest total salary and represent everyone’s total salary with bar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</si>
</sst>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4" borderId="0" xfId="0" applyFill="1" applyAlignment="1">
      <alignment horizontal="center" vertical="center" wrapText="1"/>
    </xf>
    <xf numFmtId="0" fontId="1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1" fillId="0" borderId="0" xfId="0" applyFont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 applyAlignment="1">
      <alignment horizontal="center" vertical="center" wrapText="1"/>
    </xf>
    <xf numFmtId="0" fontId="0" fillId="0" borderId="8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office_final_project(1).xlsx]1d!PivotTable8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'1d'!$A$4:$A$8</c:f>
              <c:strCache>
                <c:ptCount val="4"/>
                <c:pt idx="0">
                  <c:v>Desktop</c:v>
                </c:pt>
                <c:pt idx="1">
                  <c:v>Laptop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'1d'!$B$4:$B$8</c:f>
              <c:numCache>
                <c:formatCode>General</c:formatCode>
                <c:ptCount val="4"/>
                <c:pt idx="0">
                  <c:v>6950000</c:v>
                </c:pt>
                <c:pt idx="1">
                  <c:v>12250000</c:v>
                </c:pt>
                <c:pt idx="2">
                  <c:v>6150000</c:v>
                </c:pt>
                <c:pt idx="3">
                  <c:v>3320000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80-4CF1-A818-2D86E3F5D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609488"/>
        <c:axId val="396583696"/>
      </c:barChart>
      <c:catAx>
        <c:axId val="39660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583696"/>
        <c:crosses val="autoZero"/>
        <c:auto val="1"/>
        <c:lblAlgn val="ctr"/>
        <c:lblOffset val="100"/>
        <c:noMultiLvlLbl val="0"/>
      </c:catAx>
      <c:valAx>
        <c:axId val="3965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60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7222222222222221E-2"/>
          <c:y val="0.17634259259259263"/>
          <c:w val="0.93888888888888888"/>
          <c:h val="0.6714577865266842"/>
        </c:manualLayout>
      </c:layout>
      <c:pie3DChart>
        <c:varyColors val="1"/>
        <c:ser>
          <c:idx val="0"/>
          <c:order val="0"/>
          <c:tx>
            <c:strRef>
              <c:f>'1a,1b,1c,1e'!$K$7</c:f>
              <c:strCache>
                <c:ptCount val="1"/>
                <c:pt idx="0">
                  <c:v>Total Sales( BDT)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901-4B2E-852E-7DCA3F00DFC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2901-4B2E-852E-7DCA3F00DFC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2901-4B2E-852E-7DCA3F00DFC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2901-4B2E-852E-7DCA3F00DFC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2901-4B2E-852E-7DCA3F00DFC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2901-4B2E-852E-7DCA3F00DF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'1a,1b,1c,1e'!$J$8:$J$13</c:f>
              <c:strCache>
                <c:ptCount val="6"/>
                <c:pt idx="0">
                  <c:v>Barishal</c:v>
                </c:pt>
                <c:pt idx="1">
                  <c:v>Chittagong</c:v>
                </c:pt>
                <c:pt idx="2">
                  <c:v>Khulna</c:v>
                </c:pt>
                <c:pt idx="3">
                  <c:v>Rajshahi</c:v>
                </c:pt>
                <c:pt idx="4">
                  <c:v>Sylhet</c:v>
                </c:pt>
                <c:pt idx="5">
                  <c:v>Dhaka</c:v>
                </c:pt>
              </c:strCache>
            </c:strRef>
          </c:cat>
          <c:val>
            <c:numRef>
              <c:f>'1a,1b,1c,1e'!$K$8:$K$13</c:f>
              <c:numCache>
                <c:formatCode>General</c:formatCode>
                <c:ptCount val="6"/>
                <c:pt idx="0">
                  <c:v>5010000</c:v>
                </c:pt>
                <c:pt idx="1">
                  <c:v>4340000</c:v>
                </c:pt>
                <c:pt idx="2">
                  <c:v>4110000</c:v>
                </c:pt>
                <c:pt idx="3">
                  <c:v>4760000</c:v>
                </c:pt>
                <c:pt idx="4">
                  <c:v>4600000</c:v>
                </c:pt>
                <c:pt idx="5">
                  <c:v>5850000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94-455E-B374-52D62020932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Represent everyone’s total salary with bar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'2a,2b,2c,2d'!$F$5:$F$10</c:f>
              <c:numCache>
                <c:formatCode>General</c:formatCode>
                <c:ptCount val="6"/>
                <c:pt idx="0">
                  <c:v>122000</c:v>
                </c:pt>
                <c:pt idx="1">
                  <c:v>170800</c:v>
                </c:pt>
                <c:pt idx="2">
                  <c:v>364000</c:v>
                </c:pt>
                <c:pt idx="3">
                  <c:v>87600</c:v>
                </c:pt>
                <c:pt idx="4">
                  <c:v>80400</c:v>
                </c:pt>
                <c:pt idx="5">
                  <c:v>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F-47A2-A256-4DB773415B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16893903"/>
        <c:axId val="1616894319"/>
      </c:barChart>
      <c:catAx>
        <c:axId val="16168939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894319"/>
        <c:crosses val="autoZero"/>
        <c:auto val="1"/>
        <c:lblAlgn val="ctr"/>
        <c:lblOffset val="100"/>
        <c:noMultiLvlLbl val="0"/>
      </c:catAx>
      <c:valAx>
        <c:axId val="1616894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89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</a:t>
            </a:r>
            <a:r>
              <a:rPr lang="en-US" baseline="0"/>
              <a:t> Report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'4'!$B$1:$B$2</c:f>
              <c:strCache>
                <c:ptCount val="2"/>
                <c:pt idx="0">
                  <c:v>Yearly Report</c:v>
                </c:pt>
                <c:pt idx="1">
                  <c:v>Expenses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'4'!$B$3:$B$14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52515400</c:v>
                </c:pt>
                <c:pt idx="6">
                  <c:v>9976500</c:v>
                </c:pt>
                <c:pt idx="7">
                  <c:v>7676700</c:v>
                </c:pt>
                <c:pt idx="8">
                  <c:v>987900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77-42C6-AF15-EEB252E0F39E}"/>
            </c:ext>
          </c:extLst>
        </c:ser>
        <c:ser>
          <c:idx val="1"/>
          <c:order val="1"/>
          <c:tx>
            <c:strRef>
              <c:f>'4'!$C$1:$C$2</c:f>
              <c:strCache>
                <c:ptCount val="2"/>
                <c:pt idx="0">
                  <c:v>Yearly Report</c:v>
                </c:pt>
                <c:pt idx="1">
                  <c:v>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'4'!$A$3:$A$14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'4'!$C$3:$C$14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</c:v>
                </c:pt>
                <c:pt idx="9">
                  <c:v>702400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77-42C6-AF15-EEB252E0F39E}"/>
            </c:ext>
          </c:extLst>
        </c:ser>
        <c:ser>
          <c:idx val="2"/>
          <c:order val="2"/>
          <c:tx>
            <c:strRef>
              <c:f>'4'!$D$1:$D$2</c:f>
              <c:strCache>
                <c:ptCount val="2"/>
                <c:pt idx="0">
                  <c:v>Yearly Report</c:v>
                </c:pt>
                <c:pt idx="1">
                  <c:v>Profit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'4'!$A$3:$A$14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'4'!$D$3:$D$14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77-42C6-AF15-EEB252E0F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4696575"/>
        <c:axId val="1954699071"/>
      </c:lineChart>
      <c:catAx>
        <c:axId val="195469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699071"/>
        <c:crosses val="autoZero"/>
        <c:auto val="1"/>
        <c:lblAlgn val="ctr"/>
        <c:lblOffset val="100"/>
        <c:noMultiLvlLbl val="0"/>
      </c:catAx>
      <c:valAx>
        <c:axId val="195469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69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</a:t>
            </a:r>
            <a:r>
              <a:rPr lang="en-US" baseline="0"/>
              <a:t> Report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'4'!$B$1:$B$2</c:f>
              <c:strCache>
                <c:ptCount val="2"/>
                <c:pt idx="0">
                  <c:v>Yearly Report</c:v>
                </c:pt>
                <c:pt idx="1">
                  <c:v>Expenses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'4'!$B$3:$B$14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52515400</c:v>
                </c:pt>
                <c:pt idx="6">
                  <c:v>9976500</c:v>
                </c:pt>
                <c:pt idx="7">
                  <c:v>7676700</c:v>
                </c:pt>
                <c:pt idx="8">
                  <c:v>987900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F-4961-BBA1-FC51B809D1D7}"/>
            </c:ext>
          </c:extLst>
        </c:ser>
        <c:ser>
          <c:idx val="1"/>
          <c:order val="1"/>
          <c:tx>
            <c:strRef>
              <c:f>'4'!$C$1:$C$2</c:f>
              <c:strCache>
                <c:ptCount val="2"/>
                <c:pt idx="0">
                  <c:v>Yearly Report</c:v>
                </c:pt>
                <c:pt idx="1">
                  <c:v>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'4'!$C$3:$C$14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</c:v>
                </c:pt>
                <c:pt idx="9">
                  <c:v>702400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CF-4961-BBA1-FC51B809D1D7}"/>
            </c:ext>
          </c:extLst>
        </c:ser>
        <c:ser>
          <c:idx val="2"/>
          <c:order val="2"/>
          <c:tx>
            <c:strRef>
              <c:f>'4'!$D$1:$D$2</c:f>
              <c:strCache>
                <c:ptCount val="2"/>
                <c:pt idx="0">
                  <c:v>Yearly Report</c:v>
                </c:pt>
                <c:pt idx="1">
                  <c:v>Profit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'4'!$A$3:$A$14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'4'!$D$3:$D$14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CF-4961-BBA1-FC51B809D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980799"/>
        <c:axId val="101969983"/>
      </c:barChart>
      <c:catAx>
        <c:axId val="10198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69983"/>
        <c:crosses val="autoZero"/>
        <c:auto val="1"/>
        <c:lblAlgn val="ctr"/>
        <c:lblOffset val="100"/>
        <c:noMultiLvlLbl val="0"/>
      </c:catAx>
      <c:valAx>
        <c:axId val="10196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8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777240</xdr:colOff>
      <xdr:row>6</xdr:row>
      <xdr:rowOff>41910</xdr:rowOff>
    </xdr:from>
    <xdr:to>
      <xdr:col>9</xdr:col>
      <xdr:colOff>38100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D250C9-DAC9-4847-9464-164F66C40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426720</xdr:colOff>
      <xdr:row>13</xdr:row>
      <xdr:rowOff>140970</xdr:rowOff>
    </xdr:from>
    <xdr:to>
      <xdr:col>11</xdr:col>
      <xdr:colOff>937260</xdr:colOff>
      <xdr:row>24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17B198-2A2D-4032-823F-16DA5C500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281940</xdr:colOff>
      <xdr:row>14</xdr:row>
      <xdr:rowOff>148590</xdr:rowOff>
    </xdr:from>
    <xdr:to>
      <xdr:col>20</xdr:col>
      <xdr:colOff>586740</xdr:colOff>
      <xdr:row>29</xdr:row>
      <xdr:rowOff>148590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CBADD0-6DC2-49DF-8C09-32CE25C295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220980</xdr:colOff>
      <xdr:row>0</xdr:row>
      <xdr:rowOff>140970</xdr:rowOff>
    </xdr:from>
    <xdr:to>
      <xdr:col>20</xdr:col>
      <xdr:colOff>525780</xdr:colOff>
      <xdr:row>15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6D33C4-11E7-466C-8D87-78FA297C3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99060</xdr:colOff>
      <xdr:row>0</xdr:row>
      <xdr:rowOff>102870</xdr:rowOff>
    </xdr:from>
    <xdr:to>
      <xdr:col>12</xdr:col>
      <xdr:colOff>403860</xdr:colOff>
      <xdr:row>15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453838-84BA-4331-8C7E-874B94D9DC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kanta" refreshedDate="45561.765180208335" createdVersion="7" refreshedVersion="7" minRefreshableVersion="3" recordCount="76" xr:uid="{C96C4426-005B-4DCB-B495-76A225F944A8}">
  <cacheSource type="worksheet">
    <worksheetSource ref="A3:G79" sheet="1a,1b,1c,1e"/>
  </cacheSource>
  <cacheFields count="7">
    <cacheField name="Date" numFmtId="14">
      <sharedItems containsSemiMixedTypes="0" containsNonDate="0" containsDate="1" containsString="0" minDate="2024-01-05T00:00:00" maxDate="2024-03-31T00:00:00"/>
    </cacheField>
    <cacheField name="Region" numFmtId="0">
      <sharedItems/>
    </cacheField>
    <cacheField name="Sales Rep" numFmtId="0">
      <sharedItems/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20"/>
    </cacheField>
    <cacheField name="Unit Price (BDT)" numFmtId="0">
      <sharedItems containsSemiMixedTypes="0" containsString="0" containsNumber="1" containsInteger="1" minValue="20000" maxValue="70000"/>
    </cacheField>
    <cacheField name="Total Sales (BDT)" numFmtId="0">
      <sharedItems containsSemiMixedTypes="0" containsString="0" containsNumber="1" containsInteger="1" minValue="80000" maxValue="840000" count="31">
        <n v="350000"/>
        <n v="500000"/>
        <n v="140000"/>
        <n v="450000"/>
        <n v="210000"/>
        <n v="300000"/>
        <n v="80000"/>
        <n v="560000"/>
        <n v="600000"/>
        <n v="180000"/>
        <n v="150000"/>
        <n v="770000"/>
        <n v="120000"/>
        <n v="390000"/>
        <n v="630000"/>
        <n v="400000"/>
        <n v="280000"/>
        <n v="700000"/>
        <n v="250000"/>
        <n v="160000"/>
        <n v="490000"/>
        <n v="200000"/>
        <n v="100000"/>
        <n v="550000"/>
        <n v="240000"/>
        <n v="220000"/>
        <n v="420000"/>
        <n v="260000"/>
        <n v="840000"/>
        <n v="360000"/>
        <n v="27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d v="2024-01-05T00:00:00"/>
    <s v="Barishal"/>
    <s v="Arif Hossain"/>
    <x v="0"/>
    <n v="5"/>
    <n v="70000"/>
    <x v="0"/>
  </r>
  <r>
    <d v="2024-01-06T00:00:00"/>
    <s v="Chittagong"/>
    <s v="Oishi Das"/>
    <x v="1"/>
    <n v="10"/>
    <n v="50000"/>
    <x v="1"/>
  </r>
  <r>
    <d v="2024-01-07T00:00:00"/>
    <s v="Khulna"/>
    <s v="Parvez Hasan"/>
    <x v="2"/>
    <n v="7"/>
    <n v="20000"/>
    <x v="2"/>
  </r>
  <r>
    <d v="2024-01-08T00:00:00"/>
    <s v="Rajshahi"/>
    <s v="Nabila Sultana"/>
    <x v="3"/>
    <n v="15"/>
    <n v="30000"/>
    <x v="3"/>
  </r>
  <r>
    <d v="2024-01-09T00:00:00"/>
    <s v="Sylhet"/>
    <s v="Eva Karim"/>
    <x v="0"/>
    <n v="3"/>
    <n v="70000"/>
    <x v="4"/>
  </r>
  <r>
    <d v="2024-01-10T00:00:00"/>
    <s v="Dhaka"/>
    <s v="Farhan Islam"/>
    <x v="1"/>
    <n v="6"/>
    <n v="50000"/>
    <x v="5"/>
  </r>
  <r>
    <d v="2024-01-11T00:00:00"/>
    <s v="Chittagong"/>
    <s v="Parvez Hasan"/>
    <x v="2"/>
    <n v="4"/>
    <n v="20000"/>
    <x v="6"/>
  </r>
  <r>
    <d v="2024-01-12T00:00:00"/>
    <s v="Khulna"/>
    <s v="Nabila Sultana"/>
    <x v="3"/>
    <n v="10"/>
    <n v="30000"/>
    <x v="5"/>
  </r>
  <r>
    <d v="2024-01-13T00:00:00"/>
    <s v="Barishal"/>
    <s v="Arif Hossain"/>
    <x v="0"/>
    <n v="8"/>
    <n v="70000"/>
    <x v="7"/>
  </r>
  <r>
    <d v="2024-01-14T00:00:00"/>
    <s v="Sylhet"/>
    <s v="Arif Hossain"/>
    <x v="1"/>
    <n v="12"/>
    <n v="50000"/>
    <x v="8"/>
  </r>
  <r>
    <d v="2024-01-15T00:00:00"/>
    <s v="Dhaka"/>
    <s v="Oishi Das"/>
    <x v="2"/>
    <n v="9"/>
    <n v="20000"/>
    <x v="9"/>
  </r>
  <r>
    <d v="2024-01-16T00:00:00"/>
    <s v="Chittagong"/>
    <s v="Parvez Hasan"/>
    <x v="3"/>
    <n v="5"/>
    <n v="30000"/>
    <x v="10"/>
  </r>
  <r>
    <d v="2024-01-17T00:00:00"/>
    <s v="Khulna"/>
    <s v="Nabila Sultana"/>
    <x v="0"/>
    <n v="11"/>
    <n v="70000"/>
    <x v="11"/>
  </r>
  <r>
    <d v="2024-01-18T00:00:00"/>
    <s v="Rajshahi"/>
    <s v="Eva Karim"/>
    <x v="1"/>
    <n v="7"/>
    <n v="50000"/>
    <x v="0"/>
  </r>
  <r>
    <d v="2024-01-19T00:00:00"/>
    <s v="Sylhet"/>
    <s v="Farhan Islam"/>
    <x v="2"/>
    <n v="6"/>
    <n v="20000"/>
    <x v="12"/>
  </r>
  <r>
    <d v="2024-01-20T00:00:00"/>
    <s v="Dhaka"/>
    <s v="Parvez Hasan"/>
    <x v="3"/>
    <n v="13"/>
    <n v="30000"/>
    <x v="13"/>
  </r>
  <r>
    <d v="2024-01-21T00:00:00"/>
    <s v="Barishal"/>
    <s v="Nabila Sultana"/>
    <x v="0"/>
    <n v="9"/>
    <n v="70000"/>
    <x v="14"/>
  </r>
  <r>
    <d v="2024-01-22T00:00:00"/>
    <s v="Khulna"/>
    <s v="Eva Karim"/>
    <x v="1"/>
    <n v="8"/>
    <n v="50000"/>
    <x v="15"/>
  </r>
  <r>
    <d v="2024-01-23T00:00:00"/>
    <s v="Rajshahi"/>
    <s v="Farhan Islam"/>
    <x v="2"/>
    <n v="14"/>
    <n v="20000"/>
    <x v="16"/>
  </r>
  <r>
    <d v="2024-01-24T00:00:00"/>
    <s v="Sylhet"/>
    <s v="Parvez Hasan"/>
    <x v="3"/>
    <n v="7"/>
    <n v="30000"/>
    <x v="4"/>
  </r>
  <r>
    <d v="2024-01-25T00:00:00"/>
    <s v="Dhaka"/>
    <s v="Nabila Sultana"/>
    <x v="0"/>
    <n v="10"/>
    <n v="70000"/>
    <x v="17"/>
  </r>
  <r>
    <d v="2024-01-26T00:00:00"/>
    <s v="Chittagong"/>
    <s v="Arif Hossain"/>
    <x v="1"/>
    <n v="5"/>
    <n v="50000"/>
    <x v="18"/>
  </r>
  <r>
    <d v="2024-01-27T00:00:00"/>
    <s v="Barishal"/>
    <s v="Oishi Das"/>
    <x v="2"/>
    <n v="8"/>
    <n v="20000"/>
    <x v="19"/>
  </r>
  <r>
    <d v="2024-01-28T00:00:00"/>
    <s v="Rajshahi"/>
    <s v="Parvez Hasan"/>
    <x v="3"/>
    <n v="6"/>
    <n v="30000"/>
    <x v="9"/>
  </r>
  <r>
    <d v="2024-01-29T00:00:00"/>
    <s v="Sylhet"/>
    <s v="Nabila Sultana"/>
    <x v="0"/>
    <n v="7"/>
    <n v="70000"/>
    <x v="20"/>
  </r>
  <r>
    <d v="2024-02-01T00:00:00"/>
    <s v="Dhaka"/>
    <s v="Eva Karim"/>
    <x v="0"/>
    <n v="8"/>
    <n v="70000"/>
    <x v="7"/>
  </r>
  <r>
    <d v="2024-02-02T00:00:00"/>
    <s v="Chittagong"/>
    <s v="Farhan Islam"/>
    <x v="1"/>
    <n v="6"/>
    <n v="50000"/>
    <x v="5"/>
  </r>
  <r>
    <d v="2024-02-03T00:00:00"/>
    <s v="Khulna"/>
    <s v="Parvez Hasan"/>
    <x v="2"/>
    <n v="10"/>
    <n v="20000"/>
    <x v="21"/>
  </r>
  <r>
    <d v="2024-02-04T00:00:00"/>
    <s v="Rajshahi"/>
    <s v="Arif Hossain"/>
    <x v="3"/>
    <n v="20"/>
    <n v="30000"/>
    <x v="8"/>
  </r>
  <r>
    <d v="2024-02-05T00:00:00"/>
    <s v="Barishal"/>
    <s v="Eva Karim"/>
    <x v="0"/>
    <n v="4"/>
    <n v="70000"/>
    <x v="16"/>
  </r>
  <r>
    <d v="2024-02-06T00:00:00"/>
    <s v="Dhaka"/>
    <s v="Farhan Islam"/>
    <x v="1"/>
    <n v="9"/>
    <n v="50000"/>
    <x v="3"/>
  </r>
  <r>
    <d v="2024-02-07T00:00:00"/>
    <s v="Chittagong"/>
    <s v="Eva Karim"/>
    <x v="2"/>
    <n v="5"/>
    <n v="20000"/>
    <x v="22"/>
  </r>
  <r>
    <d v="2024-02-08T00:00:00"/>
    <s v="Barishal"/>
    <s v="Farhan Islam"/>
    <x v="3"/>
    <n v="15"/>
    <n v="30000"/>
    <x v="3"/>
  </r>
  <r>
    <d v="2024-02-09T00:00:00"/>
    <s v="Rajshahi"/>
    <s v="Parvez Hasan"/>
    <x v="0"/>
    <n v="7"/>
    <n v="70000"/>
    <x v="20"/>
  </r>
  <r>
    <d v="2024-02-10T00:00:00"/>
    <s v="Sylhet"/>
    <s v="Nabila Sultana"/>
    <x v="1"/>
    <n v="11"/>
    <n v="50000"/>
    <x v="23"/>
  </r>
  <r>
    <d v="2024-02-11T00:00:00"/>
    <s v="Dhaka"/>
    <s v="Arif Hossain"/>
    <x v="2"/>
    <n v="12"/>
    <n v="20000"/>
    <x v="24"/>
  </r>
  <r>
    <d v="2024-02-12T00:00:00"/>
    <s v="Chittagong"/>
    <s v="Arif Hossain"/>
    <x v="3"/>
    <n v="10"/>
    <n v="30000"/>
    <x v="5"/>
  </r>
  <r>
    <d v="2024-02-13T00:00:00"/>
    <s v="Khulna"/>
    <s v="Oishi Das"/>
    <x v="0"/>
    <n v="9"/>
    <n v="70000"/>
    <x v="14"/>
  </r>
  <r>
    <d v="2024-02-14T00:00:00"/>
    <s v="Rajshahi"/>
    <s v="Parvez Hasan"/>
    <x v="1"/>
    <n v="8"/>
    <n v="50000"/>
    <x v="15"/>
  </r>
  <r>
    <d v="2024-02-15T00:00:00"/>
    <s v="Sylhet"/>
    <s v="Nabila Sultana"/>
    <x v="2"/>
    <n v="11"/>
    <n v="20000"/>
    <x v="25"/>
  </r>
  <r>
    <d v="2024-02-16T00:00:00"/>
    <s v="Barishal"/>
    <s v="Eva Karim"/>
    <x v="3"/>
    <n v="14"/>
    <n v="30000"/>
    <x v="26"/>
  </r>
  <r>
    <d v="2024-02-17T00:00:00"/>
    <s v="Chittagong"/>
    <s v="Farhan Islam"/>
    <x v="0"/>
    <n v="10"/>
    <n v="70000"/>
    <x v="17"/>
  </r>
  <r>
    <d v="2024-02-18T00:00:00"/>
    <s v="Khulna"/>
    <s v="Parvez Hasan"/>
    <x v="1"/>
    <n v="9"/>
    <n v="50000"/>
    <x v="3"/>
  </r>
  <r>
    <d v="2024-02-19T00:00:00"/>
    <s v="Rajshahi"/>
    <s v="Nabila Sultana"/>
    <x v="2"/>
    <n v="13"/>
    <n v="20000"/>
    <x v="27"/>
  </r>
  <r>
    <d v="2024-02-20T00:00:00"/>
    <s v="Sylhet"/>
    <s v="Eva Karim"/>
    <x v="3"/>
    <n v="8"/>
    <n v="30000"/>
    <x v="24"/>
  </r>
  <r>
    <d v="2024-02-21T00:00:00"/>
    <s v="Dhaka"/>
    <s v="Farhan Islam"/>
    <x v="0"/>
    <n v="12"/>
    <n v="70000"/>
    <x v="28"/>
  </r>
  <r>
    <d v="2024-02-22T00:00:00"/>
    <s v="Chittagong"/>
    <s v="Parvez Hasan"/>
    <x v="1"/>
    <n v="7"/>
    <n v="50000"/>
    <x v="0"/>
  </r>
  <r>
    <d v="2024-02-23T00:00:00"/>
    <s v="Khulna"/>
    <s v="Nabila Sultana"/>
    <x v="2"/>
    <n v="9"/>
    <n v="20000"/>
    <x v="9"/>
  </r>
  <r>
    <d v="2024-02-24T00:00:00"/>
    <s v="Barishal"/>
    <s v="Arif Hossain"/>
    <x v="3"/>
    <n v="12"/>
    <n v="30000"/>
    <x v="29"/>
  </r>
  <r>
    <d v="2024-02-25T00:00:00"/>
    <s v="Sylhet"/>
    <s v="Oishi Das"/>
    <x v="0"/>
    <n v="5"/>
    <n v="70000"/>
    <x v="0"/>
  </r>
  <r>
    <d v="2024-03-01T00:00:00"/>
    <s v="Dhaka"/>
    <s v="Arif Hossain"/>
    <x v="0"/>
    <n v="12"/>
    <n v="70000"/>
    <x v="28"/>
  </r>
  <r>
    <d v="2024-03-02T00:00:00"/>
    <s v="Chittagong"/>
    <s v="Arif Hossain"/>
    <x v="1"/>
    <n v="8"/>
    <n v="50000"/>
    <x v="15"/>
  </r>
  <r>
    <d v="2024-03-03T00:00:00"/>
    <s v="Khulna"/>
    <s v="Eva Karim"/>
    <x v="2"/>
    <n v="7"/>
    <n v="20000"/>
    <x v="2"/>
  </r>
  <r>
    <d v="2024-03-04T00:00:00"/>
    <s v="Rajshahi"/>
    <s v="Farhan Islam"/>
    <x v="3"/>
    <n v="9"/>
    <n v="30000"/>
    <x v="30"/>
  </r>
  <r>
    <d v="2024-03-05T00:00:00"/>
    <s v="Sylhet"/>
    <s v="Eva Karim"/>
    <x v="0"/>
    <n v="6"/>
    <n v="70000"/>
    <x v="26"/>
  </r>
  <r>
    <d v="2024-03-06T00:00:00"/>
    <s v="Barishal"/>
    <s v="Farhan Islam"/>
    <x v="1"/>
    <n v="10"/>
    <n v="50000"/>
    <x v="1"/>
  </r>
  <r>
    <d v="2024-03-07T00:00:00"/>
    <s v="Chittagong"/>
    <s v="Parvez Hasan"/>
    <x v="2"/>
    <n v="8"/>
    <n v="20000"/>
    <x v="19"/>
  </r>
  <r>
    <d v="2024-03-08T00:00:00"/>
    <s v="Barishal"/>
    <s v="Nabila Sultana"/>
    <x v="3"/>
    <n v="13"/>
    <n v="30000"/>
    <x v="13"/>
  </r>
  <r>
    <d v="2024-03-09T00:00:00"/>
    <s v="Rajshahi"/>
    <s v="Arif Hossain"/>
    <x v="0"/>
    <n v="9"/>
    <n v="70000"/>
    <x v="14"/>
  </r>
  <r>
    <d v="2024-03-10T00:00:00"/>
    <s v="Sylhet"/>
    <s v="Parvez Hasan"/>
    <x v="1"/>
    <n v="5"/>
    <n v="50000"/>
    <x v="18"/>
  </r>
  <r>
    <d v="2024-03-11T00:00:00"/>
    <s v="Dhaka"/>
    <s v="Oishi Das"/>
    <x v="2"/>
    <n v="11"/>
    <n v="20000"/>
    <x v="25"/>
  </r>
  <r>
    <d v="2024-03-12T00:00:00"/>
    <s v="Chittagong"/>
    <s v="Parvez Hasan"/>
    <x v="3"/>
    <n v="14"/>
    <n v="30000"/>
    <x v="26"/>
  </r>
  <r>
    <d v="2024-03-13T00:00:00"/>
    <s v="Khulna"/>
    <s v="Nabila Sultana"/>
    <x v="0"/>
    <n v="10"/>
    <n v="70000"/>
    <x v="17"/>
  </r>
  <r>
    <d v="2024-03-14T00:00:00"/>
    <s v="Rajshahi"/>
    <s v="Eva Karim"/>
    <x v="1"/>
    <n v="6"/>
    <n v="50000"/>
    <x v="5"/>
  </r>
  <r>
    <d v="2024-03-15T00:00:00"/>
    <s v="Barishal"/>
    <s v="Farhan Islam"/>
    <x v="2"/>
    <n v="8"/>
    <n v="20000"/>
    <x v="19"/>
  </r>
  <r>
    <d v="2024-03-16T00:00:00"/>
    <s v="Dhaka"/>
    <s v="Parvez Hasan"/>
    <x v="3"/>
    <n v="12"/>
    <n v="30000"/>
    <x v="29"/>
  </r>
  <r>
    <d v="2024-03-17T00:00:00"/>
    <s v="Chittagong"/>
    <s v="Nabila Sultana"/>
    <x v="0"/>
    <n v="9"/>
    <n v="70000"/>
    <x v="14"/>
  </r>
  <r>
    <d v="2024-03-18T00:00:00"/>
    <s v="Barishal"/>
    <s v="Oishi Das"/>
    <x v="1"/>
    <n v="7"/>
    <n v="50000"/>
    <x v="0"/>
  </r>
  <r>
    <d v="2024-03-19T00:00:00"/>
    <s v="Rajshahi"/>
    <s v="Parvez Hasan"/>
    <x v="2"/>
    <n v="14"/>
    <n v="20000"/>
    <x v="16"/>
  </r>
  <r>
    <d v="2024-03-20T00:00:00"/>
    <s v="Sylhet"/>
    <s v="Nabila Sultana"/>
    <x v="3"/>
    <n v="8"/>
    <n v="30000"/>
    <x v="24"/>
  </r>
  <r>
    <d v="2024-03-21T00:00:00"/>
    <s v="Dhaka"/>
    <s v="Eva Karim"/>
    <x v="0"/>
    <n v="11"/>
    <n v="70000"/>
    <x v="11"/>
  </r>
  <r>
    <d v="2024-03-22T00:00:00"/>
    <s v="Barishal"/>
    <s v="Farhan Islam"/>
    <x v="1"/>
    <n v="5"/>
    <n v="50000"/>
    <x v="18"/>
  </r>
  <r>
    <d v="2024-03-23T00:00:00"/>
    <s v="Khulna"/>
    <s v="Parvez Hasan"/>
    <x v="2"/>
    <n v="10"/>
    <n v="20000"/>
    <x v="21"/>
  </r>
  <r>
    <d v="2024-03-24T00:00:00"/>
    <s v="Rajshahi"/>
    <s v="Nabila Sultana"/>
    <x v="3"/>
    <n v="9"/>
    <n v="30000"/>
    <x v="30"/>
  </r>
  <r>
    <d v="2024-03-25T00:00:00"/>
    <s v="Sylhet"/>
    <s v="Farhan Islam"/>
    <x v="0"/>
    <n v="10"/>
    <n v="70000"/>
    <x v="17"/>
  </r>
  <r>
    <d v="2024-03-30T00:00:00"/>
    <s v="Barishal"/>
    <s v="Nabila Sultana"/>
    <x v="3"/>
    <n v="5"/>
    <n v="30000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C4777B-28AF-49A6-95BE-3287986180DF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B8" firstHeaderRow="1" firstDataRow="1" firstDataCol="1"/>
  <pivotFields count="7">
    <pivotField numFmtId="14" showAll="0"/>
    <pivotField showAll="0"/>
    <pivotField showAll="0"/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 (BDT)" fld="6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130539-EDC7-4D06-AC97-C1B2C1435ADD}" name="Table1" displayName="Table1" ref="A1:B77" totalsRowShown="0" headerRowBorderDxfId="4" tableBorderDxfId="3" totalsRowBorderDxfId="2">
  <autoFilter ref="A1:B77" xr:uid="{50130539-EDC7-4D06-AC97-C1B2C1435ADD}"/>
  <tableColumns count="2">
    <tableColumn id="1" xr3:uid="{CE7C57DE-7B5E-47F9-B060-C56C1E69AFCD}" name="Product" dataDxfId="1"/>
    <tableColumn id="2" xr3:uid="{71FE95DB-1410-44B7-8197-616D6139C322}" name="Total Sales (BDT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6954-D310-4999-B287-AE2AFD3D43BF}">
  <dimension ref="A3:B8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21.77734375" bestFit="1" customWidth="1"/>
    <col min="3" max="4" width="15.5546875" bestFit="1" customWidth="1"/>
    <col min="5" max="5" width="10.77734375" bestFit="1" customWidth="1"/>
  </cols>
  <sheetData>
    <row r="3" spans="1:2" x14ac:dyDescent="0.3">
      <c r="A3" s="7" t="s">
        <v>29</v>
      </c>
      <c r="B3" t="s">
        <v>31</v>
      </c>
    </row>
    <row r="4" spans="1:2" x14ac:dyDescent="0.3">
      <c r="A4" s="8" t="s">
        <v>13</v>
      </c>
      <c r="B4">
        <v>6950000</v>
      </c>
    </row>
    <row r="5" spans="1:2" x14ac:dyDescent="0.3">
      <c r="A5" s="8" t="s">
        <v>10</v>
      </c>
      <c r="B5">
        <v>12250000</v>
      </c>
    </row>
    <row r="6" spans="1:2" x14ac:dyDescent="0.3">
      <c r="A6" s="8" t="s">
        <v>19</v>
      </c>
      <c r="B6">
        <v>6150000</v>
      </c>
    </row>
    <row r="7" spans="1:2" x14ac:dyDescent="0.3">
      <c r="A7" s="8" t="s">
        <v>16</v>
      </c>
      <c r="B7">
        <v>3320000</v>
      </c>
    </row>
    <row r="8" spans="1:2" x14ac:dyDescent="0.3">
      <c r="A8" s="8" t="s">
        <v>30</v>
      </c>
      <c r="B8">
        <v>28670000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B143-2F06-4994-A554-E9C98F323430}">
  <dimension ref="A1:M81"/>
  <sheetViews>
    <sheetView zoomScaleNormal="100" workbookViewId="0">
      <selection activeCell="K9" sqref="K9"/>
    </sheetView>
  </sheetViews>
  <sheetFormatPr defaultRowHeight="14.4" x14ac:dyDescent="0.3"/>
  <cols>
    <col min="1" max="1" width="19.5546875" bestFit="1" customWidth="1"/>
    <col min="2" max="2" width="14.88671875" bestFit="1" customWidth="1"/>
    <col min="3" max="3" width="20.88671875" bestFit="1" customWidth="1"/>
    <col min="4" max="4" width="21.77734375" bestFit="1" customWidth="1"/>
    <col min="5" max="76" width="15.5546875" bestFit="1" customWidth="1"/>
    <col min="77" max="77" width="10.77734375" bestFit="1" customWidth="1"/>
    <col min="78" max="78" width="7.109375" bestFit="1" customWidth="1"/>
    <col min="79" max="79" width="9.109375" bestFit="1" customWidth="1"/>
    <col min="80" max="80" width="10.77734375" bestFit="1" customWidth="1"/>
  </cols>
  <sheetData>
    <row r="1" spans="1:13" x14ac:dyDescent="0.3">
      <c r="A1" s="23" t="s">
        <v>0</v>
      </c>
      <c r="B1" s="23"/>
      <c r="C1" s="23"/>
      <c r="D1" s="23"/>
      <c r="E1" s="23"/>
      <c r="F1" s="23"/>
      <c r="G1" s="23"/>
    </row>
    <row r="2" spans="1:13" x14ac:dyDescent="0.3">
      <c r="A2" s="23"/>
      <c r="B2" s="23"/>
      <c r="C2" s="23"/>
      <c r="D2" s="23"/>
      <c r="E2" s="23"/>
      <c r="F2" s="23"/>
      <c r="G2" s="23"/>
    </row>
    <row r="3" spans="1:13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13" x14ac:dyDescent="0.3">
      <c r="A4" s="2">
        <v>45296</v>
      </c>
      <c r="B4" s="3" t="s">
        <v>8</v>
      </c>
      <c r="C4" s="3" t="s">
        <v>9</v>
      </c>
      <c r="D4" s="3" t="s">
        <v>10</v>
      </c>
      <c r="E4" s="3">
        <v>5</v>
      </c>
      <c r="F4" s="3">
        <v>70000</v>
      </c>
      <c r="G4" s="3">
        <f>E4*F4</f>
        <v>350000</v>
      </c>
    </row>
    <row r="5" spans="1:13" x14ac:dyDescent="0.3">
      <c r="A5" s="2">
        <v>45297</v>
      </c>
      <c r="B5" s="3" t="s">
        <v>11</v>
      </c>
      <c r="C5" s="3" t="s">
        <v>12</v>
      </c>
      <c r="D5" s="3" t="s">
        <v>13</v>
      </c>
      <c r="E5" s="3">
        <v>10</v>
      </c>
      <c r="F5" s="3">
        <v>50000</v>
      </c>
      <c r="G5" s="3">
        <f t="shared" ref="G5:G68" si="0">E5*F5</f>
        <v>500000</v>
      </c>
    </row>
    <row r="6" spans="1:13" x14ac:dyDescent="0.3">
      <c r="A6" s="2">
        <v>45298</v>
      </c>
      <c r="B6" s="3" t="s">
        <v>14</v>
      </c>
      <c r="C6" s="3" t="s">
        <v>15</v>
      </c>
      <c r="D6" s="3" t="s">
        <v>16</v>
      </c>
      <c r="E6" s="3">
        <v>7</v>
      </c>
      <c r="F6" s="3">
        <v>20000</v>
      </c>
      <c r="G6" s="3">
        <f t="shared" si="0"/>
        <v>140000</v>
      </c>
      <c r="J6" s="25" t="s">
        <v>26</v>
      </c>
      <c r="K6" s="25"/>
    </row>
    <row r="7" spans="1:13" x14ac:dyDescent="0.3">
      <c r="A7" s="2">
        <v>45299</v>
      </c>
      <c r="B7" s="3" t="s">
        <v>17</v>
      </c>
      <c r="C7" s="3" t="s">
        <v>18</v>
      </c>
      <c r="D7" s="3" t="s">
        <v>19</v>
      </c>
      <c r="E7" s="3">
        <v>15</v>
      </c>
      <c r="F7" s="3">
        <v>30000</v>
      </c>
      <c r="G7" s="3">
        <f t="shared" si="0"/>
        <v>450000</v>
      </c>
      <c r="J7" s="6" t="s">
        <v>27</v>
      </c>
      <c r="K7" s="6" t="s">
        <v>28</v>
      </c>
    </row>
    <row r="8" spans="1:13" x14ac:dyDescent="0.3">
      <c r="A8" s="2">
        <v>45300</v>
      </c>
      <c r="B8" s="3" t="s">
        <v>20</v>
      </c>
      <c r="C8" s="3" t="s">
        <v>21</v>
      </c>
      <c r="D8" s="3" t="s">
        <v>10</v>
      </c>
      <c r="E8" s="3">
        <v>3</v>
      </c>
      <c r="F8" s="3">
        <v>70000</v>
      </c>
      <c r="G8" s="3">
        <f t="shared" si="0"/>
        <v>210000</v>
      </c>
      <c r="J8" s="4" t="s">
        <v>8</v>
      </c>
      <c r="K8" s="4">
        <f>SUMIF(B4:B79,B4,G4:G79)</f>
        <v>5010000</v>
      </c>
    </row>
    <row r="9" spans="1:13" x14ac:dyDescent="0.3">
      <c r="A9" s="2">
        <v>45301</v>
      </c>
      <c r="B9" s="3" t="s">
        <v>22</v>
      </c>
      <c r="C9" s="3" t="s">
        <v>23</v>
      </c>
      <c r="D9" s="3" t="s">
        <v>13</v>
      </c>
      <c r="E9" s="3">
        <v>6</v>
      </c>
      <c r="F9" s="3">
        <v>50000</v>
      </c>
      <c r="G9" s="3">
        <f t="shared" si="0"/>
        <v>300000</v>
      </c>
      <c r="J9" s="4" t="s">
        <v>11</v>
      </c>
      <c r="K9" s="4">
        <f t="shared" ref="K9:K13" si="1">SUMIF(B5:B80,B5,G5:G80)</f>
        <v>4340000</v>
      </c>
      <c r="M9">
        <f>SUM(G4:G42)</f>
        <v>14300000</v>
      </c>
    </row>
    <row r="10" spans="1:13" x14ac:dyDescent="0.3">
      <c r="A10" s="2">
        <v>45302</v>
      </c>
      <c r="B10" s="3" t="s">
        <v>11</v>
      </c>
      <c r="C10" s="3" t="s">
        <v>15</v>
      </c>
      <c r="D10" s="3" t="s">
        <v>16</v>
      </c>
      <c r="E10" s="3">
        <v>4</v>
      </c>
      <c r="F10" s="3">
        <v>20000</v>
      </c>
      <c r="G10" s="3">
        <f t="shared" si="0"/>
        <v>80000</v>
      </c>
      <c r="J10" s="4" t="s">
        <v>14</v>
      </c>
      <c r="K10" s="4">
        <f t="shared" si="1"/>
        <v>4110000</v>
      </c>
    </row>
    <row r="11" spans="1:13" x14ac:dyDescent="0.3">
      <c r="A11" s="2">
        <v>45303</v>
      </c>
      <c r="B11" s="3" t="s">
        <v>14</v>
      </c>
      <c r="C11" s="3" t="s">
        <v>18</v>
      </c>
      <c r="D11" s="3" t="s">
        <v>19</v>
      </c>
      <c r="E11" s="3">
        <v>10</v>
      </c>
      <c r="F11" s="3">
        <v>30000</v>
      </c>
      <c r="G11" s="3">
        <f t="shared" si="0"/>
        <v>300000</v>
      </c>
      <c r="J11" s="4" t="s">
        <v>17</v>
      </c>
      <c r="K11" s="4">
        <f t="shared" si="1"/>
        <v>4760000</v>
      </c>
    </row>
    <row r="12" spans="1:13" x14ac:dyDescent="0.3">
      <c r="A12" s="2">
        <v>45304</v>
      </c>
      <c r="B12" s="3" t="s">
        <v>8</v>
      </c>
      <c r="C12" s="3" t="s">
        <v>9</v>
      </c>
      <c r="D12" s="3" t="s">
        <v>10</v>
      </c>
      <c r="E12" s="3">
        <v>8</v>
      </c>
      <c r="F12" s="3">
        <v>70000</v>
      </c>
      <c r="G12" s="3">
        <f t="shared" si="0"/>
        <v>560000</v>
      </c>
      <c r="J12" s="4" t="s">
        <v>20</v>
      </c>
      <c r="K12" s="4">
        <f t="shared" si="1"/>
        <v>4600000</v>
      </c>
    </row>
    <row r="13" spans="1:13" x14ac:dyDescent="0.3">
      <c r="A13" s="2">
        <v>45305</v>
      </c>
      <c r="B13" s="3" t="s">
        <v>20</v>
      </c>
      <c r="C13" s="3" t="s">
        <v>9</v>
      </c>
      <c r="D13" s="3" t="s">
        <v>13</v>
      </c>
      <c r="E13" s="3">
        <v>12</v>
      </c>
      <c r="F13" s="3">
        <v>50000</v>
      </c>
      <c r="G13" s="3">
        <f t="shared" si="0"/>
        <v>600000</v>
      </c>
      <c r="J13" s="4" t="s">
        <v>22</v>
      </c>
      <c r="K13" s="4">
        <f t="shared" si="1"/>
        <v>5850000</v>
      </c>
    </row>
    <row r="14" spans="1:13" x14ac:dyDescent="0.3">
      <c r="A14" s="2">
        <v>45306</v>
      </c>
      <c r="B14" s="3" t="s">
        <v>22</v>
      </c>
      <c r="C14" s="3" t="s">
        <v>12</v>
      </c>
      <c r="D14" s="3" t="s">
        <v>16</v>
      </c>
      <c r="E14" s="3">
        <v>9</v>
      </c>
      <c r="F14" s="3">
        <v>20000</v>
      </c>
      <c r="G14" s="3">
        <f t="shared" si="0"/>
        <v>180000</v>
      </c>
    </row>
    <row r="15" spans="1:13" x14ac:dyDescent="0.3">
      <c r="A15" s="2">
        <v>45307</v>
      </c>
      <c r="B15" s="3" t="s">
        <v>11</v>
      </c>
      <c r="C15" s="3" t="s">
        <v>15</v>
      </c>
      <c r="D15" s="3" t="s">
        <v>19</v>
      </c>
      <c r="E15" s="3">
        <v>5</v>
      </c>
      <c r="F15" s="3">
        <v>30000</v>
      </c>
      <c r="G15" s="3">
        <f t="shared" si="0"/>
        <v>150000</v>
      </c>
    </row>
    <row r="16" spans="1:13" x14ac:dyDescent="0.3">
      <c r="A16" s="2">
        <v>45308</v>
      </c>
      <c r="B16" s="3" t="s">
        <v>14</v>
      </c>
      <c r="C16" s="3" t="s">
        <v>18</v>
      </c>
      <c r="D16" s="3" t="s">
        <v>10</v>
      </c>
      <c r="E16" s="3">
        <v>11</v>
      </c>
      <c r="F16" s="3">
        <v>70000</v>
      </c>
      <c r="G16" s="3">
        <f t="shared" si="0"/>
        <v>770000</v>
      </c>
    </row>
    <row r="17" spans="1:11" x14ac:dyDescent="0.3">
      <c r="A17" s="2">
        <v>45309</v>
      </c>
      <c r="B17" s="3" t="s">
        <v>17</v>
      </c>
      <c r="C17" s="3" t="s">
        <v>21</v>
      </c>
      <c r="D17" s="3" t="s">
        <v>13</v>
      </c>
      <c r="E17" s="3">
        <v>7</v>
      </c>
      <c r="F17" s="3">
        <v>50000</v>
      </c>
      <c r="G17" s="3">
        <f t="shared" si="0"/>
        <v>350000</v>
      </c>
    </row>
    <row r="18" spans="1:11" x14ac:dyDescent="0.3">
      <c r="A18" s="2">
        <v>45310</v>
      </c>
      <c r="B18" s="3" t="s">
        <v>20</v>
      </c>
      <c r="C18" s="3" t="s">
        <v>23</v>
      </c>
      <c r="D18" s="3" t="s">
        <v>16</v>
      </c>
      <c r="E18" s="3">
        <v>6</v>
      </c>
      <c r="F18" s="3">
        <v>20000</v>
      </c>
      <c r="G18" s="3">
        <f t="shared" si="0"/>
        <v>120000</v>
      </c>
    </row>
    <row r="19" spans="1:11" x14ac:dyDescent="0.3">
      <c r="A19" s="2">
        <v>45311</v>
      </c>
      <c r="B19" s="3" t="s">
        <v>22</v>
      </c>
      <c r="C19" s="3" t="s">
        <v>15</v>
      </c>
      <c r="D19" s="3" t="s">
        <v>19</v>
      </c>
      <c r="E19" s="3">
        <v>13</v>
      </c>
      <c r="F19" s="3">
        <v>30000</v>
      </c>
      <c r="G19" s="3">
        <f t="shared" si="0"/>
        <v>390000</v>
      </c>
    </row>
    <row r="20" spans="1:11" x14ac:dyDescent="0.3">
      <c r="A20" s="2">
        <v>45312</v>
      </c>
      <c r="B20" s="3" t="s">
        <v>8</v>
      </c>
      <c r="C20" s="3" t="s">
        <v>18</v>
      </c>
      <c r="D20" s="3" t="s">
        <v>10</v>
      </c>
      <c r="E20" s="3">
        <v>9</v>
      </c>
      <c r="F20" s="3">
        <v>70000</v>
      </c>
      <c r="G20" s="3">
        <f t="shared" si="0"/>
        <v>630000</v>
      </c>
    </row>
    <row r="21" spans="1:11" x14ac:dyDescent="0.3">
      <c r="A21" s="2">
        <v>45313</v>
      </c>
      <c r="B21" s="3" t="s">
        <v>14</v>
      </c>
      <c r="C21" s="3" t="s">
        <v>21</v>
      </c>
      <c r="D21" s="3" t="s">
        <v>13</v>
      </c>
      <c r="E21" s="3">
        <v>8</v>
      </c>
      <c r="F21" s="3">
        <v>50000</v>
      </c>
      <c r="G21" s="3">
        <f t="shared" si="0"/>
        <v>400000</v>
      </c>
    </row>
    <row r="22" spans="1:11" x14ac:dyDescent="0.3">
      <c r="A22" s="2">
        <v>45314</v>
      </c>
      <c r="B22" s="3" t="s">
        <v>17</v>
      </c>
      <c r="C22" s="3" t="s">
        <v>23</v>
      </c>
      <c r="D22" s="3" t="s">
        <v>16</v>
      </c>
      <c r="E22" s="3">
        <v>14</v>
      </c>
      <c r="F22" s="3">
        <v>20000</v>
      </c>
      <c r="G22" s="3">
        <f t="shared" si="0"/>
        <v>280000</v>
      </c>
    </row>
    <row r="23" spans="1:11" x14ac:dyDescent="0.3">
      <c r="A23" s="2">
        <v>45315</v>
      </c>
      <c r="B23" s="3" t="s">
        <v>20</v>
      </c>
      <c r="C23" s="3" t="s">
        <v>15</v>
      </c>
      <c r="D23" s="3" t="s">
        <v>19</v>
      </c>
      <c r="E23" s="3">
        <v>7</v>
      </c>
      <c r="F23" s="3">
        <v>30000</v>
      </c>
      <c r="G23" s="3">
        <f t="shared" si="0"/>
        <v>210000</v>
      </c>
    </row>
    <row r="24" spans="1:11" x14ac:dyDescent="0.3">
      <c r="A24" s="2">
        <v>45316</v>
      </c>
      <c r="B24" s="3" t="s">
        <v>22</v>
      </c>
      <c r="C24" s="3" t="s">
        <v>18</v>
      </c>
      <c r="D24" s="3" t="s">
        <v>10</v>
      </c>
      <c r="E24" s="3">
        <v>10</v>
      </c>
      <c r="F24" s="3">
        <v>70000</v>
      </c>
      <c r="G24" s="3">
        <f t="shared" si="0"/>
        <v>700000</v>
      </c>
    </row>
    <row r="25" spans="1:11" x14ac:dyDescent="0.3">
      <c r="A25" s="2">
        <v>45317</v>
      </c>
      <c r="B25" s="3" t="s">
        <v>11</v>
      </c>
      <c r="C25" s="3" t="s">
        <v>9</v>
      </c>
      <c r="D25" s="3" t="s">
        <v>13</v>
      </c>
      <c r="E25" s="3">
        <v>5</v>
      </c>
      <c r="F25" s="3">
        <v>50000</v>
      </c>
      <c r="G25" s="3">
        <f t="shared" si="0"/>
        <v>250000</v>
      </c>
    </row>
    <row r="26" spans="1:11" x14ac:dyDescent="0.3">
      <c r="A26" s="2">
        <v>45318</v>
      </c>
      <c r="B26" s="3" t="s">
        <v>8</v>
      </c>
      <c r="C26" s="3" t="s">
        <v>12</v>
      </c>
      <c r="D26" s="3" t="s">
        <v>16</v>
      </c>
      <c r="E26" s="3">
        <v>8</v>
      </c>
      <c r="F26" s="3">
        <v>20000</v>
      </c>
      <c r="G26" s="3">
        <f t="shared" si="0"/>
        <v>160000</v>
      </c>
    </row>
    <row r="27" spans="1:11" x14ac:dyDescent="0.3">
      <c r="A27" s="2">
        <v>45319</v>
      </c>
      <c r="B27" s="3" t="s">
        <v>17</v>
      </c>
      <c r="C27" s="3" t="s">
        <v>15</v>
      </c>
      <c r="D27" s="3" t="s">
        <v>19</v>
      </c>
      <c r="E27" s="3">
        <v>6</v>
      </c>
      <c r="F27" s="3">
        <v>30000</v>
      </c>
      <c r="G27" s="3">
        <f t="shared" si="0"/>
        <v>180000</v>
      </c>
    </row>
    <row r="28" spans="1:11" x14ac:dyDescent="0.3">
      <c r="A28" s="2">
        <v>45320</v>
      </c>
      <c r="B28" s="3" t="s">
        <v>20</v>
      </c>
      <c r="C28" s="3" t="s">
        <v>18</v>
      </c>
      <c r="D28" s="3" t="s">
        <v>10</v>
      </c>
      <c r="E28" s="3">
        <v>7</v>
      </c>
      <c r="F28" s="3">
        <v>70000</v>
      </c>
      <c r="G28" s="3">
        <f t="shared" si="0"/>
        <v>490000</v>
      </c>
      <c r="I28" t="s">
        <v>19</v>
      </c>
      <c r="J28">
        <f>SUMIF(D4:D79,D7,G4:G79)</f>
        <v>6150000</v>
      </c>
    </row>
    <row r="29" spans="1:11" x14ac:dyDescent="0.3">
      <c r="A29" s="2">
        <v>45323</v>
      </c>
      <c r="B29" s="3" t="s">
        <v>22</v>
      </c>
      <c r="C29" s="3" t="s">
        <v>21</v>
      </c>
      <c r="D29" s="3" t="s">
        <v>10</v>
      </c>
      <c r="E29" s="3">
        <v>8</v>
      </c>
      <c r="F29" s="3">
        <v>70000</v>
      </c>
      <c r="G29" s="3">
        <f t="shared" si="0"/>
        <v>560000</v>
      </c>
    </row>
    <row r="30" spans="1:11" x14ac:dyDescent="0.3">
      <c r="A30" s="2">
        <v>45324</v>
      </c>
      <c r="B30" s="3" t="s">
        <v>11</v>
      </c>
      <c r="C30" s="3" t="s">
        <v>23</v>
      </c>
      <c r="D30" s="3" t="s">
        <v>13</v>
      </c>
      <c r="E30" s="3">
        <v>6</v>
      </c>
      <c r="F30" s="3">
        <v>50000</v>
      </c>
      <c r="G30" s="3">
        <f t="shared" si="0"/>
        <v>300000</v>
      </c>
      <c r="I30" s="25" t="s">
        <v>38</v>
      </c>
      <c r="J30" s="25"/>
      <c r="K30" s="25"/>
    </row>
    <row r="31" spans="1:11" x14ac:dyDescent="0.3">
      <c r="A31" s="2">
        <v>45325</v>
      </c>
      <c r="B31" s="3" t="s">
        <v>14</v>
      </c>
      <c r="C31" s="3" t="s">
        <v>15</v>
      </c>
      <c r="D31" s="3" t="s">
        <v>16</v>
      </c>
      <c r="E31" s="3">
        <v>10</v>
      </c>
      <c r="F31" s="3">
        <v>20000</v>
      </c>
      <c r="G31" s="3">
        <f t="shared" si="0"/>
        <v>200000</v>
      </c>
    </row>
    <row r="32" spans="1:11" x14ac:dyDescent="0.3">
      <c r="A32" s="2">
        <v>45326</v>
      </c>
      <c r="B32" s="3" t="s">
        <v>17</v>
      </c>
      <c r="C32" s="3" t="s">
        <v>9</v>
      </c>
      <c r="D32" s="3" t="s">
        <v>19</v>
      </c>
      <c r="E32" s="3">
        <v>20</v>
      </c>
      <c r="F32" s="3">
        <v>30000</v>
      </c>
      <c r="G32" s="3">
        <f t="shared" si="0"/>
        <v>600000</v>
      </c>
      <c r="I32" t="s">
        <v>9</v>
      </c>
      <c r="J32">
        <f>SUMIF(C4:C28,C4,G4:G28)</f>
        <v>1760000</v>
      </c>
    </row>
    <row r="33" spans="1:10" x14ac:dyDescent="0.3">
      <c r="A33" s="2">
        <v>45327</v>
      </c>
      <c r="B33" s="3" t="s">
        <v>8</v>
      </c>
      <c r="C33" s="3" t="s">
        <v>21</v>
      </c>
      <c r="D33" s="3" t="s">
        <v>10</v>
      </c>
      <c r="E33" s="3">
        <v>4</v>
      </c>
      <c r="F33" s="3">
        <v>70000</v>
      </c>
      <c r="G33" s="3">
        <f t="shared" si="0"/>
        <v>280000</v>
      </c>
      <c r="I33" t="s">
        <v>12</v>
      </c>
      <c r="J33">
        <f>SUMIF(C5:C29,C5,G5:G29)</f>
        <v>840000</v>
      </c>
    </row>
    <row r="34" spans="1:10" x14ac:dyDescent="0.3">
      <c r="A34" s="2">
        <v>45328</v>
      </c>
      <c r="B34" s="3" t="s">
        <v>22</v>
      </c>
      <c r="C34" s="3" t="s">
        <v>23</v>
      </c>
      <c r="D34" s="3" t="s">
        <v>13</v>
      </c>
      <c r="E34" s="3">
        <v>9</v>
      </c>
      <c r="F34" s="3">
        <v>50000</v>
      </c>
      <c r="G34" s="3">
        <f t="shared" si="0"/>
        <v>450000</v>
      </c>
      <c r="I34" t="s">
        <v>35</v>
      </c>
      <c r="J34">
        <f>SUMIF(C6:C30,C6,G6:G30)</f>
        <v>1150000</v>
      </c>
    </row>
    <row r="35" spans="1:10" x14ac:dyDescent="0.3">
      <c r="A35" s="2">
        <v>45329</v>
      </c>
      <c r="B35" s="3" t="s">
        <v>11</v>
      </c>
      <c r="C35" s="3" t="s">
        <v>21</v>
      </c>
      <c r="D35" s="3" t="s">
        <v>16</v>
      </c>
      <c r="E35" s="3">
        <v>5</v>
      </c>
      <c r="F35" s="3">
        <v>20000</v>
      </c>
      <c r="G35" s="3">
        <f t="shared" si="0"/>
        <v>100000</v>
      </c>
      <c r="I35" t="s">
        <v>18</v>
      </c>
      <c r="J35">
        <f t="shared" ref="J35" si="2">SUMIF(C7:C31,C7,G7:G31)</f>
        <v>3340000</v>
      </c>
    </row>
    <row r="36" spans="1:10" x14ac:dyDescent="0.3">
      <c r="A36" s="2">
        <v>45330</v>
      </c>
      <c r="B36" s="3" t="s">
        <v>8</v>
      </c>
      <c r="C36" s="3" t="s">
        <v>23</v>
      </c>
      <c r="D36" s="3" t="s">
        <v>19</v>
      </c>
      <c r="E36" s="3">
        <v>15</v>
      </c>
      <c r="F36" s="3">
        <v>30000</v>
      </c>
      <c r="G36" s="3">
        <f t="shared" si="0"/>
        <v>450000</v>
      </c>
      <c r="I36" t="s">
        <v>21</v>
      </c>
      <c r="J36">
        <f>SUMIF(C8:C28,C8,G8:G28)</f>
        <v>960000</v>
      </c>
    </row>
    <row r="37" spans="1:10" x14ac:dyDescent="0.3">
      <c r="A37" s="2">
        <v>45331</v>
      </c>
      <c r="B37" s="3" t="s">
        <v>17</v>
      </c>
      <c r="C37" s="3" t="s">
        <v>15</v>
      </c>
      <c r="D37" s="3" t="s">
        <v>10</v>
      </c>
      <c r="E37" s="3">
        <v>7</v>
      </c>
      <c r="F37" s="3">
        <v>70000</v>
      </c>
      <c r="G37" s="3">
        <f t="shared" si="0"/>
        <v>490000</v>
      </c>
      <c r="I37" t="s">
        <v>23</v>
      </c>
      <c r="J37">
        <f>SUMIF(C9:C28,C9,G9:G28)</f>
        <v>700000</v>
      </c>
    </row>
    <row r="38" spans="1:10" x14ac:dyDescent="0.3">
      <c r="A38" s="2">
        <v>45332</v>
      </c>
      <c r="B38" s="3" t="s">
        <v>20</v>
      </c>
      <c r="C38" s="3" t="s">
        <v>18</v>
      </c>
      <c r="D38" s="3" t="s">
        <v>13</v>
      </c>
      <c r="E38" s="3">
        <v>11</v>
      </c>
      <c r="F38" s="3">
        <v>50000</v>
      </c>
      <c r="G38" s="3">
        <f t="shared" si="0"/>
        <v>550000</v>
      </c>
    </row>
    <row r="39" spans="1:10" x14ac:dyDescent="0.3">
      <c r="A39" s="2">
        <v>45333</v>
      </c>
      <c r="B39" s="3" t="s">
        <v>22</v>
      </c>
      <c r="C39" s="3" t="s">
        <v>9</v>
      </c>
      <c r="D39" s="3" t="s">
        <v>16</v>
      </c>
      <c r="E39" s="3">
        <v>12</v>
      </c>
      <c r="F39" s="3">
        <v>20000</v>
      </c>
      <c r="G39" s="3">
        <f t="shared" si="0"/>
        <v>240000</v>
      </c>
      <c r="J39">
        <f>SUM(J32:J37)</f>
        <v>8750000</v>
      </c>
    </row>
    <row r="40" spans="1:10" x14ac:dyDescent="0.3">
      <c r="A40" s="2">
        <v>45334</v>
      </c>
      <c r="B40" s="3" t="s">
        <v>11</v>
      </c>
      <c r="C40" s="3" t="s">
        <v>9</v>
      </c>
      <c r="D40" s="3" t="s">
        <v>19</v>
      </c>
      <c r="E40" s="3">
        <v>10</v>
      </c>
      <c r="F40" s="3">
        <v>30000</v>
      </c>
      <c r="G40" s="3">
        <f t="shared" si="0"/>
        <v>300000</v>
      </c>
    </row>
    <row r="41" spans="1:10" x14ac:dyDescent="0.3">
      <c r="A41" s="2">
        <v>45335</v>
      </c>
      <c r="B41" s="3" t="s">
        <v>14</v>
      </c>
      <c r="C41" s="3" t="s">
        <v>12</v>
      </c>
      <c r="D41" s="3" t="s">
        <v>10</v>
      </c>
      <c r="E41" s="3">
        <v>9</v>
      </c>
      <c r="F41" s="3">
        <v>70000</v>
      </c>
      <c r="G41" s="3">
        <f t="shared" si="0"/>
        <v>630000</v>
      </c>
    </row>
    <row r="42" spans="1:10" x14ac:dyDescent="0.3">
      <c r="A42" s="2">
        <v>45336</v>
      </c>
      <c r="B42" s="3" t="s">
        <v>17</v>
      </c>
      <c r="C42" s="3" t="s">
        <v>15</v>
      </c>
      <c r="D42" s="3" t="s">
        <v>13</v>
      </c>
      <c r="E42" s="3">
        <v>8</v>
      </c>
      <c r="F42" s="3">
        <v>50000</v>
      </c>
      <c r="G42" s="3">
        <f t="shared" si="0"/>
        <v>400000</v>
      </c>
    </row>
    <row r="43" spans="1:10" x14ac:dyDescent="0.3">
      <c r="A43" s="2">
        <v>45337</v>
      </c>
      <c r="B43" s="3" t="s">
        <v>20</v>
      </c>
      <c r="C43" s="3" t="s">
        <v>18</v>
      </c>
      <c r="D43" s="3" t="s">
        <v>16</v>
      </c>
      <c r="E43" s="3">
        <v>11</v>
      </c>
      <c r="F43" s="3">
        <v>20000</v>
      </c>
      <c r="G43" s="3">
        <f t="shared" si="0"/>
        <v>220000</v>
      </c>
    </row>
    <row r="44" spans="1:10" x14ac:dyDescent="0.3">
      <c r="A44" s="2">
        <v>45338</v>
      </c>
      <c r="B44" s="3" t="s">
        <v>8</v>
      </c>
      <c r="C44" s="3" t="s">
        <v>21</v>
      </c>
      <c r="D44" s="3" t="s">
        <v>19</v>
      </c>
      <c r="E44" s="3">
        <v>14</v>
      </c>
      <c r="F44" s="3">
        <v>30000</v>
      </c>
      <c r="G44" s="3">
        <f t="shared" si="0"/>
        <v>420000</v>
      </c>
    </row>
    <row r="45" spans="1:10" x14ac:dyDescent="0.3">
      <c r="A45" s="2">
        <v>45339</v>
      </c>
      <c r="B45" s="3" t="s">
        <v>11</v>
      </c>
      <c r="C45" s="3" t="s">
        <v>23</v>
      </c>
      <c r="D45" s="3" t="s">
        <v>10</v>
      </c>
      <c r="E45" s="3">
        <v>10</v>
      </c>
      <c r="F45" s="3">
        <v>70000</v>
      </c>
      <c r="G45" s="3">
        <f t="shared" si="0"/>
        <v>700000</v>
      </c>
    </row>
    <row r="46" spans="1:10" x14ac:dyDescent="0.3">
      <c r="A46" s="2">
        <v>45340</v>
      </c>
      <c r="B46" s="3" t="s">
        <v>14</v>
      </c>
      <c r="C46" s="3" t="s">
        <v>15</v>
      </c>
      <c r="D46" s="3" t="s">
        <v>13</v>
      </c>
      <c r="E46" s="3">
        <v>9</v>
      </c>
      <c r="F46" s="3">
        <v>50000</v>
      </c>
      <c r="G46" s="3">
        <f t="shared" si="0"/>
        <v>450000</v>
      </c>
    </row>
    <row r="47" spans="1:10" x14ac:dyDescent="0.3">
      <c r="A47" s="2">
        <v>45341</v>
      </c>
      <c r="B47" s="3" t="s">
        <v>17</v>
      </c>
      <c r="C47" s="3" t="s">
        <v>18</v>
      </c>
      <c r="D47" s="3" t="s">
        <v>16</v>
      </c>
      <c r="E47" s="3">
        <v>13</v>
      </c>
      <c r="F47" s="3">
        <v>20000</v>
      </c>
      <c r="G47" s="3">
        <f t="shared" si="0"/>
        <v>260000</v>
      </c>
    </row>
    <row r="48" spans="1:10" x14ac:dyDescent="0.3">
      <c r="A48" s="2">
        <v>45342</v>
      </c>
      <c r="B48" s="3" t="s">
        <v>20</v>
      </c>
      <c r="C48" s="3" t="s">
        <v>21</v>
      </c>
      <c r="D48" s="3" t="s">
        <v>19</v>
      </c>
      <c r="E48" s="3">
        <v>8</v>
      </c>
      <c r="F48" s="3">
        <v>30000</v>
      </c>
      <c r="G48" s="3">
        <f t="shared" si="0"/>
        <v>240000</v>
      </c>
    </row>
    <row r="49" spans="1:12" x14ac:dyDescent="0.3">
      <c r="A49" s="2">
        <v>45343</v>
      </c>
      <c r="B49" s="3" t="s">
        <v>22</v>
      </c>
      <c r="C49" s="3" t="s">
        <v>23</v>
      </c>
      <c r="D49" s="3" t="s">
        <v>10</v>
      </c>
      <c r="E49" s="3">
        <v>12</v>
      </c>
      <c r="F49" s="3">
        <v>70000</v>
      </c>
      <c r="G49" s="3">
        <f t="shared" si="0"/>
        <v>840000</v>
      </c>
      <c r="I49" s="25" t="s">
        <v>87</v>
      </c>
      <c r="J49" s="25"/>
      <c r="K49" s="25"/>
      <c r="L49" s="25"/>
    </row>
    <row r="50" spans="1:12" x14ac:dyDescent="0.3">
      <c r="A50" s="2">
        <v>45344</v>
      </c>
      <c r="B50" s="3" t="s">
        <v>11</v>
      </c>
      <c r="C50" s="3" t="s">
        <v>15</v>
      </c>
      <c r="D50" s="3" t="s">
        <v>13</v>
      </c>
      <c r="E50" s="3">
        <v>7</v>
      </c>
      <c r="F50" s="3">
        <v>50000</v>
      </c>
      <c r="G50" s="3">
        <f t="shared" si="0"/>
        <v>350000</v>
      </c>
    </row>
    <row r="51" spans="1:12" x14ac:dyDescent="0.3">
      <c r="A51" s="2">
        <v>45345</v>
      </c>
      <c r="B51" s="3" t="s">
        <v>14</v>
      </c>
      <c r="C51" s="3" t="s">
        <v>18</v>
      </c>
      <c r="D51" s="3" t="s">
        <v>16</v>
      </c>
      <c r="E51" s="3">
        <v>9</v>
      </c>
      <c r="F51" s="3">
        <v>20000</v>
      </c>
      <c r="G51" s="3">
        <f t="shared" si="0"/>
        <v>180000</v>
      </c>
      <c r="J51">
        <f>SUMIFS(E4:E79,D4:D79,D7,C4:C79,C4)</f>
        <v>42</v>
      </c>
    </row>
    <row r="52" spans="1:12" x14ac:dyDescent="0.3">
      <c r="A52" s="2">
        <v>45346</v>
      </c>
      <c r="B52" s="3" t="s">
        <v>8</v>
      </c>
      <c r="C52" s="3" t="s">
        <v>9</v>
      </c>
      <c r="D52" s="3" t="s">
        <v>19</v>
      </c>
      <c r="E52" s="3">
        <v>12</v>
      </c>
      <c r="F52" s="3">
        <v>30000</v>
      </c>
      <c r="G52" s="3">
        <f t="shared" si="0"/>
        <v>360000</v>
      </c>
    </row>
    <row r="53" spans="1:12" x14ac:dyDescent="0.3">
      <c r="A53" s="2">
        <v>45347</v>
      </c>
      <c r="B53" s="3" t="s">
        <v>20</v>
      </c>
      <c r="C53" s="3" t="s">
        <v>12</v>
      </c>
      <c r="D53" s="3" t="s">
        <v>10</v>
      </c>
      <c r="E53" s="3">
        <v>5</v>
      </c>
      <c r="F53" s="3">
        <v>70000</v>
      </c>
      <c r="G53" s="3">
        <f t="shared" si="0"/>
        <v>350000</v>
      </c>
    </row>
    <row r="54" spans="1:12" x14ac:dyDescent="0.3">
      <c r="A54" s="2">
        <v>45352</v>
      </c>
      <c r="B54" s="3" t="s">
        <v>22</v>
      </c>
      <c r="C54" s="3" t="s">
        <v>9</v>
      </c>
      <c r="D54" s="3" t="s">
        <v>10</v>
      </c>
      <c r="E54" s="3">
        <v>12</v>
      </c>
      <c r="F54" s="3">
        <v>70000</v>
      </c>
      <c r="G54" s="3">
        <f t="shared" si="0"/>
        <v>840000</v>
      </c>
    </row>
    <row r="55" spans="1:12" x14ac:dyDescent="0.3">
      <c r="A55" s="2">
        <v>45353</v>
      </c>
      <c r="B55" s="3" t="s">
        <v>11</v>
      </c>
      <c r="C55" s="3" t="s">
        <v>9</v>
      </c>
      <c r="D55" s="3" t="s">
        <v>13</v>
      </c>
      <c r="E55" s="3">
        <v>8</v>
      </c>
      <c r="F55" s="3">
        <v>50000</v>
      </c>
      <c r="G55" s="3">
        <f t="shared" si="0"/>
        <v>400000</v>
      </c>
    </row>
    <row r="56" spans="1:12" x14ac:dyDescent="0.3">
      <c r="A56" s="2">
        <v>45354</v>
      </c>
      <c r="B56" s="3" t="s">
        <v>14</v>
      </c>
      <c r="C56" s="3" t="s">
        <v>21</v>
      </c>
      <c r="D56" s="3" t="s">
        <v>16</v>
      </c>
      <c r="E56" s="3">
        <v>7</v>
      </c>
      <c r="F56" s="3">
        <v>20000</v>
      </c>
      <c r="G56" s="3">
        <f t="shared" si="0"/>
        <v>140000</v>
      </c>
    </row>
    <row r="57" spans="1:12" x14ac:dyDescent="0.3">
      <c r="A57" s="2">
        <v>45355</v>
      </c>
      <c r="B57" s="3" t="s">
        <v>17</v>
      </c>
      <c r="C57" s="3" t="s">
        <v>23</v>
      </c>
      <c r="D57" s="3" t="s">
        <v>19</v>
      </c>
      <c r="E57" s="3">
        <v>9</v>
      </c>
      <c r="F57" s="3">
        <v>30000</v>
      </c>
      <c r="G57" s="3">
        <f t="shared" si="0"/>
        <v>270000</v>
      </c>
    </row>
    <row r="58" spans="1:12" x14ac:dyDescent="0.3">
      <c r="A58" s="2">
        <v>45356</v>
      </c>
      <c r="B58" s="3" t="s">
        <v>20</v>
      </c>
      <c r="C58" s="3" t="s">
        <v>21</v>
      </c>
      <c r="D58" s="3" t="s">
        <v>10</v>
      </c>
      <c r="E58" s="3">
        <v>6</v>
      </c>
      <c r="F58" s="3">
        <v>70000</v>
      </c>
      <c r="G58" s="3">
        <f t="shared" si="0"/>
        <v>420000</v>
      </c>
    </row>
    <row r="59" spans="1:12" x14ac:dyDescent="0.3">
      <c r="A59" s="2">
        <v>45357</v>
      </c>
      <c r="B59" s="3" t="s">
        <v>8</v>
      </c>
      <c r="C59" s="3" t="s">
        <v>23</v>
      </c>
      <c r="D59" s="3" t="s">
        <v>13</v>
      </c>
      <c r="E59" s="3">
        <v>10</v>
      </c>
      <c r="F59" s="3">
        <v>50000</v>
      </c>
      <c r="G59" s="3">
        <f t="shared" si="0"/>
        <v>500000</v>
      </c>
    </row>
    <row r="60" spans="1:12" x14ac:dyDescent="0.3">
      <c r="A60" s="2">
        <v>45358</v>
      </c>
      <c r="B60" s="3" t="s">
        <v>11</v>
      </c>
      <c r="C60" s="3" t="s">
        <v>15</v>
      </c>
      <c r="D60" s="3" t="s">
        <v>16</v>
      </c>
      <c r="E60" s="3">
        <v>8</v>
      </c>
      <c r="F60" s="3">
        <v>20000</v>
      </c>
      <c r="G60" s="3">
        <f t="shared" si="0"/>
        <v>160000</v>
      </c>
    </row>
    <row r="61" spans="1:12" x14ac:dyDescent="0.3">
      <c r="A61" s="2">
        <v>45359</v>
      </c>
      <c r="B61" s="3" t="s">
        <v>8</v>
      </c>
      <c r="C61" s="3" t="s">
        <v>18</v>
      </c>
      <c r="D61" s="3" t="s">
        <v>19</v>
      </c>
      <c r="E61" s="3">
        <v>13</v>
      </c>
      <c r="F61" s="3">
        <v>30000</v>
      </c>
      <c r="G61" s="3">
        <f t="shared" si="0"/>
        <v>390000</v>
      </c>
      <c r="J61">
        <f>SUM(G4:G28)</f>
        <v>8750000</v>
      </c>
    </row>
    <row r="62" spans="1:12" x14ac:dyDescent="0.3">
      <c r="A62" s="2">
        <v>45360</v>
      </c>
      <c r="B62" s="3" t="s">
        <v>17</v>
      </c>
      <c r="C62" s="3" t="s">
        <v>9</v>
      </c>
      <c r="D62" s="3" t="s">
        <v>10</v>
      </c>
      <c r="E62" s="3">
        <v>9</v>
      </c>
      <c r="F62" s="3">
        <v>70000</v>
      </c>
      <c r="G62" s="3">
        <f t="shared" si="0"/>
        <v>630000</v>
      </c>
    </row>
    <row r="63" spans="1:12" x14ac:dyDescent="0.3">
      <c r="A63" s="2">
        <v>45361</v>
      </c>
      <c r="B63" s="3" t="s">
        <v>20</v>
      </c>
      <c r="C63" s="3" t="s">
        <v>15</v>
      </c>
      <c r="D63" s="3" t="s">
        <v>13</v>
      </c>
      <c r="E63" s="3">
        <v>5</v>
      </c>
      <c r="F63" s="3">
        <v>50000</v>
      </c>
      <c r="G63" s="3">
        <f t="shared" si="0"/>
        <v>250000</v>
      </c>
    </row>
    <row r="64" spans="1:12" x14ac:dyDescent="0.3">
      <c r="A64" s="2">
        <v>45362</v>
      </c>
      <c r="B64" s="3" t="s">
        <v>22</v>
      </c>
      <c r="C64" s="3" t="s">
        <v>12</v>
      </c>
      <c r="D64" s="3" t="s">
        <v>16</v>
      </c>
      <c r="E64" s="3">
        <v>11</v>
      </c>
      <c r="F64" s="3">
        <v>20000</v>
      </c>
      <c r="G64" s="3">
        <f t="shared" si="0"/>
        <v>220000</v>
      </c>
    </row>
    <row r="65" spans="1:7" x14ac:dyDescent="0.3">
      <c r="A65" s="2">
        <v>45363</v>
      </c>
      <c r="B65" s="3" t="s">
        <v>11</v>
      </c>
      <c r="C65" s="3" t="s">
        <v>15</v>
      </c>
      <c r="D65" s="3" t="s">
        <v>19</v>
      </c>
      <c r="E65" s="3">
        <v>14</v>
      </c>
      <c r="F65" s="3">
        <v>30000</v>
      </c>
      <c r="G65" s="3">
        <f t="shared" si="0"/>
        <v>420000</v>
      </c>
    </row>
    <row r="66" spans="1:7" x14ac:dyDescent="0.3">
      <c r="A66" s="2">
        <v>45364</v>
      </c>
      <c r="B66" s="3" t="s">
        <v>14</v>
      </c>
      <c r="C66" s="3" t="s">
        <v>18</v>
      </c>
      <c r="D66" s="3" t="s">
        <v>10</v>
      </c>
      <c r="E66" s="3">
        <v>10</v>
      </c>
      <c r="F66" s="3">
        <v>70000</v>
      </c>
      <c r="G66" s="3">
        <f t="shared" si="0"/>
        <v>700000</v>
      </c>
    </row>
    <row r="67" spans="1:7" x14ac:dyDescent="0.3">
      <c r="A67" s="2">
        <v>45365</v>
      </c>
      <c r="B67" s="3" t="s">
        <v>17</v>
      </c>
      <c r="C67" s="3" t="s">
        <v>21</v>
      </c>
      <c r="D67" s="3" t="s">
        <v>13</v>
      </c>
      <c r="E67" s="3">
        <v>6</v>
      </c>
      <c r="F67" s="3">
        <v>50000</v>
      </c>
      <c r="G67" s="3">
        <f t="shared" si="0"/>
        <v>300000</v>
      </c>
    </row>
    <row r="68" spans="1:7" x14ac:dyDescent="0.3">
      <c r="A68" s="2">
        <v>45366</v>
      </c>
      <c r="B68" s="3" t="s">
        <v>8</v>
      </c>
      <c r="C68" s="3" t="s">
        <v>23</v>
      </c>
      <c r="D68" s="3" t="s">
        <v>16</v>
      </c>
      <c r="E68" s="3">
        <v>8</v>
      </c>
      <c r="F68" s="3">
        <v>20000</v>
      </c>
      <c r="G68" s="3">
        <f t="shared" si="0"/>
        <v>160000</v>
      </c>
    </row>
    <row r="69" spans="1:7" x14ac:dyDescent="0.3">
      <c r="A69" s="2">
        <v>45367</v>
      </c>
      <c r="B69" s="3" t="s">
        <v>22</v>
      </c>
      <c r="C69" s="3" t="s">
        <v>15</v>
      </c>
      <c r="D69" s="3" t="s">
        <v>19</v>
      </c>
      <c r="E69" s="3">
        <v>12</v>
      </c>
      <c r="F69" s="3">
        <v>30000</v>
      </c>
      <c r="G69" s="3">
        <f t="shared" ref="G69:G79" si="3">E69*F69</f>
        <v>360000</v>
      </c>
    </row>
    <row r="70" spans="1:7" x14ac:dyDescent="0.3">
      <c r="A70" s="2">
        <v>45368</v>
      </c>
      <c r="B70" s="3" t="s">
        <v>11</v>
      </c>
      <c r="C70" s="3" t="s">
        <v>18</v>
      </c>
      <c r="D70" s="3" t="s">
        <v>10</v>
      </c>
      <c r="E70" s="3">
        <v>9</v>
      </c>
      <c r="F70" s="3">
        <v>70000</v>
      </c>
      <c r="G70" s="3">
        <f t="shared" si="3"/>
        <v>630000</v>
      </c>
    </row>
    <row r="71" spans="1:7" x14ac:dyDescent="0.3">
      <c r="A71" s="2">
        <v>45369</v>
      </c>
      <c r="B71" s="3" t="s">
        <v>8</v>
      </c>
      <c r="C71" s="3" t="s">
        <v>12</v>
      </c>
      <c r="D71" s="3" t="s">
        <v>13</v>
      </c>
      <c r="E71" s="3">
        <v>7</v>
      </c>
      <c r="F71" s="3">
        <v>50000</v>
      </c>
      <c r="G71" s="3">
        <f t="shared" si="3"/>
        <v>350000</v>
      </c>
    </row>
    <row r="72" spans="1:7" x14ac:dyDescent="0.3">
      <c r="A72" s="2">
        <v>45370</v>
      </c>
      <c r="B72" s="3" t="s">
        <v>17</v>
      </c>
      <c r="C72" s="3" t="s">
        <v>15</v>
      </c>
      <c r="D72" s="3" t="s">
        <v>16</v>
      </c>
      <c r="E72" s="3">
        <v>14</v>
      </c>
      <c r="F72" s="3">
        <v>20000</v>
      </c>
      <c r="G72" s="3">
        <f>E72*F72</f>
        <v>280000</v>
      </c>
    </row>
    <row r="73" spans="1:7" x14ac:dyDescent="0.3">
      <c r="A73" s="2">
        <v>45371</v>
      </c>
      <c r="B73" s="3" t="s">
        <v>20</v>
      </c>
      <c r="C73" s="3" t="s">
        <v>18</v>
      </c>
      <c r="D73" s="3" t="s">
        <v>19</v>
      </c>
      <c r="E73" s="3">
        <v>8</v>
      </c>
      <c r="F73" s="3">
        <v>30000</v>
      </c>
      <c r="G73" s="3">
        <f t="shared" si="3"/>
        <v>240000</v>
      </c>
    </row>
    <row r="74" spans="1:7" x14ac:dyDescent="0.3">
      <c r="A74" s="2">
        <v>45372</v>
      </c>
      <c r="B74" s="3" t="s">
        <v>22</v>
      </c>
      <c r="C74" s="3" t="s">
        <v>21</v>
      </c>
      <c r="D74" s="3" t="s">
        <v>10</v>
      </c>
      <c r="E74" s="3">
        <v>11</v>
      </c>
      <c r="F74" s="3">
        <v>70000</v>
      </c>
      <c r="G74" s="3">
        <f t="shared" si="3"/>
        <v>770000</v>
      </c>
    </row>
    <row r="75" spans="1:7" x14ac:dyDescent="0.3">
      <c r="A75" s="2">
        <v>45373</v>
      </c>
      <c r="B75" s="3" t="s">
        <v>8</v>
      </c>
      <c r="C75" s="3" t="s">
        <v>23</v>
      </c>
      <c r="D75" s="3" t="s">
        <v>13</v>
      </c>
      <c r="E75" s="3">
        <v>5</v>
      </c>
      <c r="F75" s="3">
        <v>50000</v>
      </c>
      <c r="G75" s="3">
        <f t="shared" si="3"/>
        <v>250000</v>
      </c>
    </row>
    <row r="76" spans="1:7" x14ac:dyDescent="0.3">
      <c r="A76" s="2">
        <v>45374</v>
      </c>
      <c r="B76" s="3" t="s">
        <v>14</v>
      </c>
      <c r="C76" s="3" t="s">
        <v>15</v>
      </c>
      <c r="D76" s="3" t="s">
        <v>16</v>
      </c>
      <c r="E76" s="3">
        <v>10</v>
      </c>
      <c r="F76" s="3">
        <v>20000</v>
      </c>
      <c r="G76" s="3">
        <f t="shared" si="3"/>
        <v>200000</v>
      </c>
    </row>
    <row r="77" spans="1:7" x14ac:dyDescent="0.3">
      <c r="A77" s="2">
        <v>45375</v>
      </c>
      <c r="B77" s="3" t="s">
        <v>17</v>
      </c>
      <c r="C77" s="3" t="s">
        <v>18</v>
      </c>
      <c r="D77" s="3" t="s">
        <v>19</v>
      </c>
      <c r="E77" s="3">
        <v>9</v>
      </c>
      <c r="F77" s="3">
        <v>30000</v>
      </c>
      <c r="G77" s="3">
        <f t="shared" si="3"/>
        <v>270000</v>
      </c>
    </row>
    <row r="78" spans="1:7" x14ac:dyDescent="0.3">
      <c r="A78" s="2">
        <v>45376</v>
      </c>
      <c r="B78" s="3" t="s">
        <v>20</v>
      </c>
      <c r="C78" s="3" t="s">
        <v>23</v>
      </c>
      <c r="D78" s="3" t="s">
        <v>10</v>
      </c>
      <c r="E78" s="3">
        <v>10</v>
      </c>
      <c r="F78" s="3">
        <v>70000</v>
      </c>
      <c r="G78" s="3">
        <f t="shared" si="3"/>
        <v>700000</v>
      </c>
    </row>
    <row r="79" spans="1:7" x14ac:dyDescent="0.3">
      <c r="A79" s="2">
        <v>45381</v>
      </c>
      <c r="B79" s="3" t="s">
        <v>8</v>
      </c>
      <c r="C79" s="3" t="s">
        <v>18</v>
      </c>
      <c r="D79" s="3" t="s">
        <v>19</v>
      </c>
      <c r="E79" s="3">
        <v>5</v>
      </c>
      <c r="F79" s="3">
        <v>30000</v>
      </c>
      <c r="G79" s="3">
        <f t="shared" si="3"/>
        <v>150000</v>
      </c>
    </row>
    <row r="80" spans="1:7" x14ac:dyDescent="0.3">
      <c r="E80" s="4"/>
      <c r="F80" s="4"/>
      <c r="G80" s="4"/>
    </row>
    <row r="81" spans="3:7" x14ac:dyDescent="0.3">
      <c r="C81" s="5" t="s">
        <v>25</v>
      </c>
      <c r="E81" s="24" t="s">
        <v>24</v>
      </c>
      <c r="F81" s="24"/>
      <c r="G81" s="3">
        <f>SUM(G4:G79)</f>
        <v>28670000</v>
      </c>
    </row>
  </sheetData>
  <mergeCells count="5">
    <mergeCell ref="A1:G2"/>
    <mergeCell ref="E81:F81"/>
    <mergeCell ref="J6:K6"/>
    <mergeCell ref="I30:K30"/>
    <mergeCell ref="I49:L4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CE55-A461-4449-B94B-BE852E58FF09}">
  <dimension ref="A1:R22"/>
  <sheetViews>
    <sheetView tabSelected="1" workbookViewId="0">
      <selection activeCell="D22" sqref="D22"/>
    </sheetView>
  </sheetViews>
  <sheetFormatPr defaultRowHeight="14.4" x14ac:dyDescent="0.3"/>
  <cols>
    <col min="2" max="2" width="12" customWidth="1"/>
    <col min="4" max="4" width="11.109375" customWidth="1"/>
  </cols>
  <sheetData>
    <row r="1" spans="1:18" x14ac:dyDescent="0.3">
      <c r="A1" s="27" t="s">
        <v>36</v>
      </c>
      <c r="B1" s="27"/>
      <c r="C1" s="27"/>
      <c r="D1" s="27"/>
      <c r="E1" s="27"/>
      <c r="F1" s="27"/>
    </row>
    <row r="2" spans="1:18" x14ac:dyDescent="0.3">
      <c r="A2" s="26" t="s">
        <v>37</v>
      </c>
      <c r="B2" s="26"/>
      <c r="C2" s="26"/>
      <c r="D2" s="26"/>
      <c r="E2" s="26"/>
      <c r="F2" s="26"/>
    </row>
    <row r="3" spans="1:18" x14ac:dyDescent="0.3">
      <c r="A3" s="29" t="s">
        <v>32</v>
      </c>
      <c r="B3" s="29" t="s">
        <v>33</v>
      </c>
      <c r="C3" s="29" t="s">
        <v>34</v>
      </c>
      <c r="D3" s="28" t="s">
        <v>39</v>
      </c>
      <c r="E3" s="28" t="s">
        <v>40</v>
      </c>
      <c r="F3" s="28" t="s">
        <v>41</v>
      </c>
      <c r="I3" s="25" t="s">
        <v>91</v>
      </c>
      <c r="J3" s="25"/>
      <c r="K3" s="25"/>
      <c r="L3" s="25"/>
      <c r="M3" s="25"/>
      <c r="N3" s="25"/>
      <c r="O3" s="25"/>
      <c r="P3" s="25"/>
      <c r="Q3" s="25"/>
      <c r="R3" s="25"/>
    </row>
    <row r="4" spans="1:18" x14ac:dyDescent="0.3">
      <c r="A4" s="29"/>
      <c r="B4" s="29"/>
      <c r="C4" s="29"/>
      <c r="D4" s="28"/>
      <c r="E4" s="28"/>
      <c r="F4" s="28"/>
    </row>
    <row r="5" spans="1:18" x14ac:dyDescent="0.3">
      <c r="A5" s="10">
        <v>1</v>
      </c>
      <c r="B5" s="10" t="s">
        <v>92</v>
      </c>
      <c r="C5" s="4">
        <v>30000</v>
      </c>
      <c r="D5" s="4">
        <v>1150000</v>
      </c>
      <c r="E5" s="4">
        <f>IF(D5&lt;1000000,D5*6%,IF(D5&gt;=2000000,D5*10%,D5*8%))</f>
        <v>92000</v>
      </c>
      <c r="F5" s="4">
        <f>SUM(C5,E5)</f>
        <v>122000</v>
      </c>
    </row>
    <row r="6" spans="1:18" x14ac:dyDescent="0.3">
      <c r="A6" s="10">
        <v>2</v>
      </c>
      <c r="B6" s="10" t="s">
        <v>9</v>
      </c>
      <c r="C6" s="4">
        <v>30000</v>
      </c>
      <c r="D6" s="4">
        <v>1760000</v>
      </c>
      <c r="E6" s="4">
        <f t="shared" ref="E6:E10" si="0">IF(D6&lt;1000000,D6*6%,IF(D6&gt;=2000000,D6*10%,D6*8%))</f>
        <v>140800</v>
      </c>
      <c r="F6" s="4">
        <f t="shared" ref="F6:F10" si="1">SUM(C6,E6)</f>
        <v>170800</v>
      </c>
    </row>
    <row r="7" spans="1:18" x14ac:dyDescent="0.3">
      <c r="A7" s="10">
        <v>3</v>
      </c>
      <c r="B7" s="10" t="s">
        <v>18</v>
      </c>
      <c r="C7" s="4">
        <v>30000</v>
      </c>
      <c r="D7" s="4">
        <v>3340000</v>
      </c>
      <c r="E7" s="4">
        <f t="shared" si="0"/>
        <v>334000</v>
      </c>
      <c r="F7" s="4">
        <f t="shared" si="1"/>
        <v>364000</v>
      </c>
    </row>
    <row r="8" spans="1:18" x14ac:dyDescent="0.3">
      <c r="A8" s="10">
        <v>4</v>
      </c>
      <c r="B8" s="10" t="s">
        <v>21</v>
      </c>
      <c r="C8" s="4">
        <v>30000</v>
      </c>
      <c r="D8" s="4">
        <v>960000</v>
      </c>
      <c r="E8" s="4">
        <f t="shared" si="0"/>
        <v>57600</v>
      </c>
      <c r="F8" s="4">
        <f t="shared" si="1"/>
        <v>87600</v>
      </c>
      <c r="I8" s="25" t="s">
        <v>93</v>
      </c>
      <c r="J8" s="25"/>
      <c r="K8" s="25"/>
      <c r="L8" s="25"/>
    </row>
    <row r="9" spans="1:18" x14ac:dyDescent="0.3">
      <c r="A9" s="10">
        <v>5</v>
      </c>
      <c r="B9" s="10" t="s">
        <v>12</v>
      </c>
      <c r="C9" s="4">
        <v>30000</v>
      </c>
      <c r="D9" s="4">
        <v>840000</v>
      </c>
      <c r="E9" s="4">
        <f t="shared" si="0"/>
        <v>50400</v>
      </c>
      <c r="F9" s="4">
        <f t="shared" si="1"/>
        <v>80400</v>
      </c>
    </row>
    <row r="10" spans="1:18" x14ac:dyDescent="0.3">
      <c r="A10" s="10">
        <v>6</v>
      </c>
      <c r="B10" s="10" t="s">
        <v>23</v>
      </c>
      <c r="C10" s="4">
        <v>30000</v>
      </c>
      <c r="D10" s="4">
        <v>700000</v>
      </c>
      <c r="E10" s="4">
        <f t="shared" si="0"/>
        <v>42000</v>
      </c>
      <c r="F10" s="4">
        <f t="shared" si="1"/>
        <v>72000</v>
      </c>
    </row>
    <row r="11" spans="1:18" x14ac:dyDescent="0.3">
      <c r="E11" t="s">
        <v>42</v>
      </c>
      <c r="F11" s="12">
        <f>AVERAGE(F5:F10)</f>
        <v>149466.66666666666</v>
      </c>
    </row>
    <row r="12" spans="1:18" x14ac:dyDescent="0.3">
      <c r="E12" t="s">
        <v>43</v>
      </c>
      <c r="F12" s="12">
        <f>ROUND(F11,0)</f>
        <v>149467</v>
      </c>
      <c r="H12" s="25" t="s">
        <v>86</v>
      </c>
      <c r="I12" s="25"/>
      <c r="J12" s="25"/>
      <c r="K12" s="25"/>
      <c r="L12" s="25"/>
      <c r="M12" s="25"/>
      <c r="N12" s="25"/>
      <c r="O12" s="25"/>
      <c r="P12" s="25"/>
      <c r="Q12" s="25"/>
    </row>
    <row r="16" spans="1:18" x14ac:dyDescent="0.3">
      <c r="G16" s="25" t="s">
        <v>94</v>
      </c>
      <c r="H16" s="25"/>
      <c r="I16" s="25"/>
      <c r="J16" s="25"/>
      <c r="K16" s="25"/>
      <c r="L16" s="25"/>
      <c r="M16" s="25"/>
    </row>
    <row r="18" spans="2:7" x14ac:dyDescent="0.3">
      <c r="G18">
        <f>MAX(F5:F10)</f>
        <v>364000</v>
      </c>
    </row>
    <row r="22" spans="2:7" x14ac:dyDescent="0.3">
      <c r="B22" t="str">
        <f>INDEX(A5:F10,MATCH(MAX(G18),F5:F10,0),2)</f>
        <v>Nabila Sultana</v>
      </c>
    </row>
  </sheetData>
  <sortState xmlns:xlrd2="http://schemas.microsoft.com/office/spreadsheetml/2017/richdata2" ref="A5:B10">
    <sortCondition ref="A5:A10"/>
  </sortState>
  <mergeCells count="12">
    <mergeCell ref="H12:Q12"/>
    <mergeCell ref="I3:R3"/>
    <mergeCell ref="I8:L8"/>
    <mergeCell ref="G16:M16"/>
    <mergeCell ref="A3:A4"/>
    <mergeCell ref="B3:B4"/>
    <mergeCell ref="C3:C4"/>
    <mergeCell ref="A2:F2"/>
    <mergeCell ref="A1:F1"/>
    <mergeCell ref="D3:D4"/>
    <mergeCell ref="E3:E4"/>
    <mergeCell ref="F3:F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C9B1-5B30-4E89-9FE4-F9FA765F6834}">
  <dimension ref="A6:P46"/>
  <sheetViews>
    <sheetView workbookViewId="0">
      <selection activeCell="J42" sqref="J42"/>
    </sheetView>
  </sheetViews>
  <sheetFormatPr defaultRowHeight="14.4" x14ac:dyDescent="0.3"/>
  <cols>
    <col min="1" max="1" width="15.6640625" bestFit="1" customWidth="1"/>
    <col min="2" max="2" width="17.33203125" bestFit="1" customWidth="1"/>
    <col min="3" max="3" width="8.33203125" bestFit="1" customWidth="1"/>
    <col min="4" max="4" width="9.109375" bestFit="1" customWidth="1"/>
    <col min="5" max="5" width="8" bestFit="1" customWidth="1"/>
    <col min="10" max="10" width="15.6640625" bestFit="1" customWidth="1"/>
    <col min="11" max="11" width="17.33203125" bestFit="1" customWidth="1"/>
    <col min="12" max="12" width="8.33203125" bestFit="1" customWidth="1"/>
    <col min="13" max="13" width="10.88671875" customWidth="1"/>
    <col min="14" max="14" width="10.109375" customWidth="1"/>
    <col min="15" max="15" width="13.109375" customWidth="1"/>
  </cols>
  <sheetData>
    <row r="6" spans="1:14" x14ac:dyDescent="0.3">
      <c r="A6" s="30" t="s">
        <v>59</v>
      </c>
      <c r="B6" s="30"/>
      <c r="C6" s="30"/>
      <c r="D6" s="30"/>
      <c r="E6" s="30"/>
    </row>
    <row r="7" spans="1:14" x14ac:dyDescent="0.3">
      <c r="A7" s="4"/>
      <c r="B7" s="4"/>
      <c r="C7" s="4"/>
      <c r="D7" s="4"/>
      <c r="E7" s="4"/>
      <c r="J7" s="33" t="s">
        <v>49</v>
      </c>
      <c r="K7" s="33"/>
      <c r="L7" s="33"/>
      <c r="M7" s="33"/>
      <c r="N7" s="33"/>
    </row>
    <row r="8" spans="1:14" x14ac:dyDescent="0.3">
      <c r="A8" s="31" t="s">
        <v>37</v>
      </c>
      <c r="B8" s="31"/>
      <c r="C8" s="31"/>
      <c r="D8" s="31"/>
      <c r="E8" s="31"/>
      <c r="J8" s="14" t="s">
        <v>77</v>
      </c>
      <c r="K8" s="14" t="s">
        <v>61</v>
      </c>
      <c r="L8" s="14" t="s">
        <v>5</v>
      </c>
      <c r="M8" s="14" t="s">
        <v>78</v>
      </c>
      <c r="N8" s="14" t="s">
        <v>41</v>
      </c>
    </row>
    <row r="9" spans="1:14" x14ac:dyDescent="0.3">
      <c r="A9" s="14" t="s">
        <v>60</v>
      </c>
      <c r="B9" s="6" t="s">
        <v>61</v>
      </c>
      <c r="C9" s="6" t="s">
        <v>5</v>
      </c>
      <c r="D9" s="14" t="s">
        <v>62</v>
      </c>
      <c r="E9" s="14" t="s">
        <v>41</v>
      </c>
      <c r="J9" s="4" t="s">
        <v>10</v>
      </c>
      <c r="K9" s="4" t="s">
        <v>4</v>
      </c>
      <c r="L9" s="4">
        <v>67</v>
      </c>
      <c r="M9" s="4">
        <v>60000</v>
      </c>
      <c r="N9" s="4">
        <v>4020000</v>
      </c>
    </row>
    <row r="10" spans="1:14" x14ac:dyDescent="0.3">
      <c r="A10" s="4" t="s">
        <v>10</v>
      </c>
      <c r="B10" s="4" t="s">
        <v>4</v>
      </c>
      <c r="C10" s="4">
        <v>53</v>
      </c>
      <c r="D10" s="4">
        <v>60000</v>
      </c>
      <c r="E10" s="4">
        <v>3180000</v>
      </c>
      <c r="J10" s="4" t="s">
        <v>13</v>
      </c>
      <c r="K10" s="4" t="s">
        <v>4</v>
      </c>
      <c r="L10" s="4">
        <v>41</v>
      </c>
      <c r="M10" s="4">
        <v>45000</v>
      </c>
      <c r="N10" s="4">
        <v>1845000</v>
      </c>
    </row>
    <row r="11" spans="1:14" x14ac:dyDescent="0.3">
      <c r="A11" s="4" t="s">
        <v>13</v>
      </c>
      <c r="B11" s="4" t="s">
        <v>4</v>
      </c>
      <c r="C11" s="4">
        <v>48</v>
      </c>
      <c r="D11" s="4">
        <v>45000</v>
      </c>
      <c r="E11" s="4">
        <v>2160000</v>
      </c>
      <c r="J11" s="4" t="s">
        <v>19</v>
      </c>
      <c r="K11" s="4" t="s">
        <v>4</v>
      </c>
      <c r="L11" s="4">
        <v>70</v>
      </c>
      <c r="M11" s="4">
        <v>26000</v>
      </c>
      <c r="N11" s="4">
        <v>1820000</v>
      </c>
    </row>
    <row r="12" spans="1:14" x14ac:dyDescent="0.3">
      <c r="A12" s="4" t="s">
        <v>19</v>
      </c>
      <c r="B12" s="4" t="s">
        <v>4</v>
      </c>
      <c r="C12" s="4">
        <v>56</v>
      </c>
      <c r="D12" s="4">
        <v>26000</v>
      </c>
      <c r="E12" s="4">
        <v>1456000</v>
      </c>
      <c r="J12" s="4" t="s">
        <v>16</v>
      </c>
      <c r="K12" s="4" t="s">
        <v>4</v>
      </c>
      <c r="L12" s="4">
        <v>58</v>
      </c>
      <c r="M12" s="4">
        <v>17000</v>
      </c>
      <c r="N12" s="4">
        <v>986000</v>
      </c>
    </row>
    <row r="13" spans="1:14" x14ac:dyDescent="0.3">
      <c r="A13" s="4" t="s">
        <v>16</v>
      </c>
      <c r="B13" s="4" t="s">
        <v>4</v>
      </c>
      <c r="C13" s="4">
        <v>48</v>
      </c>
      <c r="D13" s="4">
        <v>17000</v>
      </c>
      <c r="E13" s="4">
        <v>816000</v>
      </c>
      <c r="J13" s="4" t="s">
        <v>63</v>
      </c>
      <c r="K13" s="4" t="s">
        <v>64</v>
      </c>
      <c r="L13" s="4"/>
      <c r="M13" s="4"/>
      <c r="N13" s="4">
        <v>13000</v>
      </c>
    </row>
    <row r="14" spans="1:14" x14ac:dyDescent="0.3">
      <c r="A14" s="4" t="s">
        <v>63</v>
      </c>
      <c r="B14" s="4" t="s">
        <v>64</v>
      </c>
      <c r="C14" s="4"/>
      <c r="D14" s="4"/>
      <c r="E14" s="4">
        <v>12000</v>
      </c>
      <c r="J14" s="4" t="s">
        <v>65</v>
      </c>
      <c r="K14" s="4" t="s">
        <v>66</v>
      </c>
      <c r="L14" s="4"/>
      <c r="M14" s="4"/>
      <c r="N14" s="4">
        <v>2000</v>
      </c>
    </row>
    <row r="15" spans="1:14" x14ac:dyDescent="0.3">
      <c r="A15" s="4" t="s">
        <v>65</v>
      </c>
      <c r="B15" s="4" t="s">
        <v>66</v>
      </c>
      <c r="C15" s="4"/>
      <c r="D15" s="4"/>
      <c r="E15" s="4">
        <v>500</v>
      </c>
      <c r="J15" s="4" t="s">
        <v>67</v>
      </c>
      <c r="K15" s="4" t="s">
        <v>64</v>
      </c>
      <c r="L15" s="4"/>
      <c r="M15" s="4"/>
      <c r="N15" s="4">
        <v>8000</v>
      </c>
    </row>
    <row r="16" spans="1:14" x14ac:dyDescent="0.3">
      <c r="A16" s="4" t="s">
        <v>67</v>
      </c>
      <c r="B16" s="4" t="s">
        <v>64</v>
      </c>
      <c r="C16" s="4"/>
      <c r="D16" s="4"/>
      <c r="E16" s="4">
        <v>8000</v>
      </c>
      <c r="J16" s="4" t="s">
        <v>68</v>
      </c>
      <c r="K16" s="4" t="s">
        <v>69</v>
      </c>
      <c r="L16" s="4"/>
      <c r="M16" s="4"/>
      <c r="N16" s="4">
        <v>1500</v>
      </c>
    </row>
    <row r="17" spans="1:16" x14ac:dyDescent="0.3">
      <c r="A17" s="4" t="s">
        <v>68</v>
      </c>
      <c r="B17" s="4" t="s">
        <v>69</v>
      </c>
      <c r="C17" s="4"/>
      <c r="D17" s="4"/>
      <c r="E17" s="4">
        <v>1500</v>
      </c>
      <c r="J17" s="4" t="s">
        <v>70</v>
      </c>
      <c r="K17" s="4" t="s">
        <v>71</v>
      </c>
      <c r="L17" s="4">
        <v>5</v>
      </c>
      <c r="M17" s="4">
        <v>30000</v>
      </c>
      <c r="N17" s="4">
        <v>150000</v>
      </c>
    </row>
    <row r="18" spans="1:16" x14ac:dyDescent="0.3">
      <c r="A18" s="4" t="s">
        <v>70</v>
      </c>
      <c r="B18" s="4" t="s">
        <v>71</v>
      </c>
      <c r="C18" s="4">
        <v>5</v>
      </c>
      <c r="D18" s="4">
        <v>30000</v>
      </c>
      <c r="E18" s="4">
        <v>150000</v>
      </c>
      <c r="J18" s="4" t="s">
        <v>72</v>
      </c>
      <c r="K18" s="4" t="s">
        <v>71</v>
      </c>
      <c r="L18" s="4"/>
      <c r="M18" s="4"/>
      <c r="N18" s="4">
        <v>20000</v>
      </c>
    </row>
    <row r="19" spans="1:16" x14ac:dyDescent="0.3">
      <c r="A19" s="4" t="s">
        <v>72</v>
      </c>
      <c r="B19" s="4" t="s">
        <v>71</v>
      </c>
      <c r="C19" s="4"/>
      <c r="D19" s="4"/>
      <c r="E19" s="4">
        <v>20000</v>
      </c>
      <c r="J19" s="4" t="s">
        <v>73</v>
      </c>
      <c r="K19" s="4" t="s">
        <v>69</v>
      </c>
      <c r="L19" s="4"/>
      <c r="M19" s="4"/>
      <c r="N19" s="4">
        <v>2000</v>
      </c>
    </row>
    <row r="20" spans="1:16" x14ac:dyDescent="0.3">
      <c r="A20" s="4" t="s">
        <v>73</v>
      </c>
      <c r="B20" s="4" t="s">
        <v>69</v>
      </c>
      <c r="C20" s="4"/>
      <c r="D20" s="4"/>
      <c r="E20" s="4">
        <v>2000</v>
      </c>
      <c r="J20" s="4" t="s">
        <v>74</v>
      </c>
      <c r="K20" s="4" t="s">
        <v>66</v>
      </c>
      <c r="L20" s="4"/>
      <c r="M20" s="4"/>
      <c r="N20" s="4">
        <v>7000</v>
      </c>
    </row>
    <row r="21" spans="1:16" x14ac:dyDescent="0.3">
      <c r="A21" s="4" t="s">
        <v>74</v>
      </c>
      <c r="B21" s="4" t="s">
        <v>66</v>
      </c>
      <c r="C21" s="4"/>
      <c r="D21" s="4"/>
      <c r="E21" s="4">
        <v>3000</v>
      </c>
      <c r="J21" s="4" t="s">
        <v>75</v>
      </c>
      <c r="K21" s="4" t="s">
        <v>69</v>
      </c>
      <c r="L21" s="4"/>
      <c r="M21" s="4"/>
      <c r="N21" s="4">
        <v>1200</v>
      </c>
    </row>
    <row r="22" spans="1:16" x14ac:dyDescent="0.3">
      <c r="A22" s="4" t="s">
        <v>75</v>
      </c>
      <c r="B22" s="4" t="s">
        <v>69</v>
      </c>
      <c r="C22" s="4"/>
      <c r="D22" s="4"/>
      <c r="E22" s="4">
        <v>1000</v>
      </c>
      <c r="J22" s="4" t="s">
        <v>76</v>
      </c>
      <c r="K22" s="4"/>
      <c r="L22" s="4"/>
      <c r="M22" s="4"/>
      <c r="N22" s="4">
        <v>110000</v>
      </c>
    </row>
    <row r="23" spans="1:16" x14ac:dyDescent="0.3">
      <c r="A23" s="4" t="s">
        <v>76</v>
      </c>
      <c r="B23" s="4"/>
      <c r="C23" s="4"/>
      <c r="D23" s="4"/>
      <c r="E23" s="4">
        <v>40000</v>
      </c>
    </row>
    <row r="28" spans="1:16" x14ac:dyDescent="0.3">
      <c r="L28" s="25" t="s">
        <v>90</v>
      </c>
      <c r="M28" s="25"/>
      <c r="N28" s="25"/>
      <c r="O28" s="25"/>
      <c r="P28" s="25"/>
    </row>
    <row r="30" spans="1:16" x14ac:dyDescent="0.3">
      <c r="E30" s="11"/>
      <c r="L30" s="6" t="s">
        <v>45</v>
      </c>
      <c r="M30" s="6" t="s">
        <v>46</v>
      </c>
      <c r="N30" s="9" t="s">
        <v>39</v>
      </c>
      <c r="O30" s="6" t="s">
        <v>79</v>
      </c>
      <c r="P30" s="6" t="s">
        <v>80</v>
      </c>
    </row>
    <row r="31" spans="1:16" x14ac:dyDescent="0.3">
      <c r="A31" s="32" t="s">
        <v>48</v>
      </c>
      <c r="B31" s="32"/>
      <c r="C31" s="32"/>
      <c r="D31" s="32"/>
      <c r="E31" s="32"/>
      <c r="L31" s="4" t="s">
        <v>37</v>
      </c>
      <c r="M31" s="4">
        <f>SUM(E10:E23)</f>
        <v>7850000</v>
      </c>
      <c r="N31" s="4">
        <v>8750000</v>
      </c>
      <c r="O31" s="4">
        <f>SUM(N31-M31)</f>
        <v>900000</v>
      </c>
      <c r="P31" s="4" t="str">
        <f>IF(M31&lt;N31,"profit","loss")</f>
        <v>profit</v>
      </c>
    </row>
    <row r="32" spans="1:16" x14ac:dyDescent="0.3">
      <c r="A32" s="13" t="s">
        <v>60</v>
      </c>
      <c r="B32" s="13" t="s">
        <v>61</v>
      </c>
      <c r="C32" s="13" t="s">
        <v>5</v>
      </c>
      <c r="D32" s="13" t="s">
        <v>62</v>
      </c>
      <c r="E32" s="13" t="s">
        <v>41</v>
      </c>
      <c r="L32" s="4" t="s">
        <v>48</v>
      </c>
      <c r="M32" s="4">
        <f>SUM(E33:E46)</f>
        <v>9998300</v>
      </c>
      <c r="N32" s="4">
        <v>9920000</v>
      </c>
      <c r="O32" s="4">
        <f>SUM(N32-M32)</f>
        <v>-78300</v>
      </c>
      <c r="P32" s="4" t="str">
        <f t="shared" ref="P32:P33" si="0">IF(M32&lt;N32,"profit","loss")</f>
        <v>loss</v>
      </c>
    </row>
    <row r="33" spans="1:16" x14ac:dyDescent="0.3">
      <c r="A33" t="s">
        <v>10</v>
      </c>
      <c r="B33" t="s">
        <v>4</v>
      </c>
      <c r="C33">
        <v>55</v>
      </c>
      <c r="D33">
        <v>60000</v>
      </c>
      <c r="E33">
        <v>3300000</v>
      </c>
      <c r="L33" s="4" t="s">
        <v>49</v>
      </c>
      <c r="M33" s="4">
        <f>SUM(N9:N22)</f>
        <v>8985700</v>
      </c>
      <c r="N33" s="4">
        <v>10000000</v>
      </c>
      <c r="O33" s="4">
        <f t="shared" ref="O33" si="1">SUM(N33-M33)</f>
        <v>1014300</v>
      </c>
      <c r="P33" s="4" t="str">
        <f t="shared" si="0"/>
        <v>profit</v>
      </c>
    </row>
    <row r="34" spans="1:16" x14ac:dyDescent="0.3">
      <c r="A34" t="s">
        <v>13</v>
      </c>
      <c r="B34" t="s">
        <v>4</v>
      </c>
      <c r="C34">
        <v>50</v>
      </c>
      <c r="D34">
        <v>45000</v>
      </c>
      <c r="E34">
        <v>2250000</v>
      </c>
    </row>
    <row r="35" spans="1:16" x14ac:dyDescent="0.3">
      <c r="A35" t="s">
        <v>19</v>
      </c>
      <c r="B35" t="s">
        <v>4</v>
      </c>
      <c r="C35">
        <v>79</v>
      </c>
      <c r="D35">
        <v>26000</v>
      </c>
      <c r="E35">
        <v>2054000</v>
      </c>
    </row>
    <row r="36" spans="1:16" x14ac:dyDescent="0.3">
      <c r="A36" t="s">
        <v>16</v>
      </c>
      <c r="B36" t="s">
        <v>4</v>
      </c>
      <c r="C36">
        <v>60</v>
      </c>
      <c r="D36">
        <v>17000</v>
      </c>
      <c r="E36">
        <v>1020000</v>
      </c>
    </row>
    <row r="37" spans="1:16" x14ac:dyDescent="0.3">
      <c r="A37" t="s">
        <v>63</v>
      </c>
      <c r="B37" t="s">
        <v>64</v>
      </c>
      <c r="E37">
        <v>12000</v>
      </c>
    </row>
    <row r="38" spans="1:16" x14ac:dyDescent="0.3">
      <c r="A38" t="s">
        <v>65</v>
      </c>
      <c r="B38" t="s">
        <v>66</v>
      </c>
      <c r="E38">
        <v>8000</v>
      </c>
      <c r="I38" s="34" t="s">
        <v>89</v>
      </c>
      <c r="J38" s="34"/>
      <c r="K38" s="34"/>
    </row>
    <row r="39" spans="1:16" x14ac:dyDescent="0.3">
      <c r="A39" t="s">
        <v>67</v>
      </c>
      <c r="B39" t="s">
        <v>64</v>
      </c>
      <c r="E39">
        <v>8000</v>
      </c>
    </row>
    <row r="40" spans="1:16" x14ac:dyDescent="0.3">
      <c r="A40" t="s">
        <v>68</v>
      </c>
      <c r="B40" t="s">
        <v>69</v>
      </c>
      <c r="E40">
        <v>1500</v>
      </c>
      <c r="I40" s="6" t="s">
        <v>45</v>
      </c>
      <c r="J40" s="6" t="s">
        <v>81</v>
      </c>
      <c r="K40" s="6" t="s">
        <v>85</v>
      </c>
    </row>
    <row r="41" spans="1:16" x14ac:dyDescent="0.3">
      <c r="A41" t="s">
        <v>70</v>
      </c>
      <c r="B41" t="s">
        <v>71</v>
      </c>
      <c r="C41">
        <v>5</v>
      </c>
      <c r="D41">
        <v>30000</v>
      </c>
      <c r="E41">
        <v>150000</v>
      </c>
      <c r="I41" s="15" t="s">
        <v>82</v>
      </c>
      <c r="J41" s="15">
        <f>SUMIF(B10:B22,B10,C10:C22)</f>
        <v>205</v>
      </c>
      <c r="K41" s="15">
        <f>MIN(J41:J43)</f>
        <v>205</v>
      </c>
    </row>
    <row r="42" spans="1:16" x14ac:dyDescent="0.3">
      <c r="A42" t="s">
        <v>72</v>
      </c>
      <c r="B42" t="s">
        <v>71</v>
      </c>
      <c r="E42">
        <v>20000</v>
      </c>
      <c r="I42" s="4" t="s">
        <v>83</v>
      </c>
      <c r="J42" s="4">
        <f>SUMIF(B33:B46,B33,C33:C46)</f>
        <v>244</v>
      </c>
      <c r="K42" s="4"/>
    </row>
    <row r="43" spans="1:16" x14ac:dyDescent="0.3">
      <c r="A43" t="s">
        <v>73</v>
      </c>
      <c r="B43" t="s">
        <v>69</v>
      </c>
      <c r="E43">
        <v>3000</v>
      </c>
      <c r="I43" s="4" t="s">
        <v>84</v>
      </c>
      <c r="J43" s="4">
        <f>SUMIF(K9:K22,K9,L9:L22)</f>
        <v>236</v>
      </c>
      <c r="K43" s="4"/>
    </row>
    <row r="44" spans="1:16" x14ac:dyDescent="0.3">
      <c r="A44" t="s">
        <v>74</v>
      </c>
      <c r="B44" t="s">
        <v>66</v>
      </c>
      <c r="E44">
        <v>1000</v>
      </c>
    </row>
    <row r="45" spans="1:16" x14ac:dyDescent="0.3">
      <c r="A45" t="s">
        <v>75</v>
      </c>
      <c r="B45" t="s">
        <v>69</v>
      </c>
      <c r="E45">
        <v>800</v>
      </c>
    </row>
    <row r="46" spans="1:16" x14ac:dyDescent="0.3">
      <c r="A46" t="s">
        <v>76</v>
      </c>
      <c r="E46">
        <v>1170000</v>
      </c>
    </row>
  </sheetData>
  <mergeCells count="6">
    <mergeCell ref="A6:E6"/>
    <mergeCell ref="A8:E8"/>
    <mergeCell ref="A31:E31"/>
    <mergeCell ref="J7:N7"/>
    <mergeCell ref="I38:K38"/>
    <mergeCell ref="L28:P28"/>
  </mergeCells>
  <phoneticPr fontId="2" type="noConversion"/>
  <conditionalFormatting sqref="P31:P33">
    <cfRule type="containsText" dxfId="6" priority="2" operator="containsText" text="profit">
      <formula>NOT(ISERROR(SEARCH("profit",P31)))</formula>
    </cfRule>
    <cfRule type="containsText" dxfId="5" priority="1" operator="containsText" text="loss">
      <formula>NOT(ISERROR(SEARCH("loss",P31)))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4642-22BB-492D-8E11-41F6768E443B}">
  <dimension ref="A1:N18"/>
  <sheetViews>
    <sheetView workbookViewId="0">
      <selection activeCell="O21" sqref="O21"/>
    </sheetView>
  </sheetViews>
  <sheetFormatPr defaultRowHeight="14.4" x14ac:dyDescent="0.3"/>
  <sheetData>
    <row r="1" spans="1:4" x14ac:dyDescent="0.3">
      <c r="A1" s="35" t="s">
        <v>44</v>
      </c>
      <c r="B1" s="35"/>
      <c r="C1" s="35"/>
      <c r="D1" s="35"/>
    </row>
    <row r="2" spans="1:4" x14ac:dyDescent="0.3">
      <c r="A2" s="6" t="s">
        <v>45</v>
      </c>
      <c r="B2" s="6" t="s">
        <v>46</v>
      </c>
      <c r="C2" s="6" t="s">
        <v>39</v>
      </c>
      <c r="D2" s="6" t="s">
        <v>47</v>
      </c>
    </row>
    <row r="3" spans="1:4" x14ac:dyDescent="0.3">
      <c r="A3" s="4" t="s">
        <v>37</v>
      </c>
      <c r="B3" s="4">
        <v>9288500</v>
      </c>
      <c r="C3" s="4">
        <v>8750000</v>
      </c>
      <c r="D3" s="4">
        <v>-538500</v>
      </c>
    </row>
    <row r="4" spans="1:4" x14ac:dyDescent="0.3">
      <c r="A4" s="4" t="s">
        <v>48</v>
      </c>
      <c r="B4" s="4">
        <v>9744300</v>
      </c>
      <c r="C4" s="4">
        <v>9920000</v>
      </c>
      <c r="D4" s="4">
        <v>175700</v>
      </c>
    </row>
    <row r="5" spans="1:4" x14ac:dyDescent="0.3">
      <c r="A5" s="4" t="s">
        <v>49</v>
      </c>
      <c r="B5" s="4">
        <v>8904700</v>
      </c>
      <c r="C5" s="4">
        <v>10000000</v>
      </c>
      <c r="D5" s="4">
        <v>1095300</v>
      </c>
    </row>
    <row r="6" spans="1:4" x14ac:dyDescent="0.3">
      <c r="A6" s="4" t="s">
        <v>50</v>
      </c>
      <c r="B6" s="4">
        <v>7345200</v>
      </c>
      <c r="C6" s="4">
        <v>7957400</v>
      </c>
      <c r="D6" s="4">
        <v>612200</v>
      </c>
    </row>
    <row r="7" spans="1:4" x14ac:dyDescent="0.3">
      <c r="A7" s="4" t="s">
        <v>51</v>
      </c>
      <c r="B7" s="4">
        <v>8987000</v>
      </c>
      <c r="C7" s="4">
        <v>9876500</v>
      </c>
      <c r="D7" s="4">
        <v>889500</v>
      </c>
    </row>
    <row r="8" spans="1:4" x14ac:dyDescent="0.3">
      <c r="A8" s="4" t="s">
        <v>52</v>
      </c>
      <c r="B8" s="4">
        <v>52515400</v>
      </c>
      <c r="C8" s="4">
        <v>5164500</v>
      </c>
      <c r="D8" s="4">
        <v>-50900</v>
      </c>
    </row>
    <row r="9" spans="1:4" x14ac:dyDescent="0.3">
      <c r="A9" s="4" t="s">
        <v>53</v>
      </c>
      <c r="B9" s="4">
        <v>9976500</v>
      </c>
      <c r="C9" s="4">
        <v>11543600</v>
      </c>
      <c r="D9" s="4">
        <v>1567100</v>
      </c>
    </row>
    <row r="10" spans="1:4" x14ac:dyDescent="0.3">
      <c r="A10" s="4" t="s">
        <v>54</v>
      </c>
      <c r="B10" s="4">
        <v>7676700</v>
      </c>
      <c r="C10" s="4">
        <v>8087900</v>
      </c>
      <c r="D10" s="4">
        <v>111200</v>
      </c>
    </row>
    <row r="11" spans="1:4" x14ac:dyDescent="0.3">
      <c r="A11" s="4" t="s">
        <v>55</v>
      </c>
      <c r="B11" s="4">
        <v>987900</v>
      </c>
      <c r="C11" s="4">
        <v>996980</v>
      </c>
      <c r="D11" s="4">
        <v>90800</v>
      </c>
    </row>
    <row r="12" spans="1:4" x14ac:dyDescent="0.3">
      <c r="A12" s="4" t="s">
        <v>56</v>
      </c>
      <c r="B12" s="4">
        <v>6234800</v>
      </c>
      <c r="C12" s="4">
        <v>702400</v>
      </c>
      <c r="D12" s="4">
        <v>789200</v>
      </c>
    </row>
    <row r="13" spans="1:4" x14ac:dyDescent="0.3">
      <c r="A13" s="4" t="s">
        <v>57</v>
      </c>
      <c r="B13" s="4">
        <v>4534800</v>
      </c>
      <c r="C13" s="4">
        <v>4809300</v>
      </c>
      <c r="D13" s="4">
        <v>274500</v>
      </c>
    </row>
    <row r="14" spans="1:4" x14ac:dyDescent="0.3">
      <c r="A14" s="4" t="s">
        <v>58</v>
      </c>
      <c r="B14" s="4">
        <v>8348700</v>
      </c>
      <c r="C14" s="4">
        <v>8834800</v>
      </c>
      <c r="D14" s="4">
        <v>486100</v>
      </c>
    </row>
    <row r="18" spans="8:14" x14ac:dyDescent="0.3">
      <c r="H18" s="25" t="s">
        <v>88</v>
      </c>
      <c r="I18" s="25"/>
      <c r="J18" s="25"/>
      <c r="K18" s="25"/>
      <c r="L18" s="25"/>
      <c r="M18" s="25"/>
      <c r="N18" s="25"/>
    </row>
  </sheetData>
  <mergeCells count="2">
    <mergeCell ref="A1:D1"/>
    <mergeCell ref="H18:N1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450E-1C50-4E8B-A8FD-7E847A2C8C8D}">
  <dimension ref="A1:E77"/>
  <sheetViews>
    <sheetView workbookViewId="0">
      <selection activeCell="D20" sqref="D20"/>
    </sheetView>
  </sheetViews>
  <sheetFormatPr defaultRowHeight="14.4" x14ac:dyDescent="0.3"/>
  <cols>
    <col min="1" max="1" width="11.21875" customWidth="1"/>
    <col min="2" max="2" width="16.88671875" customWidth="1"/>
    <col min="4" max="4" width="11.77734375" customWidth="1"/>
    <col min="5" max="5" width="15" customWidth="1"/>
  </cols>
  <sheetData>
    <row r="1" spans="1:5" x14ac:dyDescent="0.3">
      <c r="A1" s="19" t="s">
        <v>4</v>
      </c>
      <c r="B1" s="20" t="s">
        <v>7</v>
      </c>
      <c r="D1" s="16" t="s">
        <v>4</v>
      </c>
      <c r="E1" s="16" t="s">
        <v>7</v>
      </c>
    </row>
    <row r="2" spans="1:5" x14ac:dyDescent="0.3">
      <c r="A2" s="17" t="s">
        <v>10</v>
      </c>
      <c r="B2" s="18">
        <v>350000</v>
      </c>
      <c r="D2" s="1" t="s">
        <v>10</v>
      </c>
      <c r="E2">
        <f>SUMIF(A2:A77,A2,B2:B77)</f>
        <v>12250000</v>
      </c>
    </row>
    <row r="3" spans="1:5" x14ac:dyDescent="0.3">
      <c r="A3" s="17" t="s">
        <v>13</v>
      </c>
      <c r="B3" s="18">
        <v>500000</v>
      </c>
      <c r="D3" s="1" t="s">
        <v>13</v>
      </c>
      <c r="E3">
        <f t="shared" ref="E3:E5" si="0">SUMIF(A3:A78,A3,B3:B78)</f>
        <v>6950000</v>
      </c>
    </row>
    <row r="4" spans="1:5" x14ac:dyDescent="0.3">
      <c r="A4" s="17" t="s">
        <v>16</v>
      </c>
      <c r="B4" s="18">
        <v>140000</v>
      </c>
      <c r="D4" s="1" t="s">
        <v>16</v>
      </c>
      <c r="E4">
        <f t="shared" si="0"/>
        <v>3320000</v>
      </c>
    </row>
    <row r="5" spans="1:5" ht="28.8" x14ac:dyDescent="0.3">
      <c r="A5" s="17" t="s">
        <v>19</v>
      </c>
      <c r="B5" s="18">
        <v>450000</v>
      </c>
      <c r="D5" s="1" t="s">
        <v>19</v>
      </c>
      <c r="E5">
        <f t="shared" si="0"/>
        <v>6150000</v>
      </c>
    </row>
    <row r="6" spans="1:5" x14ac:dyDescent="0.3">
      <c r="A6" s="17" t="s">
        <v>10</v>
      </c>
      <c r="B6" s="18">
        <v>210000</v>
      </c>
    </row>
    <row r="7" spans="1:5" x14ac:dyDescent="0.3">
      <c r="A7" s="17" t="s">
        <v>13</v>
      </c>
      <c r="B7" s="18">
        <v>300000</v>
      </c>
    </row>
    <row r="8" spans="1:5" x14ac:dyDescent="0.3">
      <c r="A8" s="17" t="s">
        <v>16</v>
      </c>
      <c r="B8" s="18">
        <v>80000</v>
      </c>
    </row>
    <row r="9" spans="1:5" ht="28.8" x14ac:dyDescent="0.3">
      <c r="A9" s="17" t="s">
        <v>19</v>
      </c>
      <c r="B9" s="18">
        <v>300000</v>
      </c>
    </row>
    <row r="10" spans="1:5" x14ac:dyDescent="0.3">
      <c r="A10" s="17" t="s">
        <v>10</v>
      </c>
      <c r="B10" s="18">
        <v>560000</v>
      </c>
    </row>
    <row r="11" spans="1:5" x14ac:dyDescent="0.3">
      <c r="A11" s="17" t="s">
        <v>13</v>
      </c>
      <c r="B11" s="18">
        <v>600000</v>
      </c>
    </row>
    <row r="12" spans="1:5" x14ac:dyDescent="0.3">
      <c r="A12" s="17" t="s">
        <v>16</v>
      </c>
      <c r="B12" s="18">
        <v>180000</v>
      </c>
    </row>
    <row r="13" spans="1:5" ht="28.8" x14ac:dyDescent="0.3">
      <c r="A13" s="17" t="s">
        <v>19</v>
      </c>
      <c r="B13" s="18">
        <v>150000</v>
      </c>
    </row>
    <row r="14" spans="1:5" x14ac:dyDescent="0.3">
      <c r="A14" s="17" t="s">
        <v>10</v>
      </c>
      <c r="B14" s="18">
        <v>770000</v>
      </c>
    </row>
    <row r="15" spans="1:5" x14ac:dyDescent="0.3">
      <c r="A15" s="17" t="s">
        <v>13</v>
      </c>
      <c r="B15" s="18">
        <v>350000</v>
      </c>
    </row>
    <row r="16" spans="1:5" x14ac:dyDescent="0.3">
      <c r="A16" s="17" t="s">
        <v>16</v>
      </c>
      <c r="B16" s="18">
        <v>120000</v>
      </c>
    </row>
    <row r="17" spans="1:2" ht="28.8" x14ac:dyDescent="0.3">
      <c r="A17" s="17" t="s">
        <v>19</v>
      </c>
      <c r="B17" s="18">
        <v>390000</v>
      </c>
    </row>
    <row r="18" spans="1:2" x14ac:dyDescent="0.3">
      <c r="A18" s="17" t="s">
        <v>10</v>
      </c>
      <c r="B18" s="18">
        <v>630000</v>
      </c>
    </row>
    <row r="19" spans="1:2" x14ac:dyDescent="0.3">
      <c r="A19" s="17" t="s">
        <v>13</v>
      </c>
      <c r="B19" s="18">
        <v>400000</v>
      </c>
    </row>
    <row r="20" spans="1:2" x14ac:dyDescent="0.3">
      <c r="A20" s="17" t="s">
        <v>16</v>
      </c>
      <c r="B20" s="18">
        <v>280000</v>
      </c>
    </row>
    <row r="21" spans="1:2" ht="28.8" x14ac:dyDescent="0.3">
      <c r="A21" s="17" t="s">
        <v>19</v>
      </c>
      <c r="B21" s="18">
        <v>210000</v>
      </c>
    </row>
    <row r="22" spans="1:2" x14ac:dyDescent="0.3">
      <c r="A22" s="17" t="s">
        <v>10</v>
      </c>
      <c r="B22" s="18">
        <v>700000</v>
      </c>
    </row>
    <row r="23" spans="1:2" x14ac:dyDescent="0.3">
      <c r="A23" s="17" t="s">
        <v>13</v>
      </c>
      <c r="B23" s="18">
        <v>250000</v>
      </c>
    </row>
    <row r="24" spans="1:2" x14ac:dyDescent="0.3">
      <c r="A24" s="17" t="s">
        <v>16</v>
      </c>
      <c r="B24" s="18">
        <v>160000</v>
      </c>
    </row>
    <row r="25" spans="1:2" ht="28.8" x14ac:dyDescent="0.3">
      <c r="A25" s="17" t="s">
        <v>19</v>
      </c>
      <c r="B25" s="18">
        <v>180000</v>
      </c>
    </row>
    <row r="26" spans="1:2" x14ac:dyDescent="0.3">
      <c r="A26" s="17" t="s">
        <v>10</v>
      </c>
      <c r="B26" s="18">
        <v>490000</v>
      </c>
    </row>
    <row r="27" spans="1:2" x14ac:dyDescent="0.3">
      <c r="A27" s="17" t="s">
        <v>10</v>
      </c>
      <c r="B27" s="18">
        <v>560000</v>
      </c>
    </row>
    <row r="28" spans="1:2" x14ac:dyDescent="0.3">
      <c r="A28" s="17" t="s">
        <v>13</v>
      </c>
      <c r="B28" s="18">
        <v>300000</v>
      </c>
    </row>
    <row r="29" spans="1:2" x14ac:dyDescent="0.3">
      <c r="A29" s="17" t="s">
        <v>16</v>
      </c>
      <c r="B29" s="18">
        <v>200000</v>
      </c>
    </row>
    <row r="30" spans="1:2" ht="28.8" x14ac:dyDescent="0.3">
      <c r="A30" s="17" t="s">
        <v>19</v>
      </c>
      <c r="B30" s="18">
        <v>600000</v>
      </c>
    </row>
    <row r="31" spans="1:2" x14ac:dyDescent="0.3">
      <c r="A31" s="17" t="s">
        <v>10</v>
      </c>
      <c r="B31" s="18">
        <v>280000</v>
      </c>
    </row>
    <row r="32" spans="1:2" x14ac:dyDescent="0.3">
      <c r="A32" s="17" t="s">
        <v>13</v>
      </c>
      <c r="B32" s="18">
        <v>450000</v>
      </c>
    </row>
    <row r="33" spans="1:2" x14ac:dyDescent="0.3">
      <c r="A33" s="17" t="s">
        <v>16</v>
      </c>
      <c r="B33" s="18">
        <v>100000</v>
      </c>
    </row>
    <row r="34" spans="1:2" ht="28.8" x14ac:dyDescent="0.3">
      <c r="A34" s="17" t="s">
        <v>19</v>
      </c>
      <c r="B34" s="18">
        <v>450000</v>
      </c>
    </row>
    <row r="35" spans="1:2" x14ac:dyDescent="0.3">
      <c r="A35" s="17" t="s">
        <v>10</v>
      </c>
      <c r="B35" s="18">
        <v>490000</v>
      </c>
    </row>
    <row r="36" spans="1:2" x14ac:dyDescent="0.3">
      <c r="A36" s="17" t="s">
        <v>13</v>
      </c>
      <c r="B36" s="18">
        <v>550000</v>
      </c>
    </row>
    <row r="37" spans="1:2" x14ac:dyDescent="0.3">
      <c r="A37" s="17" t="s">
        <v>16</v>
      </c>
      <c r="B37" s="18">
        <v>240000</v>
      </c>
    </row>
    <row r="38" spans="1:2" ht="28.8" x14ac:dyDescent="0.3">
      <c r="A38" s="17" t="s">
        <v>19</v>
      </c>
      <c r="B38" s="18">
        <v>300000</v>
      </c>
    </row>
    <row r="39" spans="1:2" x14ac:dyDescent="0.3">
      <c r="A39" s="17" t="s">
        <v>10</v>
      </c>
      <c r="B39" s="18">
        <v>630000</v>
      </c>
    </row>
    <row r="40" spans="1:2" x14ac:dyDescent="0.3">
      <c r="A40" s="17" t="s">
        <v>13</v>
      </c>
      <c r="B40" s="18">
        <v>400000</v>
      </c>
    </row>
    <row r="41" spans="1:2" x14ac:dyDescent="0.3">
      <c r="A41" s="17" t="s">
        <v>16</v>
      </c>
      <c r="B41" s="18">
        <v>220000</v>
      </c>
    </row>
    <row r="42" spans="1:2" ht="28.8" x14ac:dyDescent="0.3">
      <c r="A42" s="17" t="s">
        <v>19</v>
      </c>
      <c r="B42" s="18">
        <v>420000</v>
      </c>
    </row>
    <row r="43" spans="1:2" x14ac:dyDescent="0.3">
      <c r="A43" s="17" t="s">
        <v>10</v>
      </c>
      <c r="B43" s="18">
        <v>700000</v>
      </c>
    </row>
    <row r="44" spans="1:2" x14ac:dyDescent="0.3">
      <c r="A44" s="17" t="s">
        <v>13</v>
      </c>
      <c r="B44" s="18">
        <v>450000</v>
      </c>
    </row>
    <row r="45" spans="1:2" x14ac:dyDescent="0.3">
      <c r="A45" s="17" t="s">
        <v>16</v>
      </c>
      <c r="B45" s="18">
        <v>260000</v>
      </c>
    </row>
    <row r="46" spans="1:2" ht="28.8" x14ac:dyDescent="0.3">
      <c r="A46" s="17" t="s">
        <v>19</v>
      </c>
      <c r="B46" s="18">
        <v>240000</v>
      </c>
    </row>
    <row r="47" spans="1:2" x14ac:dyDescent="0.3">
      <c r="A47" s="17" t="s">
        <v>10</v>
      </c>
      <c r="B47" s="18">
        <v>840000</v>
      </c>
    </row>
    <row r="48" spans="1:2" x14ac:dyDescent="0.3">
      <c r="A48" s="17" t="s">
        <v>13</v>
      </c>
      <c r="B48" s="18">
        <v>350000</v>
      </c>
    </row>
    <row r="49" spans="1:2" x14ac:dyDescent="0.3">
      <c r="A49" s="17" t="s">
        <v>16</v>
      </c>
      <c r="B49" s="18">
        <v>180000</v>
      </c>
    </row>
    <row r="50" spans="1:2" ht="28.8" x14ac:dyDescent="0.3">
      <c r="A50" s="17" t="s">
        <v>19</v>
      </c>
      <c r="B50" s="18">
        <v>360000</v>
      </c>
    </row>
    <row r="51" spans="1:2" x14ac:dyDescent="0.3">
      <c r="A51" s="17" t="s">
        <v>10</v>
      </c>
      <c r="B51" s="18">
        <v>350000</v>
      </c>
    </row>
    <row r="52" spans="1:2" x14ac:dyDescent="0.3">
      <c r="A52" s="17" t="s">
        <v>10</v>
      </c>
      <c r="B52" s="18">
        <v>840000</v>
      </c>
    </row>
    <row r="53" spans="1:2" x14ac:dyDescent="0.3">
      <c r="A53" s="17" t="s">
        <v>13</v>
      </c>
      <c r="B53" s="18">
        <v>400000</v>
      </c>
    </row>
    <row r="54" spans="1:2" x14ac:dyDescent="0.3">
      <c r="A54" s="17" t="s">
        <v>16</v>
      </c>
      <c r="B54" s="18">
        <v>140000</v>
      </c>
    </row>
    <row r="55" spans="1:2" ht="28.8" x14ac:dyDescent="0.3">
      <c r="A55" s="17" t="s">
        <v>19</v>
      </c>
      <c r="B55" s="18">
        <v>270000</v>
      </c>
    </row>
    <row r="56" spans="1:2" x14ac:dyDescent="0.3">
      <c r="A56" s="17" t="s">
        <v>10</v>
      </c>
      <c r="B56" s="18">
        <v>420000</v>
      </c>
    </row>
    <row r="57" spans="1:2" x14ac:dyDescent="0.3">
      <c r="A57" s="17" t="s">
        <v>13</v>
      </c>
      <c r="B57" s="18">
        <v>500000</v>
      </c>
    </row>
    <row r="58" spans="1:2" x14ac:dyDescent="0.3">
      <c r="A58" s="17" t="s">
        <v>16</v>
      </c>
      <c r="B58" s="18">
        <v>160000</v>
      </c>
    </row>
    <row r="59" spans="1:2" ht="28.8" x14ac:dyDescent="0.3">
      <c r="A59" s="17" t="s">
        <v>19</v>
      </c>
      <c r="B59" s="18">
        <v>390000</v>
      </c>
    </row>
    <row r="60" spans="1:2" x14ac:dyDescent="0.3">
      <c r="A60" s="17" t="s">
        <v>10</v>
      </c>
      <c r="B60" s="18">
        <v>630000</v>
      </c>
    </row>
    <row r="61" spans="1:2" x14ac:dyDescent="0.3">
      <c r="A61" s="17" t="s">
        <v>13</v>
      </c>
      <c r="B61" s="18">
        <v>250000</v>
      </c>
    </row>
    <row r="62" spans="1:2" x14ac:dyDescent="0.3">
      <c r="A62" s="17" t="s">
        <v>16</v>
      </c>
      <c r="B62" s="18">
        <v>220000</v>
      </c>
    </row>
    <row r="63" spans="1:2" ht="28.8" x14ac:dyDescent="0.3">
      <c r="A63" s="17" t="s">
        <v>19</v>
      </c>
      <c r="B63" s="18">
        <v>420000</v>
      </c>
    </row>
    <row r="64" spans="1:2" x14ac:dyDescent="0.3">
      <c r="A64" s="17" t="s">
        <v>10</v>
      </c>
      <c r="B64" s="18">
        <v>700000</v>
      </c>
    </row>
    <row r="65" spans="1:2" x14ac:dyDescent="0.3">
      <c r="A65" s="17" t="s">
        <v>13</v>
      </c>
      <c r="B65" s="18">
        <v>300000</v>
      </c>
    </row>
    <row r="66" spans="1:2" x14ac:dyDescent="0.3">
      <c r="A66" s="17" t="s">
        <v>16</v>
      </c>
      <c r="B66" s="18">
        <v>160000</v>
      </c>
    </row>
    <row r="67" spans="1:2" ht="28.8" x14ac:dyDescent="0.3">
      <c r="A67" s="17" t="s">
        <v>19</v>
      </c>
      <c r="B67" s="18">
        <v>360000</v>
      </c>
    </row>
    <row r="68" spans="1:2" x14ac:dyDescent="0.3">
      <c r="A68" s="17" t="s">
        <v>10</v>
      </c>
      <c r="B68" s="18">
        <v>630000</v>
      </c>
    </row>
    <row r="69" spans="1:2" x14ac:dyDescent="0.3">
      <c r="A69" s="17" t="s">
        <v>13</v>
      </c>
      <c r="B69" s="18">
        <v>350000</v>
      </c>
    </row>
    <row r="70" spans="1:2" x14ac:dyDescent="0.3">
      <c r="A70" s="17" t="s">
        <v>16</v>
      </c>
      <c r="B70" s="18">
        <v>280000</v>
      </c>
    </row>
    <row r="71" spans="1:2" ht="28.8" x14ac:dyDescent="0.3">
      <c r="A71" s="17" t="s">
        <v>19</v>
      </c>
      <c r="B71" s="18">
        <v>240000</v>
      </c>
    </row>
    <row r="72" spans="1:2" x14ac:dyDescent="0.3">
      <c r="A72" s="17" t="s">
        <v>10</v>
      </c>
      <c r="B72" s="18">
        <v>770000</v>
      </c>
    </row>
    <row r="73" spans="1:2" x14ac:dyDescent="0.3">
      <c r="A73" s="17" t="s">
        <v>13</v>
      </c>
      <c r="B73" s="18">
        <v>250000</v>
      </c>
    </row>
    <row r="74" spans="1:2" x14ac:dyDescent="0.3">
      <c r="A74" s="17" t="s">
        <v>16</v>
      </c>
      <c r="B74" s="18">
        <v>200000</v>
      </c>
    </row>
    <row r="75" spans="1:2" ht="28.8" x14ac:dyDescent="0.3">
      <c r="A75" s="17" t="s">
        <v>19</v>
      </c>
      <c r="B75" s="18">
        <v>270000</v>
      </c>
    </row>
    <row r="76" spans="1:2" x14ac:dyDescent="0.3">
      <c r="A76" s="17" t="s">
        <v>10</v>
      </c>
      <c r="B76" s="18">
        <v>700000</v>
      </c>
    </row>
    <row r="77" spans="1:2" ht="28.8" x14ac:dyDescent="0.3">
      <c r="A77" s="21" t="s">
        <v>19</v>
      </c>
      <c r="B77" s="22">
        <v>150000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1d</vt:lpstr>
      <vt:lpstr>1a,1b,1c,1e</vt:lpstr>
      <vt:lpstr>2a,2b,2c,2d</vt:lpstr>
      <vt:lpstr>3a,3b</vt:lpstr>
      <vt:lpstr>4</vt:lpstr>
      <vt:lpstr>pivot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Al-amin Islam</dc:creator>
  <cp:lastModifiedBy>Sukanta</cp:lastModifiedBy>
  <dcterms:created xsi:type="dcterms:W3CDTF">2024-05-29T21:50:26Z</dcterms:created>
  <dcterms:modified xsi:type="dcterms:W3CDTF">2024-09-28T12:34:33Z</dcterms:modified>
</cp:coreProperties>
</file>