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</sheets>
  <externalReferences>
    <externalReference r:id="rId6"/>
  </externalReferences>
  <definedNames>
    <definedName name="_xlchart.0" hidden="1">'Задача 3'!$I$2:$I$9</definedName>
    <definedName name="_xlchart.1" hidden="1">'Задача 3'!$L$2:$L$9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L6" i="5"/>
  <c r="L5" i="5"/>
  <c r="M5" i="5" s="1"/>
  <c r="L4" i="5"/>
  <c r="L3" i="5"/>
  <c r="M3" i="5" s="1"/>
  <c r="L2" i="5"/>
  <c r="M2" i="5" s="1"/>
  <c r="J6" i="5"/>
  <c r="I2" i="5"/>
  <c r="H2" i="5"/>
  <c r="F2" i="5"/>
  <c r="M4" i="5"/>
  <c r="L7" i="4"/>
  <c r="L6" i="4"/>
  <c r="M6" i="4" s="1"/>
  <c r="L4" i="4"/>
  <c r="L2" i="4"/>
  <c r="J9" i="3"/>
  <c r="J7" i="4"/>
  <c r="H2" i="4"/>
  <c r="K7" i="4"/>
  <c r="K3" i="4"/>
  <c r="K4" i="4"/>
  <c r="K5" i="4"/>
  <c r="K6" i="4"/>
  <c r="K2" i="4"/>
  <c r="I4" i="4"/>
  <c r="I5" i="4" s="1"/>
  <c r="I6" i="4" s="1"/>
  <c r="I7" i="4" s="1"/>
  <c r="I3" i="4"/>
  <c r="J3" i="4"/>
  <c r="J2" i="4"/>
  <c r="I2" i="4"/>
  <c r="M4" i="4"/>
  <c r="N3" i="4"/>
  <c r="N2" i="4"/>
  <c r="M2" i="4"/>
  <c r="F2" i="4"/>
  <c r="N2" i="5" l="1"/>
  <c r="N3" i="5" s="1"/>
  <c r="N4" i="5" s="1"/>
  <c r="N5" i="5" s="1"/>
  <c r="I3" i="5"/>
  <c r="J2" i="5"/>
  <c r="K2" i="5" s="1"/>
  <c r="M6" i="5"/>
  <c r="N4" i="4"/>
  <c r="J5" i="4"/>
  <c r="J4" i="4"/>
  <c r="N5" i="4"/>
  <c r="N6" i="4" s="1"/>
  <c r="N7" i="4" s="1"/>
  <c r="M3" i="4"/>
  <c r="M5" i="4"/>
  <c r="M7" i="4"/>
  <c r="N2" i="3"/>
  <c r="L9" i="3"/>
  <c r="L8" i="3"/>
  <c r="L7" i="3"/>
  <c r="L6" i="3"/>
  <c r="M6" i="3" s="1"/>
  <c r="L5" i="3"/>
  <c r="M5" i="3" s="1"/>
  <c r="L4" i="3"/>
  <c r="L3" i="3"/>
  <c r="M3" i="3" s="1"/>
  <c r="L2" i="3"/>
  <c r="M2" i="3" s="1"/>
  <c r="J2" i="3"/>
  <c r="H2" i="3"/>
  <c r="K2" i="3"/>
  <c r="I2" i="3"/>
  <c r="I3" i="3"/>
  <c r="M7" i="3"/>
  <c r="F2" i="3"/>
  <c r="E2" i="3"/>
  <c r="D2" i="3"/>
  <c r="I4" i="5" l="1"/>
  <c r="J3" i="5"/>
  <c r="K3" i="5" s="1"/>
  <c r="J6" i="4"/>
  <c r="K9" i="3"/>
  <c r="M4" i="3"/>
  <c r="M8" i="3"/>
  <c r="N3" i="3"/>
  <c r="N4" i="3" s="1"/>
  <c r="N5" i="3" s="1"/>
  <c r="N6" i="3" s="1"/>
  <c r="N7" i="3" s="1"/>
  <c r="N8" i="3" s="1"/>
  <c r="N9" i="3" s="1"/>
  <c r="M9" i="3"/>
  <c r="T1" i="2"/>
  <c r="I5" i="5" l="1"/>
  <c r="J4" i="5"/>
  <c r="K4" i="5" s="1"/>
  <c r="I4" i="3"/>
  <c r="J3" i="3"/>
  <c r="K3" i="3" s="1"/>
  <c r="O3" i="2"/>
  <c r="I6" i="5" l="1"/>
  <c r="K6" i="5" s="1"/>
  <c r="J5" i="5"/>
  <c r="K5" i="5" s="1"/>
  <c r="I5" i="3"/>
  <c r="J4" i="3"/>
  <c r="K4" i="3" s="1"/>
  <c r="O7" i="2"/>
  <c r="T4" i="2"/>
  <c r="T6" i="2" s="1"/>
  <c r="K2" i="2" s="1"/>
  <c r="O4" i="2"/>
  <c r="O5" i="2"/>
  <c r="O6" i="2"/>
  <c r="O2" i="2"/>
  <c r="K9" i="1"/>
  <c r="K3" i="1"/>
  <c r="K4" i="1"/>
  <c r="K5" i="1"/>
  <c r="K6" i="1"/>
  <c r="K7" i="1"/>
  <c r="K8" i="1"/>
  <c r="K2" i="1"/>
  <c r="L2" i="1"/>
  <c r="I6" i="3" l="1"/>
  <c r="J5" i="3"/>
  <c r="K5" i="3" s="1"/>
  <c r="M2" i="2"/>
  <c r="L2" i="2"/>
  <c r="K3" i="2"/>
  <c r="M3" i="1"/>
  <c r="M4" i="1"/>
  <c r="M5" i="1"/>
  <c r="M6" i="1"/>
  <c r="M7" i="1"/>
  <c r="M8" i="1"/>
  <c r="M9" i="1"/>
  <c r="M2" i="1"/>
  <c r="N2" i="1"/>
  <c r="N3" i="1" s="1"/>
  <c r="N4" i="1" s="1"/>
  <c r="N5" i="1" s="1"/>
  <c r="N6" i="1" s="1"/>
  <c r="N7" i="1" s="1"/>
  <c r="N8" i="1" s="1"/>
  <c r="N9" i="1" s="1"/>
  <c r="J2" i="1"/>
  <c r="I3" i="1"/>
  <c r="I4" i="1" s="1"/>
  <c r="L9" i="1"/>
  <c r="L8" i="1"/>
  <c r="L7" i="1"/>
  <c r="L6" i="1"/>
  <c r="L5" i="1"/>
  <c r="L4" i="1"/>
  <c r="L3" i="1"/>
  <c r="H2" i="1"/>
  <c r="F2" i="1"/>
  <c r="D2" i="1"/>
  <c r="E2" i="1"/>
  <c r="I7" i="3" l="1"/>
  <c r="J6" i="3"/>
  <c r="K6" i="3" s="1"/>
  <c r="K4" i="2"/>
  <c r="L3" i="2"/>
  <c r="M3" i="2"/>
  <c r="I5" i="1"/>
  <c r="J4" i="1"/>
  <c r="J3" i="1"/>
  <c r="J7" i="3" l="1"/>
  <c r="K7" i="3" s="1"/>
  <c r="I8" i="3"/>
  <c r="M4" i="2"/>
  <c r="K5" i="2"/>
  <c r="L4" i="2"/>
  <c r="I6" i="1"/>
  <c r="J5" i="1"/>
  <c r="I9" i="3" l="1"/>
  <c r="J8" i="3"/>
  <c r="K8" i="3" s="1"/>
  <c r="M5" i="2"/>
  <c r="K6" i="2"/>
  <c r="L5" i="2"/>
  <c r="I7" i="1"/>
  <c r="J6" i="1"/>
  <c r="L6" i="2" l="1"/>
  <c r="M6" i="2"/>
  <c r="K7" i="2"/>
  <c r="M7" i="2" s="1"/>
  <c r="I8" i="1"/>
  <c r="J7" i="1"/>
  <c r="I9" i="1" l="1"/>
  <c r="J8" i="1"/>
</calcChain>
</file>

<file path=xl/sharedStrings.xml><?xml version="1.0" encoding="utf-8"?>
<sst xmlns="http://schemas.openxmlformats.org/spreadsheetml/2006/main" count="236" uniqueCount="189">
  <si>
    <t>Ряд</t>
  </si>
  <si>
    <t>103.4</t>
  </si>
  <si>
    <t>115.2</t>
  </si>
  <si>
    <t>114.1</t>
  </si>
  <si>
    <t>119.6</t>
  </si>
  <si>
    <t>125.5</t>
  </si>
  <si>
    <t>116.9</t>
  </si>
  <si>
    <t>118.1</t>
  </si>
  <si>
    <t>123.5</t>
  </si>
  <si>
    <t>113.5</t>
  </si>
  <si>
    <t>112.3</t>
  </si>
  <si>
    <t>129.9</t>
  </si>
  <si>
    <t>99.2</t>
  </si>
  <si>
    <t>107.1</t>
  </si>
  <si>
    <t>117.5</t>
  </si>
  <si>
    <t>118.5</t>
  </si>
  <si>
    <t>127.8</t>
  </si>
  <si>
    <t>119.5</t>
  </si>
  <si>
    <t>126.1</t>
  </si>
  <si>
    <t>100.1</t>
  </si>
  <si>
    <t>120.2</t>
  </si>
  <si>
    <t>122.2</t>
  </si>
  <si>
    <t>124.8</t>
  </si>
  <si>
    <t>122.5</t>
  </si>
  <si>
    <t>135.8</t>
  </si>
  <si>
    <t>121.1</t>
  </si>
  <si>
    <t>123.8</t>
  </si>
  <si>
    <t>123.2</t>
  </si>
  <si>
    <t>105.9</t>
  </si>
  <si>
    <t>122.6</t>
  </si>
  <si>
    <t>123.9</t>
  </si>
  <si>
    <t>129.5</t>
  </si>
  <si>
    <t>128.5</t>
  </si>
  <si>
    <t>121.5</t>
  </si>
  <si>
    <t>127.5</t>
  </si>
  <si>
    <t>113.2</t>
  </si>
  <si>
    <t>120.6</t>
  </si>
  <si>
    <t>126.5</t>
  </si>
  <si>
    <t>122.9</t>
  </si>
  <si>
    <t>123.1</t>
  </si>
  <si>
    <t>94.1</t>
  </si>
  <si>
    <t>112.9</t>
  </si>
  <si>
    <t>109.5</t>
  </si>
  <si>
    <t>118.3</t>
  </si>
  <si>
    <t>112.5</t>
  </si>
  <si>
    <t>115.5</t>
  </si>
  <si>
    <t>105.5</t>
  </si>
  <si>
    <t>108.2</t>
  </si>
  <si>
    <t>119.2</t>
  </si>
  <si>
    <t>131.4</t>
  </si>
  <si>
    <t>106.5</t>
  </si>
  <si>
    <t>120.8</t>
  </si>
  <si>
    <t>121.9</t>
  </si>
  <si>
    <t>134.2</t>
  </si>
  <si>
    <t>115.7</t>
  </si>
  <si>
    <t>118.9</t>
  </si>
  <si>
    <t>124.5</t>
  </si>
  <si>
    <t>111.5</t>
  </si>
  <si>
    <t>116.5</t>
  </si>
  <si>
    <t>106.1</t>
  </si>
  <si>
    <t>119.8</t>
  </si>
  <si>
    <t>133.6</t>
  </si>
  <si>
    <t>114.5</t>
  </si>
  <si>
    <t>Xmin</t>
  </si>
  <si>
    <t>Xmax</t>
  </si>
  <si>
    <t>k</t>
  </si>
  <si>
    <t>xi</t>
  </si>
  <si>
    <t>mi</t>
  </si>
  <si>
    <t>n</t>
  </si>
  <si>
    <t>sh</t>
  </si>
  <si>
    <t>Начало 
промежутка</t>
  </si>
  <si>
    <t>Конец 
промежутка</t>
  </si>
  <si>
    <t>Середина
промежутка</t>
  </si>
  <si>
    <t>Относительная 
частота</t>
  </si>
  <si>
    <t>Накопленная 
частота</t>
  </si>
  <si>
    <t>Абсолютная
частота</t>
  </si>
  <si>
    <t>Тарифный разряд xi 
(варианты)</t>
  </si>
  <si>
    <t>Частота (количество
рабочих) ni</t>
  </si>
  <si>
    <t>Число элементов</t>
  </si>
  <si>
    <t xml:space="preserve">№ </t>
  </si>
  <si>
    <t xml:space="preserve">Начало
</t>
  </si>
  <si>
    <t xml:space="preserve">Конец 
</t>
  </si>
  <si>
    <t xml:space="preserve">Середина
</t>
  </si>
  <si>
    <t>Абсолютная 
частота</t>
  </si>
  <si>
    <t>min xi</t>
  </si>
  <si>
    <t>max xi</t>
  </si>
  <si>
    <t>Число промежутков
по формуле (k)</t>
  </si>
  <si>
    <t>Целое число промежутков</t>
  </si>
  <si>
    <t>Шаг</t>
  </si>
  <si>
    <t>1.14285583</t>
  </si>
  <si>
    <t>0.21398374</t>
  </si>
  <si>
    <t>1.25641624</t>
  </si>
  <si>
    <t>0.67329946</t>
  </si>
  <si>
    <t>1.21496283</t>
  </si>
  <si>
    <t>0.99101069</t>
  </si>
  <si>
    <t>1.39925669</t>
  </si>
  <si>
    <t>0.61109646</t>
  </si>
  <si>
    <t>0.85890088</t>
  </si>
  <si>
    <t>0.78632108</t>
  </si>
  <si>
    <t>0.9738463</t>
  </si>
  <si>
    <t>1.3846759</t>
  </si>
  <si>
    <t>0.49488379</t>
  </si>
  <si>
    <t>1.0979642</t>
  </si>
  <si>
    <t>1.02453946</t>
  </si>
  <si>
    <t>1.06382694</t>
  </si>
  <si>
    <t>0.78161594</t>
  </si>
  <si>
    <t>1.20567321</t>
  </si>
  <si>
    <t>1.38270281</t>
  </si>
  <si>
    <t>0.88719158</t>
  </si>
  <si>
    <t>0.75776634</t>
  </si>
  <si>
    <t>1.16915277</t>
  </si>
  <si>
    <t>1.23004829</t>
  </si>
  <si>
    <t>0.71265086</t>
  </si>
  <si>
    <t>1.02887585</t>
  </si>
  <si>
    <t>0.82302015</t>
  </si>
  <si>
    <t>1.24597822</t>
  </si>
  <si>
    <t>1.45686546</t>
  </si>
  <si>
    <t>0.91103144</t>
  </si>
  <si>
    <t>0.77406981</t>
  </si>
  <si>
    <t>1.09453619</t>
  </si>
  <si>
    <t>0.79865011</t>
  </si>
  <si>
    <t>0.88126134</t>
  </si>
  <si>
    <t>1.10711803</t>
  </si>
  <si>
    <t>1.00136848</t>
  </si>
  <si>
    <t>0.92217984</t>
  </si>
  <si>
    <t>1.24560914</t>
  </si>
  <si>
    <t>0.78720264</t>
  </si>
  <si>
    <t>0.954333</t>
  </si>
  <si>
    <t>0.99578226</t>
  </si>
  <si>
    <t>0.81526016</t>
  </si>
  <si>
    <t>0.77680747</t>
  </si>
  <si>
    <t>1.23527671</t>
  </si>
  <si>
    <t>1.73649997</t>
  </si>
  <si>
    <t>1.25015887</t>
  </si>
  <si>
    <t>0.71522997</t>
  </si>
  <si>
    <t>0.76771727</t>
  </si>
  <si>
    <t>1.0515177</t>
  </si>
  <si>
    <t>0.53930926</t>
  </si>
  <si>
    <t>1.32623785</t>
  </si>
  <si>
    <t>0.59025817</t>
  </si>
  <si>
    <t>0.84943463</t>
  </si>
  <si>
    <t>1.0391314</t>
  </si>
  <si>
    <t>0.87918459</t>
  </si>
  <si>
    <t>0.60738125</t>
  </si>
  <si>
    <t>1.18346139</t>
  </si>
  <si>
    <t>0.83580503</t>
  </si>
  <si>
    <t>0.95130778</t>
  </si>
  <si>
    <t>1.40929416</t>
  </si>
  <si>
    <t>0.60987357</t>
  </si>
  <si>
    <t>1.39038211</t>
  </si>
  <si>
    <t>1.06430415</t>
  </si>
  <si>
    <t>0.6048676</t>
  </si>
  <si>
    <t>1.36443751</t>
  </si>
  <si>
    <t>0.98420392</t>
  </si>
  <si>
    <t>1.31749231</t>
  </si>
  <si>
    <t>1.10304182</t>
  </si>
  <si>
    <t>0.25832193</t>
  </si>
  <si>
    <t>0.31529515</t>
  </si>
  <si>
    <t>0.43993342</t>
  </si>
  <si>
    <t>0.90625883</t>
  </si>
  <si>
    <t>1.49160615</t>
  </si>
  <si>
    <t>0.66502074</t>
  </si>
  <si>
    <t>0.3382135</t>
  </si>
  <si>
    <t>0.5468639</t>
  </si>
  <si>
    <t>0.66566206</t>
  </si>
  <si>
    <t>1.22896107</t>
  </si>
  <si>
    <t>1.32777678</t>
  </si>
  <si>
    <t>1.21582933</t>
  </si>
  <si>
    <t>1.00298477</t>
  </si>
  <si>
    <t>0.8827651</t>
  </si>
  <si>
    <t>1.07884146</t>
  </si>
  <si>
    <t>1.45221163</t>
  </si>
  <si>
    <t>0.63185447</t>
  </si>
  <si>
    <t>0.9416058</t>
  </si>
  <si>
    <t>1.07515286</t>
  </si>
  <si>
    <t>0.97412237</t>
  </si>
  <si>
    <t>1.51354811</t>
  </si>
  <si>
    <t>1.12753343</t>
  </si>
  <si>
    <t>0.72361969</t>
  </si>
  <si>
    <t>0.50409524</t>
  </si>
  <si>
    <t>0.68639066</t>
  </si>
  <si>
    <t>0.82355366</t>
  </si>
  <si>
    <t>0.69646316</t>
  </si>
  <si>
    <t>0.65239474</t>
  </si>
  <si>
    <t>0.72192621</t>
  </si>
  <si>
    <t>1.05932474</t>
  </si>
  <si>
    <t>1.25494818</t>
  </si>
  <si>
    <t>1.87487639</t>
  </si>
  <si>
    <t>0.74979352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</si>
</sst>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0"/>
  </numFmts>
  <fonts count="6">
    <font>
      <sz val="11"/>
      <color theme="1"/>
      <name val="Calibri"/>
      <family val="2"/>
      <scheme val="minor"/>
    </font>
    <font>
      <sz val="11"/>
      <color rgb="FF000000"/>
      <name val="Yandex-sans"/>
    </font>
    <font>
      <sz val="10"/>
      <color indexed="8"/>
      <name val="Helvetica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1'!$I$2:$I$9</c:f>
              <c:numCache>
                <c:formatCode>0.0</c:formatCode>
                <c:ptCount val="8"/>
                <c:pt idx="0">
                  <c:v>94.1</c:v>
                </c:pt>
                <c:pt idx="1">
                  <c:v>100.2868555986894</c:v>
                </c:pt>
                <c:pt idx="2">
                  <c:v>106.4737111973788</c:v>
                </c:pt>
                <c:pt idx="3">
                  <c:v>112.66056679606821</c:v>
                </c:pt>
                <c:pt idx="4">
                  <c:v>118.84742239475761</c:v>
                </c:pt>
                <c:pt idx="5">
                  <c:v>125.03427799344702</c:v>
                </c:pt>
                <c:pt idx="6">
                  <c:v>131.22113359213643</c:v>
                </c:pt>
                <c:pt idx="7">
                  <c:v>137.40798919082582</c:v>
                </c:pt>
              </c:numCache>
            </c:numRef>
          </c:xVal>
          <c:yVal>
            <c:numRef>
              <c:f>'Задача 1'!$L$2:$L$9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14</c:v>
                </c:pt>
                <c:pt idx="6">
                  <c:v>8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42BB-B4A6-B3358FAE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98208"/>
        <c:axId val="352894272"/>
      </c:scatterChart>
      <c:valAx>
        <c:axId val="352898208"/>
        <c:scaling>
          <c:orientation val="minMax"/>
          <c:min val="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94272"/>
        <c:crosses val="autoZero"/>
        <c:crossBetween val="midCat"/>
      </c:valAx>
      <c:valAx>
        <c:axId val="3528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3'!$K$2:$K$9</c:f>
              <c:numCache>
                <c:formatCode>General</c:formatCode>
                <c:ptCount val="8"/>
                <c:pt idx="0">
                  <c:v>0.32549438273284775</c:v>
                </c:pt>
                <c:pt idx="1">
                  <c:v>0.54851566819854325</c:v>
                </c:pt>
                <c:pt idx="2">
                  <c:v>0.77153695366423891</c:v>
                </c:pt>
                <c:pt idx="3">
                  <c:v>0.99455823912993435</c:v>
                </c:pt>
                <c:pt idx="4">
                  <c:v>1.2175795245956298</c:v>
                </c:pt>
                <c:pt idx="5">
                  <c:v>1.4406008100613255</c:v>
                </c:pt>
                <c:pt idx="6">
                  <c:v>1.6636220955270211</c:v>
                </c:pt>
                <c:pt idx="7">
                  <c:v>1.7633657472671522</c:v>
                </c:pt>
              </c:numCache>
            </c:numRef>
          </c:xVal>
          <c:yVal>
            <c:numRef>
              <c:f>'Задача 3'!$N$2:$N$9</c:f>
              <c:numCache>
                <c:formatCode>General</c:formatCode>
                <c:ptCount val="8"/>
                <c:pt idx="0">
                  <c:v>5</c:v>
                </c:pt>
                <c:pt idx="1">
                  <c:v>17</c:v>
                </c:pt>
                <c:pt idx="2">
                  <c:v>43</c:v>
                </c:pt>
                <c:pt idx="3">
                  <c:v>63</c:v>
                </c:pt>
                <c:pt idx="4">
                  <c:v>92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D8A-B496-D4C050ED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72464"/>
        <c:axId val="548573120"/>
      </c:scatterChart>
      <c:valAx>
        <c:axId val="5485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73120"/>
        <c:crosses val="autoZero"/>
        <c:crossBetween val="midCat"/>
      </c:valAx>
      <c:valAx>
        <c:axId val="5485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5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Гистограмма</a:t>
            </a:r>
          </a:p>
        </cx:rich>
      </cx:tx>
    </cx:title>
    <cx:plotArea>
      <cx:plotAreaRegion>
        <cx:series layoutId="clusteredColumn" uniqueId="{B00D4C19-9965-4EA2-BBCD-9F7F794E1FB1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 функция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3'!$K$2:$K$9</c:f>
              <c:numCache>
                <c:formatCode>General</c:formatCode>
                <c:ptCount val="8"/>
                <c:pt idx="0">
                  <c:v>0.32549438273284775</c:v>
                </c:pt>
                <c:pt idx="1">
                  <c:v>0.54851566819854325</c:v>
                </c:pt>
                <c:pt idx="2">
                  <c:v>0.77153695366423891</c:v>
                </c:pt>
                <c:pt idx="3">
                  <c:v>0.99455823912993435</c:v>
                </c:pt>
                <c:pt idx="4">
                  <c:v>1.2175795245956298</c:v>
                </c:pt>
                <c:pt idx="5">
                  <c:v>1.4406008100613255</c:v>
                </c:pt>
                <c:pt idx="6">
                  <c:v>1.6636220955270211</c:v>
                </c:pt>
                <c:pt idx="7">
                  <c:v>1.7633657472671522</c:v>
                </c:pt>
              </c:numCache>
            </c:numRef>
          </c:xVal>
          <c:yVal>
            <c:numRef>
              <c:f>'Задача 3'!$L$2:$L$9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A-44B7-A8A2-0D1546A8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61024"/>
        <c:axId val="548660040"/>
      </c:scatterChart>
      <c:valAx>
        <c:axId val="5486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60040"/>
        <c:crosses val="autoZero"/>
        <c:crossBetween val="midCat"/>
      </c:valAx>
      <c:valAx>
        <c:axId val="548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4'!$I$2:$I$7</c:f>
              <c:numCache>
                <c:formatCode>General</c:formatCode>
                <c:ptCount val="6"/>
                <c:pt idx="0">
                  <c:v>2</c:v>
                </c:pt>
                <c:pt idx="1">
                  <c:v>2.520681799171284</c:v>
                </c:pt>
                <c:pt idx="2">
                  <c:v>3.041363598342568</c:v>
                </c:pt>
                <c:pt idx="3">
                  <c:v>3.562045397513852</c:v>
                </c:pt>
                <c:pt idx="4">
                  <c:v>4.082727196685136</c:v>
                </c:pt>
                <c:pt idx="5">
                  <c:v>4.6034089958564204</c:v>
                </c:pt>
              </c:numCache>
            </c:numRef>
          </c:xVal>
          <c:yVal>
            <c:numRef>
              <c:f>'Задача 4'!$L$2:$L$7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1-4BB6-9B0E-D282FDA5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4368"/>
        <c:axId val="409818304"/>
      </c:scatterChart>
      <c:valAx>
        <c:axId val="409814368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18304"/>
        <c:crosses val="autoZero"/>
        <c:crossBetween val="midCat"/>
      </c:valAx>
      <c:valAx>
        <c:axId val="4098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4'!$K$2:$K$7</c:f>
              <c:numCache>
                <c:formatCode>General</c:formatCode>
                <c:ptCount val="6"/>
                <c:pt idx="0">
                  <c:v>2.2603408995856418</c:v>
                </c:pt>
                <c:pt idx="1">
                  <c:v>2.7810226987569258</c:v>
                </c:pt>
                <c:pt idx="2">
                  <c:v>3.3017044979282097</c:v>
                </c:pt>
                <c:pt idx="3">
                  <c:v>3.8223862970994937</c:v>
                </c:pt>
                <c:pt idx="4">
                  <c:v>4.3430680962707786</c:v>
                </c:pt>
                <c:pt idx="5">
                  <c:v>4.7396591004143582</c:v>
                </c:pt>
              </c:numCache>
            </c:numRef>
          </c:xVal>
          <c:yVal>
            <c:numRef>
              <c:f>'Задача 4'!$N$2:$N$7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26</c:v>
                </c:pt>
                <c:pt idx="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C-48EC-9D5E-8F341C99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95312"/>
        <c:axId val="396094984"/>
      </c:scatterChart>
      <c:valAx>
        <c:axId val="396095312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94984"/>
        <c:crosses val="autoZero"/>
        <c:crossBetween val="midCat"/>
      </c:valAx>
      <c:valAx>
        <c:axId val="39609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0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883044434948564E-2"/>
          <c:y val="0.17634259259259263"/>
          <c:w val="0.9246331084981979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4'!$I$2:$I$7</c:f>
              <c:numCache>
                <c:formatCode>General</c:formatCode>
                <c:ptCount val="6"/>
                <c:pt idx="0">
                  <c:v>2</c:v>
                </c:pt>
                <c:pt idx="1">
                  <c:v>2.520681799171284</c:v>
                </c:pt>
                <c:pt idx="2">
                  <c:v>3.041363598342568</c:v>
                </c:pt>
                <c:pt idx="3">
                  <c:v>3.562045397513852</c:v>
                </c:pt>
                <c:pt idx="4">
                  <c:v>4.082727196685136</c:v>
                </c:pt>
                <c:pt idx="5">
                  <c:v>4.6034089958564204</c:v>
                </c:pt>
              </c:numCache>
            </c:numRef>
          </c:cat>
          <c:val>
            <c:numRef>
              <c:f>'Задача 4'!$L$2:$L$7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C-4707-85DE-462B09CF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435490392"/>
        <c:axId val="435490720"/>
      </c:barChart>
      <c:catAx>
        <c:axId val="435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90720"/>
        <c:crosses val="autoZero"/>
        <c:auto val="1"/>
        <c:lblAlgn val="ctr"/>
        <c:lblOffset val="100"/>
        <c:noMultiLvlLbl val="0"/>
      </c:catAx>
      <c:valAx>
        <c:axId val="4354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49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Эмперическая функция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4'!$K$2:$K$7</c:f>
              <c:numCache>
                <c:formatCode>General</c:formatCode>
                <c:ptCount val="6"/>
                <c:pt idx="0">
                  <c:v>2.2603408995856418</c:v>
                </c:pt>
                <c:pt idx="1">
                  <c:v>2.7810226987569258</c:v>
                </c:pt>
                <c:pt idx="2">
                  <c:v>3.3017044979282097</c:v>
                </c:pt>
                <c:pt idx="3">
                  <c:v>3.8223862970994937</c:v>
                </c:pt>
                <c:pt idx="4">
                  <c:v>4.3430680962707786</c:v>
                </c:pt>
                <c:pt idx="5">
                  <c:v>4.7396591004143582</c:v>
                </c:pt>
              </c:numCache>
            </c:numRef>
          </c:xVal>
          <c:yVal>
            <c:numRef>
              <c:f>'Задача 4'!$L$2:$L$7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9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8-4357-BC38-C15874F8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02072"/>
        <c:axId val="405403056"/>
      </c:scatterChart>
      <c:valAx>
        <c:axId val="4054020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03056"/>
        <c:crosses val="autoZero"/>
        <c:crossBetween val="midCat"/>
      </c:valAx>
      <c:valAx>
        <c:axId val="405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40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5'!$I$2:$I$6</c:f>
              <c:numCache>
                <c:formatCode>General</c:formatCode>
                <c:ptCount val="5"/>
                <c:pt idx="0">
                  <c:v>10</c:v>
                </c:pt>
                <c:pt idx="1">
                  <c:v>11.735605997237613</c:v>
                </c:pt>
                <c:pt idx="2">
                  <c:v>13.471211994475226</c:v>
                </c:pt>
                <c:pt idx="3">
                  <c:v>15.206817991712839</c:v>
                </c:pt>
                <c:pt idx="4">
                  <c:v>16.942423988950452</c:v>
                </c:pt>
              </c:numCache>
            </c:numRef>
          </c:xVal>
          <c:yVal>
            <c:numRef>
              <c:f>'Задача 5'!$L$2:$L$6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6-4632-9903-667FB973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15688"/>
        <c:axId val="435614048"/>
      </c:scatterChart>
      <c:valAx>
        <c:axId val="43561568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14048"/>
        <c:crosses val="autoZero"/>
        <c:crossBetween val="midCat"/>
      </c:valAx>
      <c:valAx>
        <c:axId val="4356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1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5'!$K$2:$K$6</c:f>
              <c:numCache>
                <c:formatCode>General</c:formatCode>
                <c:ptCount val="5"/>
                <c:pt idx="0">
                  <c:v>10.867802998618806</c:v>
                </c:pt>
                <c:pt idx="1">
                  <c:v>12.603408995856419</c:v>
                </c:pt>
                <c:pt idx="2">
                  <c:v>14.339014993094032</c:v>
                </c:pt>
                <c:pt idx="3">
                  <c:v>16.074620990331645</c:v>
                </c:pt>
                <c:pt idx="4">
                  <c:v>19.132197001381194</c:v>
                </c:pt>
              </c:numCache>
            </c:numRef>
          </c:xVal>
          <c:yVal>
            <c:numRef>
              <c:f>'Задача 5'!$N$2:$N$6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1-4358-BA50-5ABA5441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72392"/>
        <c:axId val="435574032"/>
      </c:scatterChart>
      <c:valAx>
        <c:axId val="4355723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74032"/>
        <c:crosses val="autoZero"/>
        <c:crossBetween val="midCat"/>
      </c:valAx>
      <c:valAx>
        <c:axId val="4355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5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5'!$I$2:$I$6</c:f>
              <c:numCache>
                <c:formatCode>General</c:formatCode>
                <c:ptCount val="5"/>
                <c:pt idx="0">
                  <c:v>10</c:v>
                </c:pt>
                <c:pt idx="1">
                  <c:v>11.735605997237613</c:v>
                </c:pt>
                <c:pt idx="2">
                  <c:v>13.471211994475226</c:v>
                </c:pt>
                <c:pt idx="3">
                  <c:v>15.206817991712839</c:v>
                </c:pt>
                <c:pt idx="4">
                  <c:v>16.942423988950452</c:v>
                </c:pt>
              </c:numCache>
            </c:numRef>
          </c:cat>
          <c:val>
            <c:numRef>
              <c:f>'Задача 5'!$L$2:$L$6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D-48A7-84E1-45EECB6C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903288"/>
        <c:axId val="539908864"/>
      </c:barChart>
      <c:catAx>
        <c:axId val="5399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908864"/>
        <c:crosses val="autoZero"/>
        <c:auto val="1"/>
        <c:lblAlgn val="ctr"/>
        <c:lblOffset val="100"/>
        <c:noMultiLvlLbl val="0"/>
      </c:catAx>
      <c:valAx>
        <c:axId val="539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90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1'!$K$2:$K$9</c:f>
              <c:numCache>
                <c:formatCode>General</c:formatCode>
                <c:ptCount val="8"/>
                <c:pt idx="0">
                  <c:v>97.193427799344704</c:v>
                </c:pt>
                <c:pt idx="1">
                  <c:v>103.38028339803411</c:v>
                </c:pt>
                <c:pt idx="2">
                  <c:v>109.56713899672351</c:v>
                </c:pt>
                <c:pt idx="3">
                  <c:v>115.75399459541292</c:v>
                </c:pt>
                <c:pt idx="4">
                  <c:v>121.94085019410232</c:v>
                </c:pt>
                <c:pt idx="5">
                  <c:v>128.12770579279172</c:v>
                </c:pt>
                <c:pt idx="6">
                  <c:v>134.31456139148111</c:v>
                </c:pt>
                <c:pt idx="7">
                  <c:v>136.90657220065529</c:v>
                </c:pt>
              </c:numCache>
            </c:numRef>
          </c:xVal>
          <c:yVal>
            <c:numRef>
              <c:f>'Задача 1'!$N$2:$N$9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22</c:v>
                </c:pt>
                <c:pt idx="3">
                  <c:v>43</c:v>
                </c:pt>
                <c:pt idx="4">
                  <c:v>74</c:v>
                </c:pt>
                <c:pt idx="5">
                  <c:v>88</c:v>
                </c:pt>
                <c:pt idx="6">
                  <c:v>96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F-4289-95ED-5375D2B1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60040"/>
        <c:axId val="353460368"/>
      </c:scatterChart>
      <c:valAx>
        <c:axId val="353460040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460368"/>
        <c:crosses val="autoZero"/>
        <c:crossBetween val="midCat"/>
      </c:valAx>
      <c:valAx>
        <c:axId val="3534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46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Эмперическая функция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5'!$K$2:$K$6</c:f>
              <c:numCache>
                <c:formatCode>General</c:formatCode>
                <c:ptCount val="5"/>
                <c:pt idx="0">
                  <c:v>10.867802998618806</c:v>
                </c:pt>
                <c:pt idx="1">
                  <c:v>12.603408995856419</c:v>
                </c:pt>
                <c:pt idx="2">
                  <c:v>14.339014993094032</c:v>
                </c:pt>
                <c:pt idx="3">
                  <c:v>16.074620990331645</c:v>
                </c:pt>
                <c:pt idx="4">
                  <c:v>19.132197001381194</c:v>
                </c:pt>
              </c:numCache>
            </c:numRef>
          </c:xVal>
          <c:yVal>
            <c:numRef>
              <c:f>'Задача 5'!$L$2:$L$6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5-4078-86C4-EF26D6AE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1544"/>
        <c:axId val="444395640"/>
      </c:scatterChart>
      <c:valAx>
        <c:axId val="4444015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395640"/>
        <c:crosses val="autoZero"/>
        <c:crossBetween val="midCat"/>
      </c:valAx>
      <c:valAx>
        <c:axId val="44439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4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1'!$I$2:$I$9</c:f>
              <c:numCache>
                <c:formatCode>0.0</c:formatCode>
                <c:ptCount val="8"/>
                <c:pt idx="0">
                  <c:v>94.1</c:v>
                </c:pt>
                <c:pt idx="1">
                  <c:v>100.2868555986894</c:v>
                </c:pt>
                <c:pt idx="2">
                  <c:v>106.4737111973788</c:v>
                </c:pt>
                <c:pt idx="3">
                  <c:v>112.66056679606821</c:v>
                </c:pt>
                <c:pt idx="4">
                  <c:v>118.84742239475761</c:v>
                </c:pt>
                <c:pt idx="5">
                  <c:v>125.03427799344702</c:v>
                </c:pt>
                <c:pt idx="6">
                  <c:v>131.22113359213643</c:v>
                </c:pt>
                <c:pt idx="7">
                  <c:v>137.40798919082582</c:v>
                </c:pt>
              </c:numCache>
            </c:numRef>
          </c:cat>
          <c:val>
            <c:numRef>
              <c:f>'Задача 1'!$L$2:$L$9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14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3-4393-977D-CD8AE7C34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9408"/>
        <c:axId val="409621536"/>
      </c:barChart>
      <c:catAx>
        <c:axId val="40962940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621536"/>
        <c:crosses val="autoZero"/>
        <c:auto val="1"/>
        <c:lblAlgn val="ctr"/>
        <c:lblOffset val="100"/>
        <c:noMultiLvlLbl val="0"/>
      </c:catAx>
      <c:valAx>
        <c:axId val="409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6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1'!$K$2:$K$9</c:f>
              <c:numCache>
                <c:formatCode>General</c:formatCode>
                <c:ptCount val="8"/>
                <c:pt idx="0">
                  <c:v>97.193427799344704</c:v>
                </c:pt>
                <c:pt idx="1">
                  <c:v>103.38028339803411</c:v>
                </c:pt>
                <c:pt idx="2">
                  <c:v>109.56713899672351</c:v>
                </c:pt>
                <c:pt idx="3">
                  <c:v>115.75399459541292</c:v>
                </c:pt>
                <c:pt idx="4">
                  <c:v>121.94085019410232</c:v>
                </c:pt>
                <c:pt idx="5">
                  <c:v>128.12770579279172</c:v>
                </c:pt>
                <c:pt idx="6">
                  <c:v>134.31456139148111</c:v>
                </c:pt>
                <c:pt idx="7">
                  <c:v>136.90657220065529</c:v>
                </c:pt>
              </c:numCache>
            </c:numRef>
          </c:xVal>
          <c:yVal>
            <c:numRef>
              <c:f>'Задача 1'!$L$2:$L$9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31</c:v>
                </c:pt>
                <c:pt idx="5">
                  <c:v>14</c:v>
                </c:pt>
                <c:pt idx="6">
                  <c:v>8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4B9F-8EF1-3514284F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0112"/>
        <c:axId val="354553064"/>
      </c:scatterChart>
      <c:valAx>
        <c:axId val="354550112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3064"/>
        <c:crosses val="autoZero"/>
        <c:crossBetween val="midCat"/>
      </c:valAx>
      <c:valAx>
        <c:axId val="354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652757325959633E-2"/>
          <c:y val="0.13187555555555555"/>
          <c:w val="0.91588903461631332"/>
          <c:h val="0.6220861592300962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'Задача 2'!$K$2:$K$7</c:f>
              <c:numCache>
                <c:formatCode>General</c:formatCode>
                <c:ptCount val="6"/>
                <c:pt idx="0">
                  <c:v>1.771982327121798</c:v>
                </c:pt>
                <c:pt idx="1">
                  <c:v>2.5439646542435961</c:v>
                </c:pt>
                <c:pt idx="2">
                  <c:v>3.3159469813653941</c:v>
                </c:pt>
                <c:pt idx="3">
                  <c:v>4.0879293084871922</c:v>
                </c:pt>
                <c:pt idx="4">
                  <c:v>4.8599116356089898</c:v>
                </c:pt>
                <c:pt idx="5">
                  <c:v>5.6318939627307874</c:v>
                </c:pt>
              </c:numCache>
            </c:numRef>
          </c:cat>
          <c:val>
            <c:numRef>
              <c:f>'Задача 2'!$N$2:$N$7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80-4A73-A0B8-2A3C0095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80623"/>
        <c:axId val="2083281039"/>
      </c:lineChart>
      <c:catAx>
        <c:axId val="20832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281039"/>
        <c:crosses val="autoZero"/>
        <c:auto val="1"/>
        <c:lblAlgn val="ctr"/>
        <c:lblOffset val="100"/>
        <c:noMultiLvlLbl val="0"/>
      </c:catAx>
      <c:valAx>
        <c:axId val="2083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28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layout>
        <c:manualLayout>
          <c:xMode val="edge"/>
          <c:yMode val="edge"/>
          <c:x val="0.37216818843004557"/>
          <c:y val="3.4692107545533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'Задача 2'!$P$2:$P$8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6-4CA0-AF41-0B71451A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16447"/>
        <c:axId val="2080518111"/>
      </c:scatterChart>
      <c:valAx>
        <c:axId val="2080516447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518111"/>
        <c:crosses val="autoZero"/>
        <c:crossBetween val="midCat"/>
      </c:valAx>
      <c:valAx>
        <c:axId val="20805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51644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>
        <c:manualLayout>
          <c:xMode val="edge"/>
          <c:yMode val="edge"/>
          <c:x val="0.33209534328570922"/>
          <c:y val="2.777781736558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'Задача 2'!$K$2:$K$7</c:f>
              <c:numCache>
                <c:formatCode>General</c:formatCode>
                <c:ptCount val="6"/>
                <c:pt idx="0">
                  <c:v>1.771982327121798</c:v>
                </c:pt>
                <c:pt idx="1">
                  <c:v>2.5439646542435961</c:v>
                </c:pt>
                <c:pt idx="2">
                  <c:v>3.3159469813653941</c:v>
                </c:pt>
                <c:pt idx="3">
                  <c:v>4.0879293084871922</c:v>
                </c:pt>
                <c:pt idx="4">
                  <c:v>4.8599116356089898</c:v>
                </c:pt>
                <c:pt idx="5">
                  <c:v>5.6318939627307874</c:v>
                </c:pt>
              </c:numCache>
            </c:numRef>
          </c:cat>
          <c:val>
            <c:numRef>
              <c:f>'Задача 2'!$N$2:$N$7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8-407C-B2A0-9781FBF2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51567"/>
        <c:axId val="86854479"/>
      </c:barChart>
      <c:catAx>
        <c:axId val="868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54479"/>
        <c:crosses val="autoZero"/>
        <c:auto val="1"/>
        <c:lblAlgn val="ctr"/>
        <c:lblOffset val="100"/>
        <c:noMultiLvlLbl val="0"/>
      </c:catAx>
      <c:valAx>
        <c:axId val="868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2'!$M$2:$M$7</c:f>
              <c:numCache>
                <c:formatCode>0.000</c:formatCode>
                <c:ptCount val="6"/>
                <c:pt idx="0">
                  <c:v>2.1579734906826968</c:v>
                </c:pt>
                <c:pt idx="1">
                  <c:v>2.9299558178044949</c:v>
                </c:pt>
                <c:pt idx="2">
                  <c:v>3.7019381449262929</c:v>
                </c:pt>
                <c:pt idx="3">
                  <c:v>4.473920472048091</c:v>
                </c:pt>
                <c:pt idx="4">
                  <c:v>5.2459027991698886</c:v>
                </c:pt>
                <c:pt idx="5">
                  <c:v>5.8159469813653937</c:v>
                </c:pt>
              </c:numCache>
            </c:numRef>
          </c:xVal>
          <c:yVal>
            <c:numRef>
              <c:f>'Задача 2'!$N$2:$N$7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7-4F7D-93D8-9B5F4543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55487"/>
        <c:axId val="133349663"/>
      </c:scatterChart>
      <c:valAx>
        <c:axId val="133355487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49663"/>
        <c:crosses val="autoZero"/>
        <c:crossBetween val="midCat"/>
      </c:valAx>
      <c:valAx>
        <c:axId val="1333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5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3'!$I$2:$I$9</c:f>
              <c:numCache>
                <c:formatCode>General</c:formatCode>
                <c:ptCount val="8"/>
                <c:pt idx="0">
                  <c:v>0.21398374000000001</c:v>
                </c:pt>
                <c:pt idx="1">
                  <c:v>0.43700502546569553</c:v>
                </c:pt>
                <c:pt idx="2">
                  <c:v>0.66002631093139108</c:v>
                </c:pt>
                <c:pt idx="3">
                  <c:v>0.88304759639708663</c:v>
                </c:pt>
                <c:pt idx="4">
                  <c:v>1.1060688818627822</c:v>
                </c:pt>
                <c:pt idx="5">
                  <c:v>1.3290901673284776</c:v>
                </c:pt>
                <c:pt idx="6">
                  <c:v>1.5521114527941733</c:v>
                </c:pt>
                <c:pt idx="7">
                  <c:v>1.7751327382598689</c:v>
                </c:pt>
              </c:numCache>
            </c:numRef>
          </c:xVal>
          <c:yVal>
            <c:numRef>
              <c:f>'Задача 3'!$L$2:$L$9</c:f>
              <c:numCache>
                <c:formatCode>General</c:formatCode>
                <c:ptCount val="8"/>
                <c:pt idx="0">
                  <c:v>5</c:v>
                </c:pt>
                <c:pt idx="1">
                  <c:v>12</c:v>
                </c:pt>
                <c:pt idx="2">
                  <c:v>26</c:v>
                </c:pt>
                <c:pt idx="3">
                  <c:v>20</c:v>
                </c:pt>
                <c:pt idx="4">
                  <c:v>29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5-4087-9BD9-6D0DA5B8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10512"/>
        <c:axId val="548611168"/>
      </c:scatterChart>
      <c:valAx>
        <c:axId val="5486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11168"/>
        <c:crosses val="autoZero"/>
        <c:crossBetween val="midCat"/>
      </c:valAx>
      <c:valAx>
        <c:axId val="5486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11</xdr:row>
      <xdr:rowOff>9525</xdr:rowOff>
    </xdr:from>
    <xdr:to>
      <xdr:col>11</xdr:col>
      <xdr:colOff>538162</xdr:colOff>
      <xdr:row>25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498330</xdr:colOff>
      <xdr:row>10</xdr:row>
      <xdr:rowOff>99580</xdr:rowOff>
    </xdr:from>
    <xdr:to>
      <xdr:col>18</xdr:col>
      <xdr:colOff>50655</xdr:colOff>
      <xdr:row>24</xdr:row>
      <xdr:rowOff>175780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26</xdr:row>
      <xdr:rowOff>19050</xdr:rowOff>
    </xdr:from>
    <xdr:to>
      <xdr:col>11</xdr:col>
      <xdr:colOff>533400</xdr:colOff>
      <xdr:row>40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243321</xdr:colOff>
      <xdr:row>24</xdr:row>
      <xdr:rowOff>165389</xdr:rowOff>
    </xdr:from>
    <xdr:to>
      <xdr:col>18</xdr:col>
      <xdr:colOff>138546</xdr:colOff>
      <xdr:row>39</xdr:row>
      <xdr:rowOff>17318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8</xdr:col>
      <xdr:colOff>476250</xdr:colOff>
      <xdr:row>22</xdr:row>
      <xdr:rowOff>50800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476251</xdr:colOff>
      <xdr:row>11</xdr:row>
      <xdr:rowOff>0</xdr:rowOff>
    </xdr:from>
    <xdr:to>
      <xdr:col>12</xdr:col>
      <xdr:colOff>971551</xdr:colOff>
      <xdr:row>22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57151</xdr:rowOff>
    </xdr:from>
    <xdr:to>
      <xdr:col>8</xdr:col>
      <xdr:colOff>453865</xdr:colOff>
      <xdr:row>33</xdr:row>
      <xdr:rowOff>57341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22</xdr:row>
      <xdr:rowOff>47625</xdr:rowOff>
    </xdr:from>
    <xdr:to>
      <xdr:col>13</xdr:col>
      <xdr:colOff>9525</xdr:colOff>
      <xdr:row>33</xdr:row>
      <xdr:rowOff>57150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161925</xdr:rowOff>
    </xdr:from>
    <xdr:to>
      <xdr:col>9</xdr:col>
      <xdr:colOff>1381125</xdr:colOff>
      <xdr:row>25</xdr:row>
      <xdr:rowOff>47625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11</xdr:row>
      <xdr:rowOff>0</xdr:rowOff>
    </xdr:from>
    <xdr:to>
      <xdr:col>16</xdr:col>
      <xdr:colOff>247650</xdr:colOff>
      <xdr:row>25</xdr:row>
      <xdr:rowOff>76200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27</xdr:row>
      <xdr:rowOff>9525</xdr:rowOff>
    </xdr:from>
    <xdr:to>
      <xdr:col>9</xdr:col>
      <xdr:colOff>1323975</xdr:colOff>
      <xdr:row>41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8" name="Диаграмма 3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342900</xdr:colOff>
      <xdr:row>26</xdr:row>
      <xdr:rowOff>180975</xdr:rowOff>
    </xdr:from>
    <xdr:to>
      <xdr:col>16</xdr:col>
      <xdr:colOff>180975</xdr:colOff>
      <xdr:row>41</xdr:row>
      <xdr:rowOff>66675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66675</xdr:rowOff>
    </xdr:from>
    <xdr:to>
      <xdr:col>9</xdr:col>
      <xdr:colOff>714375</xdr:colOff>
      <xdr:row>23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85725</xdr:rowOff>
    </xdr:from>
    <xdr:to>
      <xdr:col>15</xdr:col>
      <xdr:colOff>457200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201706</xdr:colOff>
      <xdr:row>27</xdr:row>
      <xdr:rowOff>123264</xdr:rowOff>
    </xdr:from>
    <xdr:to>
      <xdr:col>9</xdr:col>
      <xdr:colOff>952499</xdr:colOff>
      <xdr:row>40</xdr:row>
      <xdr:rowOff>47623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89648</xdr:colOff>
      <xdr:row>27</xdr:row>
      <xdr:rowOff>163606</xdr:rowOff>
    </xdr:from>
    <xdr:to>
      <xdr:col>15</xdr:col>
      <xdr:colOff>549090</xdr:colOff>
      <xdr:row>42</xdr:row>
      <xdr:rowOff>49306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9</xdr:row>
      <xdr:rowOff>57150</xdr:rowOff>
    </xdr:from>
    <xdr:to>
      <xdr:col>10</xdr:col>
      <xdr:colOff>295275</xdr:colOff>
      <xdr:row>23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9</xdr:row>
      <xdr:rowOff>28575</xdr:rowOff>
    </xdr:from>
    <xdr:to>
      <xdr:col>17</xdr:col>
      <xdr:colOff>57150</xdr:colOff>
      <xdr:row>23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25</xdr:row>
      <xdr:rowOff>66675</xdr:rowOff>
    </xdr:from>
    <xdr:to>
      <xdr:col>10</xdr:col>
      <xdr:colOff>276225</xdr:colOff>
      <xdr:row>39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38101</xdr:rowOff>
    </xdr:from>
    <xdr:to>
      <xdr:col>16</xdr:col>
      <xdr:colOff>483821</xdr:colOff>
      <xdr:row>39</xdr:row>
      <xdr:rowOff>11236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2;&#1072;&#1083;&#1077;&#1088;&#1080;&#1103;\AppData\Roaming\Microsoft\Excel\&#1051;&#1072;&#1073;3%20&#1040;&#1085;&#1044;&#1072;&#1085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1"/>
      <sheetName val="Задание2"/>
      <sheetName val="Задание3"/>
      <sheetName val="Задание4"/>
      <sheetName val="Задание5"/>
    </sheetNames>
    <sheetDataSet>
      <sheetData sheetId="0">
        <row r="2">
          <cell r="L2">
            <v>94.1</v>
          </cell>
        </row>
      </sheetData>
      <sheetData sheetId="1">
        <row r="2">
          <cell r="D2">
            <v>2</v>
          </cell>
          <cell r="E2">
            <v>3</v>
          </cell>
          <cell r="F2">
            <v>6</v>
          </cell>
          <cell r="G2">
            <v>8</v>
          </cell>
          <cell r="H2">
            <v>22</v>
          </cell>
          <cell r="I2">
            <v>9</v>
          </cell>
        </row>
        <row r="5">
          <cell r="I5">
            <v>1.771982327121798</v>
          </cell>
          <cell r="K5">
            <v>2.1579734906826968</v>
          </cell>
          <cell r="L5">
            <v>2</v>
          </cell>
          <cell r="N5">
            <v>2</v>
          </cell>
        </row>
        <row r="6">
          <cell r="I6">
            <v>2.5439646542435961</v>
          </cell>
          <cell r="K6">
            <v>2.9299558178044949</v>
          </cell>
          <cell r="L6">
            <v>3</v>
          </cell>
          <cell r="N6">
            <v>5</v>
          </cell>
        </row>
        <row r="7">
          <cell r="I7">
            <v>3.3159469813653941</v>
          </cell>
          <cell r="K7">
            <v>3.7019381449262929</v>
          </cell>
          <cell r="L7">
            <v>6</v>
          </cell>
          <cell r="N7">
            <v>11</v>
          </cell>
        </row>
        <row r="8">
          <cell r="I8">
            <v>4.0879293084871922</v>
          </cell>
          <cell r="K8">
            <v>4.473920472048091</v>
          </cell>
          <cell r="L8">
            <v>8</v>
          </cell>
          <cell r="N8">
            <v>19</v>
          </cell>
        </row>
        <row r="9">
          <cell r="I9">
            <v>4.8599116356089898</v>
          </cell>
          <cell r="K9">
            <v>5.2459027991698886</v>
          </cell>
          <cell r="L9">
            <v>22</v>
          </cell>
          <cell r="N9">
            <v>41</v>
          </cell>
        </row>
        <row r="10">
          <cell r="I10">
            <v>5.6318939627307874</v>
          </cell>
          <cell r="K10">
            <v>5.8159469813653937</v>
          </cell>
          <cell r="L10">
            <v>9</v>
          </cell>
          <cell r="N10">
            <v>50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6" zoomScale="55" zoomScaleNormal="55" workbookViewId="0">
      <selection activeCell="H27" sqref="H27"/>
    </sheetView>
  </sheetViews>
  <sheetFormatPr defaultRowHeight="15"/>
  <cols>
    <col min="1" max="8" width="9.140625" style="1"/>
    <col min="9" max="9" width="22" style="1" customWidth="1"/>
    <col min="10" max="10" width="19.5703125" style="1" bestFit="1" customWidth="1"/>
    <col min="11" max="11" width="18.7109375" style="1" bestFit="1" customWidth="1"/>
    <col min="12" max="12" width="12.140625" style="1" bestFit="1" customWidth="1"/>
    <col min="13" max="13" width="19.5703125" style="1" bestFit="1" customWidth="1"/>
    <col min="14" max="14" width="15" style="1" bestFit="1" customWidth="1"/>
    <col min="15" max="15" width="13.28515625" style="1" bestFit="1" customWidth="1"/>
    <col min="16" max="16384" width="9.140625" style="1"/>
  </cols>
  <sheetData>
    <row r="1" spans="1:14" ht="45">
      <c r="A1" s="13" t="s">
        <v>0</v>
      </c>
      <c r="B1" s="14" t="s">
        <v>66</v>
      </c>
      <c r="C1" s="14" t="s">
        <v>67</v>
      </c>
      <c r="D1" s="14" t="s">
        <v>63</v>
      </c>
      <c r="E1" s="14" t="s">
        <v>64</v>
      </c>
      <c r="F1" s="14" t="s">
        <v>65</v>
      </c>
      <c r="G1" s="14" t="s">
        <v>68</v>
      </c>
      <c r="H1" s="14" t="s">
        <v>69</v>
      </c>
      <c r="I1" s="15" t="s">
        <v>70</v>
      </c>
      <c r="J1" s="16" t="s">
        <v>71</v>
      </c>
      <c r="K1" s="15" t="s">
        <v>72</v>
      </c>
      <c r="L1" s="15" t="s">
        <v>75</v>
      </c>
      <c r="M1" s="15" t="s">
        <v>73</v>
      </c>
      <c r="N1" s="15" t="s">
        <v>74</v>
      </c>
    </row>
    <row r="2" spans="1:14">
      <c r="A2" s="6" t="s">
        <v>1</v>
      </c>
      <c r="B2" s="7">
        <v>94.1</v>
      </c>
      <c r="C2" s="8">
        <v>1</v>
      </c>
      <c r="D2" s="12">
        <f>MIN(B2:B96)</f>
        <v>94.1</v>
      </c>
      <c r="E2" s="12">
        <f>MAX(B2:B96)</f>
        <v>140</v>
      </c>
      <c r="F2" s="9">
        <f>1+1.4*LN(G2)</f>
        <v>7.418954470138801</v>
      </c>
      <c r="G2" s="9">
        <v>98</v>
      </c>
      <c r="H2" s="12">
        <f>(E2-D2)/F2</f>
        <v>6.1868555986894016</v>
      </c>
      <c r="I2" s="10">
        <v>94.1</v>
      </c>
      <c r="J2" s="10">
        <f t="shared" ref="J2:J8" si="0">$I2+$H$2</f>
        <v>100.2868555986894</v>
      </c>
      <c r="K2" s="11">
        <f>J2-$H$2/2</f>
        <v>97.193427799344704</v>
      </c>
      <c r="L2" s="11">
        <f>SUM(C2:C5)</f>
        <v>4</v>
      </c>
      <c r="M2" s="11">
        <f>L2/$G$2</f>
        <v>4.0816326530612242E-2</v>
      </c>
      <c r="N2" s="11">
        <f>L2</f>
        <v>4</v>
      </c>
    </row>
    <row r="3" spans="1:14">
      <c r="A3" s="6" t="s">
        <v>2</v>
      </c>
      <c r="B3" s="5">
        <v>97</v>
      </c>
      <c r="C3" s="2">
        <v>1</v>
      </c>
      <c r="I3" s="10">
        <f t="shared" ref="I3:I9" si="1">$I2+$H$2</f>
        <v>100.2868555986894</v>
      </c>
      <c r="J3" s="10">
        <f t="shared" si="0"/>
        <v>106.4737111973788</v>
      </c>
      <c r="K3" s="11">
        <f t="shared" ref="K3:K8" si="2">J3-$H$2/2</f>
        <v>103.38028339803411</v>
      </c>
      <c r="L3" s="11">
        <f>SUM(C6:C10)</f>
        <v>5</v>
      </c>
      <c r="M3" s="11">
        <f t="shared" ref="M3:M9" si="3">L3/$G$2</f>
        <v>5.1020408163265307E-2</v>
      </c>
      <c r="N3" s="11">
        <f t="shared" ref="N3:N9" si="4">$L3 + $N2</f>
        <v>9</v>
      </c>
    </row>
    <row r="4" spans="1:14">
      <c r="A4" s="6">
        <v>127</v>
      </c>
      <c r="B4" s="4">
        <v>99.2</v>
      </c>
      <c r="C4" s="2">
        <v>1</v>
      </c>
      <c r="I4" s="10">
        <f t="shared" si="1"/>
        <v>106.4737111973788</v>
      </c>
      <c r="J4" s="10">
        <f t="shared" si="0"/>
        <v>112.66056679606821</v>
      </c>
      <c r="K4" s="11">
        <f t="shared" si="2"/>
        <v>109.56713899672351</v>
      </c>
      <c r="L4" s="11">
        <f>SUM(C11:C23)</f>
        <v>13</v>
      </c>
      <c r="M4" s="11">
        <f t="shared" si="3"/>
        <v>0.1326530612244898</v>
      </c>
      <c r="N4" s="11">
        <f t="shared" si="4"/>
        <v>22</v>
      </c>
    </row>
    <row r="5" spans="1:14">
      <c r="A5" s="6">
        <v>131</v>
      </c>
      <c r="B5" s="4">
        <v>100.1</v>
      </c>
      <c r="C5" s="2">
        <v>1</v>
      </c>
      <c r="I5" s="10">
        <f t="shared" si="1"/>
        <v>112.66056679606821</v>
      </c>
      <c r="J5" s="10">
        <f t="shared" si="0"/>
        <v>118.84742239475761</v>
      </c>
      <c r="K5" s="11">
        <f t="shared" si="2"/>
        <v>115.75399459541292</v>
      </c>
      <c r="L5" s="11">
        <f>SUM(C24:C43)</f>
        <v>21</v>
      </c>
      <c r="M5" s="11">
        <f t="shared" si="3"/>
        <v>0.21428571428571427</v>
      </c>
      <c r="N5" s="11">
        <f t="shared" si="4"/>
        <v>43</v>
      </c>
    </row>
    <row r="6" spans="1:14">
      <c r="A6" s="6">
        <v>114</v>
      </c>
      <c r="B6" s="5">
        <v>102</v>
      </c>
      <c r="C6" s="2">
        <v>1</v>
      </c>
      <c r="I6" s="10">
        <f t="shared" si="1"/>
        <v>118.84742239475761</v>
      </c>
      <c r="J6" s="10">
        <f t="shared" si="0"/>
        <v>125.03427799344702</v>
      </c>
      <c r="K6" s="11">
        <f t="shared" si="2"/>
        <v>121.94085019410232</v>
      </c>
      <c r="L6" s="11">
        <f>SUM(C44:C72)</f>
        <v>31</v>
      </c>
      <c r="M6" s="11">
        <f t="shared" si="3"/>
        <v>0.31632653061224492</v>
      </c>
      <c r="N6" s="11">
        <f t="shared" si="4"/>
        <v>74</v>
      </c>
    </row>
    <row r="7" spans="1:14">
      <c r="A7" s="6" t="s">
        <v>3</v>
      </c>
      <c r="B7" s="4">
        <v>103.4</v>
      </c>
      <c r="C7" s="2">
        <v>1</v>
      </c>
      <c r="I7" s="10">
        <f t="shared" si="1"/>
        <v>125.03427799344702</v>
      </c>
      <c r="J7" s="10">
        <f t="shared" si="0"/>
        <v>131.22113359213643</v>
      </c>
      <c r="K7" s="11">
        <f t="shared" si="2"/>
        <v>128.12770579279172</v>
      </c>
      <c r="L7" s="11">
        <f>SUM(C73:C86)</f>
        <v>14</v>
      </c>
      <c r="M7" s="11">
        <f t="shared" si="3"/>
        <v>0.14285714285714285</v>
      </c>
      <c r="N7" s="11">
        <f t="shared" si="4"/>
        <v>88</v>
      </c>
    </row>
    <row r="8" spans="1:14">
      <c r="A8" s="6" t="s">
        <v>4</v>
      </c>
      <c r="B8" s="4">
        <v>105.5</v>
      </c>
      <c r="C8" s="2">
        <v>1</v>
      </c>
      <c r="I8" s="10">
        <f t="shared" si="1"/>
        <v>131.22113359213643</v>
      </c>
      <c r="J8" s="10">
        <f t="shared" si="0"/>
        <v>137.40798919082582</v>
      </c>
      <c r="K8" s="11">
        <f t="shared" si="2"/>
        <v>134.31456139148111</v>
      </c>
      <c r="L8" s="11">
        <f>SUM(C87:C94)</f>
        <v>8</v>
      </c>
      <c r="M8" s="11">
        <f t="shared" si="3"/>
        <v>8.1632653061224483E-2</v>
      </c>
      <c r="N8" s="11">
        <f t="shared" si="4"/>
        <v>96</v>
      </c>
    </row>
    <row r="9" spans="1:14">
      <c r="A9" s="6" t="s">
        <v>5</v>
      </c>
      <c r="B9" s="4">
        <v>105.9</v>
      </c>
      <c r="C9" s="2">
        <v>1</v>
      </c>
      <c r="I9" s="10">
        <f t="shared" si="1"/>
        <v>137.40798919082582</v>
      </c>
      <c r="J9" s="10">
        <v>140</v>
      </c>
      <c r="K9" s="11">
        <f>J9-$H$2/2</f>
        <v>136.90657220065529</v>
      </c>
      <c r="L9" s="11">
        <f>SUM(C95:C96)</f>
        <v>2</v>
      </c>
      <c r="M9" s="11">
        <f t="shared" si="3"/>
        <v>2.0408163265306121E-2</v>
      </c>
      <c r="N9" s="11">
        <f t="shared" si="4"/>
        <v>98</v>
      </c>
    </row>
    <row r="10" spans="1:14">
      <c r="A10" s="6" t="s">
        <v>6</v>
      </c>
      <c r="B10" s="4">
        <v>106.1</v>
      </c>
      <c r="C10" s="2">
        <v>1</v>
      </c>
    </row>
    <row r="11" spans="1:14">
      <c r="A11" s="6" t="s">
        <v>7</v>
      </c>
      <c r="B11" s="4">
        <v>106.5</v>
      </c>
      <c r="C11" s="2">
        <v>1</v>
      </c>
    </row>
    <row r="12" spans="1:14">
      <c r="A12" s="6" t="s">
        <v>8</v>
      </c>
      <c r="B12" s="5">
        <v>107</v>
      </c>
      <c r="C12" s="2">
        <v>1</v>
      </c>
    </row>
    <row r="13" spans="1:14">
      <c r="A13" s="6" t="s">
        <v>9</v>
      </c>
      <c r="B13" s="4">
        <v>107.1</v>
      </c>
      <c r="C13" s="2">
        <v>1</v>
      </c>
    </row>
    <row r="14" spans="1:14">
      <c r="A14" s="6" t="s">
        <v>10</v>
      </c>
      <c r="B14" s="5">
        <v>108</v>
      </c>
      <c r="C14" s="2">
        <v>1</v>
      </c>
    </row>
    <row r="15" spans="1:14">
      <c r="A15" s="6">
        <v>123</v>
      </c>
      <c r="B15" s="4">
        <v>108.2</v>
      </c>
      <c r="C15" s="2">
        <v>1</v>
      </c>
    </row>
    <row r="16" spans="1:14">
      <c r="A16" s="6">
        <v>125</v>
      </c>
      <c r="B16" s="5">
        <v>109</v>
      </c>
      <c r="C16" s="2">
        <v>1</v>
      </c>
    </row>
    <row r="17" spans="1:3">
      <c r="A17" s="6" t="s">
        <v>11</v>
      </c>
      <c r="B17" s="4">
        <v>109.5</v>
      </c>
      <c r="C17" s="2">
        <v>1</v>
      </c>
    </row>
    <row r="18" spans="1:3">
      <c r="A18" s="6" t="s">
        <v>12</v>
      </c>
      <c r="B18" s="5">
        <v>110</v>
      </c>
      <c r="C18" s="2">
        <v>1</v>
      </c>
    </row>
    <row r="19" spans="1:3">
      <c r="A19" s="6">
        <v>111</v>
      </c>
      <c r="B19" s="5">
        <v>111</v>
      </c>
      <c r="C19" s="2">
        <v>1</v>
      </c>
    </row>
    <row r="20" spans="1:3">
      <c r="A20" s="6">
        <v>122</v>
      </c>
      <c r="B20" s="4">
        <v>111.5</v>
      </c>
      <c r="C20" s="2">
        <v>1</v>
      </c>
    </row>
    <row r="21" spans="1:3">
      <c r="A21" s="6">
        <v>134</v>
      </c>
      <c r="B21" s="5">
        <v>112</v>
      </c>
      <c r="C21" s="2">
        <v>1</v>
      </c>
    </row>
    <row r="22" spans="1:3">
      <c r="A22" s="6" t="s">
        <v>13</v>
      </c>
      <c r="B22" s="4">
        <v>112.3</v>
      </c>
      <c r="C22" s="2">
        <v>1</v>
      </c>
    </row>
    <row r="23" spans="1:3">
      <c r="A23" s="6">
        <v>117</v>
      </c>
      <c r="B23" s="4">
        <v>112.5</v>
      </c>
      <c r="C23" s="2">
        <v>1</v>
      </c>
    </row>
    <row r="24" spans="1:3">
      <c r="A24" s="6" t="s">
        <v>14</v>
      </c>
      <c r="B24" s="4">
        <v>112.9</v>
      </c>
      <c r="C24" s="2">
        <v>1</v>
      </c>
    </row>
    <row r="25" spans="1:3">
      <c r="A25" s="6" t="s">
        <v>15</v>
      </c>
      <c r="B25" s="5">
        <v>113</v>
      </c>
      <c r="C25" s="2">
        <v>1</v>
      </c>
    </row>
    <row r="26" spans="1:3">
      <c r="A26" s="6">
        <v>124</v>
      </c>
      <c r="B26" s="4">
        <v>113.2</v>
      </c>
      <c r="C26" s="2">
        <v>1</v>
      </c>
    </row>
    <row r="27" spans="1:3">
      <c r="A27" s="6" t="s">
        <v>16</v>
      </c>
      <c r="B27" s="4">
        <v>113.5</v>
      </c>
      <c r="C27" s="2">
        <v>1</v>
      </c>
    </row>
    <row r="28" spans="1:3">
      <c r="A28" s="6">
        <v>108</v>
      </c>
      <c r="B28" s="5">
        <v>114</v>
      </c>
      <c r="C28" s="2">
        <v>1</v>
      </c>
    </row>
    <row r="29" spans="1:3">
      <c r="A29" s="6" t="s">
        <v>17</v>
      </c>
      <c r="B29" s="4">
        <v>114.1</v>
      </c>
      <c r="C29" s="2">
        <v>1</v>
      </c>
    </row>
    <row r="30" spans="1:3">
      <c r="A30" s="6">
        <v>123</v>
      </c>
      <c r="B30" s="4">
        <v>114.5</v>
      </c>
      <c r="C30" s="2">
        <v>1</v>
      </c>
    </row>
    <row r="31" spans="1:3">
      <c r="A31" s="6" t="s">
        <v>18</v>
      </c>
      <c r="B31" s="5">
        <v>115</v>
      </c>
      <c r="C31" s="2">
        <v>1</v>
      </c>
    </row>
    <row r="32" spans="1:3">
      <c r="A32" s="6" t="s">
        <v>19</v>
      </c>
      <c r="B32" s="4">
        <v>115.2</v>
      </c>
      <c r="C32" s="2">
        <v>1</v>
      </c>
    </row>
    <row r="33" spans="1:3">
      <c r="A33" s="6" t="s">
        <v>20</v>
      </c>
      <c r="B33" s="4">
        <v>115.5</v>
      </c>
      <c r="C33" s="2">
        <v>1</v>
      </c>
    </row>
    <row r="34" spans="1:3">
      <c r="A34" s="6" t="s">
        <v>21</v>
      </c>
      <c r="B34" s="4">
        <v>115.7</v>
      </c>
      <c r="C34" s="2">
        <v>1</v>
      </c>
    </row>
    <row r="35" spans="1:3">
      <c r="A35" s="6" t="s">
        <v>22</v>
      </c>
      <c r="B35" s="5">
        <v>116</v>
      </c>
      <c r="C35" s="2">
        <v>1</v>
      </c>
    </row>
    <row r="36" spans="1:3">
      <c r="A36" s="6">
        <v>109</v>
      </c>
      <c r="B36" s="4">
        <v>116.5</v>
      </c>
      <c r="C36" s="2">
        <v>1</v>
      </c>
    </row>
    <row r="37" spans="1:3">
      <c r="A37" s="6">
        <v>113</v>
      </c>
      <c r="B37" s="4">
        <v>116.9</v>
      </c>
      <c r="C37" s="2">
        <v>1</v>
      </c>
    </row>
    <row r="38" spans="1:3">
      <c r="A38" s="6" t="s">
        <v>23</v>
      </c>
      <c r="B38" s="5">
        <v>117</v>
      </c>
      <c r="C38" s="2">
        <v>1</v>
      </c>
    </row>
    <row r="39" spans="1:3">
      <c r="A39" s="6" t="s">
        <v>24</v>
      </c>
      <c r="B39" s="4">
        <v>117.5</v>
      </c>
      <c r="C39" s="3">
        <v>2</v>
      </c>
    </row>
    <row r="40" spans="1:3">
      <c r="A40" s="6">
        <v>97</v>
      </c>
      <c r="B40" s="5">
        <v>118</v>
      </c>
      <c r="C40" s="2">
        <v>1</v>
      </c>
    </row>
    <row r="41" spans="1:3">
      <c r="A41" s="6" t="s">
        <v>25</v>
      </c>
      <c r="B41" s="4">
        <v>118.1</v>
      </c>
      <c r="C41" s="2">
        <v>1</v>
      </c>
    </row>
    <row r="42" spans="1:3">
      <c r="A42" s="6" t="s">
        <v>26</v>
      </c>
      <c r="B42" s="4">
        <v>118.3</v>
      </c>
      <c r="C42" s="2">
        <v>1</v>
      </c>
    </row>
    <row r="43" spans="1:3">
      <c r="A43" s="6" t="s">
        <v>27</v>
      </c>
      <c r="B43" s="4">
        <v>118.5</v>
      </c>
      <c r="C43" s="2">
        <v>1</v>
      </c>
    </row>
    <row r="44" spans="1:3">
      <c r="A44" s="6" t="s">
        <v>28</v>
      </c>
      <c r="B44" s="4">
        <v>118.9</v>
      </c>
      <c r="C44" s="2">
        <v>1</v>
      </c>
    </row>
    <row r="45" spans="1:3">
      <c r="A45" s="6" t="s">
        <v>29</v>
      </c>
      <c r="B45" s="5">
        <v>119</v>
      </c>
      <c r="C45" s="2">
        <v>1</v>
      </c>
    </row>
    <row r="46" spans="1:3">
      <c r="A46" s="6" t="s">
        <v>30</v>
      </c>
      <c r="B46" s="4">
        <v>119.2</v>
      </c>
      <c r="C46" s="2">
        <v>1</v>
      </c>
    </row>
    <row r="47" spans="1:3">
      <c r="A47" s="6" t="s">
        <v>31</v>
      </c>
      <c r="B47" s="4">
        <v>119.5</v>
      </c>
      <c r="C47" s="2">
        <v>1</v>
      </c>
    </row>
    <row r="48" spans="1:3">
      <c r="A48" s="6">
        <v>107</v>
      </c>
      <c r="B48" s="4">
        <v>119.6</v>
      </c>
      <c r="C48" s="2">
        <v>1</v>
      </c>
    </row>
    <row r="49" spans="1:3">
      <c r="A49" s="6" t="s">
        <v>8</v>
      </c>
      <c r="B49" s="4">
        <v>119.8</v>
      </c>
      <c r="C49" s="2">
        <v>1</v>
      </c>
    </row>
    <row r="50" spans="1:3">
      <c r="A50" s="6" t="s">
        <v>32</v>
      </c>
      <c r="B50" s="5">
        <v>120</v>
      </c>
      <c r="C50" s="2">
        <v>1</v>
      </c>
    </row>
    <row r="51" spans="1:3">
      <c r="A51" s="6" t="s">
        <v>14</v>
      </c>
      <c r="B51" s="4">
        <v>120.2</v>
      </c>
      <c r="C51" s="2">
        <v>1</v>
      </c>
    </row>
    <row r="52" spans="1:3">
      <c r="A52" s="6" t="s">
        <v>33</v>
      </c>
      <c r="B52" s="4">
        <v>120.6</v>
      </c>
      <c r="C52" s="2">
        <v>1</v>
      </c>
    </row>
    <row r="53" spans="1:3">
      <c r="A53" s="6" t="s">
        <v>34</v>
      </c>
      <c r="B53" s="4">
        <v>120.8</v>
      </c>
      <c r="C53" s="2">
        <v>1</v>
      </c>
    </row>
    <row r="54" spans="1:3">
      <c r="A54" s="6" t="s">
        <v>35</v>
      </c>
      <c r="B54" s="5">
        <v>121</v>
      </c>
      <c r="C54" s="2">
        <v>1</v>
      </c>
    </row>
    <row r="55" spans="1:3">
      <c r="A55" s="6" t="s">
        <v>36</v>
      </c>
      <c r="B55" s="4">
        <v>121.1</v>
      </c>
      <c r="C55" s="2">
        <v>1</v>
      </c>
    </row>
    <row r="56" spans="1:3">
      <c r="A56" s="6" t="s">
        <v>37</v>
      </c>
      <c r="B56" s="4">
        <v>121.5</v>
      </c>
      <c r="C56" s="2">
        <v>1</v>
      </c>
    </row>
    <row r="57" spans="1:3">
      <c r="A57" s="6">
        <v>116</v>
      </c>
      <c r="B57" s="4">
        <v>121.9</v>
      </c>
      <c r="C57" s="2">
        <v>1</v>
      </c>
    </row>
    <row r="58" spans="1:3">
      <c r="A58" s="6" t="s">
        <v>38</v>
      </c>
      <c r="B58" s="5">
        <v>122</v>
      </c>
      <c r="C58" s="2">
        <v>1</v>
      </c>
    </row>
    <row r="59" spans="1:3">
      <c r="A59" s="6">
        <v>138</v>
      </c>
      <c r="B59" s="4">
        <v>122.2</v>
      </c>
      <c r="C59" s="2">
        <v>1</v>
      </c>
    </row>
    <row r="60" spans="1:3">
      <c r="A60" s="6">
        <v>115</v>
      </c>
      <c r="B60" s="4">
        <v>122.5</v>
      </c>
      <c r="C60" s="2">
        <v>1</v>
      </c>
    </row>
    <row r="61" spans="1:3">
      <c r="A61" s="6" t="s">
        <v>39</v>
      </c>
      <c r="B61" s="4">
        <v>122.6</v>
      </c>
      <c r="C61" s="2">
        <v>1</v>
      </c>
    </row>
    <row r="62" spans="1:3">
      <c r="A62" s="6">
        <v>140</v>
      </c>
      <c r="B62" s="4">
        <v>122.9</v>
      </c>
      <c r="C62" s="2">
        <v>1</v>
      </c>
    </row>
    <row r="63" spans="1:3">
      <c r="A63" s="6" t="s">
        <v>40</v>
      </c>
      <c r="B63" s="5">
        <v>123</v>
      </c>
      <c r="C63" s="3">
        <v>2</v>
      </c>
    </row>
    <row r="64" spans="1:3">
      <c r="A64" s="6">
        <v>110</v>
      </c>
      <c r="B64" s="4">
        <v>123.1</v>
      </c>
      <c r="C64" s="2">
        <v>1</v>
      </c>
    </row>
    <row r="65" spans="1:3">
      <c r="A65" s="6" t="s">
        <v>41</v>
      </c>
      <c r="B65" s="4">
        <v>123.2</v>
      </c>
      <c r="C65" s="2">
        <v>1</v>
      </c>
    </row>
    <row r="66" spans="1:3">
      <c r="A66" s="6">
        <v>132</v>
      </c>
      <c r="B66" s="4">
        <v>123.5</v>
      </c>
      <c r="C66" s="3">
        <v>2</v>
      </c>
    </row>
    <row r="67" spans="1:3">
      <c r="A67" s="6">
        <v>102</v>
      </c>
      <c r="B67" s="4">
        <v>123.8</v>
      </c>
      <c r="C67" s="2">
        <v>1</v>
      </c>
    </row>
    <row r="68" spans="1:3">
      <c r="A68" s="6" t="s">
        <v>42</v>
      </c>
      <c r="B68" s="4">
        <v>123.9</v>
      </c>
      <c r="C68" s="2">
        <v>1</v>
      </c>
    </row>
    <row r="69" spans="1:3">
      <c r="A69" s="6" t="s">
        <v>43</v>
      </c>
      <c r="B69" s="5">
        <v>124</v>
      </c>
      <c r="C69" s="2">
        <v>1</v>
      </c>
    </row>
    <row r="70" spans="1:3">
      <c r="A70" s="6">
        <v>135</v>
      </c>
      <c r="B70" s="4">
        <v>124.5</v>
      </c>
      <c r="C70" s="2">
        <v>1</v>
      </c>
    </row>
    <row r="71" spans="1:3">
      <c r="A71" s="6" t="s">
        <v>44</v>
      </c>
      <c r="B71" s="4">
        <v>124.8</v>
      </c>
      <c r="C71" s="2">
        <v>1</v>
      </c>
    </row>
    <row r="72" spans="1:3">
      <c r="A72" s="6" t="s">
        <v>45</v>
      </c>
      <c r="B72" s="5">
        <v>125</v>
      </c>
      <c r="C72" s="2">
        <v>1</v>
      </c>
    </row>
    <row r="73" spans="1:3">
      <c r="A73" s="6">
        <v>120</v>
      </c>
      <c r="B73" s="4">
        <v>125.5</v>
      </c>
      <c r="C73" s="2">
        <v>1</v>
      </c>
    </row>
    <row r="74" spans="1:3">
      <c r="A74" s="6">
        <v>126</v>
      </c>
      <c r="B74" s="5">
        <v>126</v>
      </c>
      <c r="C74" s="2">
        <v>1</v>
      </c>
    </row>
    <row r="75" spans="1:3">
      <c r="A75" s="6">
        <v>130</v>
      </c>
      <c r="B75" s="4">
        <v>126.1</v>
      </c>
      <c r="C75" s="2">
        <v>1</v>
      </c>
    </row>
    <row r="76" spans="1:3">
      <c r="A76" s="6" t="s">
        <v>46</v>
      </c>
      <c r="B76" s="4">
        <v>126.5</v>
      </c>
      <c r="C76" s="2">
        <v>1</v>
      </c>
    </row>
    <row r="77" spans="1:3">
      <c r="A77" s="6" t="s">
        <v>47</v>
      </c>
      <c r="B77" s="5">
        <v>127</v>
      </c>
      <c r="C77" s="2">
        <v>1</v>
      </c>
    </row>
    <row r="78" spans="1:3">
      <c r="A78" s="6" t="s">
        <v>48</v>
      </c>
      <c r="B78" s="4">
        <v>127.5</v>
      </c>
      <c r="C78" s="2">
        <v>1</v>
      </c>
    </row>
    <row r="79" spans="1:3">
      <c r="A79" s="6" t="s">
        <v>49</v>
      </c>
      <c r="B79" s="4">
        <v>127.8</v>
      </c>
      <c r="C79" s="2">
        <v>1</v>
      </c>
    </row>
    <row r="80" spans="1:3">
      <c r="A80" s="6" t="s">
        <v>50</v>
      </c>
      <c r="B80" s="5">
        <v>128</v>
      </c>
      <c r="C80" s="2">
        <v>1</v>
      </c>
    </row>
    <row r="81" spans="1:3">
      <c r="A81" s="6">
        <v>112</v>
      </c>
      <c r="B81" s="4">
        <v>128.5</v>
      </c>
      <c r="C81" s="2">
        <v>1</v>
      </c>
    </row>
    <row r="82" spans="1:3">
      <c r="A82" s="6" t="s">
        <v>51</v>
      </c>
      <c r="B82" s="5">
        <v>129</v>
      </c>
      <c r="C82" s="2">
        <v>1</v>
      </c>
    </row>
    <row r="83" spans="1:3">
      <c r="A83" s="6" t="s">
        <v>52</v>
      </c>
      <c r="B83" s="4">
        <v>129.5</v>
      </c>
      <c r="C83" s="2">
        <v>1</v>
      </c>
    </row>
    <row r="84" spans="1:3">
      <c r="A84" s="6" t="s">
        <v>53</v>
      </c>
      <c r="B84" s="4">
        <v>129.9</v>
      </c>
      <c r="C84" s="2">
        <v>1</v>
      </c>
    </row>
    <row r="85" spans="1:3">
      <c r="A85" s="6" t="s">
        <v>54</v>
      </c>
      <c r="B85" s="5">
        <v>130</v>
      </c>
      <c r="C85" s="2">
        <v>1</v>
      </c>
    </row>
    <row r="86" spans="1:3">
      <c r="A86" s="6" t="s">
        <v>55</v>
      </c>
      <c r="B86" s="5">
        <v>131</v>
      </c>
      <c r="C86" s="2">
        <v>1</v>
      </c>
    </row>
    <row r="87" spans="1:3">
      <c r="A87" s="6" t="s">
        <v>56</v>
      </c>
      <c r="B87" s="4">
        <v>131.4</v>
      </c>
      <c r="C87" s="2">
        <v>1</v>
      </c>
    </row>
    <row r="88" spans="1:3">
      <c r="A88" s="6" t="s">
        <v>57</v>
      </c>
      <c r="B88" s="5">
        <v>132</v>
      </c>
      <c r="C88" s="2">
        <v>1</v>
      </c>
    </row>
    <row r="89" spans="1:3">
      <c r="A89" s="6">
        <v>121</v>
      </c>
      <c r="B89" s="5">
        <v>133</v>
      </c>
      <c r="C89" s="2">
        <v>1</v>
      </c>
    </row>
    <row r="90" spans="1:3">
      <c r="A90" s="6">
        <v>133</v>
      </c>
      <c r="B90" s="4">
        <v>133.6</v>
      </c>
      <c r="C90" s="2">
        <v>1</v>
      </c>
    </row>
    <row r="91" spans="1:3">
      <c r="A91" s="6" t="s">
        <v>58</v>
      </c>
      <c r="B91" s="5">
        <v>134</v>
      </c>
      <c r="C91" s="2">
        <v>1</v>
      </c>
    </row>
    <row r="92" spans="1:3">
      <c r="A92" s="6">
        <v>119</v>
      </c>
      <c r="B92" s="4">
        <v>134.19999999999999</v>
      </c>
      <c r="C92" s="2">
        <v>1</v>
      </c>
    </row>
    <row r="93" spans="1:3">
      <c r="A93" s="6">
        <v>129</v>
      </c>
      <c r="B93" s="5">
        <v>135</v>
      </c>
      <c r="C93" s="2">
        <v>1</v>
      </c>
    </row>
    <row r="94" spans="1:3">
      <c r="A94" s="6" t="s">
        <v>59</v>
      </c>
      <c r="B94" s="4">
        <v>135.80000000000001</v>
      </c>
      <c r="C94" s="2">
        <v>1</v>
      </c>
    </row>
    <row r="95" spans="1:3">
      <c r="A95" s="6" t="s">
        <v>60</v>
      </c>
      <c r="B95" s="5">
        <v>138</v>
      </c>
      <c r="C95" s="2">
        <v>1</v>
      </c>
    </row>
    <row r="96" spans="1:3">
      <c r="A96" s="6" t="s">
        <v>61</v>
      </c>
      <c r="B96" s="5">
        <v>140</v>
      </c>
      <c r="C96" s="2">
        <v>1</v>
      </c>
    </row>
    <row r="97" spans="1:1">
      <c r="A97" s="6" t="s">
        <v>62</v>
      </c>
    </row>
    <row r="98" spans="1:1">
      <c r="A98" s="6">
        <v>118</v>
      </c>
    </row>
    <row r="99" spans="1:1">
      <c r="A99" s="6">
        <v>128</v>
      </c>
    </row>
  </sheetData>
  <pageMargins left="0.7" right="0.7" top="0.75" bottom="0.75" header="0.3" footer="0.3"/>
  <pageSetup paperSize="9" orientation="portrait" r:id="rId1"/>
  <ignoredErrors>
    <ignoredError sqref="L2 L3:L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="55" zoomScaleNormal="55" workbookViewId="0">
      <selection activeCell="M2" sqref="M2:M6"/>
    </sheetView>
  </sheetViews>
  <sheetFormatPr defaultRowHeight="15"/>
  <cols>
    <col min="9" max="9" width="10" bestFit="1" customWidth="1"/>
    <col min="10" max="10" width="12.140625" bestFit="1" customWidth="1"/>
    <col min="11" max="11" width="15" bestFit="1" customWidth="1"/>
    <col min="12" max="12" width="13.28515625" bestFit="1" customWidth="1"/>
    <col min="13" max="13" width="14.7109375" customWidth="1"/>
    <col min="14" max="14" width="14.5703125" customWidth="1"/>
    <col min="15" max="15" width="15" bestFit="1" customWidth="1"/>
    <col min="16" max="16" width="13.28515625" bestFit="1" customWidth="1"/>
  </cols>
  <sheetData>
    <row r="1" spans="1:20" ht="30">
      <c r="A1" s="45" t="s">
        <v>76</v>
      </c>
      <c r="B1" s="46"/>
      <c r="C1" s="46"/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13" t="s">
        <v>79</v>
      </c>
      <c r="K1" s="23" t="s">
        <v>80</v>
      </c>
      <c r="L1" s="23" t="s">
        <v>81</v>
      </c>
      <c r="M1" s="23" t="s">
        <v>82</v>
      </c>
      <c r="N1" s="22" t="s">
        <v>83</v>
      </c>
      <c r="O1" s="22" t="s">
        <v>73</v>
      </c>
      <c r="P1" s="22" t="s">
        <v>74</v>
      </c>
      <c r="Q1" s="42" t="s">
        <v>78</v>
      </c>
      <c r="R1" s="43"/>
      <c r="S1" s="44"/>
      <c r="T1" s="17">
        <f>SUM(D2:I2)</f>
        <v>50</v>
      </c>
    </row>
    <row r="2" spans="1:20">
      <c r="A2" s="45" t="s">
        <v>77</v>
      </c>
      <c r="B2" s="45"/>
      <c r="C2" s="45"/>
      <c r="D2" s="17">
        <v>2</v>
      </c>
      <c r="E2" s="17">
        <v>3</v>
      </c>
      <c r="F2" s="17">
        <v>6</v>
      </c>
      <c r="G2" s="17">
        <v>8</v>
      </c>
      <c r="H2" s="17">
        <v>22</v>
      </c>
      <c r="I2" s="17">
        <v>9</v>
      </c>
      <c r="J2" s="19">
        <v>1</v>
      </c>
      <c r="K2" s="20">
        <f>A4+T6</f>
        <v>1.771982327121798</v>
      </c>
      <c r="L2" s="20">
        <f>K2+$T$6</f>
        <v>2.5439646542435961</v>
      </c>
      <c r="M2" s="20">
        <f>K2+$T$6/2</f>
        <v>2.1579734906826968</v>
      </c>
      <c r="N2" s="17">
        <v>2</v>
      </c>
      <c r="O2" s="17">
        <f t="shared" ref="O2:O7" si="0">N2/$T$1</f>
        <v>0.04</v>
      </c>
      <c r="P2" s="17">
        <v>2</v>
      </c>
      <c r="Q2" s="42" t="s">
        <v>84</v>
      </c>
      <c r="R2" s="43"/>
      <c r="S2" s="44"/>
      <c r="T2" s="18">
        <v>1</v>
      </c>
    </row>
    <row r="3" spans="1:20">
      <c r="A3" s="13" t="s">
        <v>66</v>
      </c>
      <c r="J3" s="19">
        <v>2</v>
      </c>
      <c r="K3" s="20">
        <f>K2+$T$6</f>
        <v>2.5439646542435961</v>
      </c>
      <c r="L3" s="20">
        <f>K3+$T$6</f>
        <v>3.3159469813653941</v>
      </c>
      <c r="M3" s="20">
        <f>K3+$T$6/2</f>
        <v>2.9299558178044949</v>
      </c>
      <c r="N3" s="17">
        <v>3</v>
      </c>
      <c r="O3" s="17">
        <f t="shared" si="0"/>
        <v>0.06</v>
      </c>
      <c r="P3" s="17">
        <v>5</v>
      </c>
      <c r="Q3" s="42" t="s">
        <v>85</v>
      </c>
      <c r="R3" s="43"/>
      <c r="S3" s="44"/>
      <c r="T3" s="18">
        <v>6</v>
      </c>
    </row>
    <row r="4" spans="1:20" ht="24" customHeight="1">
      <c r="A4" s="9">
        <v>1</v>
      </c>
      <c r="J4" s="19">
        <v>3</v>
      </c>
      <c r="K4" s="20">
        <f>K3+$T$6</f>
        <v>3.3159469813653941</v>
      </c>
      <c r="L4" s="20">
        <f>K4+$T$6</f>
        <v>4.0879293084871922</v>
      </c>
      <c r="M4" s="20">
        <f>K4+$T$6/2</f>
        <v>3.7019381449262929</v>
      </c>
      <c r="N4" s="17">
        <v>6</v>
      </c>
      <c r="O4" s="17">
        <f t="shared" si="0"/>
        <v>0.12</v>
      </c>
      <c r="P4" s="17">
        <v>11</v>
      </c>
      <c r="Q4" s="47" t="s">
        <v>86</v>
      </c>
      <c r="R4" s="48"/>
      <c r="S4" s="49"/>
      <c r="T4" s="17">
        <f>(1+1.4*LN(T1))</f>
        <v>6.4768322075994043</v>
      </c>
    </row>
    <row r="5" spans="1:20">
      <c r="A5" s="9">
        <v>1</v>
      </c>
      <c r="J5" s="19">
        <v>4</v>
      </c>
      <c r="K5" s="20">
        <f>K4+$T$6</f>
        <v>4.0879293084871922</v>
      </c>
      <c r="L5" s="20">
        <f>K5+$T$6</f>
        <v>4.8599116356089898</v>
      </c>
      <c r="M5" s="20">
        <f>K5+$T$6/2</f>
        <v>4.473920472048091</v>
      </c>
      <c r="N5" s="17">
        <v>8</v>
      </c>
      <c r="O5" s="17">
        <f t="shared" si="0"/>
        <v>0.16</v>
      </c>
      <c r="P5" s="17">
        <v>19</v>
      </c>
      <c r="Q5" s="42" t="s">
        <v>87</v>
      </c>
      <c r="R5" s="43"/>
      <c r="S5" s="44"/>
      <c r="T5" s="17">
        <v>6</v>
      </c>
    </row>
    <row r="6" spans="1:20">
      <c r="A6" s="17">
        <v>2</v>
      </c>
      <c r="J6" s="19">
        <v>5</v>
      </c>
      <c r="K6" s="20">
        <f>K5+$T$6</f>
        <v>4.8599116356089898</v>
      </c>
      <c r="L6" s="20">
        <f>K6+$T$6</f>
        <v>5.6318939627307874</v>
      </c>
      <c r="M6" s="20">
        <f>K6+$T$6/2</f>
        <v>5.2459027991698886</v>
      </c>
      <c r="N6" s="17">
        <v>22</v>
      </c>
      <c r="O6" s="17">
        <f t="shared" si="0"/>
        <v>0.44</v>
      </c>
      <c r="P6" s="17">
        <v>41</v>
      </c>
      <c r="Q6" s="42" t="s">
        <v>88</v>
      </c>
      <c r="R6" s="43"/>
      <c r="S6" s="44"/>
      <c r="T6" s="20">
        <f>(T3 - T2)/T4</f>
        <v>0.77198232712179793</v>
      </c>
    </row>
    <row r="7" spans="1:20" ht="15" customHeight="1">
      <c r="A7" s="9">
        <v>2</v>
      </c>
      <c r="J7" s="19">
        <v>6</v>
      </c>
      <c r="K7" s="20">
        <f>K6+$T$6</f>
        <v>5.6318939627307874</v>
      </c>
      <c r="L7" s="20">
        <v>6</v>
      </c>
      <c r="M7" s="20">
        <f>K7 + (L7-K7)/2</f>
        <v>5.8159469813653937</v>
      </c>
      <c r="N7" s="17">
        <v>9</v>
      </c>
      <c r="O7" s="17">
        <f t="shared" si="0"/>
        <v>0.18</v>
      </c>
      <c r="P7" s="17">
        <v>50</v>
      </c>
    </row>
    <row r="8" spans="1:20">
      <c r="A8" s="9">
        <v>2</v>
      </c>
    </row>
    <row r="9" spans="1:20">
      <c r="A9" s="9">
        <v>3</v>
      </c>
    </row>
    <row r="10" spans="1:20">
      <c r="A10" s="9">
        <v>3</v>
      </c>
    </row>
    <row r="11" spans="1:20">
      <c r="A11" s="9">
        <v>3</v>
      </c>
    </row>
    <row r="12" spans="1:20">
      <c r="A12" s="9">
        <v>3</v>
      </c>
    </row>
    <row r="13" spans="1:20">
      <c r="A13" s="9">
        <v>3</v>
      </c>
    </row>
    <row r="14" spans="1:20">
      <c r="A14" s="9">
        <v>3</v>
      </c>
    </row>
    <row r="15" spans="1:20">
      <c r="A15" s="9">
        <v>4</v>
      </c>
    </row>
    <row r="16" spans="1:20">
      <c r="A16" s="9">
        <v>4</v>
      </c>
    </row>
    <row r="17" spans="1:1">
      <c r="A17" s="9">
        <v>4</v>
      </c>
    </row>
    <row r="18" spans="1:1">
      <c r="A18" s="9">
        <v>4</v>
      </c>
    </row>
    <row r="19" spans="1:1">
      <c r="A19" s="9">
        <v>4</v>
      </c>
    </row>
    <row r="20" spans="1:1">
      <c r="A20" s="9">
        <v>4</v>
      </c>
    </row>
    <row r="21" spans="1:1">
      <c r="A21" s="9">
        <v>4</v>
      </c>
    </row>
    <row r="22" spans="1:1">
      <c r="A22" s="9">
        <v>4</v>
      </c>
    </row>
    <row r="23" spans="1:1">
      <c r="A23" s="9">
        <v>5</v>
      </c>
    </row>
    <row r="24" spans="1:1">
      <c r="A24" s="9">
        <v>5</v>
      </c>
    </row>
    <row r="25" spans="1:1">
      <c r="A25" s="9">
        <v>5</v>
      </c>
    </row>
    <row r="26" spans="1:1">
      <c r="A26" s="9">
        <v>5</v>
      </c>
    </row>
    <row r="27" spans="1:1">
      <c r="A27" s="9">
        <v>5</v>
      </c>
    </row>
    <row r="28" spans="1:1">
      <c r="A28" s="9">
        <v>5</v>
      </c>
    </row>
    <row r="29" spans="1:1">
      <c r="A29" s="9">
        <v>5</v>
      </c>
    </row>
    <row r="30" spans="1:1">
      <c r="A30" s="9">
        <v>5</v>
      </c>
    </row>
    <row r="31" spans="1:1">
      <c r="A31" s="9">
        <v>5</v>
      </c>
    </row>
    <row r="32" spans="1:1">
      <c r="A32" s="9">
        <v>5</v>
      </c>
    </row>
    <row r="33" spans="1:1">
      <c r="A33" s="9">
        <v>5</v>
      </c>
    </row>
    <row r="34" spans="1:1">
      <c r="A34" s="9">
        <v>5</v>
      </c>
    </row>
    <row r="35" spans="1:1">
      <c r="A35" s="9">
        <v>5</v>
      </c>
    </row>
    <row r="36" spans="1:1">
      <c r="A36" s="9">
        <v>5</v>
      </c>
    </row>
    <row r="37" spans="1:1">
      <c r="A37" s="9">
        <v>5</v>
      </c>
    </row>
    <row r="38" spans="1:1">
      <c r="A38" s="9">
        <v>5</v>
      </c>
    </row>
    <row r="39" spans="1:1">
      <c r="A39" s="9">
        <v>5</v>
      </c>
    </row>
    <row r="40" spans="1:1">
      <c r="A40" s="9">
        <v>5</v>
      </c>
    </row>
    <row r="41" spans="1:1">
      <c r="A41" s="9">
        <v>5</v>
      </c>
    </row>
    <row r="42" spans="1:1">
      <c r="A42" s="9">
        <v>5</v>
      </c>
    </row>
    <row r="43" spans="1:1">
      <c r="A43" s="9">
        <v>5</v>
      </c>
    </row>
    <row r="44" spans="1:1">
      <c r="A44" s="9">
        <v>5</v>
      </c>
    </row>
    <row r="45" spans="1:1">
      <c r="A45" s="9">
        <v>6</v>
      </c>
    </row>
    <row r="46" spans="1:1">
      <c r="A46" s="9">
        <v>6</v>
      </c>
    </row>
    <row r="47" spans="1:1">
      <c r="A47" s="9">
        <v>6</v>
      </c>
    </row>
    <row r="48" spans="1:1">
      <c r="A48" s="9">
        <v>6</v>
      </c>
    </row>
    <row r="49" spans="1:1">
      <c r="A49" s="9">
        <v>6</v>
      </c>
    </row>
    <row r="50" spans="1:1">
      <c r="A50" s="9">
        <v>6</v>
      </c>
    </row>
    <row r="51" spans="1:1">
      <c r="A51" s="9">
        <v>6</v>
      </c>
    </row>
    <row r="52" spans="1:1">
      <c r="A52" s="9">
        <v>6</v>
      </c>
    </row>
    <row r="53" spans="1:1">
      <c r="A53" s="9">
        <v>6</v>
      </c>
    </row>
  </sheetData>
  <mergeCells count="8">
    <mergeCell ref="Q6:S6"/>
    <mergeCell ref="A1:C1"/>
    <mergeCell ref="A2:C2"/>
    <mergeCell ref="Q1:S1"/>
    <mergeCell ref="Q2:S2"/>
    <mergeCell ref="Q3:S3"/>
    <mergeCell ref="Q4:S4"/>
    <mergeCell ref="Q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12" zoomScale="70" zoomScaleNormal="70" workbookViewId="0">
      <selection activeCell="S12" sqref="S12"/>
    </sheetView>
  </sheetViews>
  <sheetFormatPr defaultRowHeight="15"/>
  <cols>
    <col min="1" max="1" width="11.85546875" bestFit="1" customWidth="1"/>
    <col min="2" max="2" width="10.5703125" bestFit="1" customWidth="1"/>
    <col min="4" max="5" width="10.5703125" bestFit="1" customWidth="1"/>
    <col min="9" max="9" width="12.28515625" bestFit="1" customWidth="1"/>
    <col min="10" max="10" width="22.140625" customWidth="1"/>
    <col min="11" max="11" width="12.28515625" bestFit="1" customWidth="1"/>
    <col min="12" max="12" width="12.140625" bestFit="1" customWidth="1"/>
    <col min="13" max="13" width="15" bestFit="1" customWidth="1"/>
    <col min="14" max="14" width="13.28515625" bestFit="1" customWidth="1"/>
  </cols>
  <sheetData>
    <row r="1" spans="1:14" ht="45">
      <c r="A1" s="21" t="s">
        <v>0</v>
      </c>
      <c r="B1" s="14" t="s">
        <v>66</v>
      </c>
      <c r="C1" s="14" t="s">
        <v>67</v>
      </c>
      <c r="D1" s="14" t="s">
        <v>63</v>
      </c>
      <c r="E1" s="14" t="s">
        <v>64</v>
      </c>
      <c r="F1" s="14" t="s">
        <v>65</v>
      </c>
      <c r="G1" s="14" t="s">
        <v>68</v>
      </c>
      <c r="H1" s="14" t="s">
        <v>69</v>
      </c>
      <c r="I1" s="15" t="s">
        <v>70</v>
      </c>
      <c r="J1" s="16" t="s">
        <v>71</v>
      </c>
      <c r="K1" s="15" t="s">
        <v>72</v>
      </c>
      <c r="L1" s="15" t="s">
        <v>75</v>
      </c>
      <c r="M1" s="15" t="s">
        <v>73</v>
      </c>
      <c r="N1" s="15" t="s">
        <v>74</v>
      </c>
    </row>
    <row r="2" spans="1:14" ht="28.5">
      <c r="A2" s="28" t="s">
        <v>89</v>
      </c>
      <c r="B2" s="26">
        <v>0.21398374000000001</v>
      </c>
      <c r="C2" s="25">
        <v>1</v>
      </c>
      <c r="D2" s="41">
        <f>MIN(B2:B101)</f>
        <v>0.21398374000000001</v>
      </c>
      <c r="E2" s="41">
        <f>MAX(B2:B101)</f>
        <v>1.8748763900000001</v>
      </c>
      <c r="F2" s="9">
        <f>1+1.4*LN(G2)</f>
        <v>7.4472382603833278</v>
      </c>
      <c r="G2" s="9">
        <v>100</v>
      </c>
      <c r="H2" s="12">
        <f>(E2-D2)/F2</f>
        <v>0.22302128546569555</v>
      </c>
      <c r="I2" s="29">
        <f>B2</f>
        <v>0.21398374000000001</v>
      </c>
      <c r="J2" s="29">
        <f>$I2+$H$2</f>
        <v>0.43700502546569553</v>
      </c>
      <c r="K2" s="11">
        <f>J2-$H$2/2</f>
        <v>0.32549438273284775</v>
      </c>
      <c r="L2" s="11">
        <f>SUM(C2:C6)</f>
        <v>5</v>
      </c>
      <c r="M2" s="11">
        <f>L2/$G$2</f>
        <v>0.05</v>
      </c>
      <c r="N2" s="11">
        <f>L2</f>
        <v>5</v>
      </c>
    </row>
    <row r="3" spans="1:14">
      <c r="A3" s="28" t="s">
        <v>90</v>
      </c>
      <c r="B3" s="26">
        <v>0.25832192999999998</v>
      </c>
      <c r="C3" s="25">
        <v>1</v>
      </c>
      <c r="F3" s="1"/>
      <c r="G3" s="1"/>
      <c r="H3" s="1"/>
      <c r="I3" s="29">
        <f>$I2+$H$2</f>
        <v>0.43700502546569553</v>
      </c>
      <c r="J3" s="29">
        <f t="shared" ref="J3:J8" si="0">$I3+$H$2</f>
        <v>0.66002631093139108</v>
      </c>
      <c r="K3" s="11">
        <f t="shared" ref="K3:K8" si="1">J3-$H$2/2</f>
        <v>0.54851566819854325</v>
      </c>
      <c r="L3" s="11">
        <f>SUM(C7:C18)</f>
        <v>12</v>
      </c>
      <c r="M3" s="11">
        <f t="shared" ref="M3:M9" si="2">L3/$G$2</f>
        <v>0.12</v>
      </c>
      <c r="N3" s="11">
        <f t="shared" ref="N3:N9" si="3">$L3 + $N2</f>
        <v>17</v>
      </c>
    </row>
    <row r="4" spans="1:14">
      <c r="A4" s="28" t="s">
        <v>91</v>
      </c>
      <c r="B4" s="26">
        <v>0.31529515000000002</v>
      </c>
      <c r="C4" s="25">
        <v>1</v>
      </c>
      <c r="F4" s="1"/>
      <c r="G4" s="1"/>
      <c r="H4" s="1"/>
      <c r="I4" s="29">
        <f t="shared" ref="I4:I9" si="4">$I3+$H$2</f>
        <v>0.66002631093139108</v>
      </c>
      <c r="J4" s="29">
        <f t="shared" si="0"/>
        <v>0.88304759639708663</v>
      </c>
      <c r="K4" s="11">
        <f t="shared" si="1"/>
        <v>0.77153695366423891</v>
      </c>
      <c r="L4" s="11">
        <f>SUM(C19:C44)</f>
        <v>26</v>
      </c>
      <c r="M4" s="11">
        <f t="shared" si="2"/>
        <v>0.26</v>
      </c>
      <c r="N4" s="11">
        <f t="shared" si="3"/>
        <v>43</v>
      </c>
    </row>
    <row r="5" spans="1:14">
      <c r="A5" s="28" t="s">
        <v>92</v>
      </c>
      <c r="B5" s="26">
        <v>0.3382135</v>
      </c>
      <c r="C5" s="25">
        <v>1</v>
      </c>
      <c r="F5" s="1"/>
      <c r="G5" s="1"/>
      <c r="H5" s="1"/>
      <c r="I5" s="29">
        <f t="shared" si="4"/>
        <v>0.88304759639708663</v>
      </c>
      <c r="J5" s="29">
        <f t="shared" si="0"/>
        <v>1.1060688818627822</v>
      </c>
      <c r="K5" s="11">
        <f t="shared" si="1"/>
        <v>0.99455823912993435</v>
      </c>
      <c r="L5" s="11">
        <f>SUM(C45:C64)</f>
        <v>20</v>
      </c>
      <c r="M5" s="11">
        <f t="shared" si="2"/>
        <v>0.2</v>
      </c>
      <c r="N5" s="11">
        <f t="shared" si="3"/>
        <v>63</v>
      </c>
    </row>
    <row r="6" spans="1:14">
      <c r="A6" s="28" t="s">
        <v>93</v>
      </c>
      <c r="B6" s="26">
        <v>0.43993342000000002</v>
      </c>
      <c r="C6" s="25">
        <v>1</v>
      </c>
      <c r="F6" s="1"/>
      <c r="G6" s="1"/>
      <c r="H6" s="1"/>
      <c r="I6" s="29">
        <f t="shared" si="4"/>
        <v>1.1060688818627822</v>
      </c>
      <c r="J6" s="29">
        <f t="shared" si="0"/>
        <v>1.3290901673284776</v>
      </c>
      <c r="K6" s="11">
        <f t="shared" si="1"/>
        <v>1.2175795245956298</v>
      </c>
      <c r="L6" s="11">
        <f>SUM(C44:C72)</f>
        <v>29</v>
      </c>
      <c r="M6" s="11">
        <f>L6/$G$2</f>
        <v>0.28999999999999998</v>
      </c>
      <c r="N6" s="11">
        <f t="shared" si="3"/>
        <v>92</v>
      </c>
    </row>
    <row r="7" spans="1:14">
      <c r="A7" s="28" t="s">
        <v>94</v>
      </c>
      <c r="B7" s="26">
        <v>0.49488378999999999</v>
      </c>
      <c r="C7" s="25">
        <v>1</v>
      </c>
      <c r="F7" s="1"/>
      <c r="G7" s="1"/>
      <c r="H7" s="1"/>
      <c r="I7" s="29">
        <f t="shared" si="4"/>
        <v>1.3290901673284776</v>
      </c>
      <c r="J7" s="29">
        <f t="shared" si="0"/>
        <v>1.5521114527941733</v>
      </c>
      <c r="K7" s="11">
        <f t="shared" si="1"/>
        <v>1.4406008100613255</v>
      </c>
      <c r="L7" s="11">
        <f>SUM(C89:C99)</f>
        <v>11</v>
      </c>
      <c r="M7" s="11">
        <f t="shared" si="2"/>
        <v>0.11</v>
      </c>
      <c r="N7" s="11">
        <f t="shared" si="3"/>
        <v>103</v>
      </c>
    </row>
    <row r="8" spans="1:14">
      <c r="A8" s="28" t="s">
        <v>95</v>
      </c>
      <c r="B8" s="26">
        <v>0.50409524000000006</v>
      </c>
      <c r="C8" s="25">
        <v>1</v>
      </c>
      <c r="F8" s="1"/>
      <c r="G8" s="1"/>
      <c r="H8" s="1"/>
      <c r="I8" s="29">
        <f t="shared" si="4"/>
        <v>1.5521114527941733</v>
      </c>
      <c r="J8" s="29">
        <f t="shared" si="0"/>
        <v>1.7751327382598689</v>
      </c>
      <c r="K8" s="11">
        <f t="shared" si="1"/>
        <v>1.6636220955270211</v>
      </c>
      <c r="L8" s="11">
        <f>SUM(C100)</f>
        <v>1</v>
      </c>
      <c r="M8" s="11">
        <f t="shared" si="2"/>
        <v>0.01</v>
      </c>
      <c r="N8" s="11">
        <f t="shared" si="3"/>
        <v>104</v>
      </c>
    </row>
    <row r="9" spans="1:14">
      <c r="A9" s="28" t="s">
        <v>96</v>
      </c>
      <c r="B9" s="27">
        <v>0.53930926000000001</v>
      </c>
      <c r="C9" s="11">
        <v>1</v>
      </c>
      <c r="F9" s="1"/>
      <c r="G9" s="1"/>
      <c r="H9" s="1"/>
      <c r="I9" s="29">
        <f t="shared" si="4"/>
        <v>1.7751327382598689</v>
      </c>
      <c r="J9" s="38">
        <f>B101</f>
        <v>1.8748763900000001</v>
      </c>
      <c r="K9" s="11">
        <f>J9-$H$2/2</f>
        <v>1.7633657472671522</v>
      </c>
      <c r="L9" s="11">
        <f>SUM(C101)</f>
        <v>1</v>
      </c>
      <c r="M9" s="11">
        <f t="shared" si="2"/>
        <v>0.01</v>
      </c>
      <c r="N9" s="11">
        <f t="shared" si="3"/>
        <v>105</v>
      </c>
    </row>
    <row r="10" spans="1:14">
      <c r="A10" s="28" t="s">
        <v>97</v>
      </c>
      <c r="B10" s="27">
        <v>0.54686389999999996</v>
      </c>
      <c r="C10" s="11">
        <v>1</v>
      </c>
    </row>
    <row r="11" spans="1:14">
      <c r="A11" s="28" t="s">
        <v>98</v>
      </c>
      <c r="B11" s="27">
        <v>0.59025817000000003</v>
      </c>
      <c r="C11" s="11">
        <v>1</v>
      </c>
    </row>
    <row r="12" spans="1:14">
      <c r="A12" s="28" t="s">
        <v>99</v>
      </c>
      <c r="B12" s="27">
        <v>0.60486759999999995</v>
      </c>
      <c r="C12" s="11">
        <v>1</v>
      </c>
    </row>
    <row r="13" spans="1:14">
      <c r="A13" s="28" t="s">
        <v>100</v>
      </c>
      <c r="B13" s="27">
        <v>0.60738124999999998</v>
      </c>
      <c r="C13" s="11">
        <v>1</v>
      </c>
    </row>
    <row r="14" spans="1:14">
      <c r="A14" s="28" t="s">
        <v>101</v>
      </c>
      <c r="B14" s="27">
        <v>0.60987356999999998</v>
      </c>
      <c r="C14" s="11">
        <v>1</v>
      </c>
    </row>
    <row r="15" spans="1:14">
      <c r="A15" s="28" t="s">
        <v>102</v>
      </c>
      <c r="B15" s="27">
        <v>0.61109645999999995</v>
      </c>
      <c r="C15" s="11">
        <v>1</v>
      </c>
    </row>
    <row r="16" spans="1:14">
      <c r="A16" s="28" t="s">
        <v>103</v>
      </c>
      <c r="B16" s="27">
        <v>0.63185446999999995</v>
      </c>
      <c r="C16" s="11">
        <v>1</v>
      </c>
    </row>
    <row r="17" spans="1:3">
      <c r="A17" s="28" t="s">
        <v>104</v>
      </c>
      <c r="B17" s="27">
        <v>0.65239473999999997</v>
      </c>
      <c r="C17" s="11">
        <v>1</v>
      </c>
    </row>
    <row r="18" spans="1:3">
      <c r="A18" s="28" t="s">
        <v>105</v>
      </c>
      <c r="B18" s="27">
        <v>0.66502074</v>
      </c>
      <c r="C18" s="11">
        <v>1</v>
      </c>
    </row>
    <row r="19" spans="1:3">
      <c r="A19" s="28" t="s">
        <v>106</v>
      </c>
      <c r="B19" s="27">
        <v>0.66566206000000006</v>
      </c>
      <c r="C19" s="11">
        <v>1</v>
      </c>
    </row>
    <row r="20" spans="1:3">
      <c r="A20" s="28" t="s">
        <v>107</v>
      </c>
      <c r="B20" s="27">
        <v>0.67329945999999996</v>
      </c>
      <c r="C20" s="11">
        <v>1</v>
      </c>
    </row>
    <row r="21" spans="1:3">
      <c r="A21" s="28" t="s">
        <v>108</v>
      </c>
      <c r="B21" s="27">
        <v>0.68639066000000004</v>
      </c>
      <c r="C21" s="11">
        <v>1</v>
      </c>
    </row>
    <row r="22" spans="1:3">
      <c r="A22" s="28" t="s">
        <v>109</v>
      </c>
      <c r="B22" s="27">
        <v>0.69646315999999997</v>
      </c>
      <c r="C22" s="11">
        <v>1</v>
      </c>
    </row>
    <row r="23" spans="1:3">
      <c r="A23" s="28" t="s">
        <v>110</v>
      </c>
      <c r="B23" s="27">
        <v>0.71265086</v>
      </c>
      <c r="C23" s="11">
        <v>1</v>
      </c>
    </row>
    <row r="24" spans="1:3">
      <c r="A24" s="28" t="s">
        <v>111</v>
      </c>
      <c r="B24" s="27">
        <v>0.71522996999999999</v>
      </c>
      <c r="C24" s="11">
        <v>1</v>
      </c>
    </row>
    <row r="25" spans="1:3">
      <c r="A25" s="28" t="s">
        <v>112</v>
      </c>
      <c r="B25" s="27">
        <v>0.72192621000000001</v>
      </c>
      <c r="C25" s="11">
        <v>1</v>
      </c>
    </row>
    <row r="26" spans="1:3">
      <c r="A26" s="28" t="s">
        <v>113</v>
      </c>
      <c r="B26" s="27">
        <v>0.72361969000000004</v>
      </c>
      <c r="C26" s="11">
        <v>1</v>
      </c>
    </row>
    <row r="27" spans="1:3">
      <c r="A27" s="28" t="s">
        <v>114</v>
      </c>
      <c r="B27" s="27">
        <v>0.74979351999999999</v>
      </c>
      <c r="C27" s="11">
        <v>1</v>
      </c>
    </row>
    <row r="28" spans="1:3">
      <c r="A28" s="28" t="s">
        <v>115</v>
      </c>
      <c r="B28" s="27">
        <v>0.75776633999999998</v>
      </c>
      <c r="C28" s="11">
        <v>1</v>
      </c>
    </row>
    <row r="29" spans="1:3">
      <c r="A29" s="28" t="s">
        <v>116</v>
      </c>
      <c r="B29" s="27">
        <v>0.76771727000000001</v>
      </c>
      <c r="C29" s="11">
        <v>1</v>
      </c>
    </row>
    <row r="30" spans="1:3">
      <c r="A30" s="28" t="s">
        <v>117</v>
      </c>
      <c r="B30" s="27">
        <v>0.77406980999999997</v>
      </c>
      <c r="C30" s="11">
        <v>1</v>
      </c>
    </row>
    <row r="31" spans="1:3">
      <c r="A31" s="28" t="s">
        <v>118</v>
      </c>
      <c r="B31" s="27">
        <v>0.77680747000000006</v>
      </c>
      <c r="C31" s="11">
        <v>1</v>
      </c>
    </row>
    <row r="32" spans="1:3">
      <c r="A32" s="28" t="s">
        <v>119</v>
      </c>
      <c r="B32" s="27">
        <v>0.78161594000000001</v>
      </c>
      <c r="C32" s="11">
        <v>1</v>
      </c>
    </row>
    <row r="33" spans="1:3">
      <c r="A33" s="28" t="s">
        <v>120</v>
      </c>
      <c r="B33" s="27">
        <v>0.78632108000000001</v>
      </c>
      <c r="C33" s="11">
        <v>1</v>
      </c>
    </row>
    <row r="34" spans="1:3">
      <c r="A34" s="28" t="s">
        <v>121</v>
      </c>
      <c r="B34" s="27">
        <v>0.78720263999999995</v>
      </c>
      <c r="C34" s="11">
        <v>1</v>
      </c>
    </row>
    <row r="35" spans="1:3">
      <c r="A35" s="28" t="s">
        <v>122</v>
      </c>
      <c r="B35" s="27">
        <v>0.79865010999999997</v>
      </c>
      <c r="C35" s="11">
        <v>1</v>
      </c>
    </row>
    <row r="36" spans="1:3">
      <c r="A36" s="28" t="s">
        <v>123</v>
      </c>
      <c r="B36" s="27">
        <v>0.81526016000000001</v>
      </c>
      <c r="C36" s="11">
        <v>1</v>
      </c>
    </row>
    <row r="37" spans="1:3">
      <c r="A37" s="28" t="s">
        <v>124</v>
      </c>
      <c r="B37" s="27">
        <v>0.82302014999999995</v>
      </c>
      <c r="C37" s="11">
        <v>1</v>
      </c>
    </row>
    <row r="38" spans="1:3">
      <c r="A38" s="28" t="s">
        <v>125</v>
      </c>
      <c r="B38" s="27">
        <v>0.82355365999999997</v>
      </c>
      <c r="C38" s="11">
        <v>1</v>
      </c>
    </row>
    <row r="39" spans="1:3">
      <c r="A39" s="28" t="s">
        <v>126</v>
      </c>
      <c r="B39" s="27">
        <v>0.83580502999999995</v>
      </c>
      <c r="C39" s="11">
        <v>1</v>
      </c>
    </row>
    <row r="40" spans="1:3">
      <c r="A40" s="28" t="s">
        <v>127</v>
      </c>
      <c r="B40" s="27">
        <v>0.84943462999999997</v>
      </c>
      <c r="C40" s="11">
        <v>1</v>
      </c>
    </row>
    <row r="41" spans="1:3">
      <c r="A41" s="28" t="s">
        <v>128</v>
      </c>
      <c r="B41" s="27">
        <v>0.85890087999999998</v>
      </c>
      <c r="C41" s="11">
        <v>1</v>
      </c>
    </row>
    <row r="42" spans="1:3">
      <c r="A42" s="28" t="s">
        <v>129</v>
      </c>
      <c r="B42" s="27">
        <v>0.87918459000000004</v>
      </c>
      <c r="C42" s="11">
        <v>1</v>
      </c>
    </row>
    <row r="43" spans="1:3">
      <c r="A43" s="28" t="s">
        <v>130</v>
      </c>
      <c r="B43" s="27">
        <v>0.88126134</v>
      </c>
      <c r="C43" s="11">
        <v>1</v>
      </c>
    </row>
    <row r="44" spans="1:3">
      <c r="A44" s="28" t="s">
        <v>131</v>
      </c>
      <c r="B44" s="27">
        <v>0.88276509999999997</v>
      </c>
      <c r="C44" s="11">
        <v>1</v>
      </c>
    </row>
    <row r="45" spans="1:3">
      <c r="A45" s="28" t="s">
        <v>132</v>
      </c>
      <c r="B45" s="27">
        <v>0.88719157999999998</v>
      </c>
      <c r="C45" s="11">
        <v>1</v>
      </c>
    </row>
    <row r="46" spans="1:3">
      <c r="A46" s="28" t="s">
        <v>133</v>
      </c>
      <c r="B46" s="27">
        <v>0.90625882999999996</v>
      </c>
      <c r="C46" s="11">
        <v>1</v>
      </c>
    </row>
    <row r="47" spans="1:3">
      <c r="A47" s="28" t="s">
        <v>134</v>
      </c>
      <c r="B47" s="27">
        <v>0.91103144000000003</v>
      </c>
      <c r="C47" s="11">
        <v>1</v>
      </c>
    </row>
    <row r="48" spans="1:3">
      <c r="A48" s="28" t="s">
        <v>135</v>
      </c>
      <c r="B48" s="27">
        <v>0.92217983999999997</v>
      </c>
      <c r="C48" s="11">
        <v>1</v>
      </c>
    </row>
    <row r="49" spans="1:3">
      <c r="A49" s="28" t="s">
        <v>136</v>
      </c>
      <c r="B49" s="27">
        <v>0.94160580000000005</v>
      </c>
      <c r="C49" s="11">
        <v>1</v>
      </c>
    </row>
    <row r="50" spans="1:3">
      <c r="A50" s="28" t="s">
        <v>137</v>
      </c>
      <c r="B50" s="27">
        <v>0.95130778000000005</v>
      </c>
      <c r="C50" s="11">
        <v>1</v>
      </c>
    </row>
    <row r="51" spans="1:3">
      <c r="A51" s="28" t="s">
        <v>138</v>
      </c>
      <c r="B51" s="27">
        <v>0.95433299999999999</v>
      </c>
      <c r="C51" s="11">
        <v>1</v>
      </c>
    </row>
    <row r="52" spans="1:3">
      <c r="A52" s="28" t="s">
        <v>139</v>
      </c>
      <c r="B52" s="27">
        <v>0.97384630000000005</v>
      </c>
      <c r="C52" s="11">
        <v>1</v>
      </c>
    </row>
    <row r="53" spans="1:3">
      <c r="A53" s="28" t="s">
        <v>140</v>
      </c>
      <c r="B53" s="27">
        <v>0.97412237000000002</v>
      </c>
      <c r="C53" s="11">
        <v>1</v>
      </c>
    </row>
    <row r="54" spans="1:3">
      <c r="A54" s="28" t="s">
        <v>141</v>
      </c>
      <c r="B54" s="27">
        <v>0.98420392000000001</v>
      </c>
      <c r="C54" s="11">
        <v>1</v>
      </c>
    </row>
    <row r="55" spans="1:3">
      <c r="A55" s="28" t="s">
        <v>142</v>
      </c>
      <c r="B55" s="27">
        <v>0.99101068999999997</v>
      </c>
      <c r="C55" s="11">
        <v>1</v>
      </c>
    </row>
    <row r="56" spans="1:3">
      <c r="A56" s="28" t="s">
        <v>143</v>
      </c>
      <c r="B56" s="27">
        <v>0.99578226000000003</v>
      </c>
      <c r="C56" s="11">
        <v>1</v>
      </c>
    </row>
    <row r="57" spans="1:3">
      <c r="A57" s="28" t="s">
        <v>144</v>
      </c>
      <c r="B57" s="27">
        <v>1.00136848</v>
      </c>
      <c r="C57" s="11">
        <v>1</v>
      </c>
    </row>
    <row r="58" spans="1:3">
      <c r="A58" s="28" t="s">
        <v>145</v>
      </c>
      <c r="B58" s="27">
        <v>1.0029847700000001</v>
      </c>
      <c r="C58" s="11">
        <v>1</v>
      </c>
    </row>
    <row r="59" spans="1:3">
      <c r="A59" s="28" t="s">
        <v>146</v>
      </c>
      <c r="B59" s="27">
        <v>1.02453946</v>
      </c>
      <c r="C59" s="11">
        <v>1</v>
      </c>
    </row>
    <row r="60" spans="1:3">
      <c r="A60" s="28" t="s">
        <v>147</v>
      </c>
      <c r="B60" s="27">
        <v>1.0288758499999999</v>
      </c>
      <c r="C60" s="11">
        <v>1</v>
      </c>
    </row>
    <row r="61" spans="1:3">
      <c r="A61" s="28" t="s">
        <v>148</v>
      </c>
      <c r="B61" s="27">
        <v>1.0391314</v>
      </c>
      <c r="C61" s="11">
        <v>1</v>
      </c>
    </row>
    <row r="62" spans="1:3">
      <c r="A62" s="28" t="s">
        <v>149</v>
      </c>
      <c r="B62" s="27">
        <v>1.0515177</v>
      </c>
      <c r="C62" s="11">
        <v>1</v>
      </c>
    </row>
    <row r="63" spans="1:3">
      <c r="A63" s="28" t="s">
        <v>150</v>
      </c>
      <c r="B63" s="27">
        <v>1.0593247400000001</v>
      </c>
      <c r="C63" s="11">
        <v>1</v>
      </c>
    </row>
    <row r="64" spans="1:3">
      <c r="A64" s="28" t="s">
        <v>151</v>
      </c>
      <c r="B64" s="27">
        <v>1.06382694</v>
      </c>
      <c r="C64" s="11">
        <v>1</v>
      </c>
    </row>
    <row r="65" spans="1:3">
      <c r="A65" s="28" t="s">
        <v>152</v>
      </c>
      <c r="B65" s="27">
        <v>1.0643041499999999</v>
      </c>
      <c r="C65" s="11">
        <v>1</v>
      </c>
    </row>
    <row r="66" spans="1:3">
      <c r="A66" s="28" t="s">
        <v>153</v>
      </c>
      <c r="B66" s="27">
        <v>1.07515286</v>
      </c>
      <c r="C66" s="11">
        <v>1</v>
      </c>
    </row>
    <row r="67" spans="1:3">
      <c r="A67" s="28" t="s">
        <v>154</v>
      </c>
      <c r="B67" s="27">
        <v>1.07884146</v>
      </c>
      <c r="C67" s="11">
        <v>1</v>
      </c>
    </row>
    <row r="68" spans="1:3">
      <c r="A68" s="28" t="s">
        <v>155</v>
      </c>
      <c r="B68" s="27">
        <v>1.0945361899999999</v>
      </c>
      <c r="C68" s="11">
        <v>1</v>
      </c>
    </row>
    <row r="69" spans="1:3">
      <c r="A69" s="28" t="s">
        <v>156</v>
      </c>
      <c r="B69" s="27">
        <v>1.0979642000000001</v>
      </c>
      <c r="C69" s="11">
        <v>1</v>
      </c>
    </row>
    <row r="70" spans="1:3">
      <c r="A70" s="28" t="s">
        <v>157</v>
      </c>
      <c r="B70" s="27">
        <v>1.1030418200000001</v>
      </c>
      <c r="C70" s="11">
        <v>1</v>
      </c>
    </row>
    <row r="71" spans="1:3">
      <c r="A71" s="28" t="s">
        <v>158</v>
      </c>
      <c r="B71" s="27">
        <v>1.1071180300000001</v>
      </c>
      <c r="C71" s="11">
        <v>1</v>
      </c>
    </row>
    <row r="72" spans="1:3">
      <c r="A72" s="28" t="s">
        <v>159</v>
      </c>
      <c r="B72" s="27">
        <v>1.1275334299999999</v>
      </c>
      <c r="C72" s="11">
        <v>1</v>
      </c>
    </row>
    <row r="73" spans="1:3">
      <c r="A73" s="28" t="s">
        <v>160</v>
      </c>
      <c r="B73" s="27">
        <v>1.14285583</v>
      </c>
      <c r="C73" s="11">
        <v>1</v>
      </c>
    </row>
    <row r="74" spans="1:3">
      <c r="A74" s="28" t="s">
        <v>161</v>
      </c>
      <c r="B74" s="27">
        <v>1.16915277</v>
      </c>
      <c r="C74" s="11">
        <v>1</v>
      </c>
    </row>
    <row r="75" spans="1:3">
      <c r="A75" s="28" t="s">
        <v>162</v>
      </c>
      <c r="B75" s="27">
        <v>1.1834613899999999</v>
      </c>
      <c r="C75" s="11">
        <v>1</v>
      </c>
    </row>
    <row r="76" spans="1:3">
      <c r="A76" s="28" t="s">
        <v>163</v>
      </c>
      <c r="B76" s="27">
        <v>1.2056732100000001</v>
      </c>
      <c r="C76" s="11">
        <v>1</v>
      </c>
    </row>
    <row r="77" spans="1:3">
      <c r="A77" s="28" t="s">
        <v>164</v>
      </c>
      <c r="B77" s="27">
        <v>1.2149628299999999</v>
      </c>
      <c r="C77" s="11">
        <v>1</v>
      </c>
    </row>
    <row r="78" spans="1:3">
      <c r="A78" s="28" t="s">
        <v>165</v>
      </c>
      <c r="B78" s="27">
        <v>1.21582933</v>
      </c>
      <c r="C78" s="11">
        <v>1</v>
      </c>
    </row>
    <row r="79" spans="1:3">
      <c r="A79" s="28" t="s">
        <v>166</v>
      </c>
      <c r="B79" s="27">
        <v>1.22896107</v>
      </c>
      <c r="C79" s="11">
        <v>1</v>
      </c>
    </row>
    <row r="80" spans="1:3">
      <c r="A80" s="28" t="s">
        <v>167</v>
      </c>
      <c r="B80" s="27">
        <v>1.23004829</v>
      </c>
      <c r="C80" s="11">
        <v>1</v>
      </c>
    </row>
    <row r="81" spans="1:3">
      <c r="A81" s="28" t="s">
        <v>168</v>
      </c>
      <c r="B81" s="27">
        <v>1.2352767099999999</v>
      </c>
      <c r="C81" s="11">
        <v>1</v>
      </c>
    </row>
    <row r="82" spans="1:3">
      <c r="A82" s="28" t="s">
        <v>169</v>
      </c>
      <c r="B82" s="27">
        <v>1.24560914</v>
      </c>
      <c r="C82" s="11">
        <v>1</v>
      </c>
    </row>
    <row r="83" spans="1:3">
      <c r="A83" s="28" t="s">
        <v>170</v>
      </c>
      <c r="B83" s="27">
        <v>1.24597822</v>
      </c>
      <c r="C83" s="11">
        <v>1</v>
      </c>
    </row>
    <row r="84" spans="1:3">
      <c r="A84" s="28" t="s">
        <v>171</v>
      </c>
      <c r="B84" s="27">
        <v>1.2501588699999999</v>
      </c>
      <c r="C84" s="11">
        <v>1</v>
      </c>
    </row>
    <row r="85" spans="1:3">
      <c r="A85" s="28" t="s">
        <v>172</v>
      </c>
      <c r="B85" s="27">
        <v>1.25494818</v>
      </c>
      <c r="C85" s="11">
        <v>1</v>
      </c>
    </row>
    <row r="86" spans="1:3">
      <c r="A86" s="28" t="s">
        <v>173</v>
      </c>
      <c r="B86" s="27">
        <v>1.2564162400000001</v>
      </c>
      <c r="C86" s="11">
        <v>1</v>
      </c>
    </row>
    <row r="87" spans="1:3">
      <c r="A87" s="28" t="s">
        <v>174</v>
      </c>
      <c r="B87" s="27">
        <v>1.31749231</v>
      </c>
      <c r="C87" s="11">
        <v>1</v>
      </c>
    </row>
    <row r="88" spans="1:3">
      <c r="A88" s="28" t="s">
        <v>175</v>
      </c>
      <c r="B88" s="27">
        <v>1.3262378500000001</v>
      </c>
      <c r="C88" s="11">
        <v>1</v>
      </c>
    </row>
    <row r="89" spans="1:3">
      <c r="A89" s="28" t="s">
        <v>176</v>
      </c>
      <c r="B89" s="27">
        <v>1.32777678</v>
      </c>
      <c r="C89" s="11">
        <v>1</v>
      </c>
    </row>
    <row r="90" spans="1:3">
      <c r="A90" s="28" t="s">
        <v>177</v>
      </c>
      <c r="B90" s="27">
        <v>1.3644375099999999</v>
      </c>
      <c r="C90" s="11">
        <v>1</v>
      </c>
    </row>
    <row r="91" spans="1:3">
      <c r="A91" s="28" t="s">
        <v>178</v>
      </c>
      <c r="B91" s="27">
        <v>1.3827028100000001</v>
      </c>
      <c r="C91" s="11">
        <v>1</v>
      </c>
    </row>
    <row r="92" spans="1:3">
      <c r="A92" s="28" t="s">
        <v>179</v>
      </c>
      <c r="B92" s="27">
        <v>1.3846759</v>
      </c>
      <c r="C92" s="11">
        <v>1</v>
      </c>
    </row>
    <row r="93" spans="1:3">
      <c r="A93" s="28" t="s">
        <v>180</v>
      </c>
      <c r="B93" s="27">
        <v>1.39038211</v>
      </c>
      <c r="C93" s="11">
        <v>1</v>
      </c>
    </row>
    <row r="94" spans="1:3">
      <c r="A94" s="28" t="s">
        <v>181</v>
      </c>
      <c r="B94" s="27">
        <v>1.3992566900000001</v>
      </c>
      <c r="C94" s="11">
        <v>1</v>
      </c>
    </row>
    <row r="95" spans="1:3">
      <c r="A95" s="28" t="s">
        <v>182</v>
      </c>
      <c r="B95" s="27">
        <v>1.40929416</v>
      </c>
      <c r="C95" s="11">
        <v>1</v>
      </c>
    </row>
    <row r="96" spans="1:3">
      <c r="A96" s="28" t="s">
        <v>183</v>
      </c>
      <c r="B96" s="27">
        <v>1.4522116300000001</v>
      </c>
      <c r="C96" s="11">
        <v>1</v>
      </c>
    </row>
    <row r="97" spans="1:3">
      <c r="A97" s="28" t="s">
        <v>184</v>
      </c>
      <c r="B97" s="27">
        <v>1.4568654599999999</v>
      </c>
      <c r="C97" s="11">
        <v>1</v>
      </c>
    </row>
    <row r="98" spans="1:3">
      <c r="A98" s="28" t="s">
        <v>185</v>
      </c>
      <c r="B98" s="27">
        <v>1.49160615</v>
      </c>
      <c r="C98" s="11">
        <v>1</v>
      </c>
    </row>
    <row r="99" spans="1:3">
      <c r="A99" s="28" t="s">
        <v>186</v>
      </c>
      <c r="B99" s="27">
        <v>1.5135481099999999</v>
      </c>
      <c r="C99" s="11">
        <v>1</v>
      </c>
    </row>
    <row r="100" spans="1:3">
      <c r="A100" s="28" t="s">
        <v>187</v>
      </c>
      <c r="B100" s="27">
        <v>1.7364999699999999</v>
      </c>
      <c r="C100" s="11">
        <v>1</v>
      </c>
    </row>
    <row r="101" spans="1:3">
      <c r="A101" s="28" t="s">
        <v>188</v>
      </c>
      <c r="B101" s="27">
        <v>1.8748763900000001</v>
      </c>
      <c r="C101" s="1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50" zoomScaleNormal="50" workbookViewId="0">
      <selection activeCell="X22" sqref="X22"/>
    </sheetView>
  </sheetViews>
  <sheetFormatPr defaultRowHeight="15"/>
  <cols>
    <col min="1" max="8" width="9.140625" style="1"/>
    <col min="9" max="9" width="12.28515625" style="1" bestFit="1" customWidth="1"/>
    <col min="10" max="10" width="18.7109375" style="1" bestFit="1" customWidth="1"/>
    <col min="11" max="11" width="12.28515625" style="1" bestFit="1" customWidth="1"/>
    <col min="12" max="12" width="12.140625" style="1" bestFit="1" customWidth="1"/>
    <col min="13" max="13" width="15" style="1" bestFit="1" customWidth="1"/>
    <col min="14" max="14" width="13.28515625" style="1" bestFit="1" customWidth="1"/>
    <col min="15" max="16384" width="9.140625" style="1"/>
  </cols>
  <sheetData>
    <row r="1" spans="1:14" ht="45">
      <c r="A1" s="24" t="s">
        <v>0</v>
      </c>
      <c r="B1" s="14" t="s">
        <v>66</v>
      </c>
      <c r="C1" s="14" t="s">
        <v>67</v>
      </c>
      <c r="D1" s="14" t="s">
        <v>63</v>
      </c>
      <c r="E1" s="14" t="s">
        <v>64</v>
      </c>
      <c r="F1" s="14" t="s">
        <v>65</v>
      </c>
      <c r="G1" s="14" t="s">
        <v>68</v>
      </c>
      <c r="H1" s="14" t="s">
        <v>69</v>
      </c>
      <c r="I1" s="15" t="s">
        <v>70</v>
      </c>
      <c r="J1" s="16" t="s">
        <v>71</v>
      </c>
      <c r="K1" s="15" t="s">
        <v>72</v>
      </c>
      <c r="L1" s="15" t="s">
        <v>75</v>
      </c>
      <c r="M1" s="15" t="s">
        <v>73</v>
      </c>
      <c r="N1" s="15" t="s">
        <v>74</v>
      </c>
    </row>
    <row r="2" spans="1:14">
      <c r="A2" s="30">
        <v>2</v>
      </c>
      <c r="B2" s="9">
        <v>2</v>
      </c>
      <c r="C2" s="9">
        <v>6</v>
      </c>
      <c r="D2" s="9">
        <v>2</v>
      </c>
      <c r="E2" s="9">
        <v>5</v>
      </c>
      <c r="F2" s="9">
        <f>1+1.4*LN(G2)</f>
        <v>5.7616763343270172</v>
      </c>
      <c r="G2" s="9">
        <v>30</v>
      </c>
      <c r="H2" s="37">
        <f>(E2-D2)/F2</f>
        <v>0.5206817991712841</v>
      </c>
      <c r="I2" s="29">
        <f>B2</f>
        <v>2</v>
      </c>
      <c r="J2" s="29">
        <f>$I2+$H$2</f>
        <v>2.520681799171284</v>
      </c>
      <c r="K2" s="11">
        <f>J2-$H$2/2</f>
        <v>2.2603408995856418</v>
      </c>
      <c r="L2" s="11">
        <f>SUM(C2)</f>
        <v>6</v>
      </c>
      <c r="M2" s="11">
        <f>L2/$G$2</f>
        <v>0.2</v>
      </c>
      <c r="N2" s="11">
        <f>L2</f>
        <v>6</v>
      </c>
    </row>
    <row r="3" spans="1:14">
      <c r="A3" s="9">
        <v>2</v>
      </c>
      <c r="B3" s="9">
        <v>3</v>
      </c>
      <c r="C3" s="9">
        <v>11</v>
      </c>
      <c r="I3" s="29">
        <f>$I2+$H$2</f>
        <v>2.520681799171284</v>
      </c>
      <c r="J3" s="29">
        <f t="shared" ref="J3:J6" si="0">$I3+$H$2</f>
        <v>3.041363598342568</v>
      </c>
      <c r="K3" s="11">
        <f t="shared" ref="K3:K6" si="1">J3-$H$2/2</f>
        <v>2.7810226987569258</v>
      </c>
      <c r="L3" s="11">
        <v>0</v>
      </c>
      <c r="M3" s="11">
        <f t="shared" ref="M3:M7" si="2">L3/$G$2</f>
        <v>0</v>
      </c>
      <c r="N3" s="11">
        <f t="shared" ref="N3:N7" si="3">$L3 + $N2</f>
        <v>6</v>
      </c>
    </row>
    <row r="4" spans="1:14">
      <c r="A4" s="9">
        <v>2</v>
      </c>
      <c r="B4" s="9">
        <v>4</v>
      </c>
      <c r="C4" s="9">
        <v>9</v>
      </c>
      <c r="I4" s="29">
        <f t="shared" ref="I4:I7" si="4">$I3+$H$2</f>
        <v>3.041363598342568</v>
      </c>
      <c r="J4" s="29">
        <f t="shared" si="0"/>
        <v>3.562045397513852</v>
      </c>
      <c r="K4" s="11">
        <f t="shared" si="1"/>
        <v>3.3017044979282097</v>
      </c>
      <c r="L4" s="11">
        <f>C3</f>
        <v>11</v>
      </c>
      <c r="M4" s="11">
        <f t="shared" si="2"/>
        <v>0.36666666666666664</v>
      </c>
      <c r="N4" s="11">
        <f t="shared" si="3"/>
        <v>17</v>
      </c>
    </row>
    <row r="5" spans="1:14">
      <c r="A5" s="9">
        <v>2</v>
      </c>
      <c r="B5" s="9">
        <v>5</v>
      </c>
      <c r="C5" s="9">
        <v>4</v>
      </c>
      <c r="I5" s="29">
        <f t="shared" si="4"/>
        <v>3.562045397513852</v>
      </c>
      <c r="J5" s="29">
        <f t="shared" si="0"/>
        <v>4.082727196685136</v>
      </c>
      <c r="K5" s="11">
        <f t="shared" si="1"/>
        <v>3.8223862970994937</v>
      </c>
      <c r="L5" s="11">
        <v>0</v>
      </c>
      <c r="M5" s="11">
        <f t="shared" si="2"/>
        <v>0</v>
      </c>
      <c r="N5" s="11">
        <f t="shared" si="3"/>
        <v>17</v>
      </c>
    </row>
    <row r="6" spans="1:14">
      <c r="A6" s="9">
        <v>2</v>
      </c>
      <c r="I6" s="29">
        <f t="shared" si="4"/>
        <v>4.082727196685136</v>
      </c>
      <c r="J6" s="29">
        <f t="shared" si="0"/>
        <v>4.6034089958564204</v>
      </c>
      <c r="K6" s="11">
        <f t="shared" si="1"/>
        <v>4.3430680962707786</v>
      </c>
      <c r="L6" s="11">
        <f>C4</f>
        <v>9</v>
      </c>
      <c r="M6" s="11">
        <f>L6/$G$2</f>
        <v>0.3</v>
      </c>
      <c r="N6" s="11">
        <f t="shared" si="3"/>
        <v>26</v>
      </c>
    </row>
    <row r="7" spans="1:14">
      <c r="A7" s="9">
        <v>2</v>
      </c>
      <c r="I7" s="29">
        <f t="shared" si="4"/>
        <v>4.6034089958564204</v>
      </c>
      <c r="J7" s="29">
        <f>B5</f>
        <v>5</v>
      </c>
      <c r="K7" s="11">
        <f>J7-$H$2/2</f>
        <v>4.7396591004143582</v>
      </c>
      <c r="L7" s="32">
        <f>C5</f>
        <v>4</v>
      </c>
      <c r="M7" s="32">
        <f t="shared" si="2"/>
        <v>0.13333333333333333</v>
      </c>
      <c r="N7" s="32">
        <f t="shared" si="3"/>
        <v>30</v>
      </c>
    </row>
    <row r="8" spans="1:14">
      <c r="A8" s="17">
        <v>3</v>
      </c>
      <c r="I8" s="35"/>
      <c r="J8" s="35"/>
      <c r="K8" s="36"/>
      <c r="L8" s="36"/>
      <c r="M8" s="36"/>
      <c r="N8" s="36"/>
    </row>
    <row r="9" spans="1:14">
      <c r="A9" s="9">
        <v>3</v>
      </c>
      <c r="I9" s="33"/>
      <c r="J9" s="33"/>
      <c r="K9" s="34"/>
      <c r="L9" s="34"/>
      <c r="M9" s="34"/>
      <c r="N9" s="34"/>
    </row>
    <row r="10" spans="1:14">
      <c r="A10" s="31">
        <v>3</v>
      </c>
    </row>
    <row r="11" spans="1:14">
      <c r="A11" s="31">
        <v>3</v>
      </c>
    </row>
    <row r="12" spans="1:14">
      <c r="A12" s="31">
        <v>3</v>
      </c>
    </row>
    <row r="13" spans="1:14">
      <c r="A13" s="31">
        <v>3</v>
      </c>
    </row>
    <row r="14" spans="1:14">
      <c r="A14" s="31">
        <v>3</v>
      </c>
    </row>
    <row r="15" spans="1:14">
      <c r="A15" s="31">
        <v>3</v>
      </c>
    </row>
    <row r="16" spans="1:14">
      <c r="A16" s="31">
        <v>3</v>
      </c>
    </row>
    <row r="17" spans="1:1">
      <c r="A17" s="31">
        <v>3</v>
      </c>
    </row>
    <row r="18" spans="1:1">
      <c r="A18" s="31">
        <v>3</v>
      </c>
    </row>
    <row r="19" spans="1:1">
      <c r="A19" s="31">
        <v>4</v>
      </c>
    </row>
    <row r="20" spans="1:1">
      <c r="A20" s="31">
        <v>4</v>
      </c>
    </row>
    <row r="21" spans="1:1">
      <c r="A21" s="31">
        <v>4</v>
      </c>
    </row>
    <row r="22" spans="1:1">
      <c r="A22" s="31">
        <v>4</v>
      </c>
    </row>
    <row r="23" spans="1:1">
      <c r="A23" s="31">
        <v>4</v>
      </c>
    </row>
    <row r="24" spans="1:1">
      <c r="A24" s="31">
        <v>4</v>
      </c>
    </row>
    <row r="25" spans="1:1">
      <c r="A25" s="31">
        <v>4</v>
      </c>
    </row>
    <row r="26" spans="1:1">
      <c r="A26" s="31">
        <v>4</v>
      </c>
    </row>
    <row r="27" spans="1:1">
      <c r="A27" s="31">
        <v>4</v>
      </c>
    </row>
    <row r="28" spans="1:1">
      <c r="A28" s="31">
        <v>5</v>
      </c>
    </row>
    <row r="29" spans="1:1">
      <c r="A29" s="31">
        <v>5</v>
      </c>
    </row>
    <row r="30" spans="1:1">
      <c r="A30" s="31">
        <v>5</v>
      </c>
    </row>
    <row r="31" spans="1:1">
      <c r="A31" s="31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1" zoomScale="70" zoomScaleNormal="70" workbookViewId="0">
      <selection activeCell="K42" sqref="K42"/>
    </sheetView>
  </sheetViews>
  <sheetFormatPr defaultRowHeight="15"/>
  <cols>
    <col min="9" max="9" width="12.28515625" bestFit="1" customWidth="1"/>
    <col min="10" max="10" width="18.7109375" bestFit="1" customWidth="1"/>
    <col min="11" max="11" width="12.28515625" bestFit="1" customWidth="1"/>
    <col min="12" max="12" width="12.140625" bestFit="1" customWidth="1"/>
    <col min="13" max="13" width="15" bestFit="1" customWidth="1"/>
    <col min="14" max="14" width="13.28515625" bestFit="1" customWidth="1"/>
  </cols>
  <sheetData>
    <row r="1" spans="1:14" ht="45">
      <c r="A1" s="24" t="s">
        <v>0</v>
      </c>
      <c r="B1" s="14" t="s">
        <v>66</v>
      </c>
      <c r="C1" s="14" t="s">
        <v>67</v>
      </c>
      <c r="D1" s="14" t="s">
        <v>63</v>
      </c>
      <c r="E1" s="14" t="s">
        <v>64</v>
      </c>
      <c r="F1" s="14" t="s">
        <v>65</v>
      </c>
      <c r="G1" s="14" t="s">
        <v>68</v>
      </c>
      <c r="H1" s="14" t="s">
        <v>69</v>
      </c>
      <c r="I1" s="15" t="s">
        <v>70</v>
      </c>
      <c r="J1" s="16" t="s">
        <v>71</v>
      </c>
      <c r="K1" s="15" t="s">
        <v>72</v>
      </c>
      <c r="L1" s="15" t="s">
        <v>75</v>
      </c>
      <c r="M1" s="15" t="s">
        <v>73</v>
      </c>
      <c r="N1" s="15" t="s">
        <v>74</v>
      </c>
    </row>
    <row r="2" spans="1:14">
      <c r="A2" s="30">
        <v>10</v>
      </c>
      <c r="B2" s="39">
        <v>10</v>
      </c>
      <c r="C2" s="39">
        <v>1</v>
      </c>
      <c r="D2" s="9">
        <v>10</v>
      </c>
      <c r="E2" s="9">
        <v>20</v>
      </c>
      <c r="F2" s="9">
        <f>1+1.4*LN(G2)</f>
        <v>5.7616763343270172</v>
      </c>
      <c r="G2" s="9">
        <v>30</v>
      </c>
      <c r="H2" s="37">
        <f>(E2-D2)/F2</f>
        <v>1.7356059972376134</v>
      </c>
      <c r="I2" s="29">
        <f>B2</f>
        <v>10</v>
      </c>
      <c r="J2" s="29">
        <f>$I2+$H$2</f>
        <v>11.735605997237613</v>
      </c>
      <c r="K2" s="11">
        <f>J2-$H$2/2</f>
        <v>10.867802998618806</v>
      </c>
      <c r="L2" s="11">
        <f>SUM(C2:C3)</f>
        <v>2</v>
      </c>
      <c r="M2" s="11">
        <f>L2/$G$2</f>
        <v>6.6666666666666666E-2</v>
      </c>
      <c r="N2" s="11">
        <f>L2</f>
        <v>2</v>
      </c>
    </row>
    <row r="3" spans="1:14">
      <c r="A3" s="9">
        <v>11</v>
      </c>
      <c r="B3" s="39">
        <v>11</v>
      </c>
      <c r="C3" s="39">
        <v>1</v>
      </c>
      <c r="F3" s="1"/>
      <c r="G3" s="1"/>
      <c r="H3" s="1"/>
      <c r="I3" s="29">
        <f>$I2+$H$2</f>
        <v>11.735605997237613</v>
      </c>
      <c r="J3" s="29">
        <f t="shared" ref="J3:J5" si="0">$I3+$H$2</f>
        <v>13.471211994475226</v>
      </c>
      <c r="K3" s="11">
        <f t="shared" ref="K3:K6" si="1">J3-$H$2/2</f>
        <v>12.603408995856419</v>
      </c>
      <c r="L3" s="11">
        <f>SUM(C4:C5)</f>
        <v>6</v>
      </c>
      <c r="M3" s="11">
        <f t="shared" ref="M3:M5" si="2">L3/$G$2</f>
        <v>0.2</v>
      </c>
      <c r="N3" s="11">
        <f t="shared" ref="N3:N5" si="3">$L3 + $N2</f>
        <v>8</v>
      </c>
    </row>
    <row r="4" spans="1:14">
      <c r="A4" s="9">
        <v>12</v>
      </c>
      <c r="B4" s="39">
        <v>12</v>
      </c>
      <c r="C4" s="39">
        <v>2</v>
      </c>
      <c r="F4" s="1"/>
      <c r="G4" s="1"/>
      <c r="H4" s="1"/>
      <c r="I4" s="29">
        <f t="shared" ref="I4:I6" si="4">$I3+$H$2</f>
        <v>13.471211994475226</v>
      </c>
      <c r="J4" s="29">
        <f t="shared" si="0"/>
        <v>15.206817991712839</v>
      </c>
      <c r="K4" s="11">
        <f t="shared" si="1"/>
        <v>14.339014993094032</v>
      </c>
      <c r="L4" s="11">
        <f>SUM(C6:C7)</f>
        <v>10</v>
      </c>
      <c r="M4" s="11">
        <f t="shared" si="2"/>
        <v>0.33333333333333331</v>
      </c>
      <c r="N4" s="11">
        <f t="shared" si="3"/>
        <v>18</v>
      </c>
    </row>
    <row r="5" spans="1:14">
      <c r="A5" s="9">
        <v>12</v>
      </c>
      <c r="B5" s="39">
        <v>13</v>
      </c>
      <c r="C5" s="39">
        <v>4</v>
      </c>
      <c r="F5" s="1"/>
      <c r="G5" s="1"/>
      <c r="H5" s="1"/>
      <c r="I5" s="29">
        <f t="shared" si="4"/>
        <v>15.206817991712839</v>
      </c>
      <c r="J5" s="29">
        <f t="shared" si="0"/>
        <v>16.942423988950452</v>
      </c>
      <c r="K5" s="11">
        <f t="shared" si="1"/>
        <v>16.074620990331645</v>
      </c>
      <c r="L5" s="11">
        <f>SUM(C9)</f>
        <v>2</v>
      </c>
      <c r="M5" s="11">
        <f t="shared" si="2"/>
        <v>6.6666666666666666E-2</v>
      </c>
      <c r="N5" s="11">
        <f t="shared" si="3"/>
        <v>20</v>
      </c>
    </row>
    <row r="6" spans="1:14">
      <c r="A6" s="9">
        <v>13</v>
      </c>
      <c r="B6" s="39">
        <v>14</v>
      </c>
      <c r="C6" s="39">
        <v>4</v>
      </c>
      <c r="F6" s="1"/>
      <c r="G6" s="1"/>
      <c r="H6" s="1"/>
      <c r="I6" s="29">
        <f t="shared" si="4"/>
        <v>16.942423988950452</v>
      </c>
      <c r="J6" s="29">
        <f>B12</f>
        <v>20</v>
      </c>
      <c r="K6" s="11">
        <f t="shared" si="1"/>
        <v>19.132197001381194</v>
      </c>
      <c r="L6" s="11">
        <f>SUM(C11:C12)</f>
        <v>4</v>
      </c>
      <c r="M6" s="11">
        <f>L6/$G$2</f>
        <v>0.13333333333333333</v>
      </c>
      <c r="N6" s="11">
        <f>$L6 + $N5</f>
        <v>24</v>
      </c>
    </row>
    <row r="7" spans="1:14">
      <c r="A7" s="9">
        <v>13</v>
      </c>
      <c r="B7" s="39">
        <v>15</v>
      </c>
      <c r="C7" s="39">
        <v>6</v>
      </c>
    </row>
    <row r="8" spans="1:14">
      <c r="A8" s="17">
        <v>13</v>
      </c>
      <c r="B8" s="40">
        <v>16</v>
      </c>
      <c r="C8" s="40">
        <v>5</v>
      </c>
    </row>
    <row r="9" spans="1:14">
      <c r="A9" s="9">
        <v>13</v>
      </c>
      <c r="B9" s="39">
        <v>17</v>
      </c>
      <c r="C9" s="39">
        <v>2</v>
      </c>
    </row>
    <row r="10" spans="1:14">
      <c r="A10" s="9">
        <v>14</v>
      </c>
      <c r="B10" s="39">
        <v>18</v>
      </c>
      <c r="C10" s="39">
        <v>1</v>
      </c>
    </row>
    <row r="11" spans="1:14">
      <c r="A11" s="9">
        <v>14</v>
      </c>
      <c r="B11" s="39">
        <v>19</v>
      </c>
      <c r="C11" s="39">
        <v>2</v>
      </c>
    </row>
    <row r="12" spans="1:14">
      <c r="A12" s="9">
        <v>14</v>
      </c>
      <c r="B12" s="39">
        <v>20</v>
      </c>
      <c r="C12" s="39">
        <v>2</v>
      </c>
    </row>
    <row r="13" spans="1:14">
      <c r="A13" s="9">
        <v>14</v>
      </c>
    </row>
    <row r="14" spans="1:14">
      <c r="A14" s="9">
        <v>15</v>
      </c>
    </row>
    <row r="15" spans="1:14">
      <c r="A15" s="9">
        <v>15</v>
      </c>
    </row>
    <row r="16" spans="1:14">
      <c r="A16" s="9">
        <v>15</v>
      </c>
    </row>
    <row r="17" spans="1:1">
      <c r="A17" s="9">
        <v>15</v>
      </c>
    </row>
    <row r="18" spans="1:1">
      <c r="A18" s="9">
        <v>15</v>
      </c>
    </row>
    <row r="19" spans="1:1">
      <c r="A19" s="9">
        <v>15</v>
      </c>
    </row>
    <row r="20" spans="1:1">
      <c r="A20" s="9">
        <v>16</v>
      </c>
    </row>
    <row r="21" spans="1:1">
      <c r="A21" s="9">
        <v>16</v>
      </c>
    </row>
    <row r="22" spans="1:1">
      <c r="A22" s="9">
        <v>16</v>
      </c>
    </row>
    <row r="23" spans="1:1">
      <c r="A23" s="9">
        <v>16</v>
      </c>
    </row>
    <row r="24" spans="1:1">
      <c r="A24" s="9">
        <v>16</v>
      </c>
    </row>
    <row r="25" spans="1:1">
      <c r="A25" s="9">
        <v>17</v>
      </c>
    </row>
    <row r="26" spans="1:1">
      <c r="A26" s="9">
        <v>17</v>
      </c>
    </row>
    <row r="27" spans="1:1">
      <c r="A27" s="9">
        <v>18</v>
      </c>
    </row>
    <row r="28" spans="1:1">
      <c r="A28" s="9">
        <v>19</v>
      </c>
    </row>
    <row r="29" spans="1:1">
      <c r="A29" s="9">
        <v>19</v>
      </c>
    </row>
    <row r="30" spans="1:1">
      <c r="A30" s="9">
        <v>20</v>
      </c>
    </row>
    <row r="31" spans="1:1">
      <c r="A31" s="9">
        <v>20</v>
      </c>
    </row>
  </sheetData>
  <pageMargins left="0.7" right="0.7" top="0.75" bottom="0.75" header="0.3" footer="0.3"/>
  <ignoredErrors>
    <ignoredError sqref="L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2018-11-12T09:53:40Z</dcterms:modified>
</cp:coreProperties>
</file>