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4" l="1"/>
  <c r="N3" i="4"/>
  <c r="M6" i="4"/>
  <c r="M8" i="4"/>
  <c r="L8" i="4"/>
  <c r="L7" i="4"/>
  <c r="L6" i="4"/>
  <c r="L5" i="4"/>
  <c r="M5" i="4" s="1"/>
  <c r="L4" i="4"/>
  <c r="M4" i="4" s="1"/>
  <c r="L3" i="4"/>
  <c r="L2" i="4"/>
  <c r="K7" i="4"/>
  <c r="K8" i="4"/>
  <c r="I8" i="4"/>
  <c r="J7" i="4"/>
  <c r="J2" i="4"/>
  <c r="H2" i="4"/>
  <c r="M7" i="4"/>
  <c r="M3" i="4"/>
  <c r="N2" i="4"/>
  <c r="M2" i="4"/>
  <c r="I2" i="4"/>
  <c r="F2" i="4"/>
  <c r="K2" i="4" s="1"/>
  <c r="E2" i="4"/>
  <c r="D2" i="4"/>
  <c r="G4" i="3"/>
  <c r="G5" i="3" s="1"/>
  <c r="G3" i="3"/>
  <c r="G2" i="3"/>
  <c r="F5" i="3"/>
  <c r="F3" i="3"/>
  <c r="F4" i="3"/>
  <c r="F2" i="3"/>
  <c r="D4" i="3"/>
  <c r="D5" i="3"/>
  <c r="D3" i="3"/>
  <c r="D2" i="3"/>
  <c r="N4" i="4" l="1"/>
  <c r="N5" i="4" s="1"/>
  <c r="I3" i="4"/>
  <c r="N6" i="4"/>
  <c r="N7" i="4" s="1"/>
  <c r="I4" i="4" l="1"/>
  <c r="J3" i="4"/>
  <c r="K3" i="4" s="1"/>
  <c r="J4" i="4" l="1"/>
  <c r="K4" i="4" s="1"/>
  <c r="I5" i="4"/>
  <c r="I6" i="4" l="1"/>
  <c r="J5" i="4"/>
  <c r="K5" i="4" s="1"/>
  <c r="I7" i="4" l="1"/>
  <c r="J6" i="4"/>
  <c r="K6" i="4" s="1"/>
  <c r="M7" i="2" l="1"/>
  <c r="L7" i="2"/>
  <c r="L6" i="2"/>
  <c r="L5" i="2"/>
  <c r="L4" i="2"/>
  <c r="L3" i="2"/>
  <c r="M3" i="2" s="1"/>
  <c r="L2" i="2"/>
  <c r="J3" i="2"/>
  <c r="J2" i="2"/>
  <c r="J7" i="2"/>
  <c r="K7" i="2" s="1"/>
  <c r="M6" i="2"/>
  <c r="M5" i="2"/>
  <c r="I3" i="2"/>
  <c r="I4" i="2" s="1"/>
  <c r="N2" i="2"/>
  <c r="M2" i="2"/>
  <c r="K2" i="2"/>
  <c r="I2" i="2"/>
  <c r="F2" i="2"/>
  <c r="H2" i="2"/>
  <c r="N3" i="2" l="1"/>
  <c r="N4" i="2" s="1"/>
  <c r="N5" i="2" s="1"/>
  <c r="N6" i="2" s="1"/>
  <c r="N7" i="2" s="1"/>
  <c r="I5" i="2"/>
  <c r="J4" i="2"/>
  <c r="K4" i="2" s="1"/>
  <c r="K3" i="2"/>
  <c r="M4" i="2"/>
  <c r="I6" i="2" l="1"/>
  <c r="J5" i="2"/>
  <c r="K5" i="2" s="1"/>
  <c r="I7" i="2" l="1"/>
  <c r="J6" i="2"/>
  <c r="K6" i="2" s="1"/>
  <c r="N2" i="1" l="1"/>
  <c r="N4" i="1" l="1"/>
  <c r="N3" i="1" l="1"/>
  <c r="N5" i="1" s="1"/>
  <c r="M7" i="1"/>
  <c r="L7" i="1"/>
  <c r="L6" i="1"/>
  <c r="L5" i="1"/>
  <c r="L4" i="1"/>
  <c r="L3" i="1"/>
  <c r="L2" i="1"/>
  <c r="J7" i="1"/>
  <c r="K7" i="1"/>
  <c r="I7" i="1"/>
  <c r="J6" i="1"/>
  <c r="J5" i="1"/>
  <c r="F2" i="1"/>
  <c r="H2" i="1" s="1"/>
  <c r="J2" i="1" s="1"/>
  <c r="M6" i="1"/>
  <c r="M4" i="1"/>
  <c r="I2" i="1"/>
  <c r="N6" i="1" l="1"/>
  <c r="N7" i="1" s="1"/>
  <c r="K6" i="1"/>
  <c r="I3" i="1"/>
  <c r="J3" i="1" s="1"/>
  <c r="K3" i="1" s="1"/>
  <c r="M2" i="1"/>
  <c r="K2" i="1"/>
  <c r="M3" i="1"/>
  <c r="M5" i="1"/>
  <c r="I4" i="1" l="1"/>
  <c r="J4" i="1" s="1"/>
  <c r="K4" i="1" s="1"/>
  <c r="I5" i="1" l="1"/>
  <c r="I6" i="1" s="1"/>
  <c r="K5" i="1" l="1"/>
</calcChain>
</file>

<file path=xl/sharedStrings.xml><?xml version="1.0" encoding="utf-8"?>
<sst xmlns="http://schemas.openxmlformats.org/spreadsheetml/2006/main" count="99" uniqueCount="45">
  <si>
    <t>Ряд</t>
  </si>
  <si>
    <t>xi</t>
  </si>
  <si>
    <t>mi</t>
  </si>
  <si>
    <t>Xmin</t>
  </si>
  <si>
    <t>Xmax</t>
  </si>
  <si>
    <t>k</t>
  </si>
  <si>
    <t>n</t>
  </si>
  <si>
    <t>sh</t>
  </si>
  <si>
    <t>Начало 
промежутка</t>
  </si>
  <si>
    <t>Конец 
промежутка</t>
  </si>
  <si>
    <t>Середина
промежутка</t>
  </si>
  <si>
    <t>Абсолютная
частота</t>
  </si>
  <si>
    <t>Относительная 
частота</t>
  </si>
  <si>
    <t>Накопленная 
частота</t>
  </si>
  <si>
    <t>Накопленная
частота</t>
  </si>
  <si>
    <t>14.51</t>
  </si>
  <si>
    <t>14.42</t>
  </si>
  <si>
    <t>14.56</t>
  </si>
  <si>
    <t>14.47</t>
  </si>
  <si>
    <t>14.46</t>
  </si>
  <si>
    <t>14.35</t>
  </si>
  <si>
    <t>14.48</t>
  </si>
  <si>
    <t>14.53</t>
  </si>
  <si>
    <t>14.21</t>
  </si>
  <si>
    <t>14.31</t>
  </si>
  <si>
    <t>14.68</t>
  </si>
  <si>
    <t>14.28</t>
  </si>
  <si>
    <t>14.36</t>
  </si>
  <si>
    <t>14.52</t>
  </si>
  <si>
    <t>14.23</t>
  </si>
  <si>
    <t>14.41</t>
  </si>
  <si>
    <t>14.69</t>
  </si>
  <si>
    <t>14.54</t>
  </si>
  <si>
    <t>14.15</t>
  </si>
  <si>
    <t>14.37</t>
  </si>
  <si>
    <t>14.25</t>
  </si>
  <si>
    <t>14.55</t>
  </si>
  <si>
    <t>14.62</t>
  </si>
  <si>
    <t>14.38</t>
  </si>
  <si>
    <t>14.33</t>
  </si>
  <si>
    <t>14.40</t>
  </si>
  <si>
    <t>14.39</t>
  </si>
  <si>
    <t>14.58</t>
  </si>
  <si>
    <t>14.24</t>
  </si>
  <si>
    <t>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</si>
</sst>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 wrapText="1"/>
    </xf>
    <xf numFmtId="0" fontId="0" fillId="0" borderId="0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Лист1!$I$2:$I$7</c:f>
              <c:numCache>
                <c:formatCode>General</c:formatCode>
                <c:ptCount val="6"/>
                <c:pt idx="0">
                  <c:v>1</c:v>
                </c:pt>
                <c:pt idx="1">
                  <c:v>1.908029974328703</c:v>
                </c:pt>
                <c:pt idx="2">
                  <c:v>2.8160599486574061</c:v>
                </c:pt>
                <c:pt idx="3">
                  <c:v>3.7240899229861091</c:v>
                </c:pt>
                <c:pt idx="4">
                  <c:v>4.6321198973148121</c:v>
                </c:pt>
                <c:pt idx="5">
                  <c:v>5.5401498716435151</c:v>
                </c:pt>
              </c:numCache>
            </c:numRef>
          </c:xVal>
          <c:yVal>
            <c:numRef>
              <c:f>Лист1!$L$2:$L$7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7-44C8-A0AC-A497C3C58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3064"/>
        <c:axId val="409836344"/>
      </c:scatterChart>
      <c:valAx>
        <c:axId val="40983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36344"/>
        <c:crosses val="autoZero"/>
        <c:crossBetween val="midCat"/>
      </c:valAx>
      <c:valAx>
        <c:axId val="4098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3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Лист1!$K$2:$K$7</c:f>
              <c:numCache>
                <c:formatCode>General</c:formatCode>
                <c:ptCount val="6"/>
                <c:pt idx="0">
                  <c:v>1.4540149871643515</c:v>
                </c:pt>
                <c:pt idx="1">
                  <c:v>2.3620449614930545</c:v>
                </c:pt>
                <c:pt idx="2">
                  <c:v>3.2700749358217576</c:v>
                </c:pt>
                <c:pt idx="3">
                  <c:v>4.178104910150461</c:v>
                </c:pt>
                <c:pt idx="4">
                  <c:v>5.0861348844791632</c:v>
                </c:pt>
                <c:pt idx="5">
                  <c:v>5.5459850128356489</c:v>
                </c:pt>
              </c:numCache>
            </c:numRef>
          </c:xVal>
          <c:yVal>
            <c:numRef>
              <c:f>Лист1!$N$2:$N$7</c:f>
              <c:numCache>
                <c:formatCode>General</c:formatCode>
                <c:ptCount val="6"/>
                <c:pt idx="0">
                  <c:v>0.12</c:v>
                </c:pt>
                <c:pt idx="1">
                  <c:v>0.32</c:v>
                </c:pt>
                <c:pt idx="2">
                  <c:v>0.48</c:v>
                </c:pt>
                <c:pt idx="3">
                  <c:v>0.72</c:v>
                </c:pt>
                <c:pt idx="4">
                  <c:v>0.84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0-4D67-A8E9-4AD6EA7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71800"/>
        <c:axId val="394875080"/>
      </c:scatterChart>
      <c:valAx>
        <c:axId val="39487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75080"/>
        <c:crosses val="autoZero"/>
        <c:crossBetween val="midCat"/>
      </c:valAx>
      <c:valAx>
        <c:axId val="3948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7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ru-RU"/>
          </a:p>
        </c:rich>
      </c:tx>
      <c:layout>
        <c:manualLayout>
          <c:xMode val="edge"/>
          <c:yMode val="edge"/>
          <c:x val="0.2983471128608924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Лист2!$I$2:$I$7</c:f>
              <c:numCache>
                <c:formatCode>General</c:formatCode>
                <c:ptCount val="6"/>
                <c:pt idx="0">
                  <c:v>2</c:v>
                </c:pt>
                <c:pt idx="1">
                  <c:v>30.879336298109173</c:v>
                </c:pt>
                <c:pt idx="2">
                  <c:v>59.758672596218346</c:v>
                </c:pt>
                <c:pt idx="3">
                  <c:v>88.638008894327527</c:v>
                </c:pt>
                <c:pt idx="4">
                  <c:v>117.51734519243669</c:v>
                </c:pt>
                <c:pt idx="5">
                  <c:v>146.39668149054586</c:v>
                </c:pt>
              </c:numCache>
            </c:numRef>
          </c:cat>
          <c:val>
            <c:numRef>
              <c:f>Лист2!$L$2:$L$8</c:f>
              <c:numCache>
                <c:formatCode>General</c:formatCode>
                <c:ptCount val="7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690-8E96-37A42DFC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71472"/>
        <c:axId val="394868848"/>
      </c:barChart>
      <c:catAx>
        <c:axId val="3948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68848"/>
        <c:crosses val="autoZero"/>
        <c:auto val="1"/>
        <c:lblAlgn val="ctr"/>
        <c:lblOffset val="100"/>
        <c:noMultiLvlLbl val="0"/>
      </c:catAx>
      <c:valAx>
        <c:axId val="3948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Эмперическая функция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Лист2!$K$2:$K$7</c:f>
              <c:numCache>
                <c:formatCode>General</c:formatCode>
                <c:ptCount val="6"/>
                <c:pt idx="0">
                  <c:v>16.439668149054587</c:v>
                </c:pt>
                <c:pt idx="1">
                  <c:v>45.319004447163763</c:v>
                </c:pt>
                <c:pt idx="2">
                  <c:v>74.198340745272944</c:v>
                </c:pt>
                <c:pt idx="3">
                  <c:v>103.07767704338211</c:v>
                </c:pt>
                <c:pt idx="4">
                  <c:v>131.95701334149126</c:v>
                </c:pt>
                <c:pt idx="5">
                  <c:v>137.5603318509454</c:v>
                </c:pt>
              </c:numCache>
            </c:numRef>
          </c:xVal>
          <c:yVal>
            <c:numRef>
              <c:f>Лист2!$L$2:$L$7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A-46F9-870F-DCA8366D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10512"/>
        <c:axId val="548608544"/>
      </c:scatterChart>
      <c:valAx>
        <c:axId val="5486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08544"/>
        <c:crosses val="autoZero"/>
        <c:crossBetween val="midCat"/>
      </c:valAx>
      <c:valAx>
        <c:axId val="5486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Лист3!$D$2:$D$5</c:f>
              <c:numCache>
                <c:formatCode>General</c:formatCode>
                <c:ptCount val="4"/>
                <c:pt idx="0">
                  <c:v>2500</c:v>
                </c:pt>
                <c:pt idx="1">
                  <c:v>6000</c:v>
                </c:pt>
                <c:pt idx="2">
                  <c:v>8500</c:v>
                </c:pt>
                <c:pt idx="3">
                  <c:v>12500</c:v>
                </c:pt>
              </c:numCache>
            </c:numRef>
          </c:xVal>
          <c:yVal>
            <c:numRef>
              <c:f>Лист3!$G$2:$G$5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0-4F67-9474-262A6200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10056"/>
        <c:axId val="442016288"/>
      </c:scatterChart>
      <c:valAx>
        <c:axId val="44201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016288"/>
        <c:crosses val="autoZero"/>
        <c:crossBetween val="midCat"/>
      </c:valAx>
      <c:valAx>
        <c:axId val="4420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01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Лист3!$E$2:$E$6</c:f>
              <c:strCach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Лист3!$B$2:$B$5</c:f>
              <c:numCache>
                <c:formatCode>General</c:formatCode>
                <c:ptCount val="4"/>
                <c:pt idx="0">
                  <c:v>0</c:v>
                </c:pt>
                <c:pt idx="1">
                  <c:v>5000</c:v>
                </c:pt>
                <c:pt idx="2">
                  <c:v>7000</c:v>
                </c:pt>
                <c:pt idx="3">
                  <c:v>10000</c:v>
                </c:pt>
              </c:numCache>
            </c:numRef>
          </c:cat>
          <c:val>
            <c:numRef>
              <c:f>Лист3!$E$2:$E$6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F-400C-A4D7-94000D19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51392"/>
        <c:axId val="553556640"/>
      </c:barChart>
      <c:catAx>
        <c:axId val="5535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56640"/>
        <c:crosses val="autoZero"/>
        <c:auto val="1"/>
        <c:lblAlgn val="ctr"/>
        <c:lblOffset val="100"/>
        <c:noMultiLvlLbl val="0"/>
      </c:catAx>
      <c:valAx>
        <c:axId val="5535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5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Лист4!$I$2:$I$8</c:f>
              <c:numCache>
                <c:formatCode>General</c:formatCode>
                <c:ptCount val="7"/>
                <c:pt idx="0">
                  <c:v>14.15</c:v>
                </c:pt>
                <c:pt idx="1">
                  <c:v>14.233374091329154</c:v>
                </c:pt>
                <c:pt idx="2">
                  <c:v>14.316748182658307</c:v>
                </c:pt>
                <c:pt idx="3">
                  <c:v>14.40012227398746</c:v>
                </c:pt>
                <c:pt idx="4">
                  <c:v>14.483496365316613</c:v>
                </c:pt>
                <c:pt idx="5">
                  <c:v>14.566870456645766</c:v>
                </c:pt>
                <c:pt idx="6">
                  <c:v>14.650244547974919</c:v>
                </c:pt>
              </c:numCache>
            </c:numRef>
          </c:cat>
          <c:val>
            <c:numRef>
              <c:f>Лист4!$L$2:$L$8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6</c:v>
                </c:pt>
                <c:pt idx="4">
                  <c:v>15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2-48E8-AA3C-45C481FE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92992"/>
        <c:axId val="625093976"/>
      </c:barChart>
      <c:catAx>
        <c:axId val="6250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093976"/>
        <c:crosses val="autoZero"/>
        <c:auto val="1"/>
        <c:lblAlgn val="ctr"/>
        <c:lblOffset val="100"/>
        <c:noMultiLvlLbl val="0"/>
      </c:catAx>
      <c:valAx>
        <c:axId val="6250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0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Лист4!$K$2:$K$8</c:f>
              <c:numCache>
                <c:formatCode>General</c:formatCode>
                <c:ptCount val="7"/>
                <c:pt idx="0">
                  <c:v>14.191687045664576</c:v>
                </c:pt>
                <c:pt idx="1">
                  <c:v>14.275061136993729</c:v>
                </c:pt>
                <c:pt idx="2">
                  <c:v>14.358435228322882</c:v>
                </c:pt>
                <c:pt idx="3">
                  <c:v>14.441809319652036</c:v>
                </c:pt>
                <c:pt idx="4">
                  <c:v>14.525183410981189</c:v>
                </c:pt>
                <c:pt idx="5">
                  <c:v>14.608557502310342</c:v>
                </c:pt>
                <c:pt idx="6">
                  <c:v>14.648312954335422</c:v>
                </c:pt>
              </c:numCache>
            </c:numRef>
          </c:xVal>
          <c:yVal>
            <c:numRef>
              <c:f>Лист4!$N$2:$N$8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24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F-44E6-B615-C6E1AC5D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76928"/>
        <c:axId val="441981848"/>
      </c:scatterChart>
      <c:valAx>
        <c:axId val="4419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81848"/>
        <c:crosses val="autoZero"/>
        <c:crossBetween val="midCat"/>
      </c:valAx>
      <c:valAx>
        <c:axId val="44198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9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10</xdr:row>
      <xdr:rowOff>57150</xdr:rowOff>
    </xdr:from>
    <xdr:to>
      <xdr:col>9</xdr:col>
      <xdr:colOff>676275</xdr:colOff>
      <xdr:row>24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1143000</xdr:colOff>
      <xdr:row>10</xdr:row>
      <xdr:rowOff>0</xdr:rowOff>
    </xdr:from>
    <xdr:to>
      <xdr:col>15</xdr:col>
      <xdr:colOff>66675</xdr:colOff>
      <xdr:row>24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8</xdr:row>
      <xdr:rowOff>57150</xdr:rowOff>
    </xdr:from>
    <xdr:to>
      <xdr:col>11</xdr:col>
      <xdr:colOff>533400</xdr:colOff>
      <xdr:row>22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8</xdr:row>
      <xdr:rowOff>38100</xdr:rowOff>
    </xdr:from>
    <xdr:to>
      <xdr:col>17</xdr:col>
      <xdr:colOff>533400</xdr:colOff>
      <xdr:row>22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8</xdr:row>
      <xdr:rowOff>123825</xdr:rowOff>
    </xdr:from>
    <xdr:to>
      <xdr:col>5</xdr:col>
      <xdr:colOff>766762</xdr:colOff>
      <xdr:row>23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</xdr:colOff>
      <xdr:row>8</xdr:row>
      <xdr:rowOff>180975</xdr:rowOff>
    </xdr:from>
    <xdr:to>
      <xdr:col>10</xdr:col>
      <xdr:colOff>842962</xdr:colOff>
      <xdr:row>23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10</xdr:row>
      <xdr:rowOff>0</xdr:rowOff>
    </xdr:from>
    <xdr:to>
      <xdr:col>10</xdr:col>
      <xdr:colOff>671512</xdr:colOff>
      <xdr:row>24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414337</xdr:colOff>
      <xdr:row>10</xdr:row>
      <xdr:rowOff>0</xdr:rowOff>
    </xdr:from>
    <xdr:to>
      <xdr:col>17</xdr:col>
      <xdr:colOff>185737</xdr:colOff>
      <xdr:row>24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2" sqref="N2"/>
    </sheetView>
  </sheetViews>
  <sheetFormatPr defaultRowHeight="15" x14ac:dyDescent="0.25"/>
  <cols>
    <col min="1" max="8" width="9.140625" style="10"/>
    <col min="9" max="9" width="12.28515625" style="10" bestFit="1" customWidth="1"/>
    <col min="10" max="10" width="18.7109375" style="10" bestFit="1" customWidth="1"/>
    <col min="11" max="11" width="12.28515625" style="10" bestFit="1" customWidth="1"/>
    <col min="12" max="12" width="12.140625" style="10" bestFit="1" customWidth="1"/>
    <col min="13" max="13" width="15" style="10" bestFit="1" customWidth="1"/>
    <col min="14" max="14" width="17.42578125" style="10" bestFit="1" customWidth="1"/>
    <col min="15" max="16384" width="9.140625" style="10"/>
  </cols>
  <sheetData>
    <row r="1" spans="1:14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6">
        <v>4</v>
      </c>
      <c r="B2" s="5">
        <v>1</v>
      </c>
      <c r="C2" s="5">
        <v>3</v>
      </c>
      <c r="D2" s="6">
        <v>1</v>
      </c>
      <c r="E2" s="6">
        <v>6</v>
      </c>
      <c r="F2" s="6">
        <f>1+1.4*LN(G2)</f>
        <v>5.5064261548154807</v>
      </c>
      <c r="G2" s="6">
        <v>25</v>
      </c>
      <c r="H2" s="7">
        <f>(E2-D2)/F2</f>
        <v>0.90802997432870303</v>
      </c>
      <c r="I2" s="8">
        <f>B2</f>
        <v>1</v>
      </c>
      <c r="J2" s="8">
        <f>$I2+$H$2</f>
        <v>1.908029974328703</v>
      </c>
      <c r="K2" s="9">
        <f>J2-$H$2/2</f>
        <v>1.4540149871643515</v>
      </c>
      <c r="L2" s="9">
        <f t="shared" ref="L2:L7" si="0">SUM(C2)</f>
        <v>3</v>
      </c>
      <c r="M2" s="9">
        <f>L2/$G$2</f>
        <v>0.12</v>
      </c>
      <c r="N2" s="9">
        <f>M2</f>
        <v>0.12</v>
      </c>
    </row>
    <row r="3" spans="1:14" x14ac:dyDescent="0.25">
      <c r="A3" s="6">
        <v>2</v>
      </c>
      <c r="B3" s="5">
        <v>2</v>
      </c>
      <c r="C3" s="5">
        <v>5</v>
      </c>
      <c r="I3" s="8">
        <f>$I2+$H$2</f>
        <v>1.908029974328703</v>
      </c>
      <c r="J3" s="8">
        <f t="shared" ref="J3:J4" si="1">$I3+$H$2</f>
        <v>2.8160599486574061</v>
      </c>
      <c r="K3" s="9">
        <f t="shared" ref="K3:K7" si="2">J3-$H$2/2</f>
        <v>2.3620449614930545</v>
      </c>
      <c r="L3" s="9">
        <f t="shared" si="0"/>
        <v>5</v>
      </c>
      <c r="M3" s="9">
        <f t="shared" ref="M3:M5" si="3">L3/$G$2</f>
        <v>0.2</v>
      </c>
      <c r="N3" s="9">
        <f>$M3 + $N2</f>
        <v>0.32</v>
      </c>
    </row>
    <row r="4" spans="1:14" x14ac:dyDescent="0.25">
      <c r="A4" s="6">
        <v>4</v>
      </c>
      <c r="B4" s="5">
        <v>3</v>
      </c>
      <c r="C4" s="5">
        <v>4</v>
      </c>
      <c r="I4" s="8">
        <f t="shared" ref="I4:I7" si="4">$I3+$H$2</f>
        <v>2.8160599486574061</v>
      </c>
      <c r="J4" s="8">
        <f t="shared" si="1"/>
        <v>3.7240899229861091</v>
      </c>
      <c r="K4" s="9">
        <f t="shared" si="2"/>
        <v>3.2700749358217576</v>
      </c>
      <c r="L4" s="9">
        <f t="shared" si="0"/>
        <v>4</v>
      </c>
      <c r="M4" s="9">
        <f t="shared" si="3"/>
        <v>0.16</v>
      </c>
      <c r="N4" s="9">
        <f>$M4 + $N3</f>
        <v>0.48</v>
      </c>
    </row>
    <row r="5" spans="1:14" x14ac:dyDescent="0.25">
      <c r="A5" s="6">
        <v>6</v>
      </c>
      <c r="B5" s="5">
        <v>4</v>
      </c>
      <c r="C5" s="5">
        <v>6</v>
      </c>
      <c r="I5" s="8">
        <f t="shared" si="4"/>
        <v>3.7240899229861091</v>
      </c>
      <c r="J5" s="8">
        <f>$I5+$H$2</f>
        <v>4.6321198973148121</v>
      </c>
      <c r="K5" s="9">
        <f t="shared" si="2"/>
        <v>4.178104910150461</v>
      </c>
      <c r="L5" s="9">
        <f t="shared" si="0"/>
        <v>6</v>
      </c>
      <c r="M5" s="9">
        <f t="shared" si="3"/>
        <v>0.24</v>
      </c>
      <c r="N5" s="9">
        <f>$M5 + $N4</f>
        <v>0.72</v>
      </c>
    </row>
    <row r="6" spans="1:14" x14ac:dyDescent="0.25">
      <c r="A6" s="6">
        <v>5</v>
      </c>
      <c r="B6" s="5">
        <v>5</v>
      </c>
      <c r="C6" s="5">
        <v>3</v>
      </c>
      <c r="I6" s="8">
        <f t="shared" si="4"/>
        <v>4.6321198973148121</v>
      </c>
      <c r="J6" s="8">
        <f>$I6+$H$2</f>
        <v>5.5401498716435151</v>
      </c>
      <c r="K6" s="9">
        <f t="shared" si="2"/>
        <v>5.0861348844791632</v>
      </c>
      <c r="L6" s="9">
        <f t="shared" si="0"/>
        <v>3</v>
      </c>
      <c r="M6" s="9">
        <f>L6/$G$2</f>
        <v>0.12</v>
      </c>
      <c r="N6" s="9">
        <f t="shared" ref="N6:N7" si="5">$M6 + $N5</f>
        <v>0.84</v>
      </c>
    </row>
    <row r="7" spans="1:14" x14ac:dyDescent="0.25">
      <c r="A7" s="6">
        <v>6</v>
      </c>
      <c r="B7" s="16">
        <v>6</v>
      </c>
      <c r="C7" s="16">
        <v>4</v>
      </c>
      <c r="I7" s="8">
        <f t="shared" si="4"/>
        <v>5.5401498716435151</v>
      </c>
      <c r="J7" s="8">
        <f>E2</f>
        <v>6</v>
      </c>
      <c r="K7" s="9">
        <f t="shared" si="2"/>
        <v>5.5459850128356489</v>
      </c>
      <c r="L7" s="6">
        <f t="shared" si="0"/>
        <v>4</v>
      </c>
      <c r="M7" s="6">
        <f>L7/$G$2</f>
        <v>0.16</v>
      </c>
      <c r="N7" s="9">
        <f t="shared" si="5"/>
        <v>1</v>
      </c>
    </row>
    <row r="8" spans="1:14" x14ac:dyDescent="0.25">
      <c r="A8" s="15">
        <v>4</v>
      </c>
      <c r="B8" s="19"/>
      <c r="C8" s="18"/>
    </row>
    <row r="9" spans="1:14" x14ac:dyDescent="0.25">
      <c r="A9" s="15">
        <v>1</v>
      </c>
      <c r="B9" s="20"/>
      <c r="C9" s="17"/>
    </row>
    <row r="10" spans="1:14" x14ac:dyDescent="0.25">
      <c r="A10" s="15">
        <v>3</v>
      </c>
      <c r="B10" s="20"/>
      <c r="C10" s="17"/>
    </row>
    <row r="11" spans="1:14" x14ac:dyDescent="0.25">
      <c r="A11" s="15">
        <v>1</v>
      </c>
      <c r="B11" s="20"/>
      <c r="C11" s="17"/>
    </row>
    <row r="12" spans="1:14" x14ac:dyDescent="0.25">
      <c r="A12" s="15">
        <v>2</v>
      </c>
      <c r="B12" s="20"/>
      <c r="C12" s="17"/>
    </row>
    <row r="13" spans="1:14" x14ac:dyDescent="0.25">
      <c r="A13" s="6">
        <v>5</v>
      </c>
    </row>
    <row r="14" spans="1:14" x14ac:dyDescent="0.25">
      <c r="A14" s="6">
        <v>2</v>
      </c>
    </row>
    <row r="15" spans="1:14" x14ac:dyDescent="0.25">
      <c r="A15" s="6">
        <v>6</v>
      </c>
    </row>
    <row r="16" spans="1:14" x14ac:dyDescent="0.25">
      <c r="A16" s="6">
        <v>3</v>
      </c>
    </row>
    <row r="17" spans="1:1" x14ac:dyDescent="0.25">
      <c r="A17" s="6">
        <v>1</v>
      </c>
    </row>
    <row r="18" spans="1:1" x14ac:dyDescent="0.25">
      <c r="A18" s="6">
        <v>2</v>
      </c>
    </row>
    <row r="19" spans="1:1" x14ac:dyDescent="0.25">
      <c r="A19" s="6">
        <v>3</v>
      </c>
    </row>
    <row r="20" spans="1:1" x14ac:dyDescent="0.25">
      <c r="A20" s="6">
        <v>4</v>
      </c>
    </row>
    <row r="21" spans="1:1" x14ac:dyDescent="0.25">
      <c r="A21" s="6">
        <v>5</v>
      </c>
    </row>
    <row r="22" spans="1:1" x14ac:dyDescent="0.25">
      <c r="A22" s="6">
        <v>4</v>
      </c>
    </row>
    <row r="23" spans="1:1" x14ac:dyDescent="0.25">
      <c r="A23" s="6">
        <v>6</v>
      </c>
    </row>
    <row r="24" spans="1:1" x14ac:dyDescent="0.25">
      <c r="A24" s="6">
        <v>2</v>
      </c>
    </row>
    <row r="25" spans="1:1" x14ac:dyDescent="0.25">
      <c r="A25" s="6">
        <v>3</v>
      </c>
    </row>
    <row r="26" spans="1:1" x14ac:dyDescent="0.25">
      <c r="A26" s="12">
        <v>4</v>
      </c>
    </row>
    <row r="27" spans="1:1" x14ac:dyDescent="0.25">
      <c r="A27" s="14"/>
    </row>
    <row r="28" spans="1:1" x14ac:dyDescent="0.25">
      <c r="A28" s="13"/>
    </row>
    <row r="29" spans="1:1" x14ac:dyDescent="0.25">
      <c r="A29" s="13"/>
    </row>
    <row r="30" spans="1:1" x14ac:dyDescent="0.25">
      <c r="A30" s="13"/>
    </row>
    <row r="31" spans="1:1" x14ac:dyDescent="0.25">
      <c r="A3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N2" sqref="N2"/>
    </sheetView>
  </sheetViews>
  <sheetFormatPr defaultRowHeight="15" x14ac:dyDescent="0.25"/>
  <cols>
    <col min="1" max="8" width="9.140625" style="10"/>
    <col min="9" max="9" width="12.28515625" style="10" bestFit="1" customWidth="1"/>
    <col min="10" max="10" width="18.7109375" style="10" bestFit="1" customWidth="1"/>
    <col min="11" max="11" width="12.28515625" style="10" bestFit="1" customWidth="1"/>
    <col min="12" max="12" width="12.140625" style="10" bestFit="1" customWidth="1"/>
    <col min="13" max="13" width="15" style="10" bestFit="1" customWidth="1"/>
    <col min="14" max="14" width="17.42578125" style="10" bestFit="1" customWidth="1"/>
    <col min="15" max="16384" width="9.140625" style="10"/>
  </cols>
  <sheetData>
    <row r="1" spans="1:14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14</v>
      </c>
    </row>
    <row r="2" spans="1:14" x14ac:dyDescent="0.25">
      <c r="A2" s="6">
        <v>60</v>
      </c>
      <c r="B2" s="6">
        <v>2</v>
      </c>
      <c r="C2" s="6">
        <v>1</v>
      </c>
      <c r="D2" s="6">
        <v>2</v>
      </c>
      <c r="E2" s="6">
        <v>152</v>
      </c>
      <c r="F2" s="6">
        <f>1+1.4*LN(G2)</f>
        <v>5.1940251829755866</v>
      </c>
      <c r="G2" s="6">
        <v>20</v>
      </c>
      <c r="H2" s="7">
        <f>(E2-D2)/F2</f>
        <v>28.879336298109173</v>
      </c>
      <c r="I2" s="8">
        <f>B2</f>
        <v>2</v>
      </c>
      <c r="J2" s="8">
        <f>$I2+$H$2</f>
        <v>30.879336298109173</v>
      </c>
      <c r="K2" s="9">
        <f>J2-$H$2/2</f>
        <v>16.439668149054587</v>
      </c>
      <c r="L2" s="9">
        <f>SUM(C2:C12)</f>
        <v>11</v>
      </c>
      <c r="M2" s="9">
        <f>L2/$G$2</f>
        <v>0.55000000000000004</v>
      </c>
      <c r="N2" s="9">
        <f>L2</f>
        <v>11</v>
      </c>
    </row>
    <row r="3" spans="1:14" x14ac:dyDescent="0.25">
      <c r="A3" s="6">
        <v>25</v>
      </c>
      <c r="B3" s="6">
        <v>3</v>
      </c>
      <c r="C3" s="6">
        <v>1</v>
      </c>
      <c r="I3" s="8">
        <f>$I2+$H$2</f>
        <v>30.879336298109173</v>
      </c>
      <c r="J3" s="8">
        <f>$I3+$H$2</f>
        <v>59.758672596218346</v>
      </c>
      <c r="K3" s="9">
        <f t="shared" ref="K3:K6" si="0">J3-$H$2/2</f>
        <v>45.319004447163763</v>
      </c>
      <c r="L3" s="9">
        <f>SUM(C13:C16)</f>
        <v>4</v>
      </c>
      <c r="M3" s="9">
        <f t="shared" ref="M3:M5" si="1">L3/$G$2</f>
        <v>0.2</v>
      </c>
      <c r="N3" s="9">
        <f>$L3 + $N2</f>
        <v>15</v>
      </c>
    </row>
    <row r="4" spans="1:14" x14ac:dyDescent="0.25">
      <c r="A4" s="6">
        <v>12</v>
      </c>
      <c r="B4" s="6">
        <v>6</v>
      </c>
      <c r="C4" s="6">
        <v>1</v>
      </c>
      <c r="I4" s="8">
        <f t="shared" ref="I4:I7" si="2">$I3+$H$2</f>
        <v>59.758672596218346</v>
      </c>
      <c r="J4" s="8">
        <f t="shared" ref="J4:J6" si="3">$I4+$H$2</f>
        <v>88.638008894327527</v>
      </c>
      <c r="K4" s="9">
        <f t="shared" si="0"/>
        <v>74.198340745272944</v>
      </c>
      <c r="L4" s="9">
        <f>SUM(C17:C18)</f>
        <v>2</v>
      </c>
      <c r="M4" s="9">
        <f t="shared" si="1"/>
        <v>0.1</v>
      </c>
      <c r="N4" s="9">
        <f t="shared" ref="N4:N7" si="4">$L4 + $N3</f>
        <v>17</v>
      </c>
    </row>
    <row r="5" spans="1:14" x14ac:dyDescent="0.25">
      <c r="A5" s="6">
        <v>10</v>
      </c>
      <c r="B5" s="6">
        <v>7</v>
      </c>
      <c r="C5" s="6">
        <v>1</v>
      </c>
      <c r="I5" s="8">
        <f t="shared" si="2"/>
        <v>88.638008894327527</v>
      </c>
      <c r="J5" s="8">
        <f t="shared" si="3"/>
        <v>117.51734519243669</v>
      </c>
      <c r="K5" s="9">
        <f t="shared" si="0"/>
        <v>103.07767704338211</v>
      </c>
      <c r="L5" s="9">
        <f>SUM(C19)</f>
        <v>1</v>
      </c>
      <c r="M5" s="9">
        <f t="shared" si="1"/>
        <v>0.05</v>
      </c>
      <c r="N5" s="9">
        <f t="shared" si="4"/>
        <v>18</v>
      </c>
    </row>
    <row r="6" spans="1:14" x14ac:dyDescent="0.25">
      <c r="A6" s="6">
        <v>68</v>
      </c>
      <c r="B6" s="6">
        <v>9</v>
      </c>
      <c r="C6" s="6">
        <v>1</v>
      </c>
      <c r="I6" s="8">
        <f t="shared" si="2"/>
        <v>117.51734519243669</v>
      </c>
      <c r="J6" s="8">
        <f t="shared" si="3"/>
        <v>146.39668149054586</v>
      </c>
      <c r="K6" s="9">
        <f t="shared" si="0"/>
        <v>131.95701334149126</v>
      </c>
      <c r="L6" s="9">
        <f>C20</f>
        <v>1</v>
      </c>
      <c r="M6" s="9">
        <f>L6/$G$2</f>
        <v>0.05</v>
      </c>
      <c r="N6" s="9">
        <f t="shared" si="4"/>
        <v>19</v>
      </c>
    </row>
    <row r="7" spans="1:14" x14ac:dyDescent="0.25">
      <c r="A7" s="6">
        <v>35</v>
      </c>
      <c r="B7" s="6">
        <v>10</v>
      </c>
      <c r="C7" s="6">
        <v>1</v>
      </c>
      <c r="I7" s="8">
        <f t="shared" si="2"/>
        <v>146.39668149054586</v>
      </c>
      <c r="J7" s="8">
        <f>B21</f>
        <v>152</v>
      </c>
      <c r="K7" s="9">
        <f>J7-$H$2/2</f>
        <v>137.5603318509454</v>
      </c>
      <c r="L7" s="9">
        <f>C21</f>
        <v>1</v>
      </c>
      <c r="M7" s="9">
        <f>L7/$G$2</f>
        <v>0.05</v>
      </c>
      <c r="N7" s="9">
        <f t="shared" si="4"/>
        <v>20</v>
      </c>
    </row>
    <row r="8" spans="1:14" x14ac:dyDescent="0.25">
      <c r="A8" s="6">
        <v>2</v>
      </c>
      <c r="B8" s="6">
        <v>12</v>
      </c>
      <c r="C8" s="6">
        <v>1</v>
      </c>
    </row>
    <row r="9" spans="1:14" x14ac:dyDescent="0.25">
      <c r="A9" s="6">
        <v>17</v>
      </c>
      <c r="B9" s="6">
        <v>17</v>
      </c>
      <c r="C9" s="6">
        <v>1</v>
      </c>
    </row>
    <row r="10" spans="1:14" x14ac:dyDescent="0.25">
      <c r="A10" s="6">
        <v>51</v>
      </c>
      <c r="B10" s="6">
        <v>18</v>
      </c>
      <c r="C10" s="6">
        <v>1</v>
      </c>
    </row>
    <row r="11" spans="1:14" x14ac:dyDescent="0.25">
      <c r="A11" s="6">
        <v>9</v>
      </c>
      <c r="B11" s="6">
        <v>24</v>
      </c>
      <c r="C11" s="6">
        <v>1</v>
      </c>
    </row>
    <row r="12" spans="1:14" x14ac:dyDescent="0.25">
      <c r="A12" s="6">
        <v>3</v>
      </c>
      <c r="B12" s="6">
        <v>25</v>
      </c>
      <c r="C12" s="6">
        <v>1</v>
      </c>
    </row>
    <row r="13" spans="1:14" x14ac:dyDescent="0.25">
      <c r="A13" s="6">
        <v>130</v>
      </c>
      <c r="B13" s="6">
        <v>35</v>
      </c>
      <c r="C13" s="6">
        <v>1</v>
      </c>
    </row>
    <row r="14" spans="1:14" x14ac:dyDescent="0.25">
      <c r="A14" s="6">
        <v>24</v>
      </c>
      <c r="B14" s="6">
        <v>42</v>
      </c>
      <c r="C14" s="6">
        <v>1</v>
      </c>
    </row>
    <row r="15" spans="1:14" x14ac:dyDescent="0.25">
      <c r="A15" s="6">
        <v>85</v>
      </c>
      <c r="B15" s="6">
        <v>51</v>
      </c>
      <c r="C15" s="6">
        <v>1</v>
      </c>
    </row>
    <row r="16" spans="1:14" x14ac:dyDescent="0.25">
      <c r="A16" s="6">
        <v>100</v>
      </c>
      <c r="B16" s="6">
        <v>60</v>
      </c>
      <c r="C16" s="6">
        <v>1</v>
      </c>
    </row>
    <row r="17" spans="1:3" x14ac:dyDescent="0.25">
      <c r="A17" s="6">
        <v>152</v>
      </c>
      <c r="B17" s="6">
        <v>68</v>
      </c>
      <c r="C17" s="6">
        <v>1</v>
      </c>
    </row>
    <row r="18" spans="1:3" x14ac:dyDescent="0.25">
      <c r="A18" s="6">
        <v>6</v>
      </c>
      <c r="B18" s="6">
        <v>85</v>
      </c>
      <c r="C18" s="6">
        <v>1</v>
      </c>
    </row>
    <row r="19" spans="1:3" x14ac:dyDescent="0.25">
      <c r="A19" s="6">
        <v>18</v>
      </c>
      <c r="B19" s="6">
        <v>100</v>
      </c>
      <c r="C19" s="6">
        <v>1</v>
      </c>
    </row>
    <row r="20" spans="1:3" x14ac:dyDescent="0.25">
      <c r="A20" s="6">
        <v>7</v>
      </c>
      <c r="B20" s="6">
        <v>130</v>
      </c>
      <c r="C20" s="6">
        <v>1</v>
      </c>
    </row>
    <row r="21" spans="1:3" x14ac:dyDescent="0.25">
      <c r="A21" s="6">
        <v>42</v>
      </c>
      <c r="B21" s="6">
        <v>152</v>
      </c>
      <c r="C21" s="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E2" activeCellId="1" sqref="B2:B5 E2:E5"/>
    </sheetView>
  </sheetViews>
  <sheetFormatPr defaultRowHeight="15" x14ac:dyDescent="0.25"/>
  <cols>
    <col min="2" max="2" width="12.28515625" bestFit="1" customWidth="1"/>
    <col min="3" max="3" width="18.7109375" bestFit="1" customWidth="1"/>
    <col min="4" max="4" width="12.28515625" bestFit="1" customWidth="1"/>
    <col min="5" max="5" width="12.140625" bestFit="1" customWidth="1"/>
    <col min="6" max="6" width="15" bestFit="1" customWidth="1"/>
    <col min="7" max="7" width="13.28515625" bestFit="1" customWidth="1"/>
    <col min="8" max="8" width="18.7109375" bestFit="1" customWidth="1"/>
    <col min="9" max="9" width="12.28515625" bestFit="1" customWidth="1"/>
    <col min="10" max="10" width="12.140625" bestFit="1" customWidth="1"/>
    <col min="11" max="11" width="15" bestFit="1" customWidth="1"/>
    <col min="12" max="12" width="13.28515625" bestFit="1" customWidth="1"/>
    <col min="13" max="13" width="15" bestFit="1" customWidth="1"/>
    <col min="14" max="14" width="13.28515625" bestFit="1" customWidth="1"/>
  </cols>
  <sheetData>
    <row r="1" spans="1:10" ht="30" x14ac:dyDescent="0.25">
      <c r="A1" s="2" t="s">
        <v>1</v>
      </c>
      <c r="B1" s="3" t="s">
        <v>8</v>
      </c>
      <c r="C1" s="4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10" x14ac:dyDescent="0.25">
      <c r="A2" s="11">
        <v>0</v>
      </c>
      <c r="B2" s="6">
        <v>0</v>
      </c>
      <c r="C2" s="6">
        <v>5000</v>
      </c>
      <c r="D2" s="6">
        <f>C2/2</f>
        <v>2500</v>
      </c>
      <c r="E2" s="6">
        <v>4</v>
      </c>
      <c r="F2" s="7">
        <f>E2/30</f>
        <v>0.13333333333333333</v>
      </c>
      <c r="G2" s="6">
        <f>E2</f>
        <v>4</v>
      </c>
    </row>
    <row r="3" spans="1:10" x14ac:dyDescent="0.25">
      <c r="A3" s="11">
        <v>5000</v>
      </c>
      <c r="B3" s="6">
        <v>5000</v>
      </c>
      <c r="C3" s="6">
        <v>7000</v>
      </c>
      <c r="D3" s="6">
        <f>(C3+B3)/2</f>
        <v>6000</v>
      </c>
      <c r="E3" s="6">
        <v>12</v>
      </c>
      <c r="F3" s="7">
        <f t="shared" ref="F3:F4" si="0">E3/30</f>
        <v>0.4</v>
      </c>
      <c r="G3" s="6">
        <f>G2+E3</f>
        <v>16</v>
      </c>
      <c r="J3" s="21"/>
    </row>
    <row r="4" spans="1:10" x14ac:dyDescent="0.25">
      <c r="A4" s="11">
        <v>7000</v>
      </c>
      <c r="B4" s="6">
        <v>7000</v>
      </c>
      <c r="C4" s="6">
        <v>10000</v>
      </c>
      <c r="D4" s="6">
        <f t="shared" ref="D4:D5" si="1">(C4+B4)/2</f>
        <v>8500</v>
      </c>
      <c r="E4" s="6">
        <v>8</v>
      </c>
      <c r="F4" s="7">
        <f t="shared" si="0"/>
        <v>0.26666666666666666</v>
      </c>
      <c r="G4" s="6">
        <f t="shared" ref="G4:G5" si="2">G3+E4</f>
        <v>24</v>
      </c>
      <c r="J4" s="21"/>
    </row>
    <row r="5" spans="1:10" x14ac:dyDescent="0.25">
      <c r="A5" s="11">
        <v>10000</v>
      </c>
      <c r="B5" s="6">
        <v>10000</v>
      </c>
      <c r="C5" s="6">
        <v>15000</v>
      </c>
      <c r="D5" s="6">
        <f t="shared" si="1"/>
        <v>12500</v>
      </c>
      <c r="E5" s="6">
        <v>6</v>
      </c>
      <c r="F5" s="7">
        <f>E5/30</f>
        <v>0.2</v>
      </c>
      <c r="G5" s="6">
        <f t="shared" si="2"/>
        <v>30</v>
      </c>
      <c r="J5" s="21"/>
    </row>
    <row r="6" spans="1:10" x14ac:dyDescent="0.25">
      <c r="A6" s="11">
        <v>15000</v>
      </c>
      <c r="J6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K1" zoomScaleNormal="100" workbookViewId="0">
      <selection activeCell="P7" sqref="P7"/>
    </sheetView>
  </sheetViews>
  <sheetFormatPr defaultRowHeight="15" x14ac:dyDescent="0.25"/>
  <cols>
    <col min="1" max="8" width="9.140625" style="10"/>
    <col min="9" max="9" width="12.28515625" style="10" bestFit="1" customWidth="1"/>
    <col min="10" max="10" width="18.7109375" style="10" bestFit="1" customWidth="1"/>
    <col min="11" max="11" width="12.28515625" style="10" bestFit="1" customWidth="1"/>
    <col min="12" max="12" width="12.140625" style="10" bestFit="1" customWidth="1"/>
    <col min="13" max="13" width="15" style="10" bestFit="1" customWidth="1"/>
    <col min="14" max="14" width="17.42578125" style="10" bestFit="1" customWidth="1"/>
    <col min="15" max="16384" width="9.140625" style="10"/>
  </cols>
  <sheetData>
    <row r="1" spans="1:14" ht="30" x14ac:dyDescent="0.25">
      <c r="A1" s="23" t="s">
        <v>0</v>
      </c>
      <c r="B1" s="22" t="s">
        <v>1</v>
      </c>
      <c r="C1" s="2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14</v>
      </c>
    </row>
    <row r="2" spans="1:14" x14ac:dyDescent="0.25">
      <c r="A2" s="6" t="s">
        <v>15</v>
      </c>
      <c r="B2" s="6">
        <v>14.15</v>
      </c>
      <c r="C2" s="6">
        <v>1</v>
      </c>
      <c r="D2" s="6">
        <f>B2</f>
        <v>14.15</v>
      </c>
      <c r="E2" s="6">
        <f>B28</f>
        <v>14.69</v>
      </c>
      <c r="F2" s="6">
        <f>1+1.4*LN(G2)</f>
        <v>6.4768322075994043</v>
      </c>
      <c r="G2" s="6">
        <v>50</v>
      </c>
      <c r="H2" s="7">
        <f>(E2-D2)/F2</f>
        <v>8.3374091329154049E-2</v>
      </c>
      <c r="I2" s="8">
        <f>B2</f>
        <v>14.15</v>
      </c>
      <c r="J2" s="8">
        <f>$I2+$H$2</f>
        <v>14.233374091329154</v>
      </c>
      <c r="K2" s="9">
        <f>J2-$H$2/2</f>
        <v>14.191687045664576</v>
      </c>
      <c r="L2" s="9">
        <f>SUM(C2:C4)</f>
        <v>4</v>
      </c>
      <c r="M2" s="9">
        <f>L2/$G$2</f>
        <v>0.08</v>
      </c>
      <c r="N2" s="9">
        <f>L2</f>
        <v>4</v>
      </c>
    </row>
    <row r="3" spans="1:14" x14ac:dyDescent="0.25">
      <c r="A3" s="6" t="s">
        <v>16</v>
      </c>
      <c r="B3" s="6">
        <v>14.21</v>
      </c>
      <c r="C3" s="6">
        <v>2</v>
      </c>
      <c r="I3" s="8">
        <f>$I2+$H$2</f>
        <v>14.233374091329154</v>
      </c>
      <c r="J3" s="8">
        <f t="shared" ref="J3:J7" si="0">$I3+$H$2</f>
        <v>14.316748182658307</v>
      </c>
      <c r="K3" s="9">
        <f t="shared" ref="K3:K6" si="1">J3-$H$2/2</f>
        <v>14.275061136993729</v>
      </c>
      <c r="L3" s="9">
        <f>SUM(C5:C8)</f>
        <v>4</v>
      </c>
      <c r="M3" s="9">
        <f>L3/$G$2</f>
        <v>0.08</v>
      </c>
      <c r="N3" s="9">
        <f>$L3 + $N2</f>
        <v>8</v>
      </c>
    </row>
    <row r="4" spans="1:14" x14ac:dyDescent="0.25">
      <c r="A4" s="6" t="s">
        <v>17</v>
      </c>
      <c r="B4" s="6">
        <v>14.23</v>
      </c>
      <c r="C4" s="6">
        <v>1</v>
      </c>
      <c r="I4" s="8">
        <f t="shared" ref="I4:I8" si="2">$I3+$H$2</f>
        <v>14.316748182658307</v>
      </c>
      <c r="J4" s="8">
        <f t="shared" si="0"/>
        <v>14.40012227398746</v>
      </c>
      <c r="K4" s="9">
        <f t="shared" si="1"/>
        <v>14.358435228322882</v>
      </c>
      <c r="L4" s="9">
        <f>SUM(C9:C15)</f>
        <v>10</v>
      </c>
      <c r="M4" s="9">
        <f t="shared" ref="M4:M8" si="3">L4/$G$2</f>
        <v>0.2</v>
      </c>
      <c r="N4" s="9">
        <f t="shared" ref="N4:N8" si="4">$L4 + $N3</f>
        <v>18</v>
      </c>
    </row>
    <row r="5" spans="1:14" x14ac:dyDescent="0.25">
      <c r="A5" s="6" t="s">
        <v>18</v>
      </c>
      <c r="B5" s="6">
        <v>14.24</v>
      </c>
      <c r="C5" s="6">
        <v>1</v>
      </c>
      <c r="I5" s="8">
        <f t="shared" si="2"/>
        <v>14.40012227398746</v>
      </c>
      <c r="J5" s="8">
        <f t="shared" si="0"/>
        <v>14.483496365316613</v>
      </c>
      <c r="K5" s="9">
        <f t="shared" si="1"/>
        <v>14.441809319652036</v>
      </c>
      <c r="L5" s="9">
        <f>SUM(C16:C18)</f>
        <v>6</v>
      </c>
      <c r="M5" s="9">
        <f t="shared" si="3"/>
        <v>0.12</v>
      </c>
      <c r="N5" s="9">
        <f t="shared" si="4"/>
        <v>24</v>
      </c>
    </row>
    <row r="6" spans="1:14" x14ac:dyDescent="0.25">
      <c r="A6" s="6" t="s">
        <v>19</v>
      </c>
      <c r="B6" s="6">
        <v>14.25</v>
      </c>
      <c r="C6" s="6">
        <v>1</v>
      </c>
      <c r="I6" s="8">
        <f t="shared" si="2"/>
        <v>14.483496365316613</v>
      </c>
      <c r="J6" s="8">
        <f t="shared" si="0"/>
        <v>14.566870456645766</v>
      </c>
      <c r="K6" s="9">
        <f t="shared" si="1"/>
        <v>14.525183410981189</v>
      </c>
      <c r="L6" s="9">
        <f>SUM(C19:C24)</f>
        <v>15</v>
      </c>
      <c r="M6" s="9">
        <f>L6/$G$2</f>
        <v>0.3</v>
      </c>
      <c r="N6" s="9">
        <f t="shared" si="4"/>
        <v>39</v>
      </c>
    </row>
    <row r="7" spans="1:14" x14ac:dyDescent="0.25">
      <c r="A7" s="6" t="s">
        <v>20</v>
      </c>
      <c r="B7" s="24">
        <v>14.28</v>
      </c>
      <c r="C7" s="6">
        <v>1</v>
      </c>
      <c r="I7" s="8">
        <f t="shared" si="2"/>
        <v>14.566870456645766</v>
      </c>
      <c r="J7" s="8">
        <f t="shared" si="0"/>
        <v>14.650244547974919</v>
      </c>
      <c r="K7" s="9">
        <f>J7-$H$2/2</f>
        <v>14.608557502310342</v>
      </c>
      <c r="L7" s="9">
        <f>SUM(C25:C26)</f>
        <v>2</v>
      </c>
      <c r="M7" s="9">
        <f t="shared" si="3"/>
        <v>0.04</v>
      </c>
      <c r="N7" s="9">
        <f t="shared" si="4"/>
        <v>41</v>
      </c>
    </row>
    <row r="8" spans="1:14" x14ac:dyDescent="0.25">
      <c r="A8" s="6" t="s">
        <v>21</v>
      </c>
      <c r="B8" s="6">
        <v>14.31</v>
      </c>
      <c r="C8" s="6">
        <v>1</v>
      </c>
      <c r="I8" s="8">
        <f t="shared" si="2"/>
        <v>14.650244547974919</v>
      </c>
      <c r="J8" s="8">
        <v>14.69</v>
      </c>
      <c r="K8" s="9">
        <f>J8-$H$2/2</f>
        <v>14.648312954335422</v>
      </c>
      <c r="L8" s="6">
        <f>SUM(C27:C28)</f>
        <v>2</v>
      </c>
      <c r="M8" s="9">
        <f t="shared" si="3"/>
        <v>0.04</v>
      </c>
      <c r="N8" s="9">
        <f t="shared" si="4"/>
        <v>43</v>
      </c>
    </row>
    <row r="9" spans="1:14" x14ac:dyDescent="0.25">
      <c r="A9" s="6" t="s">
        <v>22</v>
      </c>
      <c r="B9" s="6">
        <v>14.32</v>
      </c>
      <c r="C9" s="6">
        <v>1</v>
      </c>
    </row>
    <row r="10" spans="1:14" x14ac:dyDescent="0.25">
      <c r="A10" s="6" t="s">
        <v>23</v>
      </c>
      <c r="B10" s="6">
        <v>14.33</v>
      </c>
      <c r="C10" s="6">
        <v>1</v>
      </c>
    </row>
    <row r="11" spans="1:14" x14ac:dyDescent="0.25">
      <c r="A11" s="6" t="s">
        <v>24</v>
      </c>
      <c r="B11" s="6">
        <v>14.35</v>
      </c>
      <c r="C11" s="6">
        <v>2</v>
      </c>
    </row>
    <row r="12" spans="1:14" x14ac:dyDescent="0.25">
      <c r="A12" s="6" t="s">
        <v>20</v>
      </c>
      <c r="B12" s="6">
        <v>14.36</v>
      </c>
      <c r="C12" s="6">
        <v>3</v>
      </c>
    </row>
    <row r="13" spans="1:14" x14ac:dyDescent="0.25">
      <c r="A13" s="6" t="s">
        <v>25</v>
      </c>
      <c r="B13" s="6">
        <v>14.38</v>
      </c>
      <c r="C13" s="6">
        <v>1</v>
      </c>
    </row>
    <row r="14" spans="1:14" x14ac:dyDescent="0.25">
      <c r="A14" s="6" t="s">
        <v>17</v>
      </c>
      <c r="B14" s="6">
        <v>14.39</v>
      </c>
      <c r="C14" s="6">
        <v>1</v>
      </c>
    </row>
    <row r="15" spans="1:14" x14ac:dyDescent="0.25">
      <c r="A15" s="6" t="s">
        <v>26</v>
      </c>
      <c r="B15" s="6">
        <v>14.4</v>
      </c>
      <c r="C15" s="6">
        <v>1</v>
      </c>
    </row>
    <row r="16" spans="1:14" x14ac:dyDescent="0.25">
      <c r="A16" s="6" t="s">
        <v>27</v>
      </c>
      <c r="B16" s="6">
        <v>14.41</v>
      </c>
      <c r="C16" s="6">
        <v>1</v>
      </c>
    </row>
    <row r="17" spans="1:3" x14ac:dyDescent="0.25">
      <c r="A17" s="6" t="s">
        <v>23</v>
      </c>
      <c r="B17" s="6">
        <v>14.46</v>
      </c>
      <c r="C17" s="6">
        <v>2</v>
      </c>
    </row>
    <row r="18" spans="1:3" x14ac:dyDescent="0.25">
      <c r="A18" s="6" t="s">
        <v>28</v>
      </c>
      <c r="B18" s="6">
        <v>14.48</v>
      </c>
      <c r="C18" s="6">
        <v>3</v>
      </c>
    </row>
    <row r="19" spans="1:3" x14ac:dyDescent="0.25">
      <c r="A19" s="6" t="s">
        <v>29</v>
      </c>
      <c r="B19" s="6">
        <v>14.51</v>
      </c>
      <c r="C19" s="6">
        <v>5</v>
      </c>
    </row>
    <row r="20" spans="1:3" x14ac:dyDescent="0.25">
      <c r="A20" s="6" t="s">
        <v>30</v>
      </c>
      <c r="B20" s="6">
        <v>14.52</v>
      </c>
      <c r="C20" s="6">
        <v>2</v>
      </c>
    </row>
    <row r="21" spans="1:3" x14ac:dyDescent="0.25">
      <c r="A21" s="6" t="s">
        <v>30</v>
      </c>
      <c r="B21" s="24">
        <v>14.53</v>
      </c>
      <c r="C21" s="6">
        <v>1</v>
      </c>
    </row>
    <row r="22" spans="1:3" x14ac:dyDescent="0.25">
      <c r="A22" s="6" t="s">
        <v>31</v>
      </c>
      <c r="B22" s="6">
        <v>14.54</v>
      </c>
      <c r="C22" s="6">
        <v>2</v>
      </c>
    </row>
    <row r="23" spans="1:3" x14ac:dyDescent="0.25">
      <c r="A23" s="6" t="s">
        <v>32</v>
      </c>
      <c r="B23" s="6">
        <v>14.55</v>
      </c>
      <c r="C23" s="6">
        <v>3</v>
      </c>
    </row>
    <row r="24" spans="1:3" x14ac:dyDescent="0.25">
      <c r="A24" s="6" t="s">
        <v>27</v>
      </c>
      <c r="B24" s="6">
        <v>14.56</v>
      </c>
      <c r="C24" s="6">
        <v>2</v>
      </c>
    </row>
    <row r="25" spans="1:3" x14ac:dyDescent="0.25">
      <c r="A25" s="6" t="s">
        <v>33</v>
      </c>
      <c r="B25" s="6">
        <v>14.58</v>
      </c>
      <c r="C25" s="6">
        <v>1</v>
      </c>
    </row>
    <row r="26" spans="1:3" x14ac:dyDescent="0.25">
      <c r="A26" s="6" t="s">
        <v>34</v>
      </c>
      <c r="B26" s="6">
        <v>14.62</v>
      </c>
      <c r="C26" s="6">
        <v>1</v>
      </c>
    </row>
    <row r="27" spans="1:3" x14ac:dyDescent="0.25">
      <c r="A27" s="6" t="s">
        <v>15</v>
      </c>
      <c r="B27" s="6">
        <v>14.68</v>
      </c>
      <c r="C27" s="6">
        <v>1</v>
      </c>
    </row>
    <row r="28" spans="1:3" x14ac:dyDescent="0.25">
      <c r="A28" s="6" t="s">
        <v>35</v>
      </c>
      <c r="B28" s="6">
        <v>14.69</v>
      </c>
      <c r="C28" s="6">
        <v>1</v>
      </c>
    </row>
    <row r="29" spans="1:3" x14ac:dyDescent="0.25">
      <c r="A29" s="6" t="s">
        <v>36</v>
      </c>
      <c r="B29" s="13"/>
    </row>
    <row r="30" spans="1:3" x14ac:dyDescent="0.25">
      <c r="A30" s="6" t="s">
        <v>15</v>
      </c>
      <c r="B30" s="13"/>
    </row>
    <row r="31" spans="1:3" x14ac:dyDescent="0.25">
      <c r="A31" s="6" t="s">
        <v>27</v>
      </c>
      <c r="B31" s="13"/>
    </row>
    <row r="32" spans="1:3" x14ac:dyDescent="0.25">
      <c r="A32" s="6" t="s">
        <v>37</v>
      </c>
      <c r="B32" s="13"/>
    </row>
    <row r="33" spans="1:2" x14ac:dyDescent="0.25">
      <c r="A33" s="6" t="s">
        <v>36</v>
      </c>
      <c r="B33" s="13"/>
    </row>
    <row r="34" spans="1:2" x14ac:dyDescent="0.25">
      <c r="A34" s="6" t="s">
        <v>38</v>
      </c>
      <c r="B34" s="13"/>
    </row>
    <row r="35" spans="1:2" x14ac:dyDescent="0.25">
      <c r="A35" s="6" t="s">
        <v>39</v>
      </c>
      <c r="B35" s="13"/>
    </row>
    <row r="36" spans="1:2" x14ac:dyDescent="0.25">
      <c r="A36" s="25" t="s">
        <v>40</v>
      </c>
      <c r="B36" s="13"/>
    </row>
    <row r="37" spans="1:2" x14ac:dyDescent="0.25">
      <c r="A37" s="6" t="s">
        <v>28</v>
      </c>
      <c r="B37" s="13"/>
    </row>
    <row r="38" spans="1:2" x14ac:dyDescent="0.25">
      <c r="A38" s="6" t="s">
        <v>21</v>
      </c>
      <c r="B38" s="13"/>
    </row>
    <row r="39" spans="1:2" x14ac:dyDescent="0.25">
      <c r="A39" s="6" t="s">
        <v>15</v>
      </c>
      <c r="B39" s="13"/>
    </row>
    <row r="40" spans="1:2" x14ac:dyDescent="0.25">
      <c r="A40" s="6" t="s">
        <v>36</v>
      </c>
      <c r="B40" s="13"/>
    </row>
    <row r="41" spans="1:2" x14ac:dyDescent="0.25">
      <c r="A41" s="6" t="s">
        <v>41</v>
      </c>
      <c r="B41" s="13"/>
    </row>
    <row r="42" spans="1:2" x14ac:dyDescent="0.25">
      <c r="A42" s="6" t="s">
        <v>32</v>
      </c>
      <c r="B42" s="13"/>
    </row>
    <row r="43" spans="1:2" x14ac:dyDescent="0.25">
      <c r="A43" s="6" t="s">
        <v>42</v>
      </c>
      <c r="B43" s="13"/>
    </row>
    <row r="44" spans="1:2" x14ac:dyDescent="0.25">
      <c r="A44" s="6" t="s">
        <v>21</v>
      </c>
      <c r="B44" s="13"/>
    </row>
    <row r="45" spans="1:2" x14ac:dyDescent="0.25">
      <c r="A45" s="6" t="s">
        <v>34</v>
      </c>
    </row>
    <row r="46" spans="1:2" x14ac:dyDescent="0.25">
      <c r="A46" s="6" t="s">
        <v>38</v>
      </c>
    </row>
    <row r="47" spans="1:2" x14ac:dyDescent="0.25">
      <c r="A47" s="6" t="s">
        <v>15</v>
      </c>
    </row>
    <row r="48" spans="1:2" x14ac:dyDescent="0.25">
      <c r="A48" s="6" t="s">
        <v>27</v>
      </c>
    </row>
    <row r="49" spans="1:1" x14ac:dyDescent="0.25">
      <c r="A49" s="6" t="s">
        <v>33</v>
      </c>
    </row>
    <row r="50" spans="1:1" x14ac:dyDescent="0.25">
      <c r="A50" s="6" t="s">
        <v>43</v>
      </c>
    </row>
    <row r="51" spans="1:1" x14ac:dyDescent="0.25">
      <c r="A51" s="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2019-03-25T08:18:59Z</dcterms:modified>
</cp:coreProperties>
</file>