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U3" i="2"/>
  <c r="U2" i="2"/>
  <c r="U7" i="2"/>
  <c r="U4" i="2"/>
  <c r="U5" i="2"/>
  <c r="U6" i="2"/>
  <c r="T2" i="2"/>
  <c r="R2" i="2"/>
  <c r="Q2" i="2"/>
  <c r="N2" i="2"/>
  <c r="M2" i="2"/>
  <c r="L4" i="2"/>
  <c r="L3" i="2"/>
  <c r="M3" i="2" s="1"/>
  <c r="L2" i="2"/>
  <c r="K2" i="2"/>
  <c r="J2" i="2"/>
  <c r="H2" i="2"/>
  <c r="F2" i="2"/>
  <c r="L9" i="2"/>
  <c r="M8" i="2"/>
  <c r="L8" i="2"/>
  <c r="T7" i="2"/>
  <c r="L7" i="2"/>
  <c r="M7" i="2" s="1"/>
  <c r="T6" i="2"/>
  <c r="M6" i="2"/>
  <c r="L6" i="2"/>
  <c r="T5" i="2"/>
  <c r="L5" i="2"/>
  <c r="M5" i="2" s="1"/>
  <c r="T4" i="2"/>
  <c r="M4" i="2"/>
  <c r="T3" i="2"/>
  <c r="V2" i="2"/>
  <c r="S2" i="2"/>
  <c r="M9" i="2"/>
  <c r="I3" i="2" l="1"/>
  <c r="W2" i="2"/>
  <c r="X2" i="2" s="1"/>
  <c r="Y2" i="2" s="1"/>
  <c r="J3" i="2"/>
  <c r="K3" i="2" s="1"/>
  <c r="P3" i="2" s="1"/>
  <c r="I4" i="2"/>
  <c r="O2" i="2"/>
  <c r="O3" i="2" s="1"/>
  <c r="O4" i="2" s="1"/>
  <c r="O5" i="2" s="1"/>
  <c r="O6" i="2" s="1"/>
  <c r="O7" i="2" s="1"/>
  <c r="O8" i="2" s="1"/>
  <c r="O9" i="2" s="1"/>
  <c r="P2" i="2"/>
  <c r="N3" i="2"/>
  <c r="N4" i="2" s="1"/>
  <c r="N5" i="2" s="1"/>
  <c r="N6" i="2" s="1"/>
  <c r="N7" i="2" s="1"/>
  <c r="N8" i="2" s="1"/>
  <c r="N9" i="2" s="1"/>
  <c r="I5" i="2" l="1"/>
  <c r="J4" i="2"/>
  <c r="K4" i="2" s="1"/>
  <c r="P4" i="2" s="1"/>
  <c r="J5" i="2" l="1"/>
  <c r="K5" i="2" s="1"/>
  <c r="P5" i="2" s="1"/>
  <c r="I6" i="2"/>
  <c r="I7" i="2" l="1"/>
  <c r="J6" i="2"/>
  <c r="K6" i="2" s="1"/>
  <c r="P6" i="2" s="1"/>
  <c r="J7" i="2" l="1"/>
  <c r="K7" i="2" s="1"/>
  <c r="P7" i="2" s="1"/>
  <c r="I8" i="2"/>
  <c r="J8" i="2" l="1"/>
  <c r="K8" i="2" s="1"/>
  <c r="P8" i="2" s="1"/>
  <c r="I9" i="2"/>
  <c r="K9" i="2" s="1"/>
  <c r="P9" i="2" s="1"/>
  <c r="Y2" i="1" l="1"/>
  <c r="X2" i="1"/>
  <c r="W2" i="1"/>
  <c r="U3" i="1"/>
  <c r="U4" i="1"/>
  <c r="U5" i="1"/>
  <c r="U6" i="1"/>
  <c r="U7" i="1"/>
  <c r="U2" i="1"/>
  <c r="V2" i="1"/>
  <c r="T3" i="1"/>
  <c r="T4" i="1"/>
  <c r="T5" i="1"/>
  <c r="T6" i="1"/>
  <c r="T7" i="1"/>
  <c r="T2" i="1"/>
  <c r="Q2" i="1" l="1"/>
  <c r="R2" i="1"/>
  <c r="S2" i="1"/>
  <c r="P2" i="1"/>
  <c r="O4" i="1"/>
  <c r="O5" i="1"/>
  <c r="O6" i="1" s="1"/>
  <c r="O7" i="1" s="1"/>
  <c r="O8" i="1" s="1"/>
  <c r="O9" i="1" s="1"/>
  <c r="O3" i="1"/>
  <c r="O2" i="1"/>
  <c r="N2" i="1"/>
  <c r="M2" i="1"/>
  <c r="L9" i="1"/>
  <c r="L7" i="1"/>
  <c r="L6" i="1"/>
  <c r="L5" i="1" l="1"/>
  <c r="L3" i="1"/>
  <c r="M3" i="1" s="1"/>
  <c r="L2" i="1"/>
  <c r="L4" i="1"/>
  <c r="K7" i="1"/>
  <c r="K2" i="1"/>
  <c r="J3" i="1"/>
  <c r="J2" i="1"/>
  <c r="I2" i="1"/>
  <c r="H2" i="1"/>
  <c r="F2" i="1"/>
  <c r="L8" i="1"/>
  <c r="M7" i="1"/>
  <c r="M4" i="1"/>
  <c r="I3" i="1"/>
  <c r="N3" i="1" l="1"/>
  <c r="N4" i="1" s="1"/>
  <c r="N5" i="1"/>
  <c r="N6" i="1" s="1"/>
  <c r="N7" i="1" s="1"/>
  <c r="N8" i="1" s="1"/>
  <c r="N9" i="1" s="1"/>
  <c r="M8" i="1"/>
  <c r="I4" i="1"/>
  <c r="K3" i="1"/>
  <c r="P3" i="1" s="1"/>
  <c r="M6" i="1"/>
  <c r="M9" i="1"/>
  <c r="M5" i="1"/>
  <c r="I5" i="1" l="1"/>
  <c r="J4" i="1"/>
  <c r="K4" i="1" s="1"/>
  <c r="P4" i="1" s="1"/>
  <c r="J5" i="1" l="1"/>
  <c r="K5" i="1" s="1"/>
  <c r="P5" i="1" s="1"/>
  <c r="I6" i="1"/>
  <c r="J6" i="1" l="1"/>
  <c r="K6" i="1" s="1"/>
  <c r="P6" i="1" s="1"/>
  <c r="I7" i="1"/>
  <c r="I8" i="1" l="1"/>
  <c r="J7" i="1"/>
  <c r="I9" i="1" l="1"/>
  <c r="K9" i="1" s="1"/>
  <c r="P9" i="1" s="1"/>
  <c r="J8" i="1"/>
  <c r="K8" i="1" s="1"/>
  <c r="P8" i="1" s="1"/>
  <c r="P7" i="1"/>
</calcChain>
</file>

<file path=xl/sharedStrings.xml><?xml version="1.0" encoding="utf-8"?>
<sst xmlns="http://schemas.openxmlformats.org/spreadsheetml/2006/main" count="50" uniqueCount="24">
  <si>
    <t>Ряд</t>
  </si>
  <si>
    <t>xi</t>
  </si>
  <si>
    <t>mi</t>
  </si>
  <si>
    <t>xmim</t>
  </si>
  <si>
    <t>xmax</t>
  </si>
  <si>
    <t>k</t>
  </si>
  <si>
    <t>n</t>
  </si>
  <si>
    <t>sh</t>
  </si>
  <si>
    <t>Начало 
промежутка</t>
  </si>
  <si>
    <t>Конец 
промежутка</t>
  </si>
  <si>
    <t>Середина
промежутка</t>
  </si>
  <si>
    <t>Абсолютная
частота</t>
  </si>
  <si>
    <t>Относительная 
частота</t>
  </si>
  <si>
    <t>Накопленная 
частота</t>
  </si>
  <si>
    <t>xi*ni</t>
  </si>
  <si>
    <t>Средняя выработка</t>
  </si>
  <si>
    <t>Мода</t>
  </si>
  <si>
    <t>Медиана</t>
  </si>
  <si>
    <t>P</t>
  </si>
  <si>
    <t>ср.знач</t>
  </si>
  <si>
    <t>D(x)</t>
  </si>
  <si>
    <t>СКО</t>
  </si>
  <si>
    <t>V(x)</t>
  </si>
  <si>
    <t>pi*(x - xср)^2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</si>
</sst>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D32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Лист1!$I$2:$I$9</c:f>
              <c:numCache>
                <c:formatCode>0.0</c:formatCode>
                <c:ptCount val="8"/>
                <c:pt idx="0">
                  <c:v>1</c:v>
                </c:pt>
                <c:pt idx="1">
                  <c:v>1.6713898260242632</c:v>
                </c:pt>
                <c:pt idx="2">
                  <c:v>2.3427796520485265</c:v>
                </c:pt>
                <c:pt idx="3">
                  <c:v>3.0141694780727897</c:v>
                </c:pt>
                <c:pt idx="4">
                  <c:v>3.6855593040970529</c:v>
                </c:pt>
                <c:pt idx="5">
                  <c:v>4.3569491301213166</c:v>
                </c:pt>
                <c:pt idx="6">
                  <c:v>5.0283389561455802</c:v>
                </c:pt>
                <c:pt idx="7">
                  <c:v>5.6997287821698439</c:v>
                </c:pt>
              </c:numCache>
            </c:numRef>
          </c:xVal>
          <c:yVal>
            <c:numRef>
              <c:f>Лист1!$L$2:$L$9</c:f>
              <c:numCache>
                <c:formatCode>General</c:formatCode>
                <c:ptCount val="8"/>
                <c:pt idx="0">
                  <c:v>11</c:v>
                </c:pt>
                <c:pt idx="1">
                  <c:v>13</c:v>
                </c:pt>
                <c:pt idx="2">
                  <c:v>25</c:v>
                </c:pt>
                <c:pt idx="3">
                  <c:v>0</c:v>
                </c:pt>
                <c:pt idx="4">
                  <c:v>27</c:v>
                </c:pt>
                <c:pt idx="5">
                  <c:v>15</c:v>
                </c:pt>
                <c:pt idx="6">
                  <c:v>0</c:v>
                </c:pt>
                <c:pt idx="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9-48EF-A2F1-87451D80E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01216"/>
        <c:axId val="442894984"/>
      </c:scatterChart>
      <c:valAx>
        <c:axId val="44290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894984"/>
        <c:crosses val="autoZero"/>
        <c:crossBetween val="midCat"/>
      </c:valAx>
      <c:valAx>
        <c:axId val="44289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9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Лист1!$K$2:$K$9</c:f>
              <c:numCache>
                <c:formatCode>General</c:formatCode>
                <c:ptCount val="8"/>
                <c:pt idx="0">
                  <c:v>1.3356949130121316</c:v>
                </c:pt>
                <c:pt idx="1">
                  <c:v>2.0070847390363946</c:v>
                </c:pt>
                <c:pt idx="2">
                  <c:v>2.6784745650606583</c:v>
                </c:pt>
                <c:pt idx="3">
                  <c:v>3.3498643910849211</c:v>
                </c:pt>
                <c:pt idx="4">
                  <c:v>4.0212542171091847</c:v>
                </c:pt>
                <c:pt idx="5">
                  <c:v>4.6926440431334484</c:v>
                </c:pt>
                <c:pt idx="6">
                  <c:v>5.3640338691577121</c:v>
                </c:pt>
                <c:pt idx="7">
                  <c:v>5.849864391084922</c:v>
                </c:pt>
              </c:numCache>
            </c:numRef>
          </c:xVal>
          <c:yVal>
            <c:numRef>
              <c:f>Лист1!$N$2:$N$9</c:f>
              <c:numCache>
                <c:formatCode>General</c:formatCode>
                <c:ptCount val="8"/>
                <c:pt idx="0">
                  <c:v>11</c:v>
                </c:pt>
                <c:pt idx="1">
                  <c:v>24</c:v>
                </c:pt>
                <c:pt idx="2">
                  <c:v>49</c:v>
                </c:pt>
                <c:pt idx="3">
                  <c:v>49</c:v>
                </c:pt>
                <c:pt idx="4">
                  <c:v>76</c:v>
                </c:pt>
                <c:pt idx="5">
                  <c:v>91</c:v>
                </c:pt>
                <c:pt idx="6">
                  <c:v>91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2-4A08-8A36-01BC47FE8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7936"/>
        <c:axId val="442895640"/>
      </c:scatterChart>
      <c:valAx>
        <c:axId val="4428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895640"/>
        <c:crosses val="autoZero"/>
        <c:crossBetween val="midCat"/>
      </c:valAx>
      <c:valAx>
        <c:axId val="4428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8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247594050743653E-2"/>
          <c:y val="0.16245370370370371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Лист1!$I$2:$I$9</c:f>
              <c:numCache>
                <c:formatCode>0.0</c:formatCode>
                <c:ptCount val="8"/>
                <c:pt idx="0">
                  <c:v>1</c:v>
                </c:pt>
                <c:pt idx="1">
                  <c:v>1.6713898260242632</c:v>
                </c:pt>
                <c:pt idx="2">
                  <c:v>2.3427796520485265</c:v>
                </c:pt>
                <c:pt idx="3">
                  <c:v>3.0141694780727897</c:v>
                </c:pt>
                <c:pt idx="4">
                  <c:v>3.6855593040970529</c:v>
                </c:pt>
                <c:pt idx="5">
                  <c:v>4.3569491301213166</c:v>
                </c:pt>
                <c:pt idx="6">
                  <c:v>5.0283389561455802</c:v>
                </c:pt>
                <c:pt idx="7">
                  <c:v>5.6997287821698439</c:v>
                </c:pt>
              </c:numCache>
            </c:numRef>
          </c:cat>
          <c:val>
            <c:numRef>
              <c:f>Лист1!$L$2:$L$9</c:f>
              <c:numCache>
                <c:formatCode>General</c:formatCode>
                <c:ptCount val="8"/>
                <c:pt idx="0">
                  <c:v>11</c:v>
                </c:pt>
                <c:pt idx="1">
                  <c:v>13</c:v>
                </c:pt>
                <c:pt idx="2">
                  <c:v>25</c:v>
                </c:pt>
                <c:pt idx="3">
                  <c:v>0</c:v>
                </c:pt>
                <c:pt idx="4">
                  <c:v>27</c:v>
                </c:pt>
                <c:pt idx="5">
                  <c:v>15</c:v>
                </c:pt>
                <c:pt idx="6">
                  <c:v>0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B-495E-B3EB-669B5363D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573376"/>
        <c:axId val="441568784"/>
      </c:barChart>
      <c:catAx>
        <c:axId val="441573376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568784"/>
        <c:crosses val="autoZero"/>
        <c:auto val="1"/>
        <c:lblAlgn val="ctr"/>
        <c:lblOffset val="100"/>
        <c:noMultiLvlLbl val="0"/>
      </c:catAx>
      <c:valAx>
        <c:axId val="4415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57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Лист1!$K$2:$K$9</c:f>
              <c:numCache>
                <c:formatCode>General</c:formatCode>
                <c:ptCount val="8"/>
                <c:pt idx="0">
                  <c:v>1.3356949130121316</c:v>
                </c:pt>
                <c:pt idx="1">
                  <c:v>2.0070847390363946</c:v>
                </c:pt>
                <c:pt idx="2">
                  <c:v>2.6784745650606583</c:v>
                </c:pt>
                <c:pt idx="3">
                  <c:v>3.3498643910849211</c:v>
                </c:pt>
                <c:pt idx="4">
                  <c:v>4.0212542171091847</c:v>
                </c:pt>
                <c:pt idx="5">
                  <c:v>4.6926440431334484</c:v>
                </c:pt>
                <c:pt idx="6">
                  <c:v>5.3640338691577121</c:v>
                </c:pt>
                <c:pt idx="7">
                  <c:v>5.849864391084922</c:v>
                </c:pt>
              </c:numCache>
            </c:numRef>
          </c:xVal>
          <c:yVal>
            <c:numRef>
              <c:f>Лист1!$L$2:$L$9</c:f>
              <c:numCache>
                <c:formatCode>General</c:formatCode>
                <c:ptCount val="8"/>
                <c:pt idx="0">
                  <c:v>11</c:v>
                </c:pt>
                <c:pt idx="1">
                  <c:v>13</c:v>
                </c:pt>
                <c:pt idx="2">
                  <c:v>25</c:v>
                </c:pt>
                <c:pt idx="3">
                  <c:v>0</c:v>
                </c:pt>
                <c:pt idx="4">
                  <c:v>27</c:v>
                </c:pt>
                <c:pt idx="5">
                  <c:v>15</c:v>
                </c:pt>
                <c:pt idx="6">
                  <c:v>0</c:v>
                </c:pt>
                <c:pt idx="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9-4D13-AE79-AD7DC2C7D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89576"/>
        <c:axId val="449484000"/>
      </c:scatterChart>
      <c:valAx>
        <c:axId val="44948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484000"/>
        <c:crosses val="autoZero"/>
        <c:crossBetween val="midCat"/>
      </c:valAx>
      <c:valAx>
        <c:axId val="4494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48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Лист2!$I$2:$I$9</c:f>
              <c:numCache>
                <c:formatCode>0.0</c:formatCode>
                <c:ptCount val="8"/>
                <c:pt idx="0">
                  <c:v>2</c:v>
                </c:pt>
                <c:pt idx="1">
                  <c:v>2.6713898260242632</c:v>
                </c:pt>
                <c:pt idx="2">
                  <c:v>3.3427796520485265</c:v>
                </c:pt>
                <c:pt idx="3">
                  <c:v>4.0141694780727901</c:v>
                </c:pt>
                <c:pt idx="4">
                  <c:v>4.6855593040970538</c:v>
                </c:pt>
                <c:pt idx="5">
                  <c:v>5.3569491301213175</c:v>
                </c:pt>
                <c:pt idx="6">
                  <c:v>6.0283389561455811</c:v>
                </c:pt>
                <c:pt idx="7">
                  <c:v>6.6997287821698448</c:v>
                </c:pt>
              </c:numCache>
            </c:numRef>
          </c:xVal>
          <c:yVal>
            <c:numRef>
              <c:f>Лист2!$L$2:$L$9</c:f>
              <c:numCache>
                <c:formatCode>General</c:formatCode>
                <c:ptCount val="8"/>
                <c:pt idx="0">
                  <c:v>12</c:v>
                </c:pt>
                <c:pt idx="1">
                  <c:v>20</c:v>
                </c:pt>
                <c:pt idx="2">
                  <c:v>29</c:v>
                </c:pt>
                <c:pt idx="3">
                  <c:v>0</c:v>
                </c:pt>
                <c:pt idx="4">
                  <c:v>19</c:v>
                </c:pt>
                <c:pt idx="5">
                  <c:v>11</c:v>
                </c:pt>
                <c:pt idx="6">
                  <c:v>0</c:v>
                </c:pt>
                <c:pt idx="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7-4B18-850F-69E767B79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81616"/>
        <c:axId val="444977680"/>
      </c:scatterChart>
      <c:valAx>
        <c:axId val="44498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977680"/>
        <c:crosses val="autoZero"/>
        <c:crossBetween val="midCat"/>
      </c:valAx>
      <c:valAx>
        <c:axId val="4449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98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Комулянта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Лист2!$K$2:$K$9</c:f>
              <c:numCache>
                <c:formatCode>General</c:formatCode>
                <c:ptCount val="8"/>
                <c:pt idx="0">
                  <c:v>2.3356949130121318</c:v>
                </c:pt>
                <c:pt idx="1">
                  <c:v>3.0070847390363946</c:v>
                </c:pt>
                <c:pt idx="2">
                  <c:v>3.6784745650606583</c:v>
                </c:pt>
                <c:pt idx="3">
                  <c:v>4.349864391084922</c:v>
                </c:pt>
                <c:pt idx="4">
                  <c:v>5.0212542171091856</c:v>
                </c:pt>
                <c:pt idx="5">
                  <c:v>5.6926440431334493</c:v>
                </c:pt>
                <c:pt idx="6">
                  <c:v>6.364033869157713</c:v>
                </c:pt>
                <c:pt idx="7">
                  <c:v>6.8498643910849228</c:v>
                </c:pt>
              </c:numCache>
            </c:numRef>
          </c:xVal>
          <c:yVal>
            <c:numRef>
              <c:f>Лист2!$N$2:$N$9</c:f>
              <c:numCache>
                <c:formatCode>General</c:formatCode>
                <c:ptCount val="8"/>
                <c:pt idx="0">
                  <c:v>12</c:v>
                </c:pt>
                <c:pt idx="1">
                  <c:v>32</c:v>
                </c:pt>
                <c:pt idx="2">
                  <c:v>61</c:v>
                </c:pt>
                <c:pt idx="3">
                  <c:v>61</c:v>
                </c:pt>
                <c:pt idx="4">
                  <c:v>80</c:v>
                </c:pt>
                <c:pt idx="5">
                  <c:v>91</c:v>
                </c:pt>
                <c:pt idx="6">
                  <c:v>91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5-423B-AE09-807DBE033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82600"/>
        <c:axId val="444982272"/>
      </c:scatterChart>
      <c:valAx>
        <c:axId val="44498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982272"/>
        <c:crosses val="autoZero"/>
        <c:crossBetween val="midCat"/>
      </c:valAx>
      <c:valAx>
        <c:axId val="4449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98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Лист2!$I$2:$I$9</c:f>
              <c:numCache>
                <c:formatCode>0.0</c:formatCode>
                <c:ptCount val="8"/>
                <c:pt idx="0">
                  <c:v>2</c:v>
                </c:pt>
                <c:pt idx="1">
                  <c:v>2.6713898260242632</c:v>
                </c:pt>
                <c:pt idx="2">
                  <c:v>3.3427796520485265</c:v>
                </c:pt>
                <c:pt idx="3">
                  <c:v>4.0141694780727901</c:v>
                </c:pt>
                <c:pt idx="4">
                  <c:v>4.6855593040970538</c:v>
                </c:pt>
                <c:pt idx="5">
                  <c:v>5.3569491301213175</c:v>
                </c:pt>
                <c:pt idx="6">
                  <c:v>6.0283389561455811</c:v>
                </c:pt>
                <c:pt idx="7">
                  <c:v>6.6997287821698448</c:v>
                </c:pt>
              </c:numCache>
            </c:numRef>
          </c:cat>
          <c:val>
            <c:numRef>
              <c:f>Лист2!$L$2:$L$9</c:f>
              <c:numCache>
                <c:formatCode>General</c:formatCode>
                <c:ptCount val="8"/>
                <c:pt idx="0">
                  <c:v>12</c:v>
                </c:pt>
                <c:pt idx="1">
                  <c:v>20</c:v>
                </c:pt>
                <c:pt idx="2">
                  <c:v>29</c:v>
                </c:pt>
                <c:pt idx="3">
                  <c:v>0</c:v>
                </c:pt>
                <c:pt idx="4">
                  <c:v>19</c:v>
                </c:pt>
                <c:pt idx="5">
                  <c:v>11</c:v>
                </c:pt>
                <c:pt idx="6">
                  <c:v>0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F-43F4-BA95-DF95239F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542640"/>
        <c:axId val="368542968"/>
      </c:barChart>
      <c:catAx>
        <c:axId val="36854264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542968"/>
        <c:crosses val="autoZero"/>
        <c:auto val="1"/>
        <c:lblAlgn val="ctr"/>
        <c:lblOffset val="100"/>
        <c:noMultiLvlLbl val="0"/>
      </c:catAx>
      <c:valAx>
        <c:axId val="36854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54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Лист2!$K$2:$K$9</c:f>
              <c:numCache>
                <c:formatCode>General</c:formatCode>
                <c:ptCount val="8"/>
                <c:pt idx="0">
                  <c:v>2.3356949130121318</c:v>
                </c:pt>
                <c:pt idx="1">
                  <c:v>3.0070847390363946</c:v>
                </c:pt>
                <c:pt idx="2">
                  <c:v>3.6784745650606583</c:v>
                </c:pt>
                <c:pt idx="3">
                  <c:v>4.349864391084922</c:v>
                </c:pt>
                <c:pt idx="4">
                  <c:v>5.0212542171091856</c:v>
                </c:pt>
                <c:pt idx="5">
                  <c:v>5.6926440431334493</c:v>
                </c:pt>
                <c:pt idx="6">
                  <c:v>6.364033869157713</c:v>
                </c:pt>
                <c:pt idx="7">
                  <c:v>6.8498643910849228</c:v>
                </c:pt>
              </c:numCache>
            </c:numRef>
          </c:xVal>
          <c:yVal>
            <c:numRef>
              <c:f>Лист2!$L$2:$L$9</c:f>
              <c:numCache>
                <c:formatCode>General</c:formatCode>
                <c:ptCount val="8"/>
                <c:pt idx="0">
                  <c:v>12</c:v>
                </c:pt>
                <c:pt idx="1">
                  <c:v>20</c:v>
                </c:pt>
                <c:pt idx="2">
                  <c:v>29</c:v>
                </c:pt>
                <c:pt idx="3">
                  <c:v>0</c:v>
                </c:pt>
                <c:pt idx="4">
                  <c:v>19</c:v>
                </c:pt>
                <c:pt idx="5">
                  <c:v>11</c:v>
                </c:pt>
                <c:pt idx="6">
                  <c:v>0</c:v>
                </c:pt>
                <c:pt idx="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3-489E-96E7-1C4BA9D70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70880"/>
        <c:axId val="449471208"/>
      </c:scatterChart>
      <c:valAx>
        <c:axId val="4494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471208"/>
        <c:crosses val="autoZero"/>
        <c:crossBetween val="midCat"/>
      </c:valAx>
      <c:valAx>
        <c:axId val="4494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47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12</xdr:row>
      <xdr:rowOff>114300</xdr:rowOff>
    </xdr:from>
    <xdr:to>
      <xdr:col>12</xdr:col>
      <xdr:colOff>709612</xdr:colOff>
      <xdr:row>27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</xdr:colOff>
      <xdr:row>12</xdr:row>
      <xdr:rowOff>142875</xdr:rowOff>
    </xdr:from>
    <xdr:to>
      <xdr:col>17</xdr:col>
      <xdr:colOff>166687</xdr:colOff>
      <xdr:row>27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433387</xdr:colOff>
      <xdr:row>28</xdr:row>
      <xdr:rowOff>114300</xdr:rowOff>
    </xdr:from>
    <xdr:to>
      <xdr:col>12</xdr:col>
      <xdr:colOff>700087</xdr:colOff>
      <xdr:row>43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</xdr:colOff>
      <xdr:row>28</xdr:row>
      <xdr:rowOff>57150</xdr:rowOff>
    </xdr:from>
    <xdr:to>
      <xdr:col>17</xdr:col>
      <xdr:colOff>147637</xdr:colOff>
      <xdr:row>42</xdr:row>
      <xdr:rowOff>133350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481012</xdr:colOff>
      <xdr:row>13</xdr:row>
      <xdr:rowOff>114300</xdr:rowOff>
    </xdr:from>
    <xdr:to>
      <xdr:col>12</xdr:col>
      <xdr:colOff>747712</xdr:colOff>
      <xdr:row>28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100012</xdr:colOff>
      <xdr:row>13</xdr:row>
      <xdr:rowOff>66675</xdr:rowOff>
    </xdr:from>
    <xdr:to>
      <xdr:col>18</xdr:col>
      <xdr:colOff>423862</xdr:colOff>
      <xdr:row>27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452437</xdr:colOff>
      <xdr:row>29</xdr:row>
      <xdr:rowOff>0</xdr:rowOff>
    </xdr:from>
    <xdr:to>
      <xdr:col>12</xdr:col>
      <xdr:colOff>719137</xdr:colOff>
      <xdr:row>43</xdr:row>
      <xdr:rowOff>76200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100012</xdr:colOff>
      <xdr:row>28</xdr:row>
      <xdr:rowOff>133350</xdr:rowOff>
    </xdr:from>
    <xdr:to>
      <xdr:col>18</xdr:col>
      <xdr:colOff>423862</xdr:colOff>
      <xdr:row>43</xdr:row>
      <xdr:rowOff>19050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opLeftCell="N14" zoomScaleNormal="100" workbookViewId="0">
      <selection activeCell="E100" sqref="E100"/>
    </sheetView>
  </sheetViews>
  <sheetFormatPr defaultRowHeight="15" x14ac:dyDescent="0.25"/>
  <cols>
    <col min="1" max="8" width="9.140625" style="5"/>
    <col min="9" max="9" width="12.28515625" style="5" bestFit="1" customWidth="1"/>
    <col min="10" max="10" width="18.7109375" style="5" bestFit="1" customWidth="1"/>
    <col min="11" max="11" width="12.28515625" style="5" bestFit="1" customWidth="1"/>
    <col min="12" max="12" width="12.140625" style="5" bestFit="1" customWidth="1"/>
    <col min="13" max="13" width="15" style="5" bestFit="1" customWidth="1"/>
    <col min="14" max="14" width="13.28515625" style="5" bestFit="1" customWidth="1"/>
    <col min="15" max="15" width="13.28515625" style="5" customWidth="1"/>
    <col min="16" max="16" width="19.140625" style="5" bestFit="1" customWidth="1"/>
    <col min="17" max="18" width="21" style="5" bestFit="1" customWidth="1"/>
    <col min="19" max="20" width="9.140625" style="5"/>
    <col min="21" max="21" width="12.7109375" style="5" bestFit="1" customWidth="1"/>
    <col min="22" max="16384" width="9.140625" style="5"/>
  </cols>
  <sheetData>
    <row r="1" spans="1:25" ht="30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23</v>
      </c>
      <c r="V1" s="4" t="s">
        <v>19</v>
      </c>
      <c r="W1" s="4" t="s">
        <v>20</v>
      </c>
      <c r="X1" s="4" t="s">
        <v>21</v>
      </c>
      <c r="Y1" s="4" t="s">
        <v>22</v>
      </c>
    </row>
    <row r="2" spans="1:25" x14ac:dyDescent="0.25">
      <c r="A2" s="8">
        <v>1</v>
      </c>
      <c r="B2" s="9">
        <v>1</v>
      </c>
      <c r="C2" s="9">
        <v>11</v>
      </c>
      <c r="D2" s="9">
        <v>1</v>
      </c>
      <c r="E2" s="9">
        <v>6</v>
      </c>
      <c r="F2" s="9">
        <f>1+1.4*LN(G2)</f>
        <v>7.4472382603833278</v>
      </c>
      <c r="G2" s="9">
        <v>100</v>
      </c>
      <c r="H2" s="11">
        <f>(E2-D2)/F2</f>
        <v>0.67138982602426334</v>
      </c>
      <c r="I2" s="7">
        <f>B2</f>
        <v>1</v>
      </c>
      <c r="J2" s="7">
        <f>$I2+$H$2</f>
        <v>1.6713898260242632</v>
      </c>
      <c r="K2" s="12">
        <f>(J2+I2)/2</f>
        <v>1.3356949130121316</v>
      </c>
      <c r="L2" s="12">
        <f>SUM(C2)</f>
        <v>11</v>
      </c>
      <c r="M2" s="12">
        <f>L2/$F$2</f>
        <v>1.4770576172533794</v>
      </c>
      <c r="N2" s="12">
        <f>L2</f>
        <v>11</v>
      </c>
      <c r="O2" s="12">
        <f>M2</f>
        <v>1.4770576172533794</v>
      </c>
      <c r="P2" s="9">
        <f>K2*L2</f>
        <v>14.692644043133448</v>
      </c>
      <c r="Q2" s="13">
        <f>SUM(P2:P9)/100</f>
        <v>3.39358913805837</v>
      </c>
      <c r="R2" s="9">
        <f>MODE(A:A)</f>
        <v>4</v>
      </c>
      <c r="S2" s="14">
        <f>MEDIAN(A2:A101)</f>
        <v>4</v>
      </c>
      <c r="T2" s="9">
        <f>C2/$D$2</f>
        <v>11</v>
      </c>
      <c r="U2" s="9">
        <f>T2*(B2-$V$2)^2</f>
        <v>68.75</v>
      </c>
      <c r="V2" s="14">
        <f>AVERAGE(B2:B7)</f>
        <v>3.5</v>
      </c>
      <c r="W2" s="9">
        <f>SUM(U2:U7)/G2</f>
        <v>2.0099999999999998</v>
      </c>
      <c r="X2" s="9">
        <f>SQRT(W2)</f>
        <v>1.4177446878757824</v>
      </c>
      <c r="Y2" s="15">
        <f>X2/V2</f>
        <v>0.40506991082165211</v>
      </c>
    </row>
    <row r="3" spans="1:25" x14ac:dyDescent="0.25">
      <c r="A3" s="8">
        <v>5</v>
      </c>
      <c r="B3" s="9">
        <v>2</v>
      </c>
      <c r="C3" s="9">
        <v>13</v>
      </c>
      <c r="I3" s="7">
        <f>$I2+$H$2</f>
        <v>1.6713898260242632</v>
      </c>
      <c r="J3" s="7">
        <f>$I3+$H$2</f>
        <v>2.3427796520485265</v>
      </c>
      <c r="K3" s="12">
        <f t="shared" ref="K3:K9" si="0">(J3+I3)/2</f>
        <v>2.0070847390363946</v>
      </c>
      <c r="L3" s="12">
        <f>SUM(C3)</f>
        <v>13</v>
      </c>
      <c r="M3" s="12">
        <f t="shared" ref="M3:M9" si="1">L3/$F$2</f>
        <v>1.7456135476630847</v>
      </c>
      <c r="N3" s="12">
        <f>$L3 + $N2</f>
        <v>24</v>
      </c>
      <c r="O3" s="12">
        <f>$M3 + $O2</f>
        <v>3.2226711649164641</v>
      </c>
      <c r="P3" s="9">
        <f>K3*L3</f>
        <v>26.092101607473129</v>
      </c>
      <c r="T3" s="9">
        <f>C3/$D$2</f>
        <v>13</v>
      </c>
      <c r="U3" s="17">
        <f t="shared" ref="U3:U7" si="2">T3*(B3-$V$2)^2</f>
        <v>29.25</v>
      </c>
      <c r="V3" s="18"/>
    </row>
    <row r="4" spans="1:25" x14ac:dyDescent="0.25">
      <c r="A4" s="8">
        <v>2</v>
      </c>
      <c r="B4" s="9">
        <v>3</v>
      </c>
      <c r="C4" s="9">
        <v>25</v>
      </c>
      <c r="I4" s="7">
        <f t="shared" ref="I4:I7" si="3">$I3+$H$2</f>
        <v>2.3427796520485265</v>
      </c>
      <c r="J4" s="7">
        <f t="shared" ref="J4:J8" si="4">$I4+$H$2</f>
        <v>3.0141694780727897</v>
      </c>
      <c r="K4" s="12">
        <f t="shared" si="0"/>
        <v>2.6784745650606583</v>
      </c>
      <c r="L4" s="12">
        <f>SUM(C4)</f>
        <v>25</v>
      </c>
      <c r="M4" s="12">
        <f t="shared" si="1"/>
        <v>3.3569491301213166</v>
      </c>
      <c r="N4" s="12">
        <f t="shared" ref="N4:O9" si="5">$L4 + $N3</f>
        <v>49</v>
      </c>
      <c r="O4" s="12">
        <f t="shared" ref="O4:O9" si="6">$M4 + $O3</f>
        <v>6.5796202950377811</v>
      </c>
      <c r="P4" s="9">
        <f>K4*L4</f>
        <v>66.96186412651646</v>
      </c>
      <c r="T4" s="9">
        <f>C4/$D$2</f>
        <v>25</v>
      </c>
      <c r="U4" s="17">
        <f t="shared" si="2"/>
        <v>6.25</v>
      </c>
      <c r="V4" s="18"/>
    </row>
    <row r="5" spans="1:25" x14ac:dyDescent="0.25">
      <c r="A5" s="8">
        <v>4</v>
      </c>
      <c r="B5" s="9">
        <v>4</v>
      </c>
      <c r="C5" s="9">
        <v>27</v>
      </c>
      <c r="I5" s="7">
        <f t="shared" si="3"/>
        <v>3.0141694780727897</v>
      </c>
      <c r="J5" s="7">
        <f t="shared" si="4"/>
        <v>3.6855593040970529</v>
      </c>
      <c r="K5" s="12">
        <f t="shared" si="0"/>
        <v>3.3498643910849211</v>
      </c>
      <c r="L5" s="12">
        <f>SUM(C24:C43)</f>
        <v>0</v>
      </c>
      <c r="M5" s="12">
        <f t="shared" si="1"/>
        <v>0</v>
      </c>
      <c r="N5" s="12">
        <f t="shared" si="5"/>
        <v>49</v>
      </c>
      <c r="O5" s="12">
        <f t="shared" si="6"/>
        <v>6.5796202950377811</v>
      </c>
      <c r="P5" s="9">
        <f>K5*L5</f>
        <v>0</v>
      </c>
      <c r="T5" s="9">
        <f>C5/$D$2</f>
        <v>27</v>
      </c>
      <c r="U5" s="17">
        <f t="shared" si="2"/>
        <v>6.75</v>
      </c>
      <c r="V5" s="18"/>
    </row>
    <row r="6" spans="1:25" x14ac:dyDescent="0.25">
      <c r="A6" s="8">
        <v>3</v>
      </c>
      <c r="B6" s="9">
        <v>5</v>
      </c>
      <c r="C6" s="9">
        <v>15</v>
      </c>
      <c r="I6" s="7">
        <f t="shared" si="3"/>
        <v>3.6855593040970529</v>
      </c>
      <c r="J6" s="7">
        <f t="shared" si="4"/>
        <v>4.3569491301213166</v>
      </c>
      <c r="K6" s="12">
        <f t="shared" si="0"/>
        <v>4.0212542171091847</v>
      </c>
      <c r="L6" s="12">
        <f>SUM(C5)</f>
        <v>27</v>
      </c>
      <c r="M6" s="12">
        <f t="shared" si="1"/>
        <v>3.625505060531022</v>
      </c>
      <c r="N6" s="12">
        <f t="shared" si="5"/>
        <v>76</v>
      </c>
      <c r="O6" s="12">
        <f t="shared" si="6"/>
        <v>10.205125355568804</v>
      </c>
      <c r="P6" s="9">
        <f>K6*L6</f>
        <v>108.57386386194798</v>
      </c>
      <c r="T6" s="9">
        <f>C6/$D$2</f>
        <v>15</v>
      </c>
      <c r="U6" s="17">
        <f t="shared" si="2"/>
        <v>33.75</v>
      </c>
      <c r="V6" s="18"/>
    </row>
    <row r="7" spans="1:25" x14ac:dyDescent="0.25">
      <c r="A7" s="8">
        <v>4</v>
      </c>
      <c r="B7" s="9">
        <v>6</v>
      </c>
      <c r="C7" s="9">
        <v>9</v>
      </c>
      <c r="I7" s="7">
        <f t="shared" si="3"/>
        <v>4.3569491301213166</v>
      </c>
      <c r="J7" s="7">
        <f t="shared" si="4"/>
        <v>5.0283389561455802</v>
      </c>
      <c r="K7" s="12">
        <f>(J7+I7)/2</f>
        <v>4.6926440431334484</v>
      </c>
      <c r="L7" s="12">
        <f>SUM(C6)</f>
        <v>15</v>
      </c>
      <c r="M7" s="12">
        <f t="shared" si="1"/>
        <v>2.0141694780727901</v>
      </c>
      <c r="N7" s="12">
        <f t="shared" si="5"/>
        <v>91</v>
      </c>
      <c r="O7" s="12">
        <f t="shared" si="6"/>
        <v>12.219294833641595</v>
      </c>
      <c r="P7" s="9">
        <f>K7*L7</f>
        <v>70.389660647001733</v>
      </c>
      <c r="T7" s="9">
        <f>C7/$D$2</f>
        <v>9</v>
      </c>
      <c r="U7" s="17">
        <f t="shared" si="2"/>
        <v>56.25</v>
      </c>
      <c r="V7" s="18"/>
      <c r="W7" s="16"/>
    </row>
    <row r="8" spans="1:25" x14ac:dyDescent="0.25">
      <c r="A8" s="6">
        <v>6</v>
      </c>
      <c r="I8" s="7">
        <f>$I7+$H$2</f>
        <v>5.0283389561455802</v>
      </c>
      <c r="J8" s="7">
        <f t="shared" si="4"/>
        <v>5.6997287821698439</v>
      </c>
      <c r="K8" s="12">
        <f t="shared" si="0"/>
        <v>5.3640338691577121</v>
      </c>
      <c r="L8" s="12">
        <f>SUM(C87:C94)</f>
        <v>0</v>
      </c>
      <c r="M8" s="12">
        <f t="shared" si="1"/>
        <v>0</v>
      </c>
      <c r="N8" s="12">
        <f t="shared" si="5"/>
        <v>91</v>
      </c>
      <c r="O8" s="12">
        <f t="shared" si="6"/>
        <v>12.219294833641595</v>
      </c>
      <c r="P8" s="9">
        <f>K8*L8</f>
        <v>0</v>
      </c>
      <c r="U8" s="16"/>
      <c r="V8" s="16"/>
      <c r="W8" s="16"/>
    </row>
    <row r="9" spans="1:25" x14ac:dyDescent="0.25">
      <c r="A9" s="6">
        <v>4</v>
      </c>
      <c r="I9" s="7">
        <f>$I8+$H$2</f>
        <v>5.6997287821698439</v>
      </c>
      <c r="J9" s="7">
        <v>6</v>
      </c>
      <c r="K9" s="12">
        <f t="shared" si="0"/>
        <v>5.849864391084922</v>
      </c>
      <c r="L9" s="12">
        <f>SUM(C7)</f>
        <v>9</v>
      </c>
      <c r="M9" s="12">
        <f t="shared" si="1"/>
        <v>1.208501686843674</v>
      </c>
      <c r="N9" s="12">
        <f t="shared" si="5"/>
        <v>100</v>
      </c>
      <c r="O9" s="12">
        <f t="shared" si="6"/>
        <v>13.427796520485268</v>
      </c>
      <c r="P9" s="9">
        <f>K9*L9</f>
        <v>52.648779519764297</v>
      </c>
      <c r="U9" s="16"/>
      <c r="V9" s="16"/>
      <c r="W9" s="16"/>
    </row>
    <row r="10" spans="1:25" x14ac:dyDescent="0.25">
      <c r="A10" s="6">
        <v>5</v>
      </c>
      <c r="U10" s="16"/>
      <c r="V10" s="16"/>
      <c r="W10" s="16"/>
    </row>
    <row r="11" spans="1:25" x14ac:dyDescent="0.25">
      <c r="A11" s="6">
        <v>1</v>
      </c>
      <c r="U11" s="16"/>
      <c r="V11" s="16"/>
      <c r="W11" s="16"/>
    </row>
    <row r="12" spans="1:25" x14ac:dyDescent="0.25">
      <c r="A12" s="6">
        <v>2</v>
      </c>
      <c r="U12" s="16"/>
      <c r="V12" s="16"/>
      <c r="W12" s="16"/>
    </row>
    <row r="13" spans="1:25" x14ac:dyDescent="0.25">
      <c r="A13" s="6">
        <v>2</v>
      </c>
      <c r="U13" s="16"/>
      <c r="V13" s="16"/>
      <c r="W13" s="16"/>
    </row>
    <row r="14" spans="1:25" x14ac:dyDescent="0.25">
      <c r="A14" s="6">
        <v>3</v>
      </c>
      <c r="U14" s="16"/>
      <c r="V14" s="16"/>
      <c r="W14" s="16"/>
    </row>
    <row r="15" spans="1:25" x14ac:dyDescent="0.25">
      <c r="A15" s="6">
        <v>4</v>
      </c>
      <c r="U15" s="16"/>
      <c r="V15" s="16"/>
      <c r="W15" s="16"/>
    </row>
    <row r="16" spans="1:25" x14ac:dyDescent="0.25">
      <c r="A16" s="6">
        <v>5</v>
      </c>
      <c r="U16" s="16"/>
      <c r="V16" s="16"/>
      <c r="W16" s="16"/>
    </row>
    <row r="17" spans="1:23" x14ac:dyDescent="0.25">
      <c r="A17" s="6">
        <v>3</v>
      </c>
      <c r="U17" s="16"/>
      <c r="V17" s="16"/>
      <c r="W17" s="16"/>
    </row>
    <row r="18" spans="1:23" x14ac:dyDescent="0.25">
      <c r="A18" s="6">
        <v>4</v>
      </c>
      <c r="U18" s="16"/>
      <c r="V18" s="16"/>
      <c r="W18" s="16"/>
    </row>
    <row r="19" spans="1:23" x14ac:dyDescent="0.25">
      <c r="A19" s="6">
        <v>5</v>
      </c>
      <c r="U19" s="16"/>
      <c r="V19" s="16"/>
      <c r="W19" s="16"/>
    </row>
    <row r="20" spans="1:23" x14ac:dyDescent="0.25">
      <c r="A20" s="6">
        <v>2</v>
      </c>
      <c r="U20" s="16"/>
      <c r="V20" s="16"/>
      <c r="W20" s="16"/>
    </row>
    <row r="21" spans="1:23" x14ac:dyDescent="0.25">
      <c r="A21" s="6">
        <v>1</v>
      </c>
      <c r="U21" s="16"/>
      <c r="V21" s="16"/>
      <c r="W21" s="16"/>
    </row>
    <row r="22" spans="1:23" x14ac:dyDescent="0.25">
      <c r="A22" s="6">
        <v>4</v>
      </c>
      <c r="U22" s="16"/>
      <c r="V22" s="16"/>
      <c r="W22" s="16"/>
    </row>
    <row r="23" spans="1:23" x14ac:dyDescent="0.25">
      <c r="A23" s="6">
        <v>5</v>
      </c>
      <c r="U23" s="16"/>
      <c r="V23" s="16"/>
      <c r="W23" s="16"/>
    </row>
    <row r="24" spans="1:23" x14ac:dyDescent="0.25">
      <c r="A24" s="6">
        <v>5</v>
      </c>
      <c r="U24" s="16"/>
      <c r="V24" s="16"/>
      <c r="W24" s="16"/>
    </row>
    <row r="25" spans="1:23" x14ac:dyDescent="0.25">
      <c r="A25" s="6">
        <v>4</v>
      </c>
    </row>
    <row r="26" spans="1:23" x14ac:dyDescent="0.25">
      <c r="A26" s="6">
        <v>3</v>
      </c>
    </row>
    <row r="27" spans="1:23" x14ac:dyDescent="0.25">
      <c r="A27" s="6">
        <v>4</v>
      </c>
    </row>
    <row r="28" spans="1:23" x14ac:dyDescent="0.25">
      <c r="A28" s="6">
        <v>6</v>
      </c>
    </row>
    <row r="29" spans="1:23" x14ac:dyDescent="0.25">
      <c r="A29" s="6">
        <v>1</v>
      </c>
    </row>
    <row r="30" spans="1:23" x14ac:dyDescent="0.25">
      <c r="A30" s="6">
        <v>2</v>
      </c>
    </row>
    <row r="31" spans="1:23" x14ac:dyDescent="0.25">
      <c r="A31" s="6">
        <v>4</v>
      </c>
    </row>
    <row r="32" spans="1:23" x14ac:dyDescent="0.25">
      <c r="A32" s="6">
        <v>4</v>
      </c>
    </row>
    <row r="33" spans="1:1" x14ac:dyDescent="0.25">
      <c r="A33" s="6">
        <v>3</v>
      </c>
    </row>
    <row r="34" spans="1:1" x14ac:dyDescent="0.25">
      <c r="A34" s="6">
        <v>5</v>
      </c>
    </row>
    <row r="35" spans="1:1" x14ac:dyDescent="0.25">
      <c r="A35" s="6">
        <v>6</v>
      </c>
    </row>
    <row r="36" spans="1:1" x14ac:dyDescent="0.25">
      <c r="A36" s="6">
        <v>4</v>
      </c>
    </row>
    <row r="37" spans="1:1" x14ac:dyDescent="0.25">
      <c r="A37" s="6">
        <v>3</v>
      </c>
    </row>
    <row r="38" spans="1:1" x14ac:dyDescent="0.25">
      <c r="A38" s="6">
        <v>3</v>
      </c>
    </row>
    <row r="39" spans="1:1" x14ac:dyDescent="0.25">
      <c r="A39" s="6">
        <v>1</v>
      </c>
    </row>
    <row r="40" spans="1:1" x14ac:dyDescent="0.25">
      <c r="A40" s="6">
        <v>3</v>
      </c>
    </row>
    <row r="41" spans="1:1" x14ac:dyDescent="0.25">
      <c r="A41" s="6">
        <v>4</v>
      </c>
    </row>
    <row r="42" spans="1:1" x14ac:dyDescent="0.25">
      <c r="A42" s="6">
        <v>3</v>
      </c>
    </row>
    <row r="43" spans="1:1" x14ac:dyDescent="0.25">
      <c r="A43" s="6">
        <v>1</v>
      </c>
    </row>
    <row r="44" spans="1:1" x14ac:dyDescent="0.25">
      <c r="A44" s="6">
        <v>2</v>
      </c>
    </row>
    <row r="45" spans="1:1" x14ac:dyDescent="0.25">
      <c r="A45" s="6">
        <v>4</v>
      </c>
    </row>
    <row r="46" spans="1:1" x14ac:dyDescent="0.25">
      <c r="A46" s="6">
        <v>4</v>
      </c>
    </row>
    <row r="47" spans="1:1" x14ac:dyDescent="0.25">
      <c r="A47" s="6">
        <v>5</v>
      </c>
    </row>
    <row r="48" spans="1:1" x14ac:dyDescent="0.25">
      <c r="A48" s="6">
        <v>6</v>
      </c>
    </row>
    <row r="49" spans="1:1" x14ac:dyDescent="0.25">
      <c r="A49" s="6">
        <v>1</v>
      </c>
    </row>
    <row r="50" spans="1:1" x14ac:dyDescent="0.25">
      <c r="A50" s="6">
        <v>3</v>
      </c>
    </row>
    <row r="51" spans="1:1" x14ac:dyDescent="0.25">
      <c r="A51" s="6">
        <v>4</v>
      </c>
    </row>
    <row r="52" spans="1:1" x14ac:dyDescent="0.25">
      <c r="A52" s="6">
        <v>5</v>
      </c>
    </row>
    <row r="53" spans="1:1" x14ac:dyDescent="0.25">
      <c r="A53" s="6">
        <v>3</v>
      </c>
    </row>
    <row r="54" spans="1:1" x14ac:dyDescent="0.25">
      <c r="A54" s="6">
        <v>4</v>
      </c>
    </row>
    <row r="55" spans="1:1" x14ac:dyDescent="0.25">
      <c r="A55" s="6">
        <v>4</v>
      </c>
    </row>
    <row r="56" spans="1:1" x14ac:dyDescent="0.25">
      <c r="A56" s="6">
        <v>3</v>
      </c>
    </row>
    <row r="57" spans="1:1" x14ac:dyDescent="0.25">
      <c r="A57" s="6">
        <v>2</v>
      </c>
    </row>
    <row r="58" spans="1:1" x14ac:dyDescent="0.25">
      <c r="A58" s="6">
        <v>6</v>
      </c>
    </row>
    <row r="59" spans="1:1" x14ac:dyDescent="0.25">
      <c r="A59" s="6">
        <v>1</v>
      </c>
    </row>
    <row r="60" spans="1:1" x14ac:dyDescent="0.25">
      <c r="A60" s="6">
        <v>2</v>
      </c>
    </row>
    <row r="61" spans="1:1" x14ac:dyDescent="0.25">
      <c r="A61" s="6">
        <v>4</v>
      </c>
    </row>
    <row r="62" spans="1:1" x14ac:dyDescent="0.25">
      <c r="A62" s="6">
        <v>5</v>
      </c>
    </row>
    <row r="63" spans="1:1" x14ac:dyDescent="0.25">
      <c r="A63" s="6">
        <v>3</v>
      </c>
    </row>
    <row r="64" spans="1:1" x14ac:dyDescent="0.25">
      <c r="A64" s="6">
        <v>3</v>
      </c>
    </row>
    <row r="65" spans="1:1" x14ac:dyDescent="0.25">
      <c r="A65" s="6">
        <v>2</v>
      </c>
    </row>
    <row r="66" spans="1:1" x14ac:dyDescent="0.25">
      <c r="A66" s="6">
        <v>3</v>
      </c>
    </row>
    <row r="67" spans="1:1" x14ac:dyDescent="0.25">
      <c r="A67" s="6">
        <v>6</v>
      </c>
    </row>
    <row r="68" spans="1:1" x14ac:dyDescent="0.25">
      <c r="A68" s="6">
        <v>4</v>
      </c>
    </row>
    <row r="69" spans="1:1" x14ac:dyDescent="0.25">
      <c r="A69" s="6">
        <v>3</v>
      </c>
    </row>
    <row r="70" spans="1:1" x14ac:dyDescent="0.25">
      <c r="A70" s="6">
        <v>4</v>
      </c>
    </row>
    <row r="71" spans="1:1" x14ac:dyDescent="0.25">
      <c r="A71" s="6">
        <v>5</v>
      </c>
    </row>
    <row r="72" spans="1:1" x14ac:dyDescent="0.25">
      <c r="A72" s="6">
        <v>4</v>
      </c>
    </row>
    <row r="73" spans="1:1" x14ac:dyDescent="0.25">
      <c r="A73" s="6">
        <v>3</v>
      </c>
    </row>
    <row r="74" spans="1:1" x14ac:dyDescent="0.25">
      <c r="A74" s="6">
        <v>3</v>
      </c>
    </row>
    <row r="75" spans="1:1" x14ac:dyDescent="0.25">
      <c r="A75" s="6">
        <v>2</v>
      </c>
    </row>
    <row r="76" spans="1:1" x14ac:dyDescent="0.25">
      <c r="A76" s="6">
        <v>6</v>
      </c>
    </row>
    <row r="77" spans="1:1" x14ac:dyDescent="0.25">
      <c r="A77" s="6">
        <v>3</v>
      </c>
    </row>
    <row r="78" spans="1:1" x14ac:dyDescent="0.25">
      <c r="A78" s="6">
        <v>3</v>
      </c>
    </row>
    <row r="79" spans="1:1" x14ac:dyDescent="0.25">
      <c r="A79" s="6">
        <v>4</v>
      </c>
    </row>
    <row r="80" spans="1:1" x14ac:dyDescent="0.25">
      <c r="A80" s="6">
        <v>5</v>
      </c>
    </row>
    <row r="81" spans="1:1" x14ac:dyDescent="0.25">
      <c r="A81" s="6">
        <v>4</v>
      </c>
    </row>
    <row r="82" spans="1:1" x14ac:dyDescent="0.25">
      <c r="A82" s="6">
        <v>4</v>
      </c>
    </row>
    <row r="83" spans="1:1" x14ac:dyDescent="0.25">
      <c r="A83" s="6">
        <v>3</v>
      </c>
    </row>
    <row r="84" spans="1:1" x14ac:dyDescent="0.25">
      <c r="A84" s="6">
        <v>3</v>
      </c>
    </row>
    <row r="85" spans="1:1" x14ac:dyDescent="0.25">
      <c r="A85" s="6">
        <v>2</v>
      </c>
    </row>
    <row r="86" spans="1:1" x14ac:dyDescent="0.25">
      <c r="A86" s="6">
        <v>1</v>
      </c>
    </row>
    <row r="87" spans="1:1" x14ac:dyDescent="0.25">
      <c r="A87" s="6">
        <v>2</v>
      </c>
    </row>
    <row r="88" spans="1:1" x14ac:dyDescent="0.25">
      <c r="A88" s="6">
        <v>1</v>
      </c>
    </row>
    <row r="89" spans="1:1" x14ac:dyDescent="0.25">
      <c r="A89" s="6">
        <v>6</v>
      </c>
    </row>
    <row r="90" spans="1:1" x14ac:dyDescent="0.25">
      <c r="A90" s="6">
        <v>5</v>
      </c>
    </row>
    <row r="91" spans="1:1" x14ac:dyDescent="0.25">
      <c r="A91" s="6">
        <v>4</v>
      </c>
    </row>
    <row r="92" spans="1:1" x14ac:dyDescent="0.25">
      <c r="A92" s="6">
        <v>3</v>
      </c>
    </row>
    <row r="93" spans="1:1" x14ac:dyDescent="0.25">
      <c r="A93" s="6">
        <v>2</v>
      </c>
    </row>
    <row r="94" spans="1:1" x14ac:dyDescent="0.25">
      <c r="A94" s="6">
        <v>3</v>
      </c>
    </row>
    <row r="95" spans="1:1" x14ac:dyDescent="0.25">
      <c r="A95" s="6">
        <v>4</v>
      </c>
    </row>
    <row r="96" spans="1:1" x14ac:dyDescent="0.25">
      <c r="A96" s="6">
        <v>4</v>
      </c>
    </row>
    <row r="97" spans="1:1" x14ac:dyDescent="0.25">
      <c r="A97" s="6">
        <v>3</v>
      </c>
    </row>
    <row r="98" spans="1:1" x14ac:dyDescent="0.25">
      <c r="A98" s="6">
        <v>5</v>
      </c>
    </row>
    <row r="99" spans="1:1" x14ac:dyDescent="0.25">
      <c r="A99" s="6">
        <v>6</v>
      </c>
    </row>
    <row r="100" spans="1:1" x14ac:dyDescent="0.25">
      <c r="A100" s="6">
        <v>1</v>
      </c>
    </row>
    <row r="101" spans="1:1" x14ac:dyDescent="0.25">
      <c r="A101" s="6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5"/>
  <sheetViews>
    <sheetView tabSelected="1" topLeftCell="N10" workbookViewId="0">
      <selection activeCell="L2" activeCellId="1" sqref="K2:K9 L2:L9"/>
    </sheetView>
  </sheetViews>
  <sheetFormatPr defaultRowHeight="15" x14ac:dyDescent="0.25"/>
  <cols>
    <col min="9" max="9" width="12.28515625" bestFit="1" customWidth="1"/>
    <col min="10" max="10" width="18.7109375" bestFit="1" customWidth="1"/>
    <col min="11" max="11" width="12.28515625" bestFit="1" customWidth="1"/>
    <col min="12" max="12" width="12.140625" bestFit="1" customWidth="1"/>
    <col min="13" max="13" width="15" bestFit="1" customWidth="1"/>
    <col min="14" max="15" width="13.28515625" bestFit="1" customWidth="1"/>
    <col min="16" max="16" width="12" bestFit="1" customWidth="1"/>
    <col min="17" max="17" width="19.140625" bestFit="1" customWidth="1"/>
    <col min="18" max="18" width="6" bestFit="1" customWidth="1"/>
    <col min="19" max="19" width="9.28515625" bestFit="1" customWidth="1"/>
    <col min="21" max="21" width="12.7109375" bestFit="1" customWidth="1"/>
    <col min="22" max="22" width="7.5703125" bestFit="1" customWidth="1"/>
    <col min="23" max="25" width="10.28515625" bestFit="1" customWidth="1"/>
  </cols>
  <sheetData>
    <row r="1" spans="1:26" ht="30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23</v>
      </c>
      <c r="V1" s="4" t="s">
        <v>19</v>
      </c>
      <c r="W1" s="4" t="s">
        <v>20</v>
      </c>
      <c r="X1" s="4" t="s">
        <v>21</v>
      </c>
      <c r="Y1" s="4" t="s">
        <v>22</v>
      </c>
      <c r="Z1" s="5"/>
    </row>
    <row r="2" spans="1:26" ht="15.75" x14ac:dyDescent="0.25">
      <c r="A2" s="10">
        <v>2</v>
      </c>
      <c r="B2" s="9">
        <v>2</v>
      </c>
      <c r="C2" s="19">
        <v>12</v>
      </c>
      <c r="D2" s="9">
        <v>2</v>
      </c>
      <c r="E2" s="9">
        <v>7</v>
      </c>
      <c r="F2" s="9">
        <f>1+1.4*LN(G2)</f>
        <v>7.4472382603833278</v>
      </c>
      <c r="G2" s="9">
        <v>100</v>
      </c>
      <c r="H2" s="11">
        <f>(E2-D2)/F2</f>
        <v>0.67138982602426334</v>
      </c>
      <c r="I2" s="7">
        <f>B2</f>
        <v>2</v>
      </c>
      <c r="J2" s="7">
        <f>$I2+$H$2</f>
        <v>2.6713898260242632</v>
      </c>
      <c r="K2" s="12">
        <f>(J2+I2)/2</f>
        <v>2.3356949130121318</v>
      </c>
      <c r="L2" s="12">
        <f>SUM(C2)</f>
        <v>12</v>
      </c>
      <c r="M2" s="12">
        <f>L2/$F$2</f>
        <v>1.6113355824582321</v>
      </c>
      <c r="N2" s="12">
        <f>L2</f>
        <v>12</v>
      </c>
      <c r="O2" s="12">
        <f>M2</f>
        <v>1.6113355824582321</v>
      </c>
      <c r="P2" s="9">
        <f>K2*L2</f>
        <v>28.028338956145582</v>
      </c>
      <c r="Q2" s="13">
        <f>SUM(P2:P9)/100</f>
        <v>4.1451749024293925</v>
      </c>
      <c r="R2" s="9">
        <f>MODE(A:A)</f>
        <v>4</v>
      </c>
      <c r="S2" s="14">
        <f>MEDIAN(A2:A101)</f>
        <v>4</v>
      </c>
      <c r="T2" s="9">
        <f>C2/$D$2</f>
        <v>6</v>
      </c>
      <c r="U2" s="9">
        <f>T2*(B2-$V$2)^2</f>
        <v>24</v>
      </c>
      <c r="V2" s="14">
        <f>AVERAGE(B2:B6)</f>
        <v>4</v>
      </c>
      <c r="W2" s="9">
        <f>SUM(U2:U7)/G2</f>
        <v>1.06</v>
      </c>
      <c r="X2" s="9">
        <f>SQRT(W2)</f>
        <v>1.0295630140987</v>
      </c>
      <c r="Y2" s="15">
        <f>X2/V2</f>
        <v>0.257390753524675</v>
      </c>
      <c r="Z2" s="5"/>
    </row>
    <row r="3" spans="1:26" ht="15.75" x14ac:dyDescent="0.25">
      <c r="A3" s="10">
        <v>4</v>
      </c>
      <c r="B3" s="9">
        <v>3</v>
      </c>
      <c r="C3" s="19">
        <v>20</v>
      </c>
      <c r="D3" s="5"/>
      <c r="E3" s="5"/>
      <c r="F3" s="5"/>
      <c r="G3" s="5"/>
      <c r="H3" s="5"/>
      <c r="I3" s="7">
        <f>$I2+$H$2</f>
        <v>2.6713898260242632</v>
      </c>
      <c r="J3" s="7">
        <f>$I3+$H$2</f>
        <v>3.3427796520485265</v>
      </c>
      <c r="K3" s="12">
        <f t="shared" ref="K3:K9" si="0">(J3+I3)/2</f>
        <v>3.0070847390363946</v>
      </c>
      <c r="L3" s="12">
        <f>SUM(C3)</f>
        <v>20</v>
      </c>
      <c r="M3" s="12">
        <f t="shared" ref="M3:M9" si="1">L3/$F$2</f>
        <v>2.6855593040970533</v>
      </c>
      <c r="N3" s="12">
        <f>$L3 + $N2</f>
        <v>32</v>
      </c>
      <c r="O3" s="12">
        <f>$M3 + $O2</f>
        <v>4.2968948865552852</v>
      </c>
      <c r="P3" s="9">
        <f>K3*L3</f>
        <v>60.141694780727889</v>
      </c>
      <c r="Q3" s="5"/>
      <c r="R3" s="5"/>
      <c r="S3" s="5"/>
      <c r="T3" s="9">
        <f>C3/$D$2</f>
        <v>10</v>
      </c>
      <c r="U3" s="9">
        <f t="shared" ref="U3:U6" si="2">T3*(B3-$V$2)^2</f>
        <v>10</v>
      </c>
      <c r="V3" s="18"/>
      <c r="W3" s="5"/>
      <c r="X3" s="5"/>
      <c r="Y3" s="5"/>
      <c r="Z3" s="5"/>
    </row>
    <row r="4" spans="1:26" ht="15.75" x14ac:dyDescent="0.25">
      <c r="A4" s="10">
        <v>5</v>
      </c>
      <c r="B4" s="9">
        <v>4</v>
      </c>
      <c r="C4" s="19">
        <v>29</v>
      </c>
      <c r="D4" s="5"/>
      <c r="E4" s="5"/>
      <c r="F4" s="5"/>
      <c r="G4" s="5"/>
      <c r="H4" s="5"/>
      <c r="I4" s="7">
        <f t="shared" ref="I4:I7" si="3">$I3+$H$2</f>
        <v>3.3427796520485265</v>
      </c>
      <c r="J4" s="7">
        <f t="shared" ref="J4:J8" si="4">$I4+$H$2</f>
        <v>4.0141694780727901</v>
      </c>
      <c r="K4" s="12">
        <f t="shared" si="0"/>
        <v>3.6784745650606583</v>
      </c>
      <c r="L4" s="12">
        <f>SUM(C4)</f>
        <v>29</v>
      </c>
      <c r="M4" s="12">
        <f t="shared" si="1"/>
        <v>3.8940609909407273</v>
      </c>
      <c r="N4" s="12">
        <f t="shared" ref="N4:O9" si="5">$L4 + $N3</f>
        <v>61</v>
      </c>
      <c r="O4" s="12">
        <f t="shared" ref="O4:O9" si="6">$M4 + $O3</f>
        <v>8.1909558774960125</v>
      </c>
      <c r="P4" s="9">
        <f>K4*L4</f>
        <v>106.67576238675909</v>
      </c>
      <c r="Q4" s="5"/>
      <c r="R4" s="5"/>
      <c r="S4" s="5"/>
      <c r="T4" s="9">
        <f>C4/$D$2</f>
        <v>14.5</v>
      </c>
      <c r="U4" s="9">
        <f t="shared" si="2"/>
        <v>0</v>
      </c>
      <c r="V4" s="18"/>
      <c r="W4" s="5"/>
      <c r="X4" s="5"/>
      <c r="Y4" s="5"/>
      <c r="Z4" s="5"/>
    </row>
    <row r="5" spans="1:26" ht="15.75" x14ac:dyDescent="0.25">
      <c r="A5" s="10">
        <v>3</v>
      </c>
      <c r="B5" s="9">
        <v>5</v>
      </c>
      <c r="C5" s="19">
        <v>19</v>
      </c>
      <c r="D5" s="5"/>
      <c r="E5" s="5"/>
      <c r="F5" s="5"/>
      <c r="G5" s="5"/>
      <c r="H5" s="5"/>
      <c r="I5" s="7">
        <f t="shared" si="3"/>
        <v>4.0141694780727901</v>
      </c>
      <c r="J5" s="7">
        <f t="shared" si="4"/>
        <v>4.6855593040970538</v>
      </c>
      <c r="K5" s="12">
        <f t="shared" si="0"/>
        <v>4.349864391084922</v>
      </c>
      <c r="L5" s="12">
        <f>SUM(C24:C43)</f>
        <v>0</v>
      </c>
      <c r="M5" s="12">
        <f t="shared" si="1"/>
        <v>0</v>
      </c>
      <c r="N5" s="12">
        <f t="shared" si="5"/>
        <v>61</v>
      </c>
      <c r="O5" s="12">
        <f t="shared" si="6"/>
        <v>8.1909558774960125</v>
      </c>
      <c r="P5" s="9">
        <f>K5*L5</f>
        <v>0</v>
      </c>
      <c r="Q5" s="5"/>
      <c r="R5" s="5"/>
      <c r="S5" s="5"/>
      <c r="T5" s="9">
        <f>C5/$D$2</f>
        <v>9.5</v>
      </c>
      <c r="U5" s="9">
        <f t="shared" si="2"/>
        <v>9.5</v>
      </c>
      <c r="V5" s="18"/>
      <c r="W5" s="5"/>
      <c r="X5" s="5"/>
      <c r="Y5" s="5"/>
      <c r="Z5" s="5"/>
    </row>
    <row r="6" spans="1:26" ht="15.75" x14ac:dyDescent="0.25">
      <c r="A6" s="10">
        <v>4</v>
      </c>
      <c r="B6" s="9">
        <v>6</v>
      </c>
      <c r="C6" s="19">
        <v>11</v>
      </c>
      <c r="D6" s="5"/>
      <c r="E6" s="5"/>
      <c r="F6" s="5"/>
      <c r="G6" s="5"/>
      <c r="H6" s="5"/>
      <c r="I6" s="7">
        <f t="shared" si="3"/>
        <v>4.6855593040970538</v>
      </c>
      <c r="J6" s="7">
        <f t="shared" si="4"/>
        <v>5.3569491301213175</v>
      </c>
      <c r="K6" s="12">
        <f t="shared" si="0"/>
        <v>5.0212542171091856</v>
      </c>
      <c r="L6" s="12">
        <f>SUM(C5)</f>
        <v>19</v>
      </c>
      <c r="M6" s="12">
        <f t="shared" si="1"/>
        <v>2.5512813388922009</v>
      </c>
      <c r="N6" s="12">
        <f t="shared" si="5"/>
        <v>80</v>
      </c>
      <c r="O6" s="12">
        <f t="shared" si="6"/>
        <v>10.742237216388213</v>
      </c>
      <c r="P6" s="9">
        <f>K6*L6</f>
        <v>95.403830125074521</v>
      </c>
      <c r="Q6" s="5"/>
      <c r="R6" s="5"/>
      <c r="S6" s="5"/>
      <c r="T6" s="9">
        <f>C6/$D$2</f>
        <v>5.5</v>
      </c>
      <c r="U6" s="9">
        <f t="shared" si="2"/>
        <v>22</v>
      </c>
      <c r="V6" s="18"/>
      <c r="W6" s="5"/>
      <c r="X6" s="5"/>
      <c r="Y6" s="5"/>
      <c r="Z6" s="5"/>
    </row>
    <row r="7" spans="1:26" ht="15.75" x14ac:dyDescent="0.25">
      <c r="A7" s="10">
        <v>6</v>
      </c>
      <c r="B7" s="9">
        <v>7</v>
      </c>
      <c r="C7" s="19">
        <v>9</v>
      </c>
      <c r="D7" s="5"/>
      <c r="E7" s="5"/>
      <c r="F7" s="5"/>
      <c r="G7" s="5"/>
      <c r="H7" s="5"/>
      <c r="I7" s="7">
        <f t="shared" si="3"/>
        <v>5.3569491301213175</v>
      </c>
      <c r="J7" s="7">
        <f t="shared" si="4"/>
        <v>6.0283389561455811</v>
      </c>
      <c r="K7" s="12">
        <f>(J7+I7)/2</f>
        <v>5.6926440431334493</v>
      </c>
      <c r="L7" s="12">
        <f>SUM(C6)</f>
        <v>11</v>
      </c>
      <c r="M7" s="12">
        <f t="shared" si="1"/>
        <v>1.4770576172533794</v>
      </c>
      <c r="N7" s="12">
        <f t="shared" si="5"/>
        <v>91</v>
      </c>
      <c r="O7" s="12">
        <f t="shared" si="6"/>
        <v>12.219294833641593</v>
      </c>
      <c r="P7" s="9">
        <f>K7*L7</f>
        <v>62.61908447446794</v>
      </c>
      <c r="Q7" s="5"/>
      <c r="R7" s="5"/>
      <c r="S7" s="5"/>
      <c r="T7" s="9">
        <f>C7/$D$2</f>
        <v>4.5</v>
      </c>
      <c r="U7" s="9">
        <f>T7*(B7-$V$2)^2</f>
        <v>40.5</v>
      </c>
      <c r="V7" s="18"/>
      <c r="W7" s="16"/>
      <c r="X7" s="5"/>
      <c r="Y7" s="5"/>
      <c r="Z7" s="5"/>
    </row>
    <row r="8" spans="1:26" x14ac:dyDescent="0.25">
      <c r="A8" s="10">
        <v>7</v>
      </c>
      <c r="B8" s="5"/>
      <c r="C8" s="5"/>
      <c r="D8" s="5"/>
      <c r="E8" s="5"/>
      <c r="F8" s="5"/>
      <c r="G8" s="5"/>
      <c r="H8" s="5"/>
      <c r="I8" s="7">
        <f>$I7+$H$2</f>
        <v>6.0283389561455811</v>
      </c>
      <c r="J8" s="7">
        <f t="shared" si="4"/>
        <v>6.6997287821698448</v>
      </c>
      <c r="K8" s="12">
        <f t="shared" si="0"/>
        <v>6.364033869157713</v>
      </c>
      <c r="L8" s="12">
        <f>SUM(C87:C94)</f>
        <v>0</v>
      </c>
      <c r="M8" s="12">
        <f t="shared" si="1"/>
        <v>0</v>
      </c>
      <c r="N8" s="12">
        <f t="shared" si="5"/>
        <v>91</v>
      </c>
      <c r="O8" s="12">
        <f t="shared" si="6"/>
        <v>12.219294833641593</v>
      </c>
      <c r="P8" s="9">
        <f>K8*L8</f>
        <v>0</v>
      </c>
      <c r="Q8" s="5"/>
      <c r="R8" s="5"/>
      <c r="S8" s="5"/>
      <c r="T8" s="5"/>
      <c r="U8" s="16"/>
      <c r="V8" s="16"/>
      <c r="W8" s="16"/>
      <c r="X8" s="5"/>
      <c r="Y8" s="5"/>
      <c r="Z8" s="5"/>
    </row>
    <row r="9" spans="1:26" x14ac:dyDescent="0.25">
      <c r="A9" s="10">
        <v>4</v>
      </c>
      <c r="B9" s="5"/>
      <c r="C9" s="5"/>
      <c r="D9" s="5"/>
      <c r="E9" s="5"/>
      <c r="F9" s="5"/>
      <c r="G9" s="5"/>
      <c r="H9" s="5"/>
      <c r="I9" s="7">
        <f>$I8+$H$2</f>
        <v>6.6997287821698448</v>
      </c>
      <c r="J9" s="7">
        <v>7</v>
      </c>
      <c r="K9" s="12">
        <f t="shared" si="0"/>
        <v>6.8498643910849228</v>
      </c>
      <c r="L9" s="12">
        <f>SUM(C7)</f>
        <v>9</v>
      </c>
      <c r="M9" s="12">
        <f t="shared" si="1"/>
        <v>1.208501686843674</v>
      </c>
      <c r="N9" s="12">
        <f t="shared" si="5"/>
        <v>100</v>
      </c>
      <c r="O9" s="12">
        <f t="shared" si="6"/>
        <v>13.427796520485266</v>
      </c>
      <c r="P9" s="9">
        <f>K9*L9</f>
        <v>61.648779519764304</v>
      </c>
      <c r="Q9" s="5"/>
      <c r="R9" s="5"/>
      <c r="S9" s="5"/>
      <c r="T9" s="5"/>
      <c r="U9" s="16"/>
      <c r="V9" s="16"/>
      <c r="W9" s="16"/>
      <c r="X9" s="5"/>
      <c r="Y9" s="5"/>
      <c r="Z9" s="5"/>
    </row>
    <row r="10" spans="1:26" x14ac:dyDescent="0.25">
      <c r="A10" s="10">
        <v>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6"/>
      <c r="V10" s="16"/>
      <c r="W10" s="16"/>
      <c r="X10" s="5"/>
      <c r="Y10" s="5"/>
      <c r="Z10" s="5"/>
    </row>
    <row r="11" spans="1:26" x14ac:dyDescent="0.25">
      <c r="A11" s="10">
        <v>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6"/>
      <c r="V11" s="16"/>
      <c r="W11" s="16"/>
      <c r="X11" s="5"/>
      <c r="Y11" s="5"/>
      <c r="Z11" s="5"/>
    </row>
    <row r="12" spans="1:26" x14ac:dyDescent="0.25">
      <c r="A12" s="10">
        <v>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6"/>
      <c r="V12" s="16"/>
      <c r="W12" s="16"/>
      <c r="X12" s="5"/>
      <c r="Y12" s="5"/>
      <c r="Z12" s="5"/>
    </row>
    <row r="13" spans="1:26" x14ac:dyDescent="0.25">
      <c r="A13" s="10">
        <v>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6"/>
      <c r="V13" s="16"/>
      <c r="W13" s="16"/>
      <c r="X13" s="5"/>
      <c r="Y13" s="5"/>
      <c r="Z13" s="5"/>
    </row>
    <row r="14" spans="1:26" x14ac:dyDescent="0.25">
      <c r="A14" s="10">
        <v>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6"/>
      <c r="V14" s="16"/>
      <c r="W14" s="16"/>
      <c r="X14" s="5"/>
      <c r="Y14" s="5"/>
      <c r="Z14" s="5"/>
    </row>
    <row r="15" spans="1:26" x14ac:dyDescent="0.25">
      <c r="A15" s="10">
        <v>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6"/>
      <c r="V15" s="16"/>
      <c r="W15" s="16"/>
      <c r="X15" s="5"/>
      <c r="Y15" s="5"/>
      <c r="Z15" s="5"/>
    </row>
    <row r="16" spans="1:26" x14ac:dyDescent="0.25">
      <c r="A16" s="10">
        <v>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6"/>
      <c r="V16" s="16"/>
      <c r="W16" s="16"/>
      <c r="X16" s="5"/>
      <c r="Y16" s="5"/>
      <c r="Z16" s="5"/>
    </row>
    <row r="17" spans="1:26" x14ac:dyDescent="0.25">
      <c r="A17" s="10">
        <v>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6"/>
      <c r="V17" s="16"/>
      <c r="W17" s="16"/>
      <c r="X17" s="5"/>
      <c r="Y17" s="5"/>
      <c r="Z17" s="5"/>
    </row>
    <row r="18" spans="1:26" x14ac:dyDescent="0.25">
      <c r="A18" s="10">
        <v>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6"/>
      <c r="V18" s="16"/>
      <c r="W18" s="16"/>
      <c r="X18" s="5"/>
      <c r="Y18" s="5"/>
      <c r="Z18" s="5"/>
    </row>
    <row r="19" spans="1:26" x14ac:dyDescent="0.25">
      <c r="A19" s="10">
        <v>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6"/>
      <c r="V19" s="16"/>
      <c r="W19" s="16"/>
      <c r="X19" s="5"/>
      <c r="Y19" s="5"/>
      <c r="Z19" s="5"/>
    </row>
    <row r="20" spans="1:26" x14ac:dyDescent="0.25">
      <c r="A20" s="10">
        <v>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6"/>
      <c r="V20" s="16"/>
      <c r="W20" s="16"/>
      <c r="X20" s="5"/>
      <c r="Y20" s="5"/>
      <c r="Z20" s="5"/>
    </row>
    <row r="21" spans="1:26" x14ac:dyDescent="0.25">
      <c r="A21" s="10">
        <v>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6"/>
      <c r="V21" s="16"/>
      <c r="W21" s="16"/>
      <c r="X21" s="5"/>
      <c r="Y21" s="5"/>
      <c r="Z21" s="5"/>
    </row>
    <row r="22" spans="1:26" x14ac:dyDescent="0.25">
      <c r="A22" s="10">
        <v>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6"/>
      <c r="V22" s="16"/>
      <c r="W22" s="16"/>
      <c r="X22" s="5"/>
      <c r="Y22" s="5"/>
      <c r="Z22" s="5"/>
    </row>
    <row r="23" spans="1:26" x14ac:dyDescent="0.25">
      <c r="A23" s="10">
        <v>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6"/>
      <c r="V23" s="16"/>
      <c r="W23" s="16"/>
      <c r="X23" s="5"/>
      <c r="Y23" s="5"/>
      <c r="Z23" s="5"/>
    </row>
    <row r="24" spans="1:26" x14ac:dyDescent="0.25">
      <c r="A24" s="10">
        <v>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6"/>
      <c r="V24" s="16"/>
      <c r="W24" s="16"/>
      <c r="X24" s="5"/>
      <c r="Y24" s="5"/>
      <c r="Z24" s="5"/>
    </row>
    <row r="25" spans="1:26" x14ac:dyDescent="0.25">
      <c r="A25" s="10">
        <v>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10">
        <v>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10">
        <v>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10">
        <v>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10">
        <v>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10">
        <v>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10">
        <v>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10">
        <v>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10">
        <v>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10">
        <v>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10">
        <v>6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10">
        <v>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10">
        <v>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10">
        <v>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10">
        <v>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10">
        <v>4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10">
        <v>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10">
        <v>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10">
        <v>6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10">
        <v>7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10">
        <v>2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10">
        <v>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10">
        <v>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10">
        <v>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10">
        <v>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10">
        <v>3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10">
        <v>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10">
        <v>2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10">
        <v>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10">
        <v>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10">
        <v>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10">
        <v>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10">
        <v>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10">
        <v>3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10">
        <v>2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10">
        <v>6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10">
        <v>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10">
        <v>6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10">
        <v>4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10">
        <v>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10">
        <v>2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10">
        <v>3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10">
        <v>4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10">
        <v>5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10">
        <v>4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10">
        <v>3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10">
        <v>5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10">
        <v>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10">
        <v>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10">
        <v>2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10">
        <v>6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10">
        <v>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10">
        <v>5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10">
        <v>7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10">
        <v>5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10">
        <v>4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10">
        <v>3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10">
        <v>4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10">
        <v>5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10">
        <v>7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10">
        <v>4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10">
        <v>3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10">
        <v>4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10">
        <v>5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10">
        <v>6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10">
        <v>5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10">
        <v>3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10">
        <v>4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10">
        <v>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10">
        <v>2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10">
        <v>4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10">
        <v>3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10">
        <v>7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10">
        <v>5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10">
        <v>6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10">
        <v>4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10">
        <v>5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2018-12-18T16:12:35Z</dcterms:modified>
</cp:coreProperties>
</file>