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Задача 1" sheetId="1" r:id="rId1"/>
    <sheet name="Задача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2" l="1"/>
  <c r="G33" i="2"/>
  <c r="H33" i="2"/>
  <c r="D34" i="2" l="1"/>
  <c r="D35" i="2"/>
  <c r="D36" i="2"/>
  <c r="D37" i="2"/>
  <c r="D38" i="2"/>
  <c r="D39" i="2"/>
  <c r="D42" i="2" s="1"/>
  <c r="D40" i="2"/>
  <c r="D41" i="2"/>
  <c r="D33" i="2"/>
  <c r="E34" i="2"/>
  <c r="E35" i="2"/>
  <c r="E36" i="2"/>
  <c r="E37" i="2"/>
  <c r="E38" i="2"/>
  <c r="E39" i="2"/>
  <c r="E40" i="2"/>
  <c r="E41" i="2"/>
  <c r="E33" i="2"/>
  <c r="C43" i="2"/>
  <c r="B43" i="2"/>
  <c r="C42" i="2"/>
  <c r="B42" i="2"/>
  <c r="B3" i="2"/>
  <c r="F30" i="2"/>
  <c r="G30" i="2"/>
  <c r="H30" i="2"/>
  <c r="H23" i="2"/>
  <c r="H24" i="2"/>
  <c r="H25" i="2"/>
  <c r="H26" i="2"/>
  <c r="H27" i="2"/>
  <c r="H28" i="2"/>
  <c r="H29" i="2"/>
  <c r="H22" i="2"/>
  <c r="G23" i="2"/>
  <c r="G24" i="2"/>
  <c r="G25" i="2"/>
  <c r="G26" i="2"/>
  <c r="G27" i="2"/>
  <c r="G28" i="2"/>
  <c r="G29" i="2"/>
  <c r="G22" i="2"/>
  <c r="F23" i="2"/>
  <c r="F24" i="2"/>
  <c r="F25" i="2"/>
  <c r="F26" i="2"/>
  <c r="F27" i="2"/>
  <c r="F28" i="2"/>
  <c r="F29" i="2"/>
  <c r="F22" i="2"/>
  <c r="E23" i="2"/>
  <c r="E24" i="2"/>
  <c r="E25" i="2"/>
  <c r="E26" i="2"/>
  <c r="E27" i="2"/>
  <c r="E28" i="2"/>
  <c r="E29" i="2"/>
  <c r="E22" i="2"/>
  <c r="D23" i="2"/>
  <c r="D24" i="2"/>
  <c r="D25" i="2"/>
  <c r="D26" i="2"/>
  <c r="D27" i="2"/>
  <c r="D28" i="2"/>
  <c r="D29" i="2"/>
  <c r="D22" i="2"/>
  <c r="C23" i="2"/>
  <c r="C24" i="2"/>
  <c r="C25" i="2"/>
  <c r="C26" i="2"/>
  <c r="C27" i="2"/>
  <c r="C28" i="2"/>
  <c r="C29" i="2"/>
  <c r="C22" i="2"/>
  <c r="C30" i="2" s="1"/>
  <c r="B30" i="2"/>
  <c r="G26" i="1"/>
  <c r="F26" i="1"/>
  <c r="F24" i="1"/>
  <c r="G25" i="1"/>
  <c r="G24" i="1"/>
  <c r="G23" i="1"/>
  <c r="F25" i="1"/>
  <c r="F23" i="1"/>
  <c r="E26" i="1"/>
  <c r="D26" i="1"/>
  <c r="E25" i="1"/>
  <c r="E24" i="1"/>
  <c r="E23" i="1"/>
  <c r="D25" i="1"/>
  <c r="D24" i="1"/>
  <c r="D23" i="1"/>
  <c r="G5" i="1"/>
  <c r="F5" i="1"/>
  <c r="G3" i="1"/>
  <c r="F4" i="1" s="1"/>
  <c r="G4" i="1" s="1"/>
  <c r="F3" i="1"/>
  <c r="D2" i="1"/>
  <c r="D43" i="2" l="1"/>
  <c r="E42" i="2"/>
  <c r="E43" i="2"/>
</calcChain>
</file>

<file path=xl/sharedStrings.xml><?xml version="1.0" encoding="utf-8"?>
<sst xmlns="http://schemas.openxmlformats.org/spreadsheetml/2006/main" count="49" uniqueCount="43">
  <si>
    <t xml:space="preserve">№ предприятия </t>
  </si>
  <si>
    <t>Фонд заработной платы, млн.руб.</t>
  </si>
  <si>
    <t>объем продукции,млн.руб.</t>
  </si>
  <si>
    <t>ср.знач</t>
  </si>
  <si>
    <t>Граница интервалов</t>
  </si>
  <si>
    <t>№</t>
  </si>
  <si>
    <t xml:space="preserve">Нижняя граница </t>
  </si>
  <si>
    <t>Верхняя граница</t>
  </si>
  <si>
    <t>Результаты аналитической группировки</t>
  </si>
  <si>
    <t>Группы
предприятий
по объему
выработанной
продукции,
млн.руб.</t>
  </si>
  <si>
    <t>Число предприятий</t>
  </si>
  <si>
    <t>Объем про-
дукции, млн.руб.</t>
  </si>
  <si>
    <t>Фонд
заработной
платы. млн. руб.</t>
  </si>
  <si>
    <t>всего</t>
  </si>
  <si>
    <t>среднее</t>
  </si>
  <si>
    <t>средне</t>
  </si>
  <si>
    <t>объем продукции,млн.руб.(по возрастанию)</t>
  </si>
  <si>
    <t>106,5 - 205,4</t>
  </si>
  <si>
    <t>205,4 - 304,3</t>
  </si>
  <si>
    <t>304,3 - 403,2</t>
  </si>
  <si>
    <t>Год</t>
  </si>
  <si>
    <t>Валовой сбор, тыс. т</t>
  </si>
  <si>
    <t>t</t>
  </si>
  <si>
    <t>yt</t>
  </si>
  <si>
    <t>y(t)</t>
  </si>
  <si>
    <t>y(t-1)</t>
  </si>
  <si>
    <t xml:space="preserve">yt  - y1   </t>
  </si>
  <si>
    <t xml:space="preserve">yt -1 - y2 </t>
  </si>
  <si>
    <t>(yt  - y1)* (yt -1 - y2 )</t>
  </si>
  <si>
    <t xml:space="preserve"> </t>
  </si>
  <si>
    <t xml:space="preserve">(yt -1 - y2 ) </t>
  </si>
  <si>
    <t>Сумма</t>
  </si>
  <si>
    <t>y</t>
  </si>
  <si>
    <t xml:space="preserve">коэффициент автокорреляции </t>
  </si>
  <si>
    <t>(yt  - y1)^2</t>
  </si>
  <si>
    <t>№ п/п</t>
  </si>
  <si>
    <t>Среднее значение</t>
  </si>
  <si>
    <t>t^2</t>
  </si>
  <si>
    <t>a</t>
  </si>
  <si>
    <t>b</t>
  </si>
  <si>
    <t>Y*t</t>
  </si>
  <si>
    <t>линейная функция</t>
  </si>
  <si>
    <t>226,9167-10,85*t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</si>
</sst>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D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Временной</a:t>
            </a:r>
            <a:r>
              <a:rPr lang="ru-RU" baseline="0"/>
              <a:t> ряд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51960881678248E-2"/>
                  <c:y val="0.214283683289588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'Задача 2'!$B$1:$J$1</c:f>
              <c:numCache>
                <c:formatCode>General</c:formatCode>
                <c:ptCount val="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</c:numCache>
            </c:numRef>
          </c:xVal>
          <c:yVal>
            <c:numRef>
              <c:f>'Задача 2'!$B$2:$J$2</c:f>
              <c:numCache>
                <c:formatCode>General</c:formatCode>
                <c:ptCount val="9"/>
                <c:pt idx="0">
                  <c:v>246</c:v>
                </c:pt>
                <c:pt idx="1">
                  <c:v>229</c:v>
                </c:pt>
                <c:pt idx="2">
                  <c:v>152</c:v>
                </c:pt>
                <c:pt idx="3">
                  <c:v>155</c:v>
                </c:pt>
                <c:pt idx="4">
                  <c:v>190</c:v>
                </c:pt>
                <c:pt idx="5">
                  <c:v>160</c:v>
                </c:pt>
                <c:pt idx="6">
                  <c:v>107</c:v>
                </c:pt>
                <c:pt idx="7">
                  <c:v>155</c:v>
                </c:pt>
                <c:pt idx="8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5-4AC9-A3A8-7FD2B25C6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95904"/>
        <c:axId val="454394920"/>
      </c:scatterChart>
      <c:valAx>
        <c:axId val="45439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394920"/>
        <c:crosses val="autoZero"/>
        <c:crossBetween val="midCat"/>
      </c:valAx>
      <c:valAx>
        <c:axId val="45439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39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0</xdr:rowOff>
    </xdr:from>
    <xdr:to>
      <xdr:col>6</xdr:col>
      <xdr:colOff>95250</xdr:colOff>
      <xdr:row>18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19</xdr:row>
      <xdr:rowOff>28575</xdr:rowOff>
    </xdr:from>
    <xdr:to>
      <xdr:col>3</xdr:col>
      <xdr:colOff>428625</xdr:colOff>
      <xdr:row>19</xdr:row>
      <xdr:rowOff>28575</xdr:rowOff>
    </xdr:to>
    <xdr:sp macro="" textlink="">
      <xdr:nvSpPr>
        <xdr:cNvPr id="2073" name="Line 2"/>
        <xdr:cNvSpPr>
          <a:spLocks noChangeShapeType="1"/>
        </xdr:cNvSpPr>
      </xdr:nvSpPr>
      <xdr:spPr bwMode="auto">
        <a:xfrm>
          <a:off x="2724150" y="3686175"/>
          <a:ext cx="142875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74997"/>
                  </a:srgbClr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295275</xdr:colOff>
      <xdr:row>19</xdr:row>
      <xdr:rowOff>28575</xdr:rowOff>
    </xdr:from>
    <xdr:to>
      <xdr:col>4</xdr:col>
      <xdr:colOff>485775</xdr:colOff>
      <xdr:row>19</xdr:row>
      <xdr:rowOff>28575</xdr:rowOff>
    </xdr:to>
    <xdr:sp macro="" textlink="">
      <xdr:nvSpPr>
        <xdr:cNvPr id="2072" name="Line 4"/>
        <xdr:cNvSpPr>
          <a:spLocks noChangeShapeType="1"/>
        </xdr:cNvSpPr>
      </xdr:nvSpPr>
      <xdr:spPr bwMode="auto">
        <a:xfrm>
          <a:off x="3562350" y="3686175"/>
          <a:ext cx="19050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74997"/>
                  </a:srgbClr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285750</xdr:colOff>
      <xdr:row>19</xdr:row>
      <xdr:rowOff>19050</xdr:rowOff>
    </xdr:from>
    <xdr:to>
      <xdr:col>5</xdr:col>
      <xdr:colOff>381000</xdr:colOff>
      <xdr:row>19</xdr:row>
      <xdr:rowOff>19050</xdr:rowOff>
    </xdr:to>
    <xdr:sp macro="" textlink="">
      <xdr:nvSpPr>
        <xdr:cNvPr id="2071" name="Line 5"/>
        <xdr:cNvSpPr>
          <a:spLocks noChangeShapeType="1"/>
        </xdr:cNvSpPr>
      </xdr:nvSpPr>
      <xdr:spPr bwMode="auto">
        <a:xfrm>
          <a:off x="4162425" y="3676650"/>
          <a:ext cx="9525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74997"/>
                  </a:srgbClr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266700</xdr:colOff>
      <xdr:row>19</xdr:row>
      <xdr:rowOff>19050</xdr:rowOff>
    </xdr:from>
    <xdr:to>
      <xdr:col>6</xdr:col>
      <xdr:colOff>381000</xdr:colOff>
      <xdr:row>19</xdr:row>
      <xdr:rowOff>19050</xdr:rowOff>
    </xdr:to>
    <xdr:sp macro="" textlink="">
      <xdr:nvSpPr>
        <xdr:cNvPr id="2069" name="Line 7"/>
        <xdr:cNvSpPr>
          <a:spLocks noChangeShapeType="1"/>
        </xdr:cNvSpPr>
      </xdr:nvSpPr>
      <xdr:spPr bwMode="auto">
        <a:xfrm>
          <a:off x="4752975" y="3676650"/>
          <a:ext cx="11430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74997"/>
                  </a:srgbClr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70" zoomScaleNormal="70" workbookViewId="0">
      <selection activeCell="K20" sqref="K20"/>
    </sheetView>
  </sheetViews>
  <sheetFormatPr defaultRowHeight="15" x14ac:dyDescent="0.25"/>
  <cols>
    <col min="1" max="1" width="16.140625" style="1" bestFit="1" customWidth="1"/>
    <col min="2" max="2" width="27.7109375" style="1" bestFit="1" customWidth="1"/>
    <col min="3" max="3" width="32.7109375" style="1" bestFit="1" customWidth="1"/>
    <col min="4" max="4" width="16.85546875" style="1" bestFit="1" customWidth="1"/>
    <col min="5" max="5" width="10.85546875" style="1" customWidth="1"/>
    <col min="6" max="6" width="16.28515625" style="1" bestFit="1" customWidth="1"/>
    <col min="7" max="7" width="16.42578125" style="1" bestFit="1" customWidth="1"/>
    <col min="8" max="8" width="43.140625" style="1" bestFit="1" customWidth="1"/>
    <col min="9" max="9" width="32.7109375" style="1" bestFit="1" customWidth="1"/>
    <col min="10" max="16384" width="9.140625" style="1"/>
  </cols>
  <sheetData>
    <row r="1" spans="1:9" ht="51.75" customHeight="1" x14ac:dyDescent="0.25">
      <c r="A1" s="6" t="s">
        <v>0</v>
      </c>
      <c r="B1" s="6" t="s">
        <v>2</v>
      </c>
      <c r="C1" s="6" t="s">
        <v>1</v>
      </c>
      <c r="D1" s="6" t="s">
        <v>3</v>
      </c>
      <c r="E1" s="7" t="s">
        <v>4</v>
      </c>
      <c r="F1" s="7"/>
      <c r="G1" s="7"/>
      <c r="H1" s="6" t="s">
        <v>16</v>
      </c>
      <c r="I1" s="6" t="s">
        <v>1</v>
      </c>
    </row>
    <row r="2" spans="1:9" x14ac:dyDescent="0.25">
      <c r="A2" s="2">
        <v>1</v>
      </c>
      <c r="B2" s="2">
        <v>124.8</v>
      </c>
      <c r="C2" s="2">
        <v>19.8</v>
      </c>
      <c r="D2" s="2">
        <f>(MAX(B2:B17)-MIN(B2:B17))/3</f>
        <v>98.899999999999991</v>
      </c>
      <c r="E2" s="2" t="s">
        <v>5</v>
      </c>
      <c r="F2" s="2" t="s">
        <v>6</v>
      </c>
      <c r="G2" s="2" t="s">
        <v>7</v>
      </c>
      <c r="H2" s="3">
        <v>106.5</v>
      </c>
      <c r="I2" s="3">
        <v>17.2</v>
      </c>
    </row>
    <row r="3" spans="1:9" x14ac:dyDescent="0.25">
      <c r="A3" s="2">
        <v>2</v>
      </c>
      <c r="B3" s="2">
        <v>256</v>
      </c>
      <c r="C3" s="2">
        <v>38.4</v>
      </c>
      <c r="E3" s="2">
        <v>1</v>
      </c>
      <c r="F3" s="2">
        <f>MIN(B2:B17)</f>
        <v>106.5</v>
      </c>
      <c r="G3" s="2">
        <f>F3+$D$2</f>
        <v>205.39999999999998</v>
      </c>
      <c r="H3" s="3">
        <v>110</v>
      </c>
      <c r="I3" s="3">
        <v>17.7</v>
      </c>
    </row>
    <row r="4" spans="1:9" x14ac:dyDescent="0.25">
      <c r="A4" s="2">
        <v>3</v>
      </c>
      <c r="B4" s="2">
        <v>190.7</v>
      </c>
      <c r="C4" s="2">
        <v>31.3</v>
      </c>
      <c r="E4" s="2">
        <v>2</v>
      </c>
      <c r="F4" s="2">
        <f>G3</f>
        <v>205.39999999999998</v>
      </c>
      <c r="G4" s="2">
        <f>F4+$D$2</f>
        <v>304.29999999999995</v>
      </c>
      <c r="H4" s="3">
        <v>115</v>
      </c>
      <c r="I4" s="3">
        <v>19.600000000000001</v>
      </c>
    </row>
    <row r="5" spans="1:9" x14ac:dyDescent="0.25">
      <c r="A5" s="2">
        <v>4</v>
      </c>
      <c r="B5" s="2">
        <v>185</v>
      </c>
      <c r="C5" s="2">
        <v>31.4</v>
      </c>
      <c r="E5" s="2">
        <v>3</v>
      </c>
      <c r="F5" s="2">
        <f>G4</f>
        <v>304.29999999999995</v>
      </c>
      <c r="G5" s="2">
        <f>F5+$D$2</f>
        <v>403.19999999999993</v>
      </c>
      <c r="H5" s="3">
        <v>124.8</v>
      </c>
      <c r="I5" s="3">
        <v>19.8</v>
      </c>
    </row>
    <row r="6" spans="1:9" x14ac:dyDescent="0.25">
      <c r="A6" s="2">
        <v>5</v>
      </c>
      <c r="B6" s="2">
        <v>403.2</v>
      </c>
      <c r="C6" s="2">
        <v>56.4</v>
      </c>
      <c r="H6" s="3">
        <v>135.4</v>
      </c>
      <c r="I6" s="3">
        <v>21.9</v>
      </c>
    </row>
    <row r="7" spans="1:9" x14ac:dyDescent="0.25">
      <c r="A7" s="2">
        <v>6</v>
      </c>
      <c r="B7" s="2">
        <v>115</v>
      </c>
      <c r="C7" s="2">
        <v>19.600000000000001</v>
      </c>
      <c r="H7" s="3">
        <v>140.80000000000001</v>
      </c>
      <c r="I7" s="3">
        <v>23.2</v>
      </c>
    </row>
    <row r="8" spans="1:9" x14ac:dyDescent="0.25">
      <c r="A8" s="2">
        <v>7</v>
      </c>
      <c r="B8" s="2">
        <v>106.5</v>
      </c>
      <c r="C8" s="2">
        <v>17.2</v>
      </c>
      <c r="H8" s="3">
        <v>167.3</v>
      </c>
      <c r="I8" s="3">
        <v>27</v>
      </c>
    </row>
    <row r="9" spans="1:9" x14ac:dyDescent="0.25">
      <c r="A9" s="2">
        <v>8</v>
      </c>
      <c r="B9" s="2">
        <v>350</v>
      </c>
      <c r="C9" s="2">
        <v>49.7</v>
      </c>
      <c r="H9" s="3">
        <v>185</v>
      </c>
      <c r="I9" s="3">
        <v>31.4</v>
      </c>
    </row>
    <row r="10" spans="1:9" x14ac:dyDescent="0.25">
      <c r="A10" s="2">
        <v>9</v>
      </c>
      <c r="B10" s="2">
        <v>110</v>
      </c>
      <c r="C10" s="2">
        <v>17.7</v>
      </c>
      <c r="H10" s="3">
        <v>187.5</v>
      </c>
      <c r="I10" s="3">
        <v>30.7</v>
      </c>
    </row>
    <row r="11" spans="1:9" x14ac:dyDescent="0.25">
      <c r="A11" s="2">
        <v>10</v>
      </c>
      <c r="B11" s="2">
        <v>256.3</v>
      </c>
      <c r="C11" s="2">
        <v>40.9</v>
      </c>
      <c r="H11" s="3">
        <v>190.7</v>
      </c>
      <c r="I11" s="3">
        <v>31.3</v>
      </c>
    </row>
    <row r="12" spans="1:9" x14ac:dyDescent="0.25">
      <c r="A12" s="2">
        <v>11</v>
      </c>
      <c r="B12" s="2">
        <v>187.5</v>
      </c>
      <c r="C12" s="2">
        <v>30.7</v>
      </c>
      <c r="H12" s="4">
        <v>208.2</v>
      </c>
      <c r="I12" s="4">
        <v>32.200000000000003</v>
      </c>
    </row>
    <row r="13" spans="1:9" x14ac:dyDescent="0.25">
      <c r="A13" s="2">
        <v>12</v>
      </c>
      <c r="B13" s="2">
        <v>140.80000000000001</v>
      </c>
      <c r="C13" s="2">
        <v>23.2</v>
      </c>
      <c r="H13" s="4">
        <v>256</v>
      </c>
      <c r="I13" s="4">
        <v>38.4</v>
      </c>
    </row>
    <row r="14" spans="1:9" x14ac:dyDescent="0.25">
      <c r="A14" s="2">
        <v>13</v>
      </c>
      <c r="B14" s="2">
        <v>167.3</v>
      </c>
      <c r="C14" s="2">
        <v>27</v>
      </c>
      <c r="H14" s="4">
        <v>256.3</v>
      </c>
      <c r="I14" s="4">
        <v>40.9</v>
      </c>
    </row>
    <row r="15" spans="1:9" x14ac:dyDescent="0.25">
      <c r="A15" s="2">
        <v>14</v>
      </c>
      <c r="B15" s="2">
        <v>208.2</v>
      </c>
      <c r="C15" s="2">
        <v>32.200000000000003</v>
      </c>
      <c r="H15" s="5">
        <v>350</v>
      </c>
      <c r="I15" s="5">
        <v>49.7</v>
      </c>
    </row>
    <row r="16" spans="1:9" x14ac:dyDescent="0.25">
      <c r="A16" s="2">
        <v>15</v>
      </c>
      <c r="B16" s="2">
        <v>135.4</v>
      </c>
      <c r="C16" s="2">
        <v>21.9</v>
      </c>
      <c r="H16" s="5">
        <v>370.2</v>
      </c>
      <c r="I16" s="5">
        <v>51.8</v>
      </c>
    </row>
    <row r="17" spans="1:9" x14ac:dyDescent="0.25">
      <c r="A17" s="2">
        <v>16</v>
      </c>
      <c r="B17" s="2">
        <v>370.2</v>
      </c>
      <c r="C17" s="2">
        <v>51.8</v>
      </c>
      <c r="H17" s="5">
        <v>403.2</v>
      </c>
      <c r="I17" s="5">
        <v>56.4</v>
      </c>
    </row>
    <row r="20" spans="1:9" x14ac:dyDescent="0.25">
      <c r="A20" s="7" t="s">
        <v>8</v>
      </c>
      <c r="B20" s="7"/>
      <c r="C20" s="7"/>
      <c r="D20" s="7"/>
      <c r="E20" s="7"/>
      <c r="F20" s="7"/>
      <c r="G20" s="7"/>
    </row>
    <row r="21" spans="1:9" ht="90" customHeight="1" x14ac:dyDescent="0.25">
      <c r="A21" s="7" t="s">
        <v>5</v>
      </c>
      <c r="B21" s="8" t="s">
        <v>9</v>
      </c>
      <c r="C21" s="7" t="s">
        <v>10</v>
      </c>
      <c r="D21" s="8" t="s">
        <v>11</v>
      </c>
      <c r="E21" s="8"/>
      <c r="F21" s="8" t="s">
        <v>12</v>
      </c>
      <c r="G21" s="7"/>
    </row>
    <row r="22" spans="1:9" x14ac:dyDescent="0.25">
      <c r="A22" s="7"/>
      <c r="B22" s="8"/>
      <c r="C22" s="7"/>
      <c r="D22" s="6" t="s">
        <v>13</v>
      </c>
      <c r="E22" s="6" t="s">
        <v>14</v>
      </c>
      <c r="F22" s="6" t="s">
        <v>13</v>
      </c>
      <c r="G22" s="6" t="s">
        <v>15</v>
      </c>
    </row>
    <row r="23" spans="1:9" x14ac:dyDescent="0.25">
      <c r="A23" s="2">
        <v>1</v>
      </c>
      <c r="B23" s="2" t="s">
        <v>17</v>
      </c>
      <c r="C23" s="2">
        <v>10</v>
      </c>
      <c r="D23" s="2">
        <f>SUM(H2:H11)</f>
        <v>1463</v>
      </c>
      <c r="E23" s="2">
        <f>AVERAGE(H2:H11)</f>
        <v>146.30000000000001</v>
      </c>
      <c r="F23" s="2">
        <f>SUM(I2:I11)</f>
        <v>239.79999999999998</v>
      </c>
      <c r="G23" s="2">
        <f>AVERAGE(I2:I11)</f>
        <v>23.979999999999997</v>
      </c>
    </row>
    <row r="24" spans="1:9" x14ac:dyDescent="0.25">
      <c r="A24" s="2">
        <v>2</v>
      </c>
      <c r="B24" s="2" t="s">
        <v>18</v>
      </c>
      <c r="C24" s="2">
        <v>3</v>
      </c>
      <c r="D24" s="2">
        <f>SUM(H12:H14)</f>
        <v>720.5</v>
      </c>
      <c r="E24" s="2">
        <f>AVERAGE(H12:H14)</f>
        <v>240.16666666666666</v>
      </c>
      <c r="F24" s="2">
        <f>SUM(I12:I14)</f>
        <v>111.5</v>
      </c>
      <c r="G24" s="2">
        <f>AVERAGE(I12:I14)</f>
        <v>37.166666666666664</v>
      </c>
    </row>
    <row r="25" spans="1:9" x14ac:dyDescent="0.25">
      <c r="A25" s="2">
        <v>3</v>
      </c>
      <c r="B25" s="2" t="s">
        <v>19</v>
      </c>
      <c r="C25" s="2">
        <v>3</v>
      </c>
      <c r="D25" s="2">
        <f>SUM(H15:H17)</f>
        <v>1123.4000000000001</v>
      </c>
      <c r="E25" s="2">
        <f>AVERAGE(H15:H17)</f>
        <v>374.4666666666667</v>
      </c>
      <c r="F25" s="2">
        <f>SUM(I15:I17)</f>
        <v>157.9</v>
      </c>
      <c r="G25" s="2">
        <f>AVERAGE(I15:I17)</f>
        <v>52.633333333333333</v>
      </c>
    </row>
    <row r="26" spans="1:9" x14ac:dyDescent="0.25">
      <c r="A26" s="2" t="s">
        <v>13</v>
      </c>
      <c r="B26" s="2"/>
      <c r="C26" s="2">
        <v>16</v>
      </c>
      <c r="D26" s="2">
        <f>SUM(D23:D25)</f>
        <v>3306.9</v>
      </c>
      <c r="E26" s="2">
        <f>SUM(E23:E25)</f>
        <v>760.93333333333339</v>
      </c>
      <c r="F26" s="2">
        <f>SUM(F23:F25)</f>
        <v>509.19999999999993</v>
      </c>
      <c r="G26" s="2">
        <f>SUM(G23:G25)</f>
        <v>113.78</v>
      </c>
    </row>
  </sheetData>
  <sortState ref="H2:I17">
    <sortCondition ref="H2"/>
  </sortState>
  <mergeCells count="7">
    <mergeCell ref="E1:G1"/>
    <mergeCell ref="A21:A22"/>
    <mergeCell ref="B21:B22"/>
    <mergeCell ref="C21:C22"/>
    <mergeCell ref="D21:E21"/>
    <mergeCell ref="F21:G21"/>
    <mergeCell ref="A20:G20"/>
  </mergeCells>
  <pageMargins left="0.7" right="0.7" top="0.75" bottom="0.75" header="0.3" footer="0.3"/>
  <pageSetup paperSize="9" orientation="portrait" r:id="rId1"/>
  <ignoredErrors>
    <ignoredError sqref="D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20" zoomScale="85" zoomScaleNormal="85" workbookViewId="0">
      <selection activeCell="M36" sqref="M36"/>
    </sheetView>
  </sheetViews>
  <sheetFormatPr defaultRowHeight="15" x14ac:dyDescent="0.25"/>
  <cols>
    <col min="1" max="1" width="30" style="1" bestFit="1" customWidth="1"/>
    <col min="2" max="2" width="15.7109375" style="1" bestFit="1" customWidth="1"/>
    <col min="3" max="3" width="5.85546875" style="1" bestFit="1" customWidth="1"/>
    <col min="4" max="4" width="8" style="1" bestFit="1" customWidth="1"/>
    <col min="5" max="5" width="8.85546875" style="1" bestFit="1" customWidth="1"/>
    <col min="6" max="6" width="19.140625" style="1" bestFit="1" customWidth="1"/>
    <col min="7" max="7" width="9.140625" style="1"/>
    <col min="8" max="8" width="10.7109375" style="1" bestFit="1" customWidth="1"/>
    <col min="9" max="16384" width="9.140625" style="1"/>
  </cols>
  <sheetData>
    <row r="1" spans="1:10" ht="16.5" thickBot="1" x14ac:dyDescent="0.3">
      <c r="A1" s="13" t="s">
        <v>20</v>
      </c>
      <c r="B1" s="9">
        <v>1992</v>
      </c>
      <c r="C1" s="9">
        <v>1993</v>
      </c>
      <c r="D1" s="9">
        <v>1994</v>
      </c>
      <c r="E1" s="9">
        <v>1995</v>
      </c>
      <c r="F1" s="9">
        <v>1996</v>
      </c>
      <c r="G1" s="9">
        <v>1997</v>
      </c>
      <c r="H1" s="9">
        <v>1998</v>
      </c>
      <c r="I1" s="9">
        <v>1999</v>
      </c>
      <c r="J1" s="10">
        <v>2000</v>
      </c>
    </row>
    <row r="2" spans="1:10" ht="16.5" thickBot="1" x14ac:dyDescent="0.3">
      <c r="A2" s="15" t="s">
        <v>21</v>
      </c>
      <c r="B2" s="14">
        <v>246</v>
      </c>
      <c r="C2" s="11">
        <v>229</v>
      </c>
      <c r="D2" s="11">
        <v>152</v>
      </c>
      <c r="E2" s="11">
        <v>155</v>
      </c>
      <c r="F2" s="11">
        <v>190</v>
      </c>
      <c r="G2" s="11">
        <v>160</v>
      </c>
      <c r="H2" s="11">
        <v>107</v>
      </c>
      <c r="I2" s="11">
        <v>155</v>
      </c>
      <c r="J2" s="12">
        <v>160</v>
      </c>
    </row>
    <row r="3" spans="1:10" x14ac:dyDescent="0.25">
      <c r="A3" s="6" t="s">
        <v>33</v>
      </c>
      <c r="B3" s="2">
        <f>F30/SQRT(G30*H30)</f>
        <v>0.46551472657902798</v>
      </c>
    </row>
    <row r="20" spans="1:8" x14ac:dyDescent="0.25">
      <c r="A20" s="6" t="s">
        <v>22</v>
      </c>
      <c r="B20" s="6" t="s">
        <v>24</v>
      </c>
      <c r="C20" s="6" t="s">
        <v>25</v>
      </c>
      <c r="D20" s="6" t="s">
        <v>26</v>
      </c>
      <c r="E20" s="6" t="s">
        <v>27</v>
      </c>
      <c r="F20" s="6" t="s">
        <v>28</v>
      </c>
      <c r="G20" s="6" t="s">
        <v>34</v>
      </c>
      <c r="H20" s="6" t="s">
        <v>30</v>
      </c>
    </row>
    <row r="21" spans="1:8" x14ac:dyDescent="0.25">
      <c r="A21" s="2">
        <v>1</v>
      </c>
      <c r="B21" s="2">
        <v>246</v>
      </c>
      <c r="C21" s="2"/>
      <c r="D21" s="2"/>
      <c r="E21" s="2"/>
      <c r="F21" s="2" t="s">
        <v>29</v>
      </c>
      <c r="G21" s="2"/>
      <c r="H21" s="2"/>
    </row>
    <row r="22" spans="1:8" x14ac:dyDescent="0.25">
      <c r="A22" s="2">
        <v>2</v>
      </c>
      <c r="B22" s="2">
        <v>229</v>
      </c>
      <c r="C22" s="2">
        <f>B21</f>
        <v>246</v>
      </c>
      <c r="D22" s="2">
        <f>B22-AVERAGE($B$22:$B$29)</f>
        <v>65.5</v>
      </c>
      <c r="E22" s="2">
        <f>C22-AVERAGE($C$22:$C$29)</f>
        <v>71.75</v>
      </c>
      <c r="F22" s="2">
        <f>D22*E22</f>
        <v>4699.625</v>
      </c>
      <c r="G22" s="2">
        <f>D22*D22</f>
        <v>4290.25</v>
      </c>
      <c r="H22" s="2">
        <f>E22*E22</f>
        <v>5148.0625</v>
      </c>
    </row>
    <row r="23" spans="1:8" x14ac:dyDescent="0.25">
      <c r="A23" s="2">
        <v>3</v>
      </c>
      <c r="B23" s="2">
        <v>152</v>
      </c>
      <c r="C23" s="2">
        <f t="shared" ref="C23:C29" si="0">B22</f>
        <v>229</v>
      </c>
      <c r="D23" s="2">
        <f t="shared" ref="D23:D29" si="1">B23-AVERAGE($B$22:$B$29)</f>
        <v>-11.5</v>
      </c>
      <c r="E23" s="2">
        <f t="shared" ref="E23:E29" si="2">C23-AVERAGE($C$22:$C$29)</f>
        <v>54.75</v>
      </c>
      <c r="F23" s="2">
        <f t="shared" ref="F23:F29" si="3">D23*E23</f>
        <v>-629.625</v>
      </c>
      <c r="G23" s="2">
        <f t="shared" ref="G23:G29" si="4">D23*D23</f>
        <v>132.25</v>
      </c>
      <c r="H23" s="2">
        <f t="shared" ref="H23:H29" si="5">E23*E23</f>
        <v>2997.5625</v>
      </c>
    </row>
    <row r="24" spans="1:8" x14ac:dyDescent="0.25">
      <c r="A24" s="2">
        <v>4</v>
      </c>
      <c r="B24" s="2">
        <v>155</v>
      </c>
      <c r="C24" s="2">
        <f t="shared" si="0"/>
        <v>152</v>
      </c>
      <c r="D24" s="2">
        <f t="shared" si="1"/>
        <v>-8.5</v>
      </c>
      <c r="E24" s="2">
        <f t="shared" si="2"/>
        <v>-22.25</v>
      </c>
      <c r="F24" s="2">
        <f t="shared" si="3"/>
        <v>189.125</v>
      </c>
      <c r="G24" s="2">
        <f t="shared" si="4"/>
        <v>72.25</v>
      </c>
      <c r="H24" s="2">
        <f t="shared" si="5"/>
        <v>495.0625</v>
      </c>
    </row>
    <row r="25" spans="1:8" x14ac:dyDescent="0.25">
      <c r="A25" s="2">
        <v>5</v>
      </c>
      <c r="B25" s="2">
        <v>190</v>
      </c>
      <c r="C25" s="2">
        <f t="shared" si="0"/>
        <v>155</v>
      </c>
      <c r="D25" s="2">
        <f t="shared" si="1"/>
        <v>26.5</v>
      </c>
      <c r="E25" s="2">
        <f t="shared" si="2"/>
        <v>-19.25</v>
      </c>
      <c r="F25" s="2">
        <f t="shared" si="3"/>
        <v>-510.125</v>
      </c>
      <c r="G25" s="2">
        <f t="shared" si="4"/>
        <v>702.25</v>
      </c>
      <c r="H25" s="2">
        <f t="shared" si="5"/>
        <v>370.5625</v>
      </c>
    </row>
    <row r="26" spans="1:8" x14ac:dyDescent="0.25">
      <c r="A26" s="2">
        <v>6</v>
      </c>
      <c r="B26" s="2">
        <v>160</v>
      </c>
      <c r="C26" s="2">
        <f t="shared" si="0"/>
        <v>190</v>
      </c>
      <c r="D26" s="2">
        <f t="shared" si="1"/>
        <v>-3.5</v>
      </c>
      <c r="E26" s="2">
        <f t="shared" si="2"/>
        <v>15.75</v>
      </c>
      <c r="F26" s="2">
        <f t="shared" si="3"/>
        <v>-55.125</v>
      </c>
      <c r="G26" s="2">
        <f t="shared" si="4"/>
        <v>12.25</v>
      </c>
      <c r="H26" s="2">
        <f t="shared" si="5"/>
        <v>248.0625</v>
      </c>
    </row>
    <row r="27" spans="1:8" x14ac:dyDescent="0.25">
      <c r="A27" s="2">
        <v>7</v>
      </c>
      <c r="B27" s="2">
        <v>107</v>
      </c>
      <c r="C27" s="2">
        <f t="shared" si="0"/>
        <v>160</v>
      </c>
      <c r="D27" s="2">
        <f t="shared" si="1"/>
        <v>-56.5</v>
      </c>
      <c r="E27" s="2">
        <f t="shared" si="2"/>
        <v>-14.25</v>
      </c>
      <c r="F27" s="2">
        <f t="shared" si="3"/>
        <v>805.125</v>
      </c>
      <c r="G27" s="2">
        <f t="shared" si="4"/>
        <v>3192.25</v>
      </c>
      <c r="H27" s="2">
        <f t="shared" si="5"/>
        <v>203.0625</v>
      </c>
    </row>
    <row r="28" spans="1:8" x14ac:dyDescent="0.25">
      <c r="A28" s="2">
        <v>8</v>
      </c>
      <c r="B28" s="2">
        <v>155</v>
      </c>
      <c r="C28" s="2">
        <f t="shared" si="0"/>
        <v>107</v>
      </c>
      <c r="D28" s="2">
        <f t="shared" si="1"/>
        <v>-8.5</v>
      </c>
      <c r="E28" s="2">
        <f t="shared" si="2"/>
        <v>-67.25</v>
      </c>
      <c r="F28" s="2">
        <f t="shared" si="3"/>
        <v>571.625</v>
      </c>
      <c r="G28" s="2">
        <f t="shared" si="4"/>
        <v>72.25</v>
      </c>
      <c r="H28" s="2">
        <f t="shared" si="5"/>
        <v>4522.5625</v>
      </c>
    </row>
    <row r="29" spans="1:8" x14ac:dyDescent="0.25">
      <c r="A29" s="2">
        <v>9</v>
      </c>
      <c r="B29" s="2">
        <v>160</v>
      </c>
      <c r="C29" s="2">
        <f t="shared" si="0"/>
        <v>155</v>
      </c>
      <c r="D29" s="2">
        <f t="shared" si="1"/>
        <v>-3.5</v>
      </c>
      <c r="E29" s="2">
        <f t="shared" si="2"/>
        <v>-19.25</v>
      </c>
      <c r="F29" s="2">
        <f t="shared" si="3"/>
        <v>67.375</v>
      </c>
      <c r="G29" s="2">
        <f t="shared" si="4"/>
        <v>12.25</v>
      </c>
      <c r="H29" s="2">
        <f t="shared" si="5"/>
        <v>370.5625</v>
      </c>
    </row>
    <row r="30" spans="1:8" x14ac:dyDescent="0.25">
      <c r="A30" s="2" t="s">
        <v>31</v>
      </c>
      <c r="B30" s="2">
        <f>SUM(B21:B29)</f>
        <v>1554</v>
      </c>
      <c r="C30" s="2">
        <f>SUM(C21:C29)</f>
        <v>1394</v>
      </c>
      <c r="D30" s="2"/>
      <c r="E30" s="2"/>
      <c r="F30" s="2">
        <f>SUM(F22:F29)</f>
        <v>5138</v>
      </c>
      <c r="G30" s="2">
        <f t="shared" ref="G30:H30" si="6">SUM(G22:G29)</f>
        <v>8486</v>
      </c>
      <c r="H30" s="2">
        <f t="shared" si="6"/>
        <v>14355.5</v>
      </c>
    </row>
    <row r="32" spans="1:8" x14ac:dyDescent="0.25">
      <c r="A32" s="6" t="s">
        <v>35</v>
      </c>
      <c r="B32" s="6" t="s">
        <v>32</v>
      </c>
      <c r="C32" s="6" t="s">
        <v>22</v>
      </c>
      <c r="D32" s="6" t="s">
        <v>40</v>
      </c>
      <c r="E32" s="6" t="s">
        <v>37</v>
      </c>
      <c r="F32" s="6" t="s">
        <v>23</v>
      </c>
      <c r="G32" s="6" t="s">
        <v>38</v>
      </c>
      <c r="H32" s="6" t="s">
        <v>39</v>
      </c>
    </row>
    <row r="33" spans="1:8" x14ac:dyDescent="0.25">
      <c r="A33" s="2">
        <v>1</v>
      </c>
      <c r="B33" s="2">
        <v>246</v>
      </c>
      <c r="C33" s="2">
        <v>1</v>
      </c>
      <c r="D33" s="2">
        <f>B33*C33</f>
        <v>246</v>
      </c>
      <c r="E33" s="2">
        <f>C33*C33</f>
        <v>1</v>
      </c>
      <c r="F33" s="2">
        <v>216.1</v>
      </c>
      <c r="G33" s="2">
        <f>B43-H33*C43</f>
        <v>226.9166666666666</v>
      </c>
      <c r="H33" s="2">
        <f>(D43-B43*C43)/(E43-C43*C43)</f>
        <v>-10.849999999999987</v>
      </c>
    </row>
    <row r="34" spans="1:8" x14ac:dyDescent="0.25">
      <c r="A34" s="2">
        <v>2</v>
      </c>
      <c r="B34" s="2">
        <v>229</v>
      </c>
      <c r="C34" s="2">
        <v>2</v>
      </c>
      <c r="D34" s="2">
        <f t="shared" ref="D34:D41" si="7">B34*C34</f>
        <v>458</v>
      </c>
      <c r="E34" s="2">
        <f t="shared" ref="E34:E41" si="8">C34*C34</f>
        <v>4</v>
      </c>
      <c r="F34" s="2">
        <v>205.2</v>
      </c>
    </row>
    <row r="35" spans="1:8" x14ac:dyDescent="0.25">
      <c r="A35" s="2">
        <v>3</v>
      </c>
      <c r="B35" s="2">
        <v>152</v>
      </c>
      <c r="C35" s="2">
        <v>3</v>
      </c>
      <c r="D35" s="2">
        <f t="shared" si="7"/>
        <v>456</v>
      </c>
      <c r="E35" s="2">
        <f t="shared" si="8"/>
        <v>9</v>
      </c>
      <c r="F35" s="2">
        <v>194.4</v>
      </c>
    </row>
    <row r="36" spans="1:8" x14ac:dyDescent="0.25">
      <c r="A36" s="2">
        <v>4</v>
      </c>
      <c r="B36" s="2">
        <v>155</v>
      </c>
      <c r="C36" s="2">
        <v>4</v>
      </c>
      <c r="D36" s="2">
        <f t="shared" si="7"/>
        <v>620</v>
      </c>
      <c r="E36" s="2">
        <f t="shared" si="8"/>
        <v>16</v>
      </c>
      <c r="F36" s="2">
        <v>183.5</v>
      </c>
    </row>
    <row r="37" spans="1:8" x14ac:dyDescent="0.25">
      <c r="A37" s="2">
        <v>5</v>
      </c>
      <c r="B37" s="2">
        <v>190</v>
      </c>
      <c r="C37" s="2">
        <v>5</v>
      </c>
      <c r="D37" s="2">
        <f t="shared" si="7"/>
        <v>950</v>
      </c>
      <c r="E37" s="2">
        <f t="shared" si="8"/>
        <v>25</v>
      </c>
      <c r="F37" s="2">
        <v>172.7</v>
      </c>
    </row>
    <row r="38" spans="1:8" x14ac:dyDescent="0.25">
      <c r="A38" s="2">
        <v>6</v>
      </c>
      <c r="B38" s="2">
        <v>160</v>
      </c>
      <c r="C38" s="2">
        <v>6</v>
      </c>
      <c r="D38" s="2">
        <f t="shared" si="7"/>
        <v>960</v>
      </c>
      <c r="E38" s="2">
        <f t="shared" si="8"/>
        <v>36</v>
      </c>
      <c r="F38" s="2">
        <v>161.80000000000001</v>
      </c>
    </row>
    <row r="39" spans="1:8" x14ac:dyDescent="0.25">
      <c r="A39" s="2">
        <v>7</v>
      </c>
      <c r="B39" s="2">
        <v>107</v>
      </c>
      <c r="C39" s="2">
        <v>7</v>
      </c>
      <c r="D39" s="2">
        <f t="shared" si="7"/>
        <v>749</v>
      </c>
      <c r="E39" s="2">
        <f t="shared" si="8"/>
        <v>49</v>
      </c>
      <c r="F39" s="2">
        <v>151</v>
      </c>
    </row>
    <row r="40" spans="1:8" x14ac:dyDescent="0.25">
      <c r="A40" s="2">
        <v>8</v>
      </c>
      <c r="B40" s="2">
        <v>155</v>
      </c>
      <c r="C40" s="2">
        <v>8</v>
      </c>
      <c r="D40" s="2">
        <f t="shared" si="7"/>
        <v>1240</v>
      </c>
      <c r="E40" s="2">
        <f t="shared" si="8"/>
        <v>64</v>
      </c>
      <c r="F40" s="2">
        <v>140.1</v>
      </c>
    </row>
    <row r="41" spans="1:8" x14ac:dyDescent="0.25">
      <c r="A41" s="2">
        <v>9</v>
      </c>
      <c r="B41" s="2">
        <v>160</v>
      </c>
      <c r="C41" s="2">
        <v>9</v>
      </c>
      <c r="D41" s="2">
        <f t="shared" si="7"/>
        <v>1440</v>
      </c>
      <c r="E41" s="2">
        <f t="shared" si="8"/>
        <v>81</v>
      </c>
      <c r="F41" s="2">
        <v>129.30000000000001</v>
      </c>
    </row>
    <row r="42" spans="1:8" x14ac:dyDescent="0.25">
      <c r="A42" s="2" t="s">
        <v>31</v>
      </c>
      <c r="B42" s="2">
        <f>SUM(B33:B41)</f>
        <v>1554</v>
      </c>
      <c r="C42" s="2">
        <f t="shared" ref="C42:F42" si="9">SUM(C33:C41)</f>
        <v>45</v>
      </c>
      <c r="D42" s="2">
        <f t="shared" si="9"/>
        <v>7119</v>
      </c>
      <c r="E42" s="2">
        <f t="shared" si="9"/>
        <v>285</v>
      </c>
      <c r="F42" s="2">
        <f t="shared" si="9"/>
        <v>1554.0999999999997</v>
      </c>
    </row>
    <row r="43" spans="1:8" x14ac:dyDescent="0.25">
      <c r="A43" s="2" t="s">
        <v>36</v>
      </c>
      <c r="B43" s="2">
        <f>AVERAGE(B33:B41)</f>
        <v>172.66666666666666</v>
      </c>
      <c r="C43" s="2">
        <f t="shared" ref="C43:E43" si="10">AVERAGE(C33:C41)</f>
        <v>5</v>
      </c>
      <c r="D43" s="2">
        <f t="shared" si="10"/>
        <v>791</v>
      </c>
      <c r="E43" s="2">
        <f t="shared" si="10"/>
        <v>31.666666666666668</v>
      </c>
      <c r="F43" s="2"/>
    </row>
    <row r="44" spans="1:8" x14ac:dyDescent="0.25">
      <c r="A44" s="2" t="s">
        <v>41</v>
      </c>
      <c r="B44" s="2" t="s">
        <v>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2018-12-25T22:27:00Z</dcterms:modified>
</cp:coreProperties>
</file>