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алерия\Desktop\Учеба\6 сем\ит в бизнесе\"/>
    </mc:Choice>
  </mc:AlternateContent>
  <bookViews>
    <workbookView xWindow="0" yWindow="0" windowWidth="9405" windowHeight="83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3" i="1" l="1"/>
  <c r="G23" i="1"/>
  <c r="F23" i="1"/>
  <c r="E23" i="1"/>
  <c r="D23" i="1"/>
  <c r="C23" i="1"/>
  <c r="H19" i="1"/>
  <c r="G19" i="1"/>
  <c r="G18" i="1" s="1"/>
  <c r="G17" i="1" s="1"/>
  <c r="F19" i="1"/>
  <c r="F18" i="1" s="1"/>
  <c r="F17" i="1" s="1"/>
  <c r="E19" i="1"/>
  <c r="D19" i="1"/>
  <c r="C19" i="1"/>
  <c r="C18" i="1" s="1"/>
  <c r="C17" i="1" s="1"/>
  <c r="H18" i="1"/>
  <c r="H17" i="1" s="1"/>
  <c r="H31" i="1" s="1"/>
  <c r="E18" i="1"/>
  <c r="E17" i="1" s="1"/>
  <c r="E31" i="1" s="1"/>
  <c r="D18" i="1"/>
  <c r="D17" i="1" s="1"/>
  <c r="D31" i="1" s="1"/>
  <c r="H16" i="1"/>
  <c r="G16" i="1"/>
  <c r="F16" i="1"/>
  <c r="E16" i="1"/>
  <c r="D16" i="1"/>
  <c r="C16" i="1"/>
  <c r="H13" i="1"/>
  <c r="H36" i="1" s="1"/>
  <c r="G13" i="1"/>
  <c r="G36" i="1" s="1"/>
  <c r="F13" i="1"/>
  <c r="F36" i="1" s="1"/>
  <c r="E13" i="1"/>
  <c r="E36" i="1" s="1"/>
  <c r="D13" i="1"/>
  <c r="D36" i="1" s="1"/>
  <c r="C13" i="1"/>
  <c r="C36" i="1" s="1"/>
  <c r="H12" i="1"/>
  <c r="H28" i="1" s="1"/>
  <c r="H29" i="1" s="1"/>
  <c r="H30" i="1" s="1"/>
  <c r="G12" i="1"/>
  <c r="F12" i="1"/>
  <c r="E12" i="1"/>
  <c r="E28" i="1" s="1"/>
  <c r="E29" i="1" s="1"/>
  <c r="E30" i="1" s="1"/>
  <c r="D12" i="1"/>
  <c r="D28" i="1" s="1"/>
  <c r="D29" i="1" s="1"/>
  <c r="D30" i="1" s="1"/>
  <c r="C12" i="1"/>
  <c r="C31" i="1" l="1"/>
  <c r="C28" i="1"/>
  <c r="C29" i="1" s="1"/>
  <c r="C30" i="1" s="1"/>
  <c r="G31" i="1"/>
  <c r="G28" i="1"/>
  <c r="G29" i="1" s="1"/>
  <c r="G30" i="1" s="1"/>
  <c r="F31" i="1"/>
  <c r="F28" i="1"/>
  <c r="F29" i="1" s="1"/>
  <c r="F30" i="1" s="1"/>
</calcChain>
</file>

<file path=xl/sharedStrings.xml><?xml version="1.0" encoding="utf-8"?>
<sst xmlns="http://schemas.openxmlformats.org/spreadsheetml/2006/main" count="62" uniqueCount="60">
  <si>
    <t>Наименование сценария</t>
  </si>
  <si>
    <t>1. AS IS</t>
  </si>
  <si>
    <t>2. Усиливаем рекламу</t>
  </si>
  <si>
    <t>3. Плюс 1 курьер</t>
  </si>
  <si>
    <t>4.1 Платная доставка</t>
  </si>
  <si>
    <t>4.2 Предоплата</t>
  </si>
  <si>
    <t>4.3 Плат. дост. + Предоплата</t>
  </si>
  <si>
    <t>Параметры сценария</t>
  </si>
  <si>
    <t>Количество поступающих заказов в день, шт.</t>
  </si>
  <si>
    <t>Средняя маржа по заказу, руб.</t>
  </si>
  <si>
    <t>Стоимость доставки, руб.</t>
  </si>
  <si>
    <t>Зарплата Менеджера, руб. в час</t>
  </si>
  <si>
    <t>Зарплата Кладовщика, руб. в месяц</t>
  </si>
  <si>
    <t>Зарплата Курьера, руб. за доставку</t>
  </si>
  <si>
    <t>Транспортные расходы Курьера, руб. за доставку</t>
  </si>
  <si>
    <t>Количество Менеджеров, чел.</t>
  </si>
  <si>
    <t>Количество Курьеров, чел.</t>
  </si>
  <si>
    <t>Доходы (Продуктивность)</t>
  </si>
  <si>
    <t>Количество полученных заказов, шт. в месяц</t>
  </si>
  <si>
    <t>Количество успешно исполненных заказов, шт. в месяц</t>
  </si>
  <si>
    <t>Количество отказов покупателей от заказа при получении, шт. в месяц</t>
  </si>
  <si>
    <t>Маржинальная прибыль, руб. в месяц</t>
  </si>
  <si>
    <t>Затраты (Себестоимость)</t>
  </si>
  <si>
    <t>Постоянные издержки</t>
  </si>
  <si>
    <t>Аренда склада, руб. в месяц</t>
  </si>
  <si>
    <t>Реклама, руб. в месяц</t>
  </si>
  <si>
    <t>Иные постоянные издержки, руб. в месяц</t>
  </si>
  <si>
    <t>Переменные издержки</t>
  </si>
  <si>
    <t>Зарплата Менеджеров, руб. в месяц</t>
  </si>
  <si>
    <t>Зарплата Курьеров, руб. в месяц</t>
  </si>
  <si>
    <t>Транспортные расходы Курьеров, руб. в месяц</t>
  </si>
  <si>
    <t>Эффективность</t>
  </si>
  <si>
    <t>Чистая прибыль, руб. в месяц</t>
  </si>
  <si>
    <t>Чистая прибыль с 1-го заказа, руб.</t>
  </si>
  <si>
    <t>Чистая прибыль с 1-го заказа, % от маржи</t>
  </si>
  <si>
    <t>Себестоимость обработки 1-го заказа, руб.</t>
  </si>
  <si>
    <t>Средняя длительность обработки заказа, мин.</t>
  </si>
  <si>
    <t>2 ч. 57 мин.</t>
  </si>
  <si>
    <t>4 д. 5 ч. 43 мин.</t>
  </si>
  <si>
    <t>1 д. 9 ч. 50 мин.</t>
  </si>
  <si>
    <t>4 ч. 04 мин.</t>
  </si>
  <si>
    <t>3ч. 05 мин.</t>
  </si>
  <si>
    <t>2ч. 52 мин.</t>
  </si>
  <si>
    <t>Максимальное среднее время ожидания ресурса, мин.
Какой Ресурс
На какой Операции</t>
  </si>
  <si>
    <t>9 мин. 
Курьер
Доставка заказа покупателю</t>
  </si>
  <si>
    <t>4 д. 16 ч. 24 мин. 
Курьер
Доставка заказа покупателю</t>
  </si>
  <si>
    <t>6 ч. 37 мин. 
Менеджер
Оформление документов по заказу</t>
  </si>
  <si>
    <t>18 мин. 
Курьер
Доставка заказа покупателю</t>
  </si>
  <si>
    <t>7 мин. 
Менеджер
Визуальный контроль заказа</t>
  </si>
  <si>
    <t>2 мин. 
Менеджер
Выдача заказа курьеру</t>
  </si>
  <si>
    <t>Средняя загрузка Менеджера, % от рабочего времени</t>
  </si>
  <si>
    <t>Средняя загрузка Курьера, % от рабочего времени</t>
  </si>
  <si>
    <t>Доля отказов от заказов при получении, % от общего количества заказов</t>
  </si>
  <si>
    <t>Выводы</t>
  </si>
  <si>
    <t>Мало заказов</t>
  </si>
  <si>
    <t>Нехватка курьеров</t>
  </si>
  <si>
    <t>Много отказов при получении</t>
  </si>
  <si>
    <t>Оптимальный вариант</t>
  </si>
  <si>
    <t>Приемлемый вариант</t>
  </si>
  <si>
    <t>Недозагрузка ресурсов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</si>
</sst>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&quot;р.&quot;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4" fontId="3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3" fillId="0" borderId="0" xfId="0" applyNumberFormat="1" applyFont="1" applyAlignment="1">
      <alignment horizontal="left"/>
    </xf>
    <xf numFmtId="0" fontId="1" fillId="4" borderId="0" xfId="0" applyFont="1" applyFill="1" applyAlignment="1">
      <alignment horizontal="left"/>
    </xf>
    <xf numFmtId="164" fontId="1" fillId="4" borderId="0" xfId="0" applyNumberFormat="1" applyFont="1" applyFill="1" applyAlignment="1">
      <alignment horizontal="left"/>
    </xf>
    <xf numFmtId="0" fontId="0" fillId="5" borderId="0" xfId="0" applyNumberFormat="1" applyFill="1" applyAlignment="1">
      <alignment horizontal="left"/>
    </xf>
    <xf numFmtId="0" fontId="1" fillId="6" borderId="0" xfId="0" applyFont="1" applyFill="1" applyAlignment="1">
      <alignment horizontal="left"/>
    </xf>
    <xf numFmtId="164" fontId="1" fillId="6" borderId="0" xfId="0" applyNumberFormat="1" applyFont="1" applyFill="1" applyAlignment="1">
      <alignment horizontal="left"/>
    </xf>
    <xf numFmtId="0" fontId="1" fillId="7" borderId="0" xfId="0" applyFont="1" applyFill="1" applyAlignment="1">
      <alignment horizontal="left"/>
    </xf>
    <xf numFmtId="164" fontId="1" fillId="7" borderId="0" xfId="0" applyNumberFormat="1" applyFont="1" applyFill="1" applyAlignment="1">
      <alignment horizontal="left"/>
    </xf>
    <xf numFmtId="164" fontId="3" fillId="0" borderId="0" xfId="0" applyNumberFormat="1" applyFont="1" applyFill="1" applyAlignment="1">
      <alignment horizontal="left"/>
    </xf>
    <xf numFmtId="164" fontId="0" fillId="5" borderId="0" xfId="0" applyNumberFormat="1" applyFill="1" applyAlignment="1">
      <alignment horizontal="left"/>
    </xf>
    <xf numFmtId="0" fontId="1" fillId="8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applyNumberFormat="1" applyAlignment="1">
      <alignment horizontal="left" vertical="top" wrapText="1"/>
    </xf>
    <xf numFmtId="0" fontId="0" fillId="5" borderId="0" xfId="0" applyNumberFormat="1" applyFill="1" applyAlignment="1">
      <alignment horizontal="left" vertical="top" wrapText="1"/>
    </xf>
    <xf numFmtId="0" fontId="0" fillId="0" borderId="0" xfId="0" applyNumberFormat="1" applyAlignment="1">
      <alignment horizontal="left" vertical="top"/>
    </xf>
    <xf numFmtId="10" fontId="0" fillId="5" borderId="0" xfId="0" applyNumberFormat="1" applyFill="1" applyAlignment="1">
      <alignment horizontal="left"/>
    </xf>
    <xf numFmtId="10" fontId="0" fillId="0" borderId="0" xfId="0" applyNumberForma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9"/>
  <sheetViews>
    <sheetView tabSelected="1" topLeftCell="A18" workbookViewId="0">
      <selection activeCell="B26" sqref="B26"/>
    </sheetView>
  </sheetViews>
  <sheetFormatPr defaultRowHeight="15" x14ac:dyDescent="0.25"/>
  <cols>
    <col min="1" max="1" width="3.140625" style="3" customWidth="1"/>
    <col min="2" max="2" width="69.28515625" style="3" customWidth="1"/>
    <col min="3" max="7" width="29.28515625" style="3" customWidth="1"/>
    <col min="8" max="8" width="35.28515625" style="3" customWidth="1"/>
    <col min="9" max="16384" width="9.140625" style="3"/>
  </cols>
  <sheetData>
    <row r="1" spans="2:8" s="1" customFormat="1" ht="18.7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 s="2" customFormat="1" x14ac:dyDescent="0.25">
      <c r="B2" s="2" t="s">
        <v>7</v>
      </c>
    </row>
    <row r="3" spans="2:8" x14ac:dyDescent="0.25">
      <c r="B3" s="3" t="s">
        <v>8</v>
      </c>
      <c r="C3" s="3">
        <v>10</v>
      </c>
      <c r="D3" s="4">
        <v>30</v>
      </c>
      <c r="E3" s="4">
        <v>30</v>
      </c>
      <c r="F3" s="4">
        <v>25</v>
      </c>
      <c r="G3" s="4">
        <v>20</v>
      </c>
      <c r="H3" s="4">
        <v>10</v>
      </c>
    </row>
    <row r="4" spans="2:8" x14ac:dyDescent="0.25">
      <c r="B4" s="3" t="s">
        <v>9</v>
      </c>
      <c r="C4" s="5">
        <v>1000</v>
      </c>
      <c r="D4" s="5">
        <v>1000</v>
      </c>
      <c r="E4" s="5">
        <v>1000</v>
      </c>
      <c r="F4" s="5">
        <v>1000</v>
      </c>
      <c r="G4" s="5">
        <v>1000</v>
      </c>
      <c r="H4" s="5">
        <v>1000</v>
      </c>
    </row>
    <row r="5" spans="2:8" x14ac:dyDescent="0.25">
      <c r="B5" s="3" t="s">
        <v>10</v>
      </c>
      <c r="C5" s="5">
        <v>0</v>
      </c>
      <c r="D5" s="5">
        <v>0</v>
      </c>
      <c r="E5" s="5">
        <v>0</v>
      </c>
      <c r="F5" s="6">
        <v>200</v>
      </c>
      <c r="G5" s="5">
        <v>0</v>
      </c>
      <c r="H5" s="5">
        <v>200</v>
      </c>
    </row>
    <row r="6" spans="2:8" x14ac:dyDescent="0.25">
      <c r="B6" s="3" t="s">
        <v>11</v>
      </c>
      <c r="C6" s="5">
        <v>300</v>
      </c>
      <c r="D6" s="5">
        <v>300</v>
      </c>
      <c r="E6" s="5">
        <v>300</v>
      </c>
      <c r="F6" s="5">
        <v>300</v>
      </c>
      <c r="G6" s="5">
        <v>300</v>
      </c>
      <c r="H6" s="5">
        <v>300</v>
      </c>
    </row>
    <row r="7" spans="2:8" x14ac:dyDescent="0.25">
      <c r="B7" s="3" t="s">
        <v>12</v>
      </c>
      <c r="C7" s="5">
        <v>30000</v>
      </c>
      <c r="D7" s="5">
        <v>30000</v>
      </c>
      <c r="E7" s="5">
        <v>30000</v>
      </c>
      <c r="F7" s="5">
        <v>30000</v>
      </c>
      <c r="G7" s="5">
        <v>30000</v>
      </c>
      <c r="H7" s="5">
        <v>30000</v>
      </c>
    </row>
    <row r="8" spans="2:8" x14ac:dyDescent="0.25">
      <c r="B8" s="3" t="s">
        <v>13</v>
      </c>
      <c r="C8" s="5">
        <v>200</v>
      </c>
      <c r="D8" s="5">
        <v>200</v>
      </c>
      <c r="E8" s="5">
        <v>200</v>
      </c>
      <c r="F8" s="5">
        <v>200</v>
      </c>
      <c r="G8" s="5">
        <v>200</v>
      </c>
      <c r="H8" s="5">
        <v>200</v>
      </c>
    </row>
    <row r="9" spans="2:8" x14ac:dyDescent="0.25">
      <c r="B9" s="3" t="s">
        <v>14</v>
      </c>
      <c r="C9" s="5">
        <v>50</v>
      </c>
      <c r="D9" s="5">
        <v>50</v>
      </c>
      <c r="E9" s="5">
        <v>50</v>
      </c>
      <c r="F9" s="5">
        <v>50</v>
      </c>
      <c r="G9" s="5">
        <v>50</v>
      </c>
      <c r="H9" s="5">
        <v>50</v>
      </c>
    </row>
    <row r="10" spans="2:8" x14ac:dyDescent="0.25">
      <c r="B10" s="3" t="s">
        <v>15</v>
      </c>
      <c r="C10" s="7">
        <v>1</v>
      </c>
      <c r="D10" s="7">
        <v>1</v>
      </c>
      <c r="E10" s="7">
        <v>1</v>
      </c>
      <c r="F10" s="7">
        <v>1</v>
      </c>
      <c r="G10" s="7">
        <v>1</v>
      </c>
      <c r="H10" s="7">
        <v>1</v>
      </c>
    </row>
    <row r="11" spans="2:8" x14ac:dyDescent="0.25">
      <c r="B11" s="3" t="s">
        <v>16</v>
      </c>
      <c r="C11" s="7">
        <v>1</v>
      </c>
      <c r="D11" s="7">
        <v>1</v>
      </c>
      <c r="E11" s="8">
        <v>2</v>
      </c>
      <c r="F11" s="8">
        <v>2</v>
      </c>
      <c r="G11" s="8">
        <v>2</v>
      </c>
      <c r="H11" s="8">
        <v>2</v>
      </c>
    </row>
    <row r="12" spans="2:8" s="9" customFormat="1" x14ac:dyDescent="0.25">
      <c r="B12" s="9" t="s">
        <v>17</v>
      </c>
      <c r="C12" s="10">
        <f t="shared" ref="C12:H12" si="0">C16</f>
        <v>115000</v>
      </c>
      <c r="D12" s="10">
        <f t="shared" si="0"/>
        <v>362000</v>
      </c>
      <c r="E12" s="10">
        <f t="shared" si="0"/>
        <v>362000</v>
      </c>
      <c r="F12" s="10">
        <f t="shared" si="0"/>
        <v>494000</v>
      </c>
      <c r="G12" s="10">
        <f t="shared" si="0"/>
        <v>297000</v>
      </c>
      <c r="H12" s="10">
        <f t="shared" si="0"/>
        <v>352000</v>
      </c>
    </row>
    <row r="13" spans="2:8" x14ac:dyDescent="0.25">
      <c r="B13" s="3" t="s">
        <v>18</v>
      </c>
      <c r="C13" s="7">
        <f t="shared" ref="C13:H13" si="1">C3*30</f>
        <v>300</v>
      </c>
      <c r="D13" s="7">
        <f t="shared" si="1"/>
        <v>900</v>
      </c>
      <c r="E13" s="7">
        <f t="shared" si="1"/>
        <v>900</v>
      </c>
      <c r="F13" s="7">
        <f t="shared" si="1"/>
        <v>750</v>
      </c>
      <c r="G13" s="7">
        <f t="shared" si="1"/>
        <v>600</v>
      </c>
      <c r="H13" s="7">
        <f t="shared" si="1"/>
        <v>300</v>
      </c>
    </row>
    <row r="14" spans="2:8" x14ac:dyDescent="0.25">
      <c r="B14" s="3" t="s">
        <v>19</v>
      </c>
      <c r="C14" s="11">
        <v>115</v>
      </c>
      <c r="D14" s="11">
        <v>362</v>
      </c>
      <c r="E14" s="11">
        <v>362</v>
      </c>
      <c r="F14" s="11">
        <v>294</v>
      </c>
      <c r="G14" s="11">
        <v>297</v>
      </c>
      <c r="H14" s="11">
        <v>152</v>
      </c>
    </row>
    <row r="15" spans="2:8" x14ac:dyDescent="0.25">
      <c r="B15" s="3" t="s">
        <v>20</v>
      </c>
      <c r="C15" s="11">
        <v>70</v>
      </c>
      <c r="D15" s="11">
        <v>190</v>
      </c>
      <c r="E15" s="11">
        <v>190</v>
      </c>
      <c r="F15" s="11">
        <v>157</v>
      </c>
      <c r="G15" s="11">
        <v>65</v>
      </c>
      <c r="H15" s="11">
        <v>33</v>
      </c>
    </row>
    <row r="16" spans="2:8" x14ac:dyDescent="0.25">
      <c r="B16" s="3" t="s">
        <v>21</v>
      </c>
      <c r="C16" s="5">
        <f t="shared" ref="C16:E16" si="2">C4*(C14+C5)</f>
        <v>115000</v>
      </c>
      <c r="D16" s="5">
        <f t="shared" si="2"/>
        <v>362000</v>
      </c>
      <c r="E16" s="5">
        <f t="shared" si="2"/>
        <v>362000</v>
      </c>
      <c r="F16" s="5">
        <f>F4*(F14+F5)</f>
        <v>494000</v>
      </c>
      <c r="G16" s="5">
        <f>G4*(G14+G5)</f>
        <v>297000</v>
      </c>
      <c r="H16" s="5">
        <f>H4*(H14+H5)</f>
        <v>352000</v>
      </c>
    </row>
    <row r="17" spans="2:8" s="12" customFormat="1" x14ac:dyDescent="0.25">
      <c r="B17" s="12" t="s">
        <v>22</v>
      </c>
      <c r="C17" s="13">
        <f t="shared" ref="C17:H17" si="3">C18+C23</f>
        <v>155875</v>
      </c>
      <c r="D17" s="13">
        <f t="shared" si="3"/>
        <v>366390</v>
      </c>
      <c r="E17" s="13">
        <f t="shared" si="3"/>
        <v>366390</v>
      </c>
      <c r="F17" s="13">
        <f t="shared" si="3"/>
        <v>319245</v>
      </c>
      <c r="G17" s="13">
        <f t="shared" si="3"/>
        <v>287415</v>
      </c>
      <c r="H17" s="13">
        <f t="shared" si="3"/>
        <v>200300</v>
      </c>
    </row>
    <row r="18" spans="2:8" s="14" customFormat="1" x14ac:dyDescent="0.25">
      <c r="B18" s="14" t="s">
        <v>23</v>
      </c>
      <c r="C18" s="15">
        <f t="shared" ref="C18:H18" si="4">SUM(C19:C22)</f>
        <v>70000</v>
      </c>
      <c r="D18" s="15">
        <f t="shared" si="4"/>
        <v>110000</v>
      </c>
      <c r="E18" s="15">
        <f t="shared" si="4"/>
        <v>110000</v>
      </c>
      <c r="F18" s="15">
        <f t="shared" si="4"/>
        <v>110000</v>
      </c>
      <c r="G18" s="15">
        <f t="shared" si="4"/>
        <v>110000</v>
      </c>
      <c r="H18" s="15">
        <f t="shared" si="4"/>
        <v>110000</v>
      </c>
    </row>
    <row r="19" spans="2:8" x14ac:dyDescent="0.25">
      <c r="B19" s="3" t="s">
        <v>12</v>
      </c>
      <c r="C19" s="5">
        <f t="shared" ref="C19:H19" si="5">C7</f>
        <v>30000</v>
      </c>
      <c r="D19" s="5">
        <f t="shared" si="5"/>
        <v>30000</v>
      </c>
      <c r="E19" s="5">
        <f t="shared" si="5"/>
        <v>30000</v>
      </c>
      <c r="F19" s="5">
        <f t="shared" si="5"/>
        <v>30000</v>
      </c>
      <c r="G19" s="5">
        <f t="shared" si="5"/>
        <v>30000</v>
      </c>
      <c r="H19" s="5">
        <f t="shared" si="5"/>
        <v>30000</v>
      </c>
    </row>
    <row r="20" spans="2:8" x14ac:dyDescent="0.25">
      <c r="B20" s="3" t="s">
        <v>24</v>
      </c>
      <c r="C20" s="5">
        <v>10000</v>
      </c>
      <c r="D20" s="5">
        <v>10000</v>
      </c>
      <c r="E20" s="5">
        <v>10000</v>
      </c>
      <c r="F20" s="5">
        <v>10000</v>
      </c>
      <c r="G20" s="5">
        <v>10000</v>
      </c>
      <c r="H20" s="5">
        <v>10000</v>
      </c>
    </row>
    <row r="21" spans="2:8" x14ac:dyDescent="0.25">
      <c r="B21" s="3" t="s">
        <v>25</v>
      </c>
      <c r="C21" s="5">
        <v>10000</v>
      </c>
      <c r="D21" s="16">
        <v>50000</v>
      </c>
      <c r="E21" s="16">
        <v>50000</v>
      </c>
      <c r="F21" s="16">
        <v>50000</v>
      </c>
      <c r="G21" s="16">
        <v>50000</v>
      </c>
      <c r="H21" s="16">
        <v>50000</v>
      </c>
    </row>
    <row r="22" spans="2:8" x14ac:dyDescent="0.25">
      <c r="B22" s="3" t="s">
        <v>26</v>
      </c>
      <c r="C22" s="5">
        <v>20000</v>
      </c>
      <c r="D22" s="5">
        <v>20000</v>
      </c>
      <c r="E22" s="5">
        <v>20000</v>
      </c>
      <c r="F22" s="5">
        <v>20000</v>
      </c>
      <c r="G22" s="5">
        <v>20000</v>
      </c>
      <c r="H22" s="5">
        <v>20000</v>
      </c>
    </row>
    <row r="23" spans="2:8" s="14" customFormat="1" x14ac:dyDescent="0.25">
      <c r="B23" s="14" t="s">
        <v>27</v>
      </c>
      <c r="C23" s="15">
        <f t="shared" ref="C23:H23" si="6">SUM(C24:C26)</f>
        <v>85875</v>
      </c>
      <c r="D23" s="15">
        <f t="shared" si="6"/>
        <v>256390</v>
      </c>
      <c r="E23" s="15">
        <f t="shared" si="6"/>
        <v>256390</v>
      </c>
      <c r="F23" s="15">
        <f t="shared" si="6"/>
        <v>209245</v>
      </c>
      <c r="G23" s="15">
        <f t="shared" si="6"/>
        <v>177415</v>
      </c>
      <c r="H23" s="15">
        <f t="shared" si="6"/>
        <v>90300</v>
      </c>
    </row>
    <row r="24" spans="2:8" x14ac:dyDescent="0.25">
      <c r="B24" s="3" t="s">
        <v>28</v>
      </c>
      <c r="C24" s="17">
        <v>35175</v>
      </c>
      <c r="D24" s="17">
        <v>104140</v>
      </c>
      <c r="E24" s="17">
        <v>104140</v>
      </c>
      <c r="F24" s="17">
        <v>85995</v>
      </c>
      <c r="G24" s="17">
        <v>78165</v>
      </c>
      <c r="H24" s="17">
        <v>39600</v>
      </c>
    </row>
    <row r="25" spans="2:8" x14ac:dyDescent="0.25">
      <c r="B25" s="3" t="s">
        <v>29</v>
      </c>
      <c r="C25" s="17">
        <v>40200</v>
      </c>
      <c r="D25" s="17">
        <v>121800</v>
      </c>
      <c r="E25" s="17">
        <v>121800</v>
      </c>
      <c r="F25" s="17">
        <v>98600</v>
      </c>
      <c r="G25" s="17">
        <v>79400</v>
      </c>
      <c r="H25" s="17">
        <v>40200</v>
      </c>
    </row>
    <row r="26" spans="2:8" x14ac:dyDescent="0.25">
      <c r="B26" s="3" t="s">
        <v>30</v>
      </c>
      <c r="C26" s="17">
        <v>10500</v>
      </c>
      <c r="D26" s="17">
        <v>30450</v>
      </c>
      <c r="E26" s="17">
        <v>30450</v>
      </c>
      <c r="F26" s="17">
        <v>24650</v>
      </c>
      <c r="G26" s="17">
        <v>19850</v>
      </c>
      <c r="H26" s="17">
        <v>10500</v>
      </c>
    </row>
    <row r="27" spans="2:8" s="19" customFormat="1" x14ac:dyDescent="0.25">
      <c r="B27" s="18" t="s">
        <v>31</v>
      </c>
    </row>
    <row r="28" spans="2:8" x14ac:dyDescent="0.25">
      <c r="B28" s="3" t="s">
        <v>32</v>
      </c>
      <c r="C28" s="5">
        <f t="shared" ref="C28:H28" si="7">C12-C17</f>
        <v>-40875</v>
      </c>
      <c r="D28" s="5">
        <f t="shared" si="7"/>
        <v>-4390</v>
      </c>
      <c r="E28" s="5">
        <f t="shared" si="7"/>
        <v>-4390</v>
      </c>
      <c r="F28" s="5">
        <f t="shared" si="7"/>
        <v>174755</v>
      </c>
      <c r="G28" s="5">
        <f t="shared" si="7"/>
        <v>9585</v>
      </c>
      <c r="H28" s="5">
        <f t="shared" si="7"/>
        <v>151700</v>
      </c>
    </row>
    <row r="29" spans="2:8" x14ac:dyDescent="0.25">
      <c r="B29" s="3" t="s">
        <v>33</v>
      </c>
      <c r="C29" s="5">
        <f t="shared" ref="C29:H29" si="8">C28/C13</f>
        <v>-136.25</v>
      </c>
      <c r="D29" s="5">
        <f t="shared" si="8"/>
        <v>-4.8777777777777782</v>
      </c>
      <c r="E29" s="5">
        <f t="shared" si="8"/>
        <v>-4.8777777777777782</v>
      </c>
      <c r="F29" s="5">
        <f t="shared" si="8"/>
        <v>233.00666666666666</v>
      </c>
      <c r="G29" s="5">
        <f t="shared" si="8"/>
        <v>15.975</v>
      </c>
      <c r="H29" s="5">
        <f t="shared" si="8"/>
        <v>505.66666666666669</v>
      </c>
    </row>
    <row r="30" spans="2:8" x14ac:dyDescent="0.25">
      <c r="B30" s="3" t="s">
        <v>34</v>
      </c>
      <c r="C30" s="20">
        <f t="shared" ref="C30:H30" si="9">C29/C4</f>
        <v>-0.13625000000000001</v>
      </c>
      <c r="D30" s="20">
        <f t="shared" si="9"/>
        <v>-4.8777777777777786E-3</v>
      </c>
      <c r="E30" s="20">
        <f t="shared" si="9"/>
        <v>-4.8777777777777786E-3</v>
      </c>
      <c r="F30" s="20">
        <f t="shared" si="9"/>
        <v>0.23300666666666667</v>
      </c>
      <c r="G30" s="20">
        <f t="shared" si="9"/>
        <v>1.5975E-2</v>
      </c>
      <c r="H30" s="20">
        <f t="shared" si="9"/>
        <v>0.50566666666666671</v>
      </c>
    </row>
    <row r="31" spans="2:8" x14ac:dyDescent="0.25">
      <c r="B31" s="3" t="s">
        <v>35</v>
      </c>
      <c r="C31" s="5">
        <f t="shared" ref="C31:H31" si="10">C17/C13</f>
        <v>519.58333333333337</v>
      </c>
      <c r="D31" s="5">
        <f t="shared" si="10"/>
        <v>407.1</v>
      </c>
      <c r="E31" s="5">
        <f t="shared" si="10"/>
        <v>407.1</v>
      </c>
      <c r="F31" s="5">
        <f t="shared" si="10"/>
        <v>425.66</v>
      </c>
      <c r="G31" s="5">
        <f t="shared" si="10"/>
        <v>479.02499999999998</v>
      </c>
      <c r="H31" s="5">
        <f t="shared" si="10"/>
        <v>667.66666666666663</v>
      </c>
    </row>
    <row r="32" spans="2:8" x14ac:dyDescent="0.25">
      <c r="B32" s="3" t="s">
        <v>36</v>
      </c>
      <c r="C32" s="11" t="s">
        <v>37</v>
      </c>
      <c r="D32" s="11" t="s">
        <v>38</v>
      </c>
      <c r="E32" s="11" t="s">
        <v>39</v>
      </c>
      <c r="F32" s="11" t="s">
        <v>40</v>
      </c>
      <c r="G32" s="11" t="s">
        <v>41</v>
      </c>
      <c r="H32" s="11" t="s">
        <v>42</v>
      </c>
    </row>
    <row r="33" spans="2:8" s="23" customFormat="1" ht="60" x14ac:dyDescent="0.25">
      <c r="B33" s="21" t="s">
        <v>43</v>
      </c>
      <c r="C33" s="22" t="s">
        <v>44</v>
      </c>
      <c r="D33" s="22" t="s">
        <v>45</v>
      </c>
      <c r="E33" s="22" t="s">
        <v>46</v>
      </c>
      <c r="F33" s="22" t="s">
        <v>47</v>
      </c>
      <c r="G33" s="22" t="s">
        <v>48</v>
      </c>
      <c r="H33" s="22" t="s">
        <v>49</v>
      </c>
    </row>
    <row r="34" spans="2:8" x14ac:dyDescent="0.25">
      <c r="B34" s="3" t="s">
        <v>50</v>
      </c>
      <c r="C34" s="24">
        <v>0.1628</v>
      </c>
      <c r="D34" s="24">
        <v>0.48209999999999997</v>
      </c>
      <c r="E34" s="24">
        <v>0.48209999999999997</v>
      </c>
      <c r="F34" s="24">
        <v>0.39810000000000001</v>
      </c>
      <c r="G34" s="24">
        <v>0.26190000000000002</v>
      </c>
      <c r="H34" s="24">
        <v>0.18329999999999999</v>
      </c>
    </row>
    <row r="35" spans="2:8" x14ac:dyDescent="0.25">
      <c r="B35" s="3" t="s">
        <v>51</v>
      </c>
      <c r="C35" s="24">
        <v>0.2792</v>
      </c>
      <c r="D35" s="24">
        <v>0.8458</v>
      </c>
      <c r="E35" s="24">
        <v>0.4229</v>
      </c>
      <c r="F35" s="24">
        <v>0.34239999999999998</v>
      </c>
      <c r="G35" s="24">
        <v>0.2757</v>
      </c>
      <c r="H35" s="24">
        <v>0.1396</v>
      </c>
    </row>
    <row r="36" spans="2:8" x14ac:dyDescent="0.25">
      <c r="B36" s="3" t="s">
        <v>52</v>
      </c>
      <c r="C36" s="25">
        <f>C15/C13</f>
        <v>0.23333333333333334</v>
      </c>
      <c r="D36" s="25">
        <f t="shared" ref="D36:H36" si="11">D15/D13</f>
        <v>0.21111111111111111</v>
      </c>
      <c r="E36" s="25">
        <f t="shared" si="11"/>
        <v>0.21111111111111111</v>
      </c>
      <c r="F36" s="25">
        <f t="shared" si="11"/>
        <v>0.20933333333333334</v>
      </c>
      <c r="G36" s="25">
        <f t="shared" si="11"/>
        <v>0.10833333333333334</v>
      </c>
      <c r="H36" s="25">
        <f t="shared" si="11"/>
        <v>0.11</v>
      </c>
    </row>
    <row r="37" spans="2:8" s="26" customFormat="1" x14ac:dyDescent="0.25">
      <c r="B37" s="26" t="s">
        <v>53</v>
      </c>
    </row>
    <row r="38" spans="2:8" x14ac:dyDescent="0.25">
      <c r="C38" s="3" t="s">
        <v>54</v>
      </c>
      <c r="D38" s="3" t="s">
        <v>55</v>
      </c>
      <c r="E38" s="3" t="s">
        <v>56</v>
      </c>
      <c r="F38" s="27" t="s">
        <v>57</v>
      </c>
      <c r="G38" s="28" t="s">
        <v>58</v>
      </c>
      <c r="H38" s="28" t="s">
        <v>58</v>
      </c>
    </row>
    <row r="39" spans="2:8" x14ac:dyDescent="0.25">
      <c r="C39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Валерия</dc:creator>
  <cp:lastModifiedBy>Валерия</cp:lastModifiedBy>
  <dcterms:created xsi:type="dcterms:W3CDTF">2020-06-10T06:50:52Z</dcterms:created>
  <dcterms:modified xsi:type="dcterms:W3CDTF">2020-06-10T07:54:56Z</dcterms:modified>
</cp:coreProperties>
</file>