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BEBB-Github/Zeiterfassung/"/>
    </mc:Choice>
  </mc:AlternateContent>
  <xr:revisionPtr revIDLastSave="0" documentId="13_ncr:1_{F7256051-41EA-4941-9D93-D50ED4759CFB}" xr6:coauthVersionLast="47" xr6:coauthVersionMax="47" xr10:uidLastSave="{00000000-0000-0000-0000-000000000000}"/>
  <bookViews>
    <workbookView xWindow="-28580" yWindow="-5480" windowWidth="20320" windowHeight="27980" tabRatio="725" activeTab="2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L18" i="1" l="1"/>
  <c r="C18" i="1" s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24" i="2"/>
  <c r="C25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7" i="1"/>
  <c r="C28" i="1"/>
  <c r="C34" i="1"/>
  <c r="C35" i="1"/>
  <c r="C41" i="1"/>
  <c r="C42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C19" i="2" s="1"/>
  <c r="L20" i="2"/>
  <c r="C20" i="2" s="1"/>
  <c r="L21" i="2"/>
  <c r="C21" i="2" s="1"/>
  <c r="L22" i="2"/>
  <c r="C22" i="2" s="1"/>
  <c r="L23" i="2"/>
  <c r="C23" i="2" s="1"/>
  <c r="L26" i="2"/>
  <c r="C26" i="2" s="1"/>
  <c r="L27" i="2"/>
  <c r="C27" i="2" s="1"/>
  <c r="L28" i="2"/>
  <c r="L29" i="2"/>
  <c r="L30" i="2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C22" i="1" s="1"/>
  <c r="L23" i="1"/>
  <c r="C23" i="1" s="1"/>
  <c r="L24" i="1"/>
  <c r="C24" i="1" s="1"/>
  <c r="L25" i="1"/>
  <c r="C25" i="1" s="1"/>
  <c r="L26" i="1"/>
  <c r="C26" i="1" s="1"/>
  <c r="L27" i="1"/>
  <c r="L28" i="1"/>
  <c r="L29" i="1"/>
  <c r="C29" i="1" s="1"/>
  <c r="L30" i="1"/>
  <c r="C30" i="1" s="1"/>
  <c r="L31" i="1"/>
  <c r="C31" i="1" s="1"/>
  <c r="L32" i="1"/>
  <c r="C32" i="1" s="1"/>
  <c r="L33" i="1"/>
  <c r="C33" i="1" s="1"/>
  <c r="L34" i="1"/>
  <c r="L35" i="1"/>
  <c r="L36" i="1"/>
  <c r="C36" i="1" s="1"/>
  <c r="L37" i="1"/>
  <c r="C37" i="1" s="1"/>
  <c r="L38" i="1"/>
  <c r="C38" i="1" s="1"/>
  <c r="L39" i="1"/>
  <c r="C39" i="1" s="1"/>
  <c r="L40" i="1"/>
  <c r="C40" i="1" s="1"/>
  <c r="L41" i="1"/>
  <c r="L42" i="1"/>
  <c r="L43" i="1"/>
  <c r="C43" i="1" s="1"/>
  <c r="L44" i="1"/>
  <c r="C44" i="1" s="1"/>
  <c r="L45" i="1"/>
  <c r="C45" i="1" s="1"/>
  <c r="L46" i="1"/>
  <c r="C46" i="1" s="1"/>
  <c r="L47" i="1"/>
  <c r="C47" i="1" s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<sst xmlns="http://schemas.openxmlformats.org/spreadsheetml/2006/main" count="479" uniqueCount="123">
  <si>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</si>
  <si>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</si>
  <si>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</si>
  <si>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</si>
  <si>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</si>
  <si>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</si>
  <si>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</si>
  <si>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</si>
  <si>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</si>
  <si>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</si>
  <si>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</si>
  <si>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</si>
  <si>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</si>
  <si>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</si>
  <si>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</si>
  <si>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</si>
  <si>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</si>
  <si>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</si>
  <si>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</si>
  <si>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</si>
  <si>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</si>
  <si>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</si>
  <si>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</si>
  <si>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</si>
  <si>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</si>
  <si>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</si>
  <si>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</si>
  <si>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</si>
  <si>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</si>
  <si>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</si>
  <si>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</si>
  <si>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</si>
  <si>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</si>
  <si>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</si>
  <si>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</si>
  <si>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</si>
  <si>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</si>
  <si>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</si>
  <si>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</si>
  <si>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</si>
  <si>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</si>
  <si>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</si>
  <si>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</si>
  <si>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</si>
  <si>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</si>
  <si>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</si>
  <si>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</si>
  <si>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</si>
  <si>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</si>
  <si>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</si>
  <si>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</si>
  <si>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</si>
  <si>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</si>
  <si>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</si>
  <si>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</si>
  <si>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</si>
  <si>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</si>
  <si>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</si>
  <si>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</si>
  <si>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</si>
  <si>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</si>
  <si>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</si>
  <si>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</si>
  <si>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</si>
  <si>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</si>
  <si>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</si>
  <si>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</si>
  <si>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</si>
  <si>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</si>
  <si>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</si>
  <si>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</si>
  <si>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</si>
  <si>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</si>
  <si>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</si>
  <si>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</si>
  <si>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</si>
  <si>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</si>
  <si>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</si>
  <si>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</si>
  <si>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</si>
  <si>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</si>
  <si>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</si>
  <si>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</si>
  <si>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</si>
  <si>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</si>
  <si>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</si>
  <si>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</si>
  <si>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</si>
  <si>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</si>
  <si>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</si>
  <si>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</si>
  <si>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</si>
  <si>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</si>
  <si>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</si>
  <si>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</si>
  <si>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</si>
  <si>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</si>
  <si>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</si>
  <si>
    <t>Emails beantworten, Arbeitsplanung, Zeittabelle anpassen</t>
  </si>
  <si>
    <t>BEZ</t>
  </si>
  <si>
    <t>Home</t>
  </si>
  <si>
    <t>Arbeitsplanung, Vorbereitung Besprechung, Zeittabelle anpassen</t>
  </si>
  <si>
    <t>Archivierung, 5 Abstracts, Nachgewiesene Briefe eruieren (Programmierung)</t>
  </si>
  <si>
    <t>Kollationieren, Validierungsfehler beheben, Treffen Helmut, Validierungsprobleme Wikiimport (Schema anpassen), Issue zu Brief-ID und Versionierung</t>
  </si>
  <si>
    <t>Administratives (Karte gesperrt), kollationieren mit Fritz, Formeln vorbereiten.</t>
  </si>
  <si>
    <t xml:space="preserve">Mit Fritz kollationieren, Validierungsprobleme (Mails und Besprechung Elena), Programm zur Generierung von listPlace erstellt und Liste zum Testen hochgeladen. </t>
  </si>
  <si>
    <t>Mails Hodler usw., Kollmar, Vorbereitung line recognition</t>
  </si>
  <si>
    <t>Behebung letzte Probleme Wiki-Import, Validierung, Upload Briefe, Varignon</t>
  </si>
  <si>
    <t>Ferien</t>
  </si>
  <si>
    <t>Brief-Ids bereinigen, Kollationieren, Repo BEBB_Data_WIP einrichten</t>
  </si>
  <si>
    <t>B_991170517037705501 kollationiert, Mit Fritz kollationiert, Brief-Ids bereinigen, Repos</t>
  </si>
  <si>
    <t>Kollationieren, Vorbereitung Meeting RISE, Meeting, Issues Helena</t>
  </si>
  <si>
    <t xml:space="preserve">Kollationieren. Dublette, </t>
  </si>
  <si>
    <t xml:space="preserve">Programmierung von xi:include für den Index, Generierung der Listen, Bearbeitung von Issue  Behebung von Fehler in Schema mit Helena, Bildrechte © Kantonale Denkmalpflege Basel-Stadt, Foto Erik Schmidt (Mail von Frau Sandoz, für Frau Kollmar). </t>
  </si>
  <si>
    <t xml:space="preserve">Mit Céline koll., Meeting RISE, </t>
  </si>
  <si>
    <t xml:space="preserve">Mit Fritz kollationiert, Script für indent, Importscript von Margareth kontrolliert, </t>
  </si>
  <si>
    <t>Mit Céline kollationiert</t>
  </si>
  <si>
    <t>Mit Fritz kollationiert</t>
  </si>
  <si>
    <t>Stichprobeweise Kontrollle</t>
  </si>
  <si>
    <t>Mit Fritz kollationiert, Abstracts</t>
  </si>
  <si>
    <t xml:space="preserve">Mit Céline koll., Teammeeting, Besprechung mit Martin und Raphael. </t>
  </si>
  <si>
    <t>URLs, DokuWiki, Anfrage Wahl, Varignon, kollationieren mit Fritz</t>
  </si>
  <si>
    <t>Kollaationieren mit Fritz, Webseite testen, Varignon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</si>
</sst>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2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15" fillId="0" borderId="0" xfId="0" applyFont="1"/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10" xfId="0" applyFont="1" applyBorder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A26" sqref="A26:D27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147.84</v>
      </c>
      <c r="E11" s="64">
        <v>80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134.4</v>
      </c>
      <c r="E12" s="66">
        <f>E11</f>
        <v>80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134.4</v>
      </c>
      <c r="E13" s="66">
        <f t="shared" ref="E13:E22" si="2">E12</f>
        <v>80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131.04000000000002</v>
      </c>
      <c r="E14" s="66">
        <f t="shared" si="2"/>
        <v>80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120.96000000000002</v>
      </c>
      <c r="E15" s="66">
        <f t="shared" si="2"/>
        <v>80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134.4</v>
      </c>
      <c r="E16" s="66">
        <f t="shared" si="2"/>
        <v>80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154.56000000000003</v>
      </c>
      <c r="E17" s="66">
        <f t="shared" si="2"/>
        <v>80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134.4</v>
      </c>
      <c r="E18" s="66">
        <f>E17</f>
        <v>80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147.84</v>
      </c>
      <c r="E19" s="66">
        <f t="shared" si="2"/>
        <v>80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154.56000000000003</v>
      </c>
      <c r="E20" s="66">
        <f t="shared" si="2"/>
        <v>80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134.4</v>
      </c>
      <c r="E21" s="66">
        <f>E20</f>
        <v>80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134.4</v>
      </c>
      <c r="E22" s="66">
        <f t="shared" si="2"/>
        <v>80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1663.2000000000003</v>
      </c>
    </row>
    <row r="25" spans="1:12" ht="18" x14ac:dyDescent="0.2">
      <c r="A25" s="34"/>
      <c r="B25" s="69"/>
      <c r="C25" s="69"/>
      <c r="D25" s="70"/>
    </row>
    <row r="26" spans="1:12" x14ac:dyDescent="0.15">
      <c r="A26" s="98"/>
      <c r="B26" s="99"/>
      <c r="C26" s="99"/>
      <c r="D26" s="99"/>
    </row>
    <row r="27" spans="1:12" ht="21" customHeight="1" x14ac:dyDescent="0.15">
      <c r="A27" s="100"/>
      <c r="B27" s="100"/>
      <c r="C27" s="100"/>
      <c r="D27" s="100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August!C51</f>
        <v>-905.66666666666674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August!C53</f>
        <v>168</v>
      </c>
      <c r="D14" s="105" t="str">
        <f>August!D14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11"/>
      <c r="E17" s="112"/>
      <c r="F17" s="112"/>
      <c r="G17" s="113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31"/>
      <c r="E22" s="132"/>
      <c r="F22" s="132"/>
      <c r="G22" s="133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28"/>
      <c r="E23" s="129"/>
      <c r="F23" s="129"/>
      <c r="G23" s="130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14"/>
      <c r="E29" s="115"/>
      <c r="F29" s="115"/>
      <c r="G29" s="116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28"/>
      <c r="E30" s="129"/>
      <c r="F30" s="129"/>
      <c r="G30" s="130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14"/>
      <c r="E36" s="115"/>
      <c r="F36" s="115"/>
      <c r="G36" s="116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28"/>
      <c r="E37" s="129"/>
      <c r="F37" s="129"/>
      <c r="G37" s="130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14"/>
      <c r="E43" s="115"/>
      <c r="F43" s="115"/>
      <c r="G43" s="116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28"/>
      <c r="E44" s="129"/>
      <c r="F44" s="129"/>
      <c r="G44" s="130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11"/>
      <c r="E46" s="112"/>
      <c r="F46" s="112"/>
      <c r="G46" s="113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</row>
    <row r="48" spans="1:12" x14ac:dyDescent="0.2">
      <c r="A48" s="33" t="s">
        <v>8</v>
      </c>
      <c r="C48" s="43">
        <f>SUM(C17:C47)</f>
        <v>0</v>
      </c>
      <c r="D48" s="110" t="s">
        <v>74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-905.66666666666674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-1053.5066666666667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168</v>
      </c>
      <c r="D52" s="109" t="s">
        <v>75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September!C50</f>
        <v>-1053.5066666666667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September!C52</f>
        <v>168</v>
      </c>
      <c r="D14" s="105" t="str">
        <f>September!D14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11"/>
      <c r="E17" s="112"/>
      <c r="F17" s="112"/>
      <c r="G17" s="11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14"/>
      <c r="E20" s="115"/>
      <c r="F20" s="115"/>
      <c r="G20" s="116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14"/>
      <c r="E21" s="115"/>
      <c r="F21" s="115"/>
      <c r="G21" s="116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14"/>
      <c r="E27" s="115"/>
      <c r="F27" s="115"/>
      <c r="G27" s="116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14"/>
      <c r="E28" s="115"/>
      <c r="F28" s="115"/>
      <c r="G28" s="11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14"/>
      <c r="E34" s="115"/>
      <c r="F34" s="115"/>
      <c r="G34" s="11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14"/>
      <c r="E35" s="115"/>
      <c r="F35" s="115"/>
      <c r="G35" s="11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14"/>
      <c r="E41" s="115"/>
      <c r="F41" s="115"/>
      <c r="G41" s="116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14"/>
      <c r="E42" s="115"/>
      <c r="F42" s="115"/>
      <c r="G42" s="11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11"/>
      <c r="E46" s="112"/>
      <c r="F46" s="112"/>
      <c r="G46" s="11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11"/>
      <c r="E47" s="112"/>
      <c r="F47" s="112"/>
      <c r="G47" s="11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76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-1053.5066666666667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-1208.0666666666666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77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0:G40"/>
    <mergeCell ref="D41:G41"/>
    <mergeCell ref="D42:G42"/>
    <mergeCell ref="D43:G43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Oktober!C51</f>
        <v>-1208.0666666666666</v>
      </c>
      <c r="D13" s="105" t="s">
        <v>21</v>
      </c>
      <c r="E13" s="100"/>
      <c r="F13" s="100"/>
      <c r="G13" s="100"/>
      <c r="H13" s="100"/>
      <c r="L13" s="46"/>
    </row>
    <row r="14" spans="1:12" x14ac:dyDescent="0.2">
      <c r="A14" s="34" t="s">
        <v>3</v>
      </c>
      <c r="C14" s="36">
        <f>Oktober!C53</f>
        <v>168</v>
      </c>
      <c r="D14" s="105" t="str">
        <f>Oktober!D14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14"/>
      <c r="E17" s="115"/>
      <c r="F17" s="115"/>
      <c r="G17" s="116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14"/>
      <c r="E18" s="115"/>
      <c r="F18" s="115"/>
      <c r="G18" s="116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14"/>
      <c r="E24" s="115"/>
      <c r="F24" s="115"/>
      <c r="G24" s="116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14"/>
      <c r="E25" s="115"/>
      <c r="F25" s="115"/>
      <c r="G25" s="116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14"/>
      <c r="E31" s="115"/>
      <c r="F31" s="115"/>
      <c r="G31" s="116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14"/>
      <c r="E32" s="115"/>
      <c r="F32" s="115"/>
      <c r="G32" s="116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14"/>
      <c r="E38" s="115"/>
      <c r="F38" s="115"/>
      <c r="G38" s="116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14"/>
      <c r="E39" s="115"/>
      <c r="F39" s="115"/>
      <c r="G39" s="116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14" t="s">
        <v>56</v>
      </c>
      <c r="E44" s="115"/>
      <c r="F44" s="115"/>
      <c r="G44" s="116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14"/>
      <c r="E45" s="115"/>
      <c r="F45" s="115"/>
      <c r="G45" s="116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28"/>
      <c r="E46" s="129"/>
      <c r="F46" s="129"/>
      <c r="G46" s="130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</row>
    <row r="48" spans="1:12" x14ac:dyDescent="0.2">
      <c r="A48" s="33" t="s">
        <v>8</v>
      </c>
      <c r="C48" s="43">
        <f>SUM(C17:C47)</f>
        <v>0</v>
      </c>
      <c r="D48" s="110" t="s">
        <v>78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-1208.0666666666666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-1342.4666666666667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168</v>
      </c>
      <c r="D52" s="109" t="s">
        <v>79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7:H7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31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2"/>
      <c r="C1" s="102"/>
      <c r="D1" s="102"/>
      <c r="E1" s="102"/>
      <c r="F1" s="102"/>
      <c r="G1" s="102"/>
      <c r="H1" s="102"/>
    </row>
    <row r="2" spans="1:12" ht="19" x14ac:dyDescent="0.2">
      <c r="A2" s="106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07"/>
      <c r="B3" s="107"/>
      <c r="C3" s="107"/>
      <c r="D3" s="107"/>
      <c r="E3" s="107"/>
      <c r="F3" s="107"/>
      <c r="G3" s="107"/>
      <c r="H3" s="107"/>
    </row>
    <row r="4" spans="1:12" x14ac:dyDescent="0.2">
      <c r="A4" s="108"/>
      <c r="B4" s="108"/>
      <c r="C4" s="108"/>
      <c r="D4" s="108"/>
      <c r="E4" s="108"/>
      <c r="F4" s="108"/>
      <c r="G4" s="108"/>
      <c r="H4" s="108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80</v>
      </c>
      <c r="H5" s="25" t="s">
        <v>24</v>
      </c>
    </row>
    <row r="6" spans="1:12" ht="23" x14ac:dyDescent="0.25">
      <c r="A6" s="102"/>
      <c r="B6" s="102"/>
      <c r="C6" s="102"/>
      <c r="D6" s="102"/>
      <c r="E6" s="102"/>
      <c r="F6" s="102"/>
      <c r="G6" s="102"/>
      <c r="H6" s="102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134.4</v>
      </c>
      <c r="D7" s="107" t="s">
        <v>31</v>
      </c>
      <c r="E7" s="107"/>
      <c r="F7" s="107"/>
      <c r="G7" s="107"/>
      <c r="H7" s="107"/>
    </row>
    <row r="8" spans="1:12" ht="12" customHeight="1" x14ac:dyDescent="0.15">
      <c r="A8" s="107"/>
      <c r="B8" s="107"/>
      <c r="C8" s="107"/>
      <c r="D8" s="107"/>
      <c r="E8" s="107"/>
      <c r="F8" s="107"/>
      <c r="G8" s="107"/>
      <c r="H8" s="107"/>
    </row>
    <row r="9" spans="1:12" ht="12" x14ac:dyDescent="0.15">
      <c r="A9" s="107"/>
      <c r="B9" s="107"/>
      <c r="C9" s="107"/>
      <c r="D9" s="107"/>
      <c r="E9" s="107"/>
      <c r="F9" s="107"/>
      <c r="G9" s="107"/>
      <c r="H9" s="107"/>
    </row>
    <row r="10" spans="1:12" ht="12" x14ac:dyDescent="0.15">
      <c r="A10" s="107"/>
      <c r="B10" s="107"/>
      <c r="C10" s="107"/>
      <c r="D10" s="107"/>
      <c r="E10" s="107"/>
      <c r="F10" s="107"/>
      <c r="G10" s="107"/>
      <c r="H10" s="107"/>
    </row>
    <row r="11" spans="1:12" ht="12" x14ac:dyDescent="0.15">
      <c r="A11" s="107"/>
      <c r="B11" s="107"/>
      <c r="C11" s="107"/>
      <c r="D11" s="107"/>
      <c r="E11" s="107"/>
      <c r="F11" s="107"/>
      <c r="G11" s="107"/>
      <c r="H11" s="107"/>
    </row>
    <row r="12" spans="1:12" x14ac:dyDescent="0.2">
      <c r="A12" s="30" t="s">
        <v>1</v>
      </c>
      <c r="B12" s="31"/>
      <c r="D12" s="107"/>
      <c r="E12" s="107"/>
      <c r="F12" s="107"/>
      <c r="G12" s="107"/>
      <c r="H12" s="107"/>
    </row>
    <row r="13" spans="1:12" x14ac:dyDescent="0.2">
      <c r="A13" s="33" t="s">
        <v>2</v>
      </c>
      <c r="C13" s="35">
        <f>November!C50</f>
        <v>-1342.4666666666667</v>
      </c>
      <c r="D13" s="105" t="s">
        <v>21</v>
      </c>
      <c r="E13" s="101"/>
      <c r="F13" s="101"/>
      <c r="G13" s="101"/>
      <c r="H13" s="101"/>
    </row>
    <row r="14" spans="1:12" x14ac:dyDescent="0.2">
      <c r="A14" s="34" t="s">
        <v>3</v>
      </c>
      <c r="C14" s="36">
        <f>November!C52</f>
        <v>168</v>
      </c>
      <c r="D14" s="105" t="str">
        <f>November!D14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7"/>
      <c r="F15" s="117"/>
      <c r="G15" s="117"/>
      <c r="H15" s="117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0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11"/>
      <c r="E17" s="112"/>
      <c r="F17" s="112"/>
      <c r="G17" s="112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11"/>
      <c r="E18" s="112"/>
      <c r="F18" s="112"/>
      <c r="G18" s="112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11"/>
      <c r="E19" s="112"/>
      <c r="F19" s="112"/>
      <c r="G19" s="112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11"/>
      <c r="E20" s="112"/>
      <c r="F20" s="112"/>
      <c r="G20" s="112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11"/>
      <c r="E21" s="112"/>
      <c r="F21" s="112"/>
      <c r="G21" s="112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14"/>
      <c r="E22" s="115"/>
      <c r="F22" s="115"/>
      <c r="G22" s="115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14"/>
      <c r="E23" s="115"/>
      <c r="F23" s="115"/>
      <c r="G23" s="115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11"/>
      <c r="E24" s="112"/>
      <c r="F24" s="112"/>
      <c r="G24" s="112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11"/>
      <c r="E25" s="112"/>
      <c r="F25" s="112"/>
      <c r="G25" s="112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11"/>
      <c r="E26" s="112"/>
      <c r="F26" s="112"/>
      <c r="G26" s="112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11"/>
      <c r="E27" s="112"/>
      <c r="F27" s="112"/>
      <c r="G27" s="112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11"/>
      <c r="E28" s="112"/>
      <c r="F28" s="112"/>
      <c r="G28" s="112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14"/>
      <c r="E29" s="115"/>
      <c r="F29" s="115"/>
      <c r="G29" s="115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14"/>
      <c r="E30" s="115"/>
      <c r="F30" s="115"/>
      <c r="G30" s="115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11"/>
      <c r="E31" s="112"/>
      <c r="F31" s="112"/>
      <c r="G31" s="112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11"/>
      <c r="E32" s="112"/>
      <c r="F32" s="112"/>
      <c r="G32" s="112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11"/>
      <c r="E33" s="112"/>
      <c r="F33" s="112"/>
      <c r="G33" s="112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11"/>
      <c r="E34" s="112"/>
      <c r="F34" s="112"/>
      <c r="G34" s="112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11"/>
      <c r="E35" s="112"/>
      <c r="F35" s="112"/>
      <c r="G35" s="112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14"/>
      <c r="E36" s="115"/>
      <c r="F36" s="115"/>
      <c r="G36" s="115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28"/>
      <c r="E37" s="129"/>
      <c r="F37" s="129"/>
      <c r="G37" s="129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11"/>
      <c r="E38" s="112"/>
      <c r="F38" s="112"/>
      <c r="G38" s="112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11"/>
      <c r="E39" s="112"/>
      <c r="F39" s="112"/>
      <c r="G39" s="112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28" t="s">
        <v>87</v>
      </c>
      <c r="E40" s="129"/>
      <c r="F40" s="129"/>
      <c r="G40" s="129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28" t="s">
        <v>44</v>
      </c>
      <c r="E41" s="129"/>
      <c r="F41" s="129"/>
      <c r="G41" s="129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28" t="s">
        <v>45</v>
      </c>
      <c r="E42" s="129"/>
      <c r="F42" s="129"/>
      <c r="G42" s="129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14"/>
      <c r="E43" s="115"/>
      <c r="F43" s="115"/>
      <c r="G43" s="115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28"/>
      <c r="E44" s="129"/>
      <c r="F44" s="129"/>
      <c r="G44" s="129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11"/>
      <c r="E45" s="112"/>
      <c r="F45" s="112"/>
      <c r="G45" s="112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11"/>
      <c r="E46" s="112"/>
      <c r="F46" s="112"/>
      <c r="G46" s="112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28" t="s">
        <v>88</v>
      </c>
      <c r="E47" s="129"/>
      <c r="F47" s="129"/>
      <c r="G47" s="129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03"/>
      <c r="E48" s="103"/>
      <c r="F48" s="103"/>
      <c r="G48" s="103"/>
      <c r="H48" s="103"/>
    </row>
    <row r="49" spans="1:8" x14ac:dyDescent="0.2">
      <c r="A49" s="33" t="s">
        <v>8</v>
      </c>
      <c r="C49" s="43">
        <f>SUM(C17:C48)</f>
        <v>0</v>
      </c>
      <c r="D49" s="110" t="s">
        <v>80</v>
      </c>
      <c r="E49" s="109"/>
      <c r="F49" s="109"/>
      <c r="G49" s="109"/>
      <c r="H49" s="109"/>
    </row>
    <row r="50" spans="1:8" x14ac:dyDescent="0.2">
      <c r="A50" s="33" t="s">
        <v>9</v>
      </c>
      <c r="C50" s="44">
        <f>C13+C49</f>
        <v>-1342.4666666666667</v>
      </c>
      <c r="D50" s="105"/>
      <c r="E50" s="101"/>
      <c r="F50" s="101"/>
      <c r="G50" s="101"/>
      <c r="H50" s="101"/>
    </row>
    <row r="51" spans="1:8" x14ac:dyDescent="0.2">
      <c r="A51" s="37" t="s">
        <v>10</v>
      </c>
      <c r="C51" s="32">
        <f>(C50-C7)</f>
        <v>-1476.8666666666668</v>
      </c>
      <c r="D51" s="109" t="s">
        <v>11</v>
      </c>
      <c r="E51" s="109"/>
      <c r="F51" s="109"/>
      <c r="G51" s="109"/>
      <c r="H51" s="109"/>
    </row>
    <row r="52" spans="1:8" x14ac:dyDescent="0.2">
      <c r="D52" s="101"/>
      <c r="E52" s="101"/>
      <c r="F52" s="101"/>
      <c r="G52" s="101"/>
      <c r="H52" s="101"/>
    </row>
    <row r="53" spans="1:8" x14ac:dyDescent="0.2">
      <c r="C53" s="32">
        <f>C14-0</f>
        <v>168</v>
      </c>
      <c r="D53" s="109" t="s">
        <v>81</v>
      </c>
      <c r="E53" s="109"/>
      <c r="F53" s="109"/>
      <c r="G53" s="109"/>
      <c r="H53" s="109"/>
    </row>
    <row r="54" spans="1:8" x14ac:dyDescent="0.2">
      <c r="D54" s="101"/>
      <c r="E54" s="101"/>
      <c r="F54" s="101"/>
      <c r="G54" s="101"/>
      <c r="H54" s="101"/>
    </row>
    <row r="55" spans="1:8" x14ac:dyDescent="0.2">
      <c r="D55" s="101" t="s">
        <v>37</v>
      </c>
      <c r="E55" s="101"/>
      <c r="F55" s="101"/>
      <c r="G55" s="101"/>
      <c r="H55" s="101"/>
    </row>
    <row r="56" spans="1:8" x14ac:dyDescent="0.2">
      <c r="D56" s="101"/>
      <c r="E56" s="101"/>
      <c r="F56" s="101"/>
      <c r="G56" s="101"/>
      <c r="H56" s="101"/>
    </row>
    <row r="57" spans="1:8" x14ac:dyDescent="0.2">
      <c r="D57" s="101"/>
      <c r="E57" s="101"/>
      <c r="F57" s="101"/>
      <c r="G57" s="101"/>
      <c r="H57" s="101"/>
    </row>
    <row r="58" spans="1:8" x14ac:dyDescent="0.2">
      <c r="D58" s="101"/>
      <c r="E58" s="101"/>
      <c r="F58" s="101"/>
      <c r="G58" s="101"/>
      <c r="H58" s="101"/>
    </row>
    <row r="59" spans="1:8" x14ac:dyDescent="0.2">
      <c r="D59" s="101"/>
      <c r="E59" s="101"/>
      <c r="F59" s="101"/>
      <c r="G59" s="101"/>
      <c r="H59" s="101"/>
    </row>
  </sheetData>
  <mergeCells count="55"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21:G21"/>
    <mergeCell ref="D22:G22"/>
    <mergeCell ref="D33:G33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59:H59"/>
    <mergeCell ref="D53:H53"/>
    <mergeCell ref="D54:H54"/>
    <mergeCell ref="D55:H55"/>
    <mergeCell ref="D56:H56"/>
    <mergeCell ref="D57:H57"/>
    <mergeCell ref="D58:H5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34" t="s">
        <v>52</v>
      </c>
      <c r="C1" s="135"/>
      <c r="D1" s="135"/>
      <c r="E1" s="135"/>
      <c r="F1" s="135"/>
      <c r="G1" s="135"/>
      <c r="H1" s="135"/>
      <c r="I1" s="135"/>
      <c r="J1" s="135"/>
      <c r="K1" s="135"/>
      <c r="L1" s="136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showRuler="0" topLeftCell="B7" zoomScaleNormal="100" workbookViewId="0">
      <selection activeCell="D37" sqref="D37:G3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v>0</v>
      </c>
      <c r="D13" s="105" t="s">
        <v>57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5*G5/100*42+0</f>
        <v>168</v>
      </c>
      <c r="D14" s="105" t="s">
        <v>82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14" t="s">
        <v>28</v>
      </c>
      <c r="E17" s="115"/>
      <c r="F17" s="115"/>
      <c r="G17" s="116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3.9166666666666647</v>
      </c>
      <c r="D18" s="111" t="s">
        <v>98</v>
      </c>
      <c r="E18" s="112"/>
      <c r="F18" s="112"/>
      <c r="G18" s="113"/>
      <c r="H18" s="19" t="s">
        <v>100</v>
      </c>
      <c r="I18" s="90">
        <v>0.55208333333333337</v>
      </c>
      <c r="J18" s="90">
        <v>0.73263888888888884</v>
      </c>
      <c r="K18" s="90">
        <v>1.7361111111111112E-2</v>
      </c>
      <c r="L18" s="90">
        <f t="shared" si="0"/>
        <v>0.16319444444444436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5.5833333333333313</v>
      </c>
      <c r="D19" s="111" t="s">
        <v>101</v>
      </c>
      <c r="E19" s="112"/>
      <c r="F19" s="112"/>
      <c r="G19" s="113"/>
      <c r="H19" s="19" t="s">
        <v>99</v>
      </c>
      <c r="I19" s="90">
        <v>0.54861111111111116</v>
      </c>
      <c r="J19" s="90">
        <v>0.78819444444444442</v>
      </c>
      <c r="K19" s="90">
        <v>6.9444444444444441E-3</v>
      </c>
      <c r="L19" s="90">
        <f t="shared" si="0"/>
        <v>0.23263888888888881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14"/>
      <c r="E20" s="115"/>
      <c r="F20" s="115"/>
      <c r="G20" s="116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14"/>
      <c r="E21" s="115"/>
      <c r="F21" s="115"/>
      <c r="G21" s="116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4.6666666666666661</v>
      </c>
      <c r="D22" s="111" t="s">
        <v>102</v>
      </c>
      <c r="E22" s="112"/>
      <c r="F22" s="112"/>
      <c r="G22" s="113"/>
      <c r="H22" s="19" t="s">
        <v>100</v>
      </c>
      <c r="I22" s="90">
        <v>0.53819444444444442</v>
      </c>
      <c r="J22" s="90">
        <v>0.79166666666666663</v>
      </c>
      <c r="K22" s="90">
        <v>5.9027777777777776E-2</v>
      </c>
      <c r="L22" s="90">
        <f t="shared" si="0"/>
        <v>0.19444444444444442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6.7500000000000018</v>
      </c>
      <c r="D23" s="111" t="s">
        <v>104</v>
      </c>
      <c r="E23" s="112"/>
      <c r="F23" s="112"/>
      <c r="G23" s="113"/>
      <c r="H23" s="19" t="s">
        <v>99</v>
      </c>
      <c r="I23" s="90">
        <v>0.40625</v>
      </c>
      <c r="J23" s="90">
        <v>0.73958333333333337</v>
      </c>
      <c r="K23" s="90">
        <v>5.2083333333333336E-2</v>
      </c>
      <c r="L23" s="90">
        <f t="shared" si="0"/>
        <v>0.28125000000000006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6.5</v>
      </c>
      <c r="D24" s="111" t="s">
        <v>103</v>
      </c>
      <c r="E24" s="112"/>
      <c r="F24" s="112"/>
      <c r="G24" s="113"/>
      <c r="H24" s="19" t="s">
        <v>100</v>
      </c>
      <c r="I24" s="90">
        <v>0.39583333333333331</v>
      </c>
      <c r="J24" s="90">
        <v>0.72916666666666663</v>
      </c>
      <c r="K24" s="90">
        <v>6.25E-2</v>
      </c>
      <c r="L24" s="90">
        <f t="shared" si="0"/>
        <v>0.27083333333333331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5.25</v>
      </c>
      <c r="D25" s="111" t="s">
        <v>105</v>
      </c>
      <c r="E25" s="112"/>
      <c r="F25" s="112"/>
      <c r="G25" s="113"/>
      <c r="H25" s="19" t="s">
        <v>100</v>
      </c>
      <c r="I25" s="90">
        <v>0.40625</v>
      </c>
      <c r="J25" s="90">
        <v>0.65625</v>
      </c>
      <c r="K25" s="90">
        <v>3.125E-2</v>
      </c>
      <c r="L25" s="90">
        <f t="shared" si="0"/>
        <v>0.21875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8</v>
      </c>
      <c r="D26" s="111" t="s">
        <v>113</v>
      </c>
      <c r="E26" s="112"/>
      <c r="F26" s="112"/>
      <c r="G26" s="113"/>
      <c r="H26" s="19" t="s">
        <v>100</v>
      </c>
      <c r="I26" s="90">
        <v>0.375</v>
      </c>
      <c r="J26" s="90">
        <v>0.78125</v>
      </c>
      <c r="K26" s="90">
        <v>7.2916666666666671E-2</v>
      </c>
      <c r="L26" s="90">
        <f t="shared" si="0"/>
        <v>0.33333333333333331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14"/>
      <c r="E27" s="115"/>
      <c r="F27" s="115"/>
      <c r="G27" s="116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14"/>
      <c r="E28" s="115"/>
      <c r="F28" s="115"/>
      <c r="G28" s="116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4.75</v>
      </c>
      <c r="D29" s="111" t="s">
        <v>106</v>
      </c>
      <c r="E29" s="112"/>
      <c r="F29" s="112"/>
      <c r="G29" s="113"/>
      <c r="H29" s="19" t="s">
        <v>100</v>
      </c>
      <c r="I29" s="90">
        <v>0.52777777777777779</v>
      </c>
      <c r="J29" s="90">
        <v>0.73958333333333337</v>
      </c>
      <c r="K29" s="90">
        <v>1.3888888888888888E-2</v>
      </c>
      <c r="L29" s="90">
        <f t="shared" si="0"/>
        <v>0.19791666666666669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5.1666666666666661</v>
      </c>
      <c r="D30" s="111" t="s">
        <v>107</v>
      </c>
      <c r="E30" s="112"/>
      <c r="F30" s="112"/>
      <c r="G30" s="113"/>
      <c r="H30" s="19" t="s">
        <v>100</v>
      </c>
      <c r="I30" s="90">
        <v>0.52777777777777779</v>
      </c>
      <c r="J30" s="90">
        <v>0.75694444444444442</v>
      </c>
      <c r="K30" s="90">
        <v>1.3888888888888888E-2</v>
      </c>
      <c r="L30" s="90">
        <f t="shared" si="0"/>
        <v>0.21527777777777773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6.666666666666667</v>
      </c>
      <c r="D31" s="111" t="s">
        <v>111</v>
      </c>
      <c r="E31" s="112"/>
      <c r="F31" s="112"/>
      <c r="G31" s="113"/>
      <c r="H31" s="19" t="s">
        <v>100</v>
      </c>
      <c r="I31" s="90">
        <v>0.375</v>
      </c>
      <c r="J31" s="90">
        <v>0.6875</v>
      </c>
      <c r="K31" s="90">
        <v>3.4722222222222224E-2</v>
      </c>
      <c r="L31" s="90">
        <f t="shared" si="0"/>
        <v>0.27777777777777779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3.5833333333333339</v>
      </c>
      <c r="D32" s="111" t="s">
        <v>109</v>
      </c>
      <c r="E32" s="112"/>
      <c r="F32" s="112"/>
      <c r="G32" s="113"/>
      <c r="H32" s="19" t="s">
        <v>100</v>
      </c>
      <c r="I32" s="90">
        <v>0.41666666666666669</v>
      </c>
      <c r="J32" s="90">
        <v>0.70833333333333337</v>
      </c>
      <c r="K32" s="90">
        <v>0.1423611111111111</v>
      </c>
      <c r="L32" s="90">
        <f t="shared" si="0"/>
        <v>0.14930555555555558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6.5000000000000009</v>
      </c>
      <c r="D33" s="111" t="s">
        <v>110</v>
      </c>
      <c r="E33" s="112"/>
      <c r="F33" s="112"/>
      <c r="G33" s="113"/>
      <c r="H33" s="19" t="s">
        <v>100</v>
      </c>
      <c r="I33" s="90">
        <v>0.375</v>
      </c>
      <c r="J33" s="90">
        <v>0.70833333333333337</v>
      </c>
      <c r="K33" s="90">
        <v>6.25E-2</v>
      </c>
      <c r="L33" s="90">
        <f t="shared" si="0"/>
        <v>0.27083333333333337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14"/>
      <c r="E34" s="115"/>
      <c r="F34" s="115"/>
      <c r="G34" s="116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14"/>
      <c r="E35" s="115"/>
      <c r="F35" s="115"/>
      <c r="G35" s="116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5</v>
      </c>
      <c r="D36" s="111" t="s">
        <v>112</v>
      </c>
      <c r="E36" s="112"/>
      <c r="F36" s="112"/>
      <c r="G36" s="113"/>
      <c r="H36" s="19"/>
      <c r="I36" s="90">
        <v>0.375</v>
      </c>
      <c r="J36" s="90">
        <v>0.625</v>
      </c>
      <c r="K36" s="90">
        <v>4.1666666666666664E-2</v>
      </c>
      <c r="L36" s="90">
        <f t="shared" si="0"/>
        <v>0.20833333333333334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7</v>
      </c>
      <c r="D37" s="111" t="s">
        <v>117</v>
      </c>
      <c r="E37" s="112"/>
      <c r="F37" s="112"/>
      <c r="G37" s="113"/>
      <c r="H37" s="19"/>
      <c r="I37" s="90">
        <v>0.375</v>
      </c>
      <c r="J37" s="90">
        <v>0.70833333333333337</v>
      </c>
      <c r="K37" s="90">
        <v>4.1666666666666664E-2</v>
      </c>
      <c r="L37" s="90">
        <f t="shared" si="0"/>
        <v>0.29166666666666669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7</v>
      </c>
      <c r="D38" s="111"/>
      <c r="E38" s="112"/>
      <c r="F38" s="112"/>
      <c r="G38" s="113"/>
      <c r="H38" s="19"/>
      <c r="I38" s="90">
        <v>0.375</v>
      </c>
      <c r="J38" s="90">
        <v>0.70833333333333337</v>
      </c>
      <c r="K38" s="90">
        <v>4.1666666666666664E-2</v>
      </c>
      <c r="L38" s="90">
        <f t="shared" si="0"/>
        <v>0.29166666666666669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7</v>
      </c>
      <c r="D39" s="111"/>
      <c r="E39" s="112"/>
      <c r="F39" s="112"/>
      <c r="G39" s="113"/>
      <c r="H39" s="19"/>
      <c r="I39" s="90">
        <v>0.375</v>
      </c>
      <c r="J39" s="90">
        <v>0.70833333333333337</v>
      </c>
      <c r="K39" s="90">
        <v>4.1666666666666664E-2</v>
      </c>
      <c r="L39" s="90">
        <f t="shared" si="0"/>
        <v>0.29166666666666669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8</v>
      </c>
      <c r="D40" s="111"/>
      <c r="E40" s="112"/>
      <c r="F40" s="112"/>
      <c r="G40" s="113"/>
      <c r="H40" s="19"/>
      <c r="I40" s="90">
        <v>0.375</v>
      </c>
      <c r="J40" s="90">
        <v>0.75</v>
      </c>
      <c r="K40" s="90">
        <v>4.1666666666666664E-2</v>
      </c>
      <c r="L40" s="90">
        <f t="shared" si="0"/>
        <v>0.33333333333333331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14"/>
      <c r="E41" s="115"/>
      <c r="F41" s="115"/>
      <c r="G41" s="116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14"/>
      <c r="E42" s="115"/>
      <c r="F42" s="115"/>
      <c r="G42" s="116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7</v>
      </c>
      <c r="D43" s="111"/>
      <c r="E43" s="112"/>
      <c r="F43" s="112"/>
      <c r="G43" s="113"/>
      <c r="H43" s="19"/>
      <c r="I43" s="90">
        <v>0.375</v>
      </c>
      <c r="J43" s="90">
        <v>0.70833333333333337</v>
      </c>
      <c r="K43" s="90">
        <v>4.1666666666666664E-2</v>
      </c>
      <c r="L43" s="90">
        <f t="shared" si="0"/>
        <v>0.29166666666666669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7</v>
      </c>
      <c r="D44" s="111"/>
      <c r="E44" s="112"/>
      <c r="F44" s="112"/>
      <c r="G44" s="113"/>
      <c r="H44" s="19"/>
      <c r="I44" s="90">
        <v>0.375</v>
      </c>
      <c r="J44" s="90">
        <v>0.70833333333333337</v>
      </c>
      <c r="K44" s="90">
        <v>4.1666666666666664E-2</v>
      </c>
      <c r="L44" s="90">
        <f t="shared" si="0"/>
        <v>0.29166666666666669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7</v>
      </c>
      <c r="D45" s="111" t="s">
        <v>116</v>
      </c>
      <c r="E45" s="112"/>
      <c r="F45" s="112"/>
      <c r="G45" s="113"/>
      <c r="H45" s="19"/>
      <c r="I45" s="90">
        <v>0.375</v>
      </c>
      <c r="J45" s="90">
        <v>0.70833333333333337</v>
      </c>
      <c r="K45" s="90">
        <v>4.1666666666666664E-2</v>
      </c>
      <c r="L45" s="90">
        <f t="shared" si="0"/>
        <v>0.29166666666666669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7</v>
      </c>
      <c r="D46" s="111"/>
      <c r="E46" s="112"/>
      <c r="F46" s="112"/>
      <c r="G46" s="113"/>
      <c r="H46" s="19"/>
      <c r="I46" s="90">
        <v>0.375</v>
      </c>
      <c r="J46" s="90">
        <v>0.70833333333333337</v>
      </c>
      <c r="K46" s="90">
        <v>4.1666666666666664E-2</v>
      </c>
      <c r="L46" s="90">
        <f t="shared" si="0"/>
        <v>0.29166666666666669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8</v>
      </c>
      <c r="D47" s="111" t="s">
        <v>116</v>
      </c>
      <c r="E47" s="112"/>
      <c r="F47" s="112"/>
      <c r="G47" s="113"/>
      <c r="H47" s="19"/>
      <c r="I47" s="90">
        <v>0.375</v>
      </c>
      <c r="J47" s="90">
        <v>0.75</v>
      </c>
      <c r="K47" s="90">
        <v>4.1666666666666664E-2</v>
      </c>
      <c r="L47" s="90">
        <f t="shared" si="0"/>
        <v>0.33333333333333331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137.33333333333331</v>
      </c>
      <c r="D49" s="110" t="s">
        <v>58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137.33333333333331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-10.506666666666689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59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36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37:G37"/>
    <mergeCell ref="D32:G32"/>
    <mergeCell ref="D35:G35"/>
    <mergeCell ref="D25:G25"/>
    <mergeCell ref="D27:G27"/>
    <mergeCell ref="D28:G28"/>
    <mergeCell ref="D34:G34"/>
    <mergeCell ref="D30:G30"/>
    <mergeCell ref="D12:H12"/>
    <mergeCell ref="D13:H13"/>
    <mergeCell ref="D14:H14"/>
    <mergeCell ref="D15:H15"/>
    <mergeCell ref="D16:G16"/>
    <mergeCell ref="D17:G17"/>
    <mergeCell ref="D18:G18"/>
    <mergeCell ref="D20:G20"/>
    <mergeCell ref="D21:G21"/>
    <mergeCell ref="D22:G22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56:H56"/>
    <mergeCell ref="D57:H57"/>
    <mergeCell ref="D58:H58"/>
    <mergeCell ref="D59:H59"/>
    <mergeCell ref="D55:H55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tabSelected="1" showRuler="0" topLeftCell="A3" workbookViewId="0">
      <selection activeCell="D28" sqref="D27:G28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Januar!C51</f>
        <v>-10.506666666666689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Januar!C53</f>
        <v>168</v>
      </c>
      <c r="D14" s="105" t="str">
        <f>Januar!D14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84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14"/>
      <c r="E17" s="115"/>
      <c r="F17" s="115"/>
      <c r="G17" s="116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14"/>
      <c r="E18" s="115"/>
      <c r="F18" s="115"/>
      <c r="G18" s="116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7</v>
      </c>
      <c r="D19" s="125" t="s">
        <v>118</v>
      </c>
      <c r="E19" s="126"/>
      <c r="F19" s="126"/>
      <c r="G19" s="127"/>
      <c r="H19" s="19"/>
      <c r="I19" s="90">
        <v>0.375</v>
      </c>
      <c r="J19" s="90">
        <v>0.70833333333333337</v>
      </c>
      <c r="K19" s="90">
        <v>4.1666666666666664E-2</v>
      </c>
      <c r="L19" s="90">
        <f t="shared" ref="L19:L44" si="3">J19-I19-K19</f>
        <v>0.29166666666666669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7</v>
      </c>
      <c r="D20" s="125" t="s">
        <v>119</v>
      </c>
      <c r="E20" s="126"/>
      <c r="F20" s="126"/>
      <c r="G20" s="127"/>
      <c r="H20" s="19"/>
      <c r="I20" s="90">
        <v>0.375</v>
      </c>
      <c r="J20" s="90">
        <v>0.70833333333333337</v>
      </c>
      <c r="K20" s="90">
        <v>4.1666666666666664E-2</v>
      </c>
      <c r="L20" s="90">
        <f t="shared" si="3"/>
        <v>0.29166666666666669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7</v>
      </c>
      <c r="D21" s="111" t="s">
        <v>114</v>
      </c>
      <c r="E21" s="112"/>
      <c r="F21" s="112"/>
      <c r="G21" s="113"/>
      <c r="H21" s="19"/>
      <c r="I21" s="90">
        <v>0.375</v>
      </c>
      <c r="J21" s="90">
        <v>0.70833333333333337</v>
      </c>
      <c r="K21" s="90">
        <v>4.1666666666666664E-2</v>
      </c>
      <c r="L21" s="90">
        <f t="shared" si="3"/>
        <v>0.29166666666666669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7</v>
      </c>
      <c r="D22" s="111" t="s">
        <v>115</v>
      </c>
      <c r="E22" s="112"/>
      <c r="F22" s="112"/>
      <c r="G22" s="113"/>
      <c r="H22" s="19"/>
      <c r="I22" s="90">
        <v>0.375</v>
      </c>
      <c r="J22" s="90">
        <v>0.70833333333333337</v>
      </c>
      <c r="K22" s="90">
        <v>4.1666666666666664E-2</v>
      </c>
      <c r="L22" s="90">
        <f t="shared" si="3"/>
        <v>0.29166666666666669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7.7499999999999991</v>
      </c>
      <c r="D23" s="137" t="s">
        <v>120</v>
      </c>
      <c r="E23" s="126"/>
      <c r="F23" s="126"/>
      <c r="G23" s="127"/>
      <c r="H23" s="19" t="s">
        <v>100</v>
      </c>
      <c r="I23" s="90">
        <v>0.375</v>
      </c>
      <c r="J23" s="90">
        <v>0.72916666666666663</v>
      </c>
      <c r="K23" s="90">
        <v>3.125E-2</v>
      </c>
      <c r="L23" s="90">
        <f t="shared" si="3"/>
        <v>0.32291666666666663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14"/>
      <c r="E24" s="115"/>
      <c r="F24" s="115"/>
      <c r="G24" s="116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14"/>
      <c r="E25" s="115"/>
      <c r="F25" s="115"/>
      <c r="G25" s="116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6.7500000000000018</v>
      </c>
      <c r="D26" s="138" t="s">
        <v>121</v>
      </c>
      <c r="E26" s="139"/>
      <c r="F26" s="139"/>
      <c r="G26" s="140"/>
      <c r="H26" s="19"/>
      <c r="I26" s="90">
        <v>0.39583333333333331</v>
      </c>
      <c r="J26" s="90">
        <v>0.70833333333333337</v>
      </c>
      <c r="K26" s="90">
        <v>3.125E-2</v>
      </c>
      <c r="L26" s="90">
        <f t="shared" si="3"/>
        <v>0.28125000000000006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6.5</v>
      </c>
      <c r="D27" s="138" t="s">
        <v>122</v>
      </c>
      <c r="E27" s="139"/>
      <c r="F27" s="139"/>
      <c r="G27" s="140"/>
      <c r="H27" s="19"/>
      <c r="I27" s="90">
        <v>0.39583333333333331</v>
      </c>
      <c r="J27" s="90">
        <v>0.69791666666666663</v>
      </c>
      <c r="K27" s="90">
        <v>3.125E-2</v>
      </c>
      <c r="L27" s="90">
        <f t="shared" si="3"/>
        <v>0.27083333333333331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0</v>
      </c>
      <c r="D28" s="138"/>
      <c r="E28" s="139"/>
      <c r="F28" s="139"/>
      <c r="G28" s="140"/>
      <c r="H28" s="19"/>
      <c r="I28" s="90"/>
      <c r="J28" s="90"/>
      <c r="K28" s="90"/>
      <c r="L28" s="90">
        <f t="shared" si="3"/>
        <v>0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0</v>
      </c>
      <c r="D29" s="138"/>
      <c r="E29" s="139"/>
      <c r="F29" s="139"/>
      <c r="G29" s="140"/>
      <c r="H29" s="19"/>
      <c r="I29" s="90"/>
      <c r="J29" s="90"/>
      <c r="K29" s="90"/>
      <c r="L29" s="90">
        <f t="shared" si="3"/>
        <v>0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0</v>
      </c>
      <c r="D30" s="138"/>
      <c r="E30" s="139"/>
      <c r="F30" s="139"/>
      <c r="G30" s="140"/>
      <c r="H30" s="19"/>
      <c r="I30" s="90"/>
      <c r="J30" s="90"/>
      <c r="K30" s="90"/>
      <c r="L30" s="90">
        <f t="shared" si="3"/>
        <v>0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14"/>
      <c r="E31" s="115"/>
      <c r="F31" s="115"/>
      <c r="G31" s="11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14"/>
      <c r="E32" s="115"/>
      <c r="F32" s="115"/>
      <c r="G32" s="11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22"/>
      <c r="E33" s="123"/>
      <c r="F33" s="123"/>
      <c r="G33" s="124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22"/>
      <c r="E34" s="123"/>
      <c r="F34" s="123"/>
      <c r="G34" s="124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11"/>
      <c r="E35" s="112"/>
      <c r="F35" s="112"/>
      <c r="G35" s="113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11"/>
      <c r="E36" s="112"/>
      <c r="F36" s="112"/>
      <c r="G36" s="113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11"/>
      <c r="E37" s="112"/>
      <c r="F37" s="112"/>
      <c r="G37" s="113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14"/>
      <c r="E38" s="115"/>
      <c r="F38" s="115"/>
      <c r="G38" s="11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14"/>
      <c r="E39" s="115"/>
      <c r="F39" s="115"/>
      <c r="G39" s="11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22"/>
      <c r="E40" s="123"/>
      <c r="F40" s="123"/>
      <c r="G40" s="124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22"/>
      <c r="E41" s="123"/>
      <c r="F41" s="123"/>
      <c r="G41" s="124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11"/>
      <c r="E42" s="112"/>
      <c r="F42" s="112"/>
      <c r="G42" s="113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11"/>
      <c r="E43" s="112"/>
      <c r="F43" s="112"/>
      <c r="G43" s="113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11"/>
      <c r="E44" s="112"/>
      <c r="F44" s="112"/>
      <c r="G44" s="113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11"/>
      <c r="E45" s="112"/>
      <c r="F45" s="112"/>
      <c r="G45" s="113"/>
      <c r="H45" s="19"/>
      <c r="I45" s="90"/>
      <c r="J45" s="90"/>
      <c r="K45" s="90"/>
      <c r="L45" s="90"/>
    </row>
    <row r="46" spans="1:12" x14ac:dyDescent="0.2">
      <c r="B46" s="37"/>
      <c r="D46" s="103"/>
      <c r="E46" s="104"/>
      <c r="F46" s="104"/>
      <c r="G46" s="104"/>
      <c r="H46" s="104"/>
    </row>
    <row r="47" spans="1:12" x14ac:dyDescent="0.2">
      <c r="A47" s="33" t="s">
        <v>8</v>
      </c>
      <c r="C47" s="43">
        <f>SUM(C17:C46)</f>
        <v>49</v>
      </c>
      <c r="D47" s="110" t="s">
        <v>60</v>
      </c>
      <c r="E47" s="100"/>
      <c r="F47" s="100"/>
      <c r="G47" s="100"/>
      <c r="H47" s="100"/>
    </row>
    <row r="48" spans="1:12" x14ac:dyDescent="0.2">
      <c r="A48" s="33" t="s">
        <v>9</v>
      </c>
      <c r="C48" s="44">
        <f>C13+C47</f>
        <v>38.493333333333311</v>
      </c>
      <c r="D48" s="105"/>
      <c r="E48" s="100"/>
      <c r="F48" s="100"/>
      <c r="G48" s="100"/>
      <c r="H48" s="100"/>
    </row>
    <row r="49" spans="1:8" x14ac:dyDescent="0.2">
      <c r="A49" s="37" t="s">
        <v>10</v>
      </c>
      <c r="C49" s="32">
        <f>(C48-C7)</f>
        <v>-95.906666666666695</v>
      </c>
      <c r="D49" s="109" t="s">
        <v>11</v>
      </c>
      <c r="E49" s="100"/>
      <c r="F49" s="100"/>
      <c r="G49" s="100"/>
      <c r="H49" s="100"/>
    </row>
    <row r="50" spans="1:8" x14ac:dyDescent="0.2">
      <c r="D50" s="101"/>
      <c r="E50" s="100"/>
      <c r="F50" s="100"/>
      <c r="G50" s="100"/>
      <c r="H50" s="100"/>
    </row>
    <row r="51" spans="1:8" x14ac:dyDescent="0.2">
      <c r="C51" s="32">
        <f>C14-0</f>
        <v>168</v>
      </c>
      <c r="D51" s="109" t="s">
        <v>61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D53" s="101" t="s">
        <v>37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</sheetData>
  <mergeCells count="53"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29:G29"/>
    <mergeCell ref="D30:G30"/>
    <mergeCell ref="D15:H15"/>
    <mergeCell ref="D16:G16"/>
    <mergeCell ref="D17:G17"/>
    <mergeCell ref="D18:G18"/>
    <mergeCell ref="D46:H46"/>
    <mergeCell ref="D47:H47"/>
    <mergeCell ref="D48:H48"/>
    <mergeCell ref="D49:H49"/>
    <mergeCell ref="D50:H50"/>
    <mergeCell ref="D57:H57"/>
    <mergeCell ref="D51:H51"/>
    <mergeCell ref="D52:H52"/>
    <mergeCell ref="D53:H53"/>
    <mergeCell ref="D54:H54"/>
    <mergeCell ref="D55:H55"/>
    <mergeCell ref="D56:H56"/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3" workbookViewId="0">
      <selection activeCell="D33" sqref="D33:G33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Februar!C49</f>
        <v>-95.906666666666695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Februar!C51</f>
        <v>168</v>
      </c>
      <c r="D14" s="105" t="str">
        <f>Februar!D14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14"/>
      <c r="E17" s="115"/>
      <c r="F17" s="115"/>
      <c r="G17" s="116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14"/>
      <c r="E18" s="115"/>
      <c r="F18" s="115"/>
      <c r="G18" s="116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11" t="s">
        <v>108</v>
      </c>
      <c r="E19" s="112"/>
      <c r="F19" s="112"/>
      <c r="G19" s="113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11" t="s">
        <v>108</v>
      </c>
      <c r="E20" s="112"/>
      <c r="F20" s="112"/>
      <c r="G20" s="113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11" t="s">
        <v>108</v>
      </c>
      <c r="E21" s="112"/>
      <c r="F21" s="112"/>
      <c r="G21" s="113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11" t="s">
        <v>108</v>
      </c>
      <c r="E22" s="112"/>
      <c r="F22" s="112"/>
      <c r="G22" s="113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11" t="s">
        <v>108</v>
      </c>
      <c r="E23" s="112"/>
      <c r="F23" s="112"/>
      <c r="G23" s="113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14"/>
      <c r="E24" s="115"/>
      <c r="F24" s="115"/>
      <c r="G24" s="116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14"/>
      <c r="E25" s="115"/>
      <c r="F25" s="115"/>
      <c r="G25" s="116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14" t="s">
        <v>86</v>
      </c>
      <c r="E26" s="115"/>
      <c r="F26" s="115"/>
      <c r="G26" s="116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11" t="s">
        <v>108</v>
      </c>
      <c r="E27" s="112"/>
      <c r="F27" s="112"/>
      <c r="G27" s="113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14" t="s">
        <v>85</v>
      </c>
      <c r="E28" s="115"/>
      <c r="F28" s="115"/>
      <c r="G28" s="116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11" t="s">
        <v>108</v>
      </c>
      <c r="E29" s="112"/>
      <c r="F29" s="112"/>
      <c r="G29" s="113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11" t="s">
        <v>108</v>
      </c>
      <c r="E30" s="112"/>
      <c r="F30" s="112"/>
      <c r="G30" s="113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14"/>
      <c r="E31" s="115"/>
      <c r="F31" s="115"/>
      <c r="G31" s="116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14"/>
      <c r="E32" s="115"/>
      <c r="F32" s="115"/>
      <c r="G32" s="116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14"/>
      <c r="E38" s="115"/>
      <c r="F38" s="115"/>
      <c r="G38" s="116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14"/>
      <c r="E39" s="115"/>
      <c r="F39" s="115"/>
      <c r="G39" s="116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14"/>
      <c r="E45" s="115"/>
      <c r="F45" s="115"/>
      <c r="G45" s="116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14"/>
      <c r="E46" s="115"/>
      <c r="F46" s="115"/>
      <c r="G46" s="116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11"/>
      <c r="E47" s="112"/>
      <c r="F47" s="112"/>
      <c r="G47" s="113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62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-95.906666666666695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-230.3066666666667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63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52:H52"/>
    <mergeCell ref="D53:H53"/>
    <mergeCell ref="D54:H54"/>
    <mergeCell ref="D48:H48"/>
    <mergeCell ref="D49:H49"/>
    <mergeCell ref="D50:H50"/>
    <mergeCell ref="D51:H51"/>
    <mergeCell ref="D55:H55"/>
    <mergeCell ref="D56:H56"/>
    <mergeCell ref="D57:H57"/>
    <mergeCell ref="D58:H58"/>
    <mergeCell ref="D59:H5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8" workbookViewId="0">
      <selection activeCell="D38" sqref="D38:G41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131.04000000000002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März!C51</f>
        <v>-230.3066666666667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März!C53</f>
        <v>168</v>
      </c>
      <c r="D14" s="105" t="str">
        <f>März!D14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11"/>
      <c r="E17" s="112"/>
      <c r="F17" s="112"/>
      <c r="G17" s="11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14"/>
      <c r="E21" s="115"/>
      <c r="F21" s="115"/>
      <c r="G21" s="116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14"/>
      <c r="E22" s="115"/>
      <c r="F22" s="115"/>
      <c r="G22" s="116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14"/>
      <c r="E28" s="115"/>
      <c r="F28" s="115"/>
      <c r="G28" s="11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14"/>
      <c r="E29" s="115"/>
      <c r="F29" s="115"/>
      <c r="G29" s="116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11" t="s">
        <v>108</v>
      </c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11" t="s">
        <v>108</v>
      </c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11" t="s">
        <v>108</v>
      </c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14" t="s">
        <v>84</v>
      </c>
      <c r="E33" s="115"/>
      <c r="F33" s="115"/>
      <c r="G33" s="116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14" t="s">
        <v>39</v>
      </c>
      <c r="E34" s="115"/>
      <c r="F34" s="115"/>
      <c r="G34" s="11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14"/>
      <c r="E35" s="115"/>
      <c r="F35" s="115"/>
      <c r="G35" s="11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14"/>
      <c r="E36" s="115"/>
      <c r="F36" s="115"/>
      <c r="G36" s="116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14" t="s">
        <v>40</v>
      </c>
      <c r="E37" s="115"/>
      <c r="F37" s="115"/>
      <c r="G37" s="116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11" t="s">
        <v>108</v>
      </c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11" t="s">
        <v>108</v>
      </c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11" t="s">
        <v>108</v>
      </c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11" t="s">
        <v>108</v>
      </c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14"/>
      <c r="E42" s="115"/>
      <c r="F42" s="115"/>
      <c r="G42" s="11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14"/>
      <c r="E43" s="115"/>
      <c r="F43" s="115"/>
      <c r="G43" s="116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11"/>
      <c r="E46" s="112"/>
      <c r="F46" s="112"/>
      <c r="G46" s="113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10" t="s">
        <v>64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-230.3066666666667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-361.34666666666669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168</v>
      </c>
      <c r="D52" s="109" t="s">
        <v>65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47:H47"/>
    <mergeCell ref="D48:H48"/>
    <mergeCell ref="D49:H49"/>
    <mergeCell ref="D50:H50"/>
    <mergeCell ref="D51:H51"/>
    <mergeCell ref="D58:H58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120.96000000000002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April!C50</f>
        <v>-361.34666666666669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April!C52</f>
        <v>168</v>
      </c>
      <c r="D14" s="105" t="str">
        <f>April!D14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14" t="s">
        <v>53</v>
      </c>
      <c r="E17" s="115"/>
      <c r="F17" s="115"/>
      <c r="G17" s="11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14"/>
      <c r="E19" s="115"/>
      <c r="F19" s="115"/>
      <c r="G19" s="116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14"/>
      <c r="E20" s="115"/>
      <c r="F20" s="115"/>
      <c r="G20" s="116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11"/>
      <c r="E21" s="112"/>
      <c r="F21" s="112"/>
      <c r="G21" s="113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11"/>
      <c r="E25" s="112"/>
      <c r="F25" s="112"/>
      <c r="G25" s="113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14"/>
      <c r="E26" s="115"/>
      <c r="F26" s="115"/>
      <c r="G26" s="116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14"/>
      <c r="E27" s="115"/>
      <c r="F27" s="115"/>
      <c r="G27" s="116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11"/>
      <c r="E28" s="112"/>
      <c r="F28" s="112"/>
      <c r="G28" s="113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14"/>
      <c r="E33" s="115"/>
      <c r="F33" s="115"/>
      <c r="G33" s="116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14"/>
      <c r="E34" s="115"/>
      <c r="F34" s="115"/>
      <c r="G34" s="116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11"/>
      <c r="E35" s="112"/>
      <c r="F35" s="112"/>
      <c r="G35" s="113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11"/>
      <c r="E36" s="112"/>
      <c r="F36" s="112"/>
      <c r="G36" s="113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14"/>
      <c r="E40" s="115"/>
      <c r="F40" s="115"/>
      <c r="G40" s="116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14"/>
      <c r="E41" s="115"/>
      <c r="F41" s="115"/>
      <c r="G41" s="116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11"/>
      <c r="E42" s="112"/>
      <c r="F42" s="112"/>
      <c r="G42" s="113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14" t="s">
        <v>41</v>
      </c>
      <c r="E45" s="115"/>
      <c r="F45" s="115"/>
      <c r="G45" s="11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14" t="s">
        <v>97</v>
      </c>
      <c r="E46" s="115"/>
      <c r="F46" s="115"/>
      <c r="G46" s="116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14"/>
      <c r="E47" s="115"/>
      <c r="F47" s="115"/>
      <c r="G47" s="116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66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-361.34666666666669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-482.30666666666673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67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D46" sqref="D46:G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Mai!C51</f>
        <v>-482.30666666666673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Mai!C14</f>
        <v>168</v>
      </c>
      <c r="D14" s="105" t="str">
        <f>Mai!D14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14"/>
      <c r="E17" s="115"/>
      <c r="F17" s="115"/>
      <c r="G17" s="11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11"/>
      <c r="E18" s="112"/>
      <c r="F18" s="112"/>
      <c r="G18" s="113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14"/>
      <c r="E23" s="115"/>
      <c r="F23" s="115"/>
      <c r="G23" s="116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14"/>
      <c r="E24" s="115"/>
      <c r="F24" s="115"/>
      <c r="G24" s="116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14" t="s">
        <v>42</v>
      </c>
      <c r="E25" s="115"/>
      <c r="F25" s="115"/>
      <c r="G25" s="116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14"/>
      <c r="E30" s="115"/>
      <c r="F30" s="115"/>
      <c r="G30" s="116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14"/>
      <c r="E31" s="115"/>
      <c r="F31" s="115"/>
      <c r="G31" s="116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11"/>
      <c r="E32" s="112"/>
      <c r="F32" s="112"/>
      <c r="G32" s="113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14"/>
      <c r="E37" s="115"/>
      <c r="F37" s="115"/>
      <c r="G37" s="116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14"/>
      <c r="E38" s="115"/>
      <c r="F38" s="115"/>
      <c r="G38" s="116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11"/>
      <c r="E39" s="112"/>
      <c r="F39" s="112"/>
      <c r="G39" s="113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14"/>
      <c r="E44" s="115"/>
      <c r="F44" s="115"/>
      <c r="G44" s="116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14"/>
      <c r="E45" s="115"/>
      <c r="F45" s="115"/>
      <c r="G45" s="11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11" t="s">
        <v>108</v>
      </c>
      <c r="E46" s="112"/>
      <c r="F46" s="112"/>
      <c r="G46" s="113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10" t="s">
        <v>68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-482.30666666666673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-616.70666666666671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168</v>
      </c>
      <c r="D52" s="109" t="s">
        <v>69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47:H47"/>
    <mergeCell ref="D48:H48"/>
    <mergeCell ref="D49:H49"/>
    <mergeCell ref="D50:H50"/>
    <mergeCell ref="D51:H51"/>
    <mergeCell ref="D58:H58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E10" workbookViewId="0">
      <selection activeCell="D44" sqref="D44:G47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Juni!C50</f>
        <v>-616.70666666666671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Juni!C52</f>
        <v>168</v>
      </c>
      <c r="D14" s="105" t="str">
        <f>Juni!D14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11" t="s">
        <v>108</v>
      </c>
      <c r="E17" s="112"/>
      <c r="F17" s="112"/>
      <c r="G17" s="113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11" t="s">
        <v>108</v>
      </c>
      <c r="E18" s="112"/>
      <c r="F18" s="112"/>
      <c r="G18" s="11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11" t="s">
        <v>108</v>
      </c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11" t="s">
        <v>108</v>
      </c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14"/>
      <c r="E21" s="115"/>
      <c r="F21" s="115"/>
      <c r="G21" s="116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14"/>
      <c r="E22" s="115"/>
      <c r="F22" s="115"/>
      <c r="G22" s="116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11" t="s">
        <v>108</v>
      </c>
      <c r="E23" s="112"/>
      <c r="F23" s="112"/>
      <c r="G23" s="113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11" t="s">
        <v>108</v>
      </c>
      <c r="E24" s="112"/>
      <c r="F24" s="112"/>
      <c r="G24" s="113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11" t="s">
        <v>108</v>
      </c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11" t="s">
        <v>108</v>
      </c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11" t="s">
        <v>108</v>
      </c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14"/>
      <c r="E28" s="115"/>
      <c r="F28" s="115"/>
      <c r="G28" s="116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14"/>
      <c r="E29" s="115"/>
      <c r="F29" s="115"/>
      <c r="G29" s="116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11" t="s">
        <v>108</v>
      </c>
      <c r="E30" s="112"/>
      <c r="F30" s="112"/>
      <c r="G30" s="113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11" t="s">
        <v>108</v>
      </c>
      <c r="E31" s="112"/>
      <c r="F31" s="112"/>
      <c r="G31" s="113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11" t="s">
        <v>108</v>
      </c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11" t="s">
        <v>108</v>
      </c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11" t="s">
        <v>108</v>
      </c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14"/>
      <c r="E35" s="115"/>
      <c r="F35" s="115"/>
      <c r="G35" s="116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14"/>
      <c r="E36" s="115"/>
      <c r="F36" s="115"/>
      <c r="G36" s="116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11" t="s">
        <v>108</v>
      </c>
      <c r="E37" s="112"/>
      <c r="F37" s="112"/>
      <c r="G37" s="113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11" t="s">
        <v>108</v>
      </c>
      <c r="E38" s="112"/>
      <c r="F38" s="112"/>
      <c r="G38" s="113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11" t="s">
        <v>108</v>
      </c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11" t="s">
        <v>108</v>
      </c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11" t="s">
        <v>108</v>
      </c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14"/>
      <c r="E42" s="115"/>
      <c r="F42" s="115"/>
      <c r="G42" s="116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14"/>
      <c r="E43" s="115"/>
      <c r="F43" s="115"/>
      <c r="G43" s="116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11" t="s">
        <v>108</v>
      </c>
      <c r="E44" s="112"/>
      <c r="F44" s="112"/>
      <c r="G44" s="113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11" t="s">
        <v>108</v>
      </c>
      <c r="E45" s="112"/>
      <c r="F45" s="112"/>
      <c r="G45" s="113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11" t="s">
        <v>108</v>
      </c>
      <c r="E46" s="112"/>
      <c r="F46" s="112"/>
      <c r="G46" s="11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11" t="s">
        <v>108</v>
      </c>
      <c r="E47" s="112"/>
      <c r="F47" s="112"/>
      <c r="G47" s="11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70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-616.70666666666671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-771.26666666666677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71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2:G42"/>
    <mergeCell ref="D43:G43"/>
    <mergeCell ref="D37:G37"/>
    <mergeCell ref="D38:G38"/>
    <mergeCell ref="D39:G39"/>
    <mergeCell ref="D40:G40"/>
    <mergeCell ref="D41:G41"/>
    <mergeCell ref="D25:G25"/>
    <mergeCell ref="D26:G26"/>
    <mergeCell ref="D27:G27"/>
    <mergeCell ref="D28:G28"/>
    <mergeCell ref="D29:G29"/>
    <mergeCell ref="D20:G20"/>
    <mergeCell ref="D21:G21"/>
    <mergeCell ref="D22:G22"/>
    <mergeCell ref="D23:G23"/>
    <mergeCell ref="D24:G24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59:H59"/>
    <mergeCell ref="D53:H53"/>
    <mergeCell ref="D54:H54"/>
    <mergeCell ref="D55:H55"/>
    <mergeCell ref="D56:H56"/>
    <mergeCell ref="D57:H57"/>
    <mergeCell ref="D58:H5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D20" sqref="D20:G2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Juli!C51</f>
        <v>-771.26666666666677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Juli!C53</f>
        <v>168</v>
      </c>
      <c r="D14" s="105" t="str">
        <f>Juli!D14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28" t="s">
        <v>43</v>
      </c>
      <c r="E17" s="129"/>
      <c r="F17" s="129"/>
      <c r="G17" s="130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14"/>
      <c r="E18" s="115"/>
      <c r="F18" s="115"/>
      <c r="G18" s="116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14"/>
      <c r="E19" s="115"/>
      <c r="F19" s="115"/>
      <c r="G19" s="116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11" t="s">
        <v>108</v>
      </c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11" t="s">
        <v>108</v>
      </c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11" t="s">
        <v>108</v>
      </c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11" t="s">
        <v>108</v>
      </c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11" t="s">
        <v>108</v>
      </c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14"/>
      <c r="E25" s="115"/>
      <c r="F25" s="115"/>
      <c r="G25" s="116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14"/>
      <c r="E26" s="115"/>
      <c r="F26" s="115"/>
      <c r="G26" s="116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14"/>
      <c r="E32" s="115"/>
      <c r="F32" s="115"/>
      <c r="G32" s="116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14"/>
      <c r="E33" s="115"/>
      <c r="F33" s="115"/>
      <c r="G33" s="116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14"/>
      <c r="E39" s="115"/>
      <c r="F39" s="115"/>
      <c r="G39" s="116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14"/>
      <c r="E40" s="115"/>
      <c r="F40" s="115"/>
      <c r="G40" s="116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14"/>
      <c r="E46" s="115"/>
      <c r="F46" s="115"/>
      <c r="G46" s="116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14"/>
      <c r="E47" s="115"/>
      <c r="F47" s="115"/>
      <c r="G47" s="116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72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-771.26666666666677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-905.66666666666674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73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0:G40"/>
    <mergeCell ref="D41:G41"/>
    <mergeCell ref="D42:G42"/>
    <mergeCell ref="D43:G43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2025-02-11T17:12:55Z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