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ate1904="1"/>
  <mc:AlternateContent xmlns:mc="http://schemas.openxmlformats.org/markup-compatibility/2006">
    <mc:Choice Requires="x15">
      <x15ac:absPath xmlns:x15ac="http://schemas.microsoft.com/office/spreadsheetml/2010/11/ac" url="/Users/l-gehsul00/Documents/GitHub_Sulamith/Administratives/"/>
    </mc:Choice>
  </mc:AlternateContent>
  <xr:revisionPtr revIDLastSave="0" documentId="13_ncr:1_{45A69203-2814-A348-8EDD-68FD43BF7D95}" xr6:coauthVersionLast="47" xr6:coauthVersionMax="47" xr10:uidLastSave="{00000000-0000-0000-0000-000000000000}"/>
  <bookViews>
    <workbookView xWindow="-28880" yWindow="780" windowWidth="25200" windowHeight="17500" tabRatio="725" xr2:uid="{00000000-000D-0000-FFFF-FFFF00000000}"/>
  </bookViews>
  <sheets>
    <sheet name="Sollarbeitszeit" sheetId="13" r:id="rId1"/>
    <sheet name="Januar" sheetId="1" r:id="rId2"/>
    <sheet name="Februar" sheetId="2" r:id="rId3"/>
    <sheet name="März" sheetId="3" r:id="rId4"/>
    <sheet name="April" sheetId="4" r:id="rId5"/>
    <sheet name="Mai" sheetId="5" r:id="rId6"/>
    <sheet name="Juni" sheetId="6" r:id="rId7"/>
    <sheet name="Juli" sheetId="8" r:id="rId8"/>
    <sheet name="August" sheetId="7" r:id="rId9"/>
    <sheet name="September" sheetId="9" r:id="rId10"/>
    <sheet name="Oktober" sheetId="12" r:id="rId11"/>
    <sheet name="November" sheetId="10" r:id="rId12"/>
    <sheet name="Dezember" sheetId="11" r:id="rId13"/>
    <sheet name="Übersicht Sollarbeitszeit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3" l="1"/>
  <c r="C18" i="1" l="1"/>
  <c r="L18" i="1"/>
  <c r="L19" i="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17" i="11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17" i="10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17" i="12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17" i="9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17" i="7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17" i="8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17" i="6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17" i="5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17" i="4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17" i="3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17" i="2"/>
  <c r="C17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L18" i="8" l="1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17" i="8"/>
  <c r="L17" i="1"/>
  <c r="C19" i="1"/>
  <c r="L20" i="1"/>
  <c r="L21" i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17" i="3"/>
  <c r="L18" i="3"/>
  <c r="L20" i="3"/>
  <c r="L21" i="3"/>
  <c r="L22" i="3"/>
  <c r="L23" i="3"/>
  <c r="L24" i="3"/>
  <c r="L25" i="3"/>
  <c r="L26" i="3"/>
  <c r="L27" i="3"/>
  <c r="L28" i="3"/>
  <c r="L29" i="3"/>
  <c r="L30" i="3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46" i="9"/>
  <c r="L45" i="9"/>
  <c r="L44" i="9"/>
  <c r="L43" i="9"/>
  <c r="L42" i="9"/>
  <c r="L41" i="9"/>
  <c r="L40" i="9"/>
  <c r="L39" i="9"/>
  <c r="L38" i="9"/>
  <c r="L37" i="9"/>
  <c r="L36" i="9"/>
  <c r="L35" i="9"/>
  <c r="L34" i="9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47" i="12"/>
  <c r="L46" i="12"/>
  <c r="L45" i="12"/>
  <c r="L44" i="12"/>
  <c r="L43" i="12"/>
  <c r="L42" i="12"/>
  <c r="L41" i="12"/>
  <c r="L40" i="12"/>
  <c r="L39" i="12"/>
  <c r="L38" i="12"/>
  <c r="L37" i="12"/>
  <c r="L36" i="12"/>
  <c r="L35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17" i="6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17" i="5"/>
  <c r="L17" i="4"/>
  <c r="L19" i="3"/>
  <c r="L19" i="2"/>
  <c r="L20" i="2"/>
  <c r="L21" i="2"/>
  <c r="L22" i="2"/>
  <c r="L23" i="2"/>
  <c r="L26" i="2"/>
  <c r="L27" i="2"/>
  <c r="L28" i="2"/>
  <c r="L29" i="2"/>
  <c r="L30" i="2"/>
  <c r="L33" i="2"/>
  <c r="L34" i="2"/>
  <c r="L35" i="2"/>
  <c r="L36" i="2"/>
  <c r="L37" i="2"/>
  <c r="L40" i="2"/>
  <c r="L41" i="2"/>
  <c r="L42" i="2"/>
  <c r="L43" i="2"/>
  <c r="L44" i="2"/>
  <c r="B47" i="8"/>
  <c r="A47" i="8"/>
  <c r="B18" i="8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C22" i="13" l="1"/>
  <c r="C21" i="13"/>
  <c r="C19" i="13"/>
  <c r="C15" i="13"/>
  <c r="C14" i="13"/>
  <c r="C13" i="13"/>
  <c r="C12" i="13"/>
  <c r="C11" i="13"/>
  <c r="B22" i="9"/>
  <c r="G5" i="1" l="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17" i="11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17" i="10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17" i="12"/>
  <c r="A18" i="9"/>
  <c r="A19" i="9"/>
  <c r="A20" i="9"/>
  <c r="A21" i="9"/>
  <c r="A22" i="9"/>
  <c r="A17" i="9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17" i="7"/>
  <c r="A17" i="8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17" i="6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18" i="4"/>
  <c r="A19" i="4"/>
  <c r="A20" i="4"/>
  <c r="A21" i="4"/>
  <c r="A22" i="4"/>
  <c r="A23" i="4"/>
  <c r="A24" i="4"/>
  <c r="A17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17" i="3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17" i="2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17" i="1"/>
  <c r="C24" i="13"/>
  <c r="C20" i="13"/>
  <c r="C18" i="13"/>
  <c r="B11" i="13"/>
  <c r="C17" i="13"/>
  <c r="C14" i="1"/>
  <c r="D14" i="2" l="1"/>
  <c r="D14" i="3" s="1"/>
  <c r="D14" i="4" s="1"/>
  <c r="D14" i="5" s="1"/>
  <c r="D14" i="6" s="1"/>
  <c r="D14" i="8" s="1"/>
  <c r="D14" i="7" s="1"/>
  <c r="D14" i="9" s="1"/>
  <c r="D14" i="12" s="1"/>
  <c r="D14" i="10" s="1"/>
  <c r="D14" i="11" s="1"/>
  <c r="B15" i="13" l="1"/>
  <c r="B14" i="13"/>
  <c r="B21" i="13"/>
  <c r="B20" i="13"/>
  <c r="B19" i="13"/>
  <c r="B18" i="13"/>
  <c r="B13" i="13"/>
  <c r="B12" i="13"/>
  <c r="B16" i="13"/>
  <c r="B17" i="13"/>
  <c r="B22" i="13"/>
  <c r="E12" i="13" l="1"/>
  <c r="E13" i="13" s="1"/>
  <c r="E14" i="13" s="1"/>
  <c r="E15" i="13" s="1"/>
  <c r="E16" i="13" s="1"/>
  <c r="E17" i="13" s="1"/>
  <c r="E18" i="13" l="1"/>
  <c r="E19" i="13" s="1"/>
  <c r="G5" i="2"/>
  <c r="D11" i="13"/>
  <c r="D17" i="13"/>
  <c r="C4" i="14"/>
  <c r="C53" i="1" l="1"/>
  <c r="C14" i="2" s="1"/>
  <c r="C51" i="2" s="1"/>
  <c r="C14" i="3" s="1"/>
  <c r="C53" i="3" s="1"/>
  <c r="C14" i="4" s="1"/>
  <c r="C52" i="4" s="1"/>
  <c r="C14" i="5" s="1"/>
  <c r="E20" i="13"/>
  <c r="E21" i="13" s="1"/>
  <c r="E22" i="13" s="1"/>
  <c r="G5" i="9"/>
  <c r="G5" i="5"/>
  <c r="G5" i="6"/>
  <c r="G5" i="3"/>
  <c r="G5" i="8"/>
  <c r="D14" i="13"/>
  <c r="G5" i="4"/>
  <c r="D13" i="13"/>
  <c r="D16" i="13"/>
  <c r="D12" i="13"/>
  <c r="D15" i="13"/>
  <c r="A5" i="2"/>
  <c r="C5" i="2"/>
  <c r="C5" i="9"/>
  <c r="B7" i="11"/>
  <c r="C49" i="11"/>
  <c r="B18" i="1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E5" i="11"/>
  <c r="C5" i="11"/>
  <c r="A2" i="11"/>
  <c r="B7" i="10"/>
  <c r="C48" i="10"/>
  <c r="B18" i="10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E5" i="10"/>
  <c r="C5" i="10"/>
  <c r="A2" i="10"/>
  <c r="B7" i="12"/>
  <c r="C49" i="12"/>
  <c r="B18" i="12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E5" i="12"/>
  <c r="C5" i="12"/>
  <c r="A2" i="12"/>
  <c r="B7" i="9"/>
  <c r="C48" i="9"/>
  <c r="B18" i="9"/>
  <c r="B19" i="9" s="1"/>
  <c r="B20" i="9" s="1"/>
  <c r="B21" i="9" s="1"/>
  <c r="B23" i="9" s="1"/>
  <c r="E5" i="9"/>
  <c r="A2" i="9"/>
  <c r="B7" i="7"/>
  <c r="C49" i="7"/>
  <c r="B18" i="7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E5" i="7"/>
  <c r="C5" i="7"/>
  <c r="A2" i="7"/>
  <c r="B7" i="8"/>
  <c r="C49" i="8"/>
  <c r="E5" i="8"/>
  <c r="C5" i="8"/>
  <c r="A2" i="8"/>
  <c r="B7" i="6"/>
  <c r="C48" i="6"/>
  <c r="B18" i="6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E5" i="6"/>
  <c r="C5" i="6"/>
  <c r="A2" i="6"/>
  <c r="B7" i="5"/>
  <c r="C49" i="5"/>
  <c r="B18" i="5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E5" i="5"/>
  <c r="C5" i="5"/>
  <c r="A2" i="5"/>
  <c r="B7" i="4"/>
  <c r="C48" i="4"/>
  <c r="B18" i="4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E5" i="4"/>
  <c r="C5" i="4"/>
  <c r="A2" i="4"/>
  <c r="B7" i="3"/>
  <c r="C49" i="3"/>
  <c r="B18" i="3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E5" i="3"/>
  <c r="C5" i="3"/>
  <c r="A2" i="3"/>
  <c r="C49" i="1"/>
  <c r="C50" i="1" s="1"/>
  <c r="B7" i="2"/>
  <c r="C47" i="2"/>
  <c r="B18" i="2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E5" i="2"/>
  <c r="A2" i="2"/>
  <c r="B7" i="1"/>
  <c r="C5" i="1"/>
  <c r="A2" i="1"/>
  <c r="E5" i="1"/>
  <c r="B19" i="8" l="1"/>
  <c r="A18" i="8"/>
  <c r="B24" i="9"/>
  <c r="A23" i="9"/>
  <c r="C14" i="6"/>
  <c r="C52" i="6" s="1"/>
  <c r="C14" i="8" s="1"/>
  <c r="C53" i="8" s="1"/>
  <c r="C14" i="7" s="1"/>
  <c r="C53" i="7" s="1"/>
  <c r="C14" i="9" s="1"/>
  <c r="C52" i="9" s="1"/>
  <c r="C14" i="12" s="1"/>
  <c r="C53" i="12" s="1"/>
  <c r="C14" i="10" s="1"/>
  <c r="C52" i="10" s="1"/>
  <c r="C14" i="11" s="1"/>
  <c r="C53" i="11" s="1"/>
  <c r="C53" i="5"/>
  <c r="D18" i="13"/>
  <c r="C7" i="7" s="1"/>
  <c r="G5" i="7"/>
  <c r="C15" i="14"/>
  <c r="D30" i="14" s="1"/>
  <c r="C14" i="14"/>
  <c r="F29" i="14" s="1"/>
  <c r="C13" i="14"/>
  <c r="F28" i="14" s="1"/>
  <c r="C12" i="14"/>
  <c r="D27" i="14" s="1"/>
  <c r="C11" i="14"/>
  <c r="E26" i="14" s="1"/>
  <c r="C10" i="14"/>
  <c r="H25" i="14" s="1"/>
  <c r="C9" i="14"/>
  <c r="E24" i="14" s="1"/>
  <c r="C8" i="14"/>
  <c r="D23" i="14" s="1"/>
  <c r="C7" i="14"/>
  <c r="E22" i="14" s="1"/>
  <c r="C6" i="14"/>
  <c r="F21" i="14" s="1"/>
  <c r="C5" i="14"/>
  <c r="E20" i="14" s="1"/>
  <c r="E19" i="14"/>
  <c r="C7" i="8"/>
  <c r="C7" i="6"/>
  <c r="C7" i="5"/>
  <c r="C7" i="4"/>
  <c r="C7" i="3"/>
  <c r="C7" i="2"/>
  <c r="H19" i="14"/>
  <c r="L19" i="14"/>
  <c r="B24" i="13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20" i="8" l="1"/>
  <c r="A19" i="8"/>
  <c r="F20" i="14"/>
  <c r="B25" i="9"/>
  <c r="A24" i="9"/>
  <c r="J5" i="14"/>
  <c r="K5" i="14"/>
  <c r="K28" i="14"/>
  <c r="J28" i="14"/>
  <c r="H13" i="14"/>
  <c r="K13" i="14"/>
  <c r="D13" i="14"/>
  <c r="E9" i="14"/>
  <c r="I24" i="14"/>
  <c r="L22" i="14"/>
  <c r="G24" i="14"/>
  <c r="L30" i="14"/>
  <c r="G30" i="14"/>
  <c r="K30" i="14"/>
  <c r="H30" i="14"/>
  <c r="D14" i="14"/>
  <c r="L29" i="14"/>
  <c r="J14" i="14"/>
  <c r="D29" i="14"/>
  <c r="I14" i="14"/>
  <c r="K14" i="14"/>
  <c r="G13" i="14"/>
  <c r="D28" i="14"/>
  <c r="K27" i="14"/>
  <c r="F25" i="14"/>
  <c r="C25" i="14"/>
  <c r="F9" i="14"/>
  <c r="L9" i="14"/>
  <c r="D6" i="14"/>
  <c r="D21" i="14"/>
  <c r="I5" i="14"/>
  <c r="D20" i="14"/>
  <c r="K29" i="14"/>
  <c r="I29" i="14"/>
  <c r="E29" i="14"/>
  <c r="H26" i="14"/>
  <c r="G25" i="14"/>
  <c r="L26" i="14"/>
  <c r="D9" i="14"/>
  <c r="D5" i="14"/>
  <c r="E5" i="14"/>
  <c r="F5" i="14"/>
  <c r="G5" i="14"/>
  <c r="H5" i="14"/>
  <c r="I9" i="14"/>
  <c r="K9" i="14"/>
  <c r="L13" i="14"/>
  <c r="L5" i="14"/>
  <c r="C20" i="14"/>
  <c r="L28" i="14"/>
  <c r="L24" i="14"/>
  <c r="L20" i="14"/>
  <c r="J20" i="14"/>
  <c r="I26" i="14"/>
  <c r="I22" i="14"/>
  <c r="H20" i="14"/>
  <c r="G20" i="14"/>
  <c r="F30" i="14"/>
  <c r="F22" i="14"/>
  <c r="K24" i="14"/>
  <c r="I20" i="14"/>
  <c r="H24" i="14"/>
  <c r="G28" i="14"/>
  <c r="D24" i="14"/>
  <c r="K20" i="14"/>
  <c r="H23" i="14"/>
  <c r="F24" i="14"/>
  <c r="F6" i="14"/>
  <c r="G10" i="14"/>
  <c r="H10" i="14"/>
  <c r="I10" i="14"/>
  <c r="J10" i="14"/>
  <c r="L14" i="14"/>
  <c r="L6" i="14"/>
  <c r="K21" i="14"/>
  <c r="J25" i="14"/>
  <c r="I21" i="14"/>
  <c r="H29" i="14"/>
  <c r="G29" i="14"/>
  <c r="E25" i="14"/>
  <c r="D10" i="14"/>
  <c r="F14" i="14"/>
  <c r="H6" i="14"/>
  <c r="J6" i="14"/>
  <c r="K10" i="14"/>
  <c r="J21" i="14"/>
  <c r="I25" i="14"/>
  <c r="H21" i="14"/>
  <c r="G21" i="14"/>
  <c r="E21" i="14"/>
  <c r="D25" i="14"/>
  <c r="E14" i="14"/>
  <c r="E10" i="14"/>
  <c r="F10" i="14"/>
  <c r="G14" i="14"/>
  <c r="H14" i="14"/>
  <c r="L10" i="14"/>
  <c r="C29" i="14"/>
  <c r="L25" i="14"/>
  <c r="K25" i="14"/>
  <c r="J29" i="14"/>
  <c r="G27" i="14"/>
  <c r="G5" i="12"/>
  <c r="D19" i="13"/>
  <c r="C7" i="9" s="1"/>
  <c r="I13" i="14"/>
  <c r="I28" i="14"/>
  <c r="E13" i="14"/>
  <c r="F13" i="14"/>
  <c r="J13" i="14"/>
  <c r="C28" i="14"/>
  <c r="H28" i="14"/>
  <c r="E28" i="14"/>
  <c r="H27" i="14"/>
  <c r="L27" i="14"/>
  <c r="F27" i="14"/>
  <c r="G9" i="14"/>
  <c r="J9" i="14"/>
  <c r="J24" i="14"/>
  <c r="H9" i="14"/>
  <c r="C24" i="14"/>
  <c r="C16" i="14"/>
  <c r="L23" i="14"/>
  <c r="G23" i="14"/>
  <c r="K23" i="14"/>
  <c r="E6" i="14"/>
  <c r="G6" i="14"/>
  <c r="I6" i="14"/>
  <c r="K6" i="14"/>
  <c r="C21" i="14"/>
  <c r="L21" i="14"/>
  <c r="C7" i="1"/>
  <c r="C51" i="1" s="1"/>
  <c r="C13" i="2" s="1"/>
  <c r="C48" i="2" s="1"/>
  <c r="C49" i="2" s="1"/>
  <c r="C13" i="3" s="1"/>
  <c r="C50" i="3" s="1"/>
  <c r="C51" i="3" s="1"/>
  <c r="C13" i="4" s="1"/>
  <c r="C49" i="4" s="1"/>
  <c r="C50" i="4" s="1"/>
  <c r="C13" i="5" s="1"/>
  <c r="C50" i="5" s="1"/>
  <c r="C51" i="5" s="1"/>
  <c r="C13" i="6" s="1"/>
  <c r="C49" i="6" s="1"/>
  <c r="C50" i="6" s="1"/>
  <c r="C13" i="8" s="1"/>
  <c r="C50" i="8" s="1"/>
  <c r="C51" i="8" s="1"/>
  <c r="C13" i="7" s="1"/>
  <c r="C50" i="7" s="1"/>
  <c r="C51" i="7" s="1"/>
  <c r="C13" i="9" s="1"/>
  <c r="C49" i="9" s="1"/>
  <c r="D22" i="14"/>
  <c r="F19" i="14"/>
  <c r="F26" i="14"/>
  <c r="H22" i="14"/>
  <c r="D26" i="14"/>
  <c r="I19" i="14"/>
  <c r="D19" i="14"/>
  <c r="F23" i="14"/>
  <c r="D4" i="14"/>
  <c r="D12" i="14"/>
  <c r="D8" i="14"/>
  <c r="E4" i="14"/>
  <c r="E12" i="14"/>
  <c r="E8" i="14"/>
  <c r="F4" i="14"/>
  <c r="F12" i="14"/>
  <c r="F8" i="14"/>
  <c r="G4" i="14"/>
  <c r="G12" i="14"/>
  <c r="G8" i="14"/>
  <c r="H4" i="14"/>
  <c r="H12" i="14"/>
  <c r="H8" i="14"/>
  <c r="I4" i="14"/>
  <c r="I12" i="14"/>
  <c r="I8" i="14"/>
  <c r="J4" i="14"/>
  <c r="J12" i="14"/>
  <c r="J8" i="14"/>
  <c r="K4" i="14"/>
  <c r="K12" i="14"/>
  <c r="K8" i="14"/>
  <c r="L4" i="14"/>
  <c r="L12" i="14"/>
  <c r="L8" i="14"/>
  <c r="C27" i="14"/>
  <c r="C23" i="14"/>
  <c r="C19" i="14"/>
  <c r="K19" i="14"/>
  <c r="K26" i="14"/>
  <c r="K22" i="14"/>
  <c r="J30" i="14"/>
  <c r="J27" i="14"/>
  <c r="J23" i="14"/>
  <c r="G19" i="14"/>
  <c r="G26" i="14"/>
  <c r="G22" i="14"/>
  <c r="E30" i="14"/>
  <c r="E27" i="14"/>
  <c r="E23" i="14"/>
  <c r="D15" i="14"/>
  <c r="D11" i="14"/>
  <c r="D7" i="14"/>
  <c r="E15" i="14"/>
  <c r="E11" i="14"/>
  <c r="E7" i="14"/>
  <c r="F15" i="14"/>
  <c r="F11" i="14"/>
  <c r="F7" i="14"/>
  <c r="G15" i="14"/>
  <c r="G11" i="14"/>
  <c r="G7" i="14"/>
  <c r="H15" i="14"/>
  <c r="H11" i="14"/>
  <c r="H7" i="14"/>
  <c r="I15" i="14"/>
  <c r="I11" i="14"/>
  <c r="I7" i="14"/>
  <c r="J15" i="14"/>
  <c r="J11" i="14"/>
  <c r="J7" i="14"/>
  <c r="K15" i="14"/>
  <c r="K11" i="14"/>
  <c r="K7" i="14"/>
  <c r="L15" i="14"/>
  <c r="L11" i="14"/>
  <c r="L7" i="14"/>
  <c r="C30" i="14"/>
  <c r="C26" i="14"/>
  <c r="C22" i="14"/>
  <c r="J19" i="14"/>
  <c r="J26" i="14"/>
  <c r="J22" i="14"/>
  <c r="I30" i="14"/>
  <c r="I27" i="14"/>
  <c r="I23" i="14"/>
  <c r="B21" i="8" l="1"/>
  <c r="A20" i="8"/>
  <c r="A25" i="9"/>
  <c r="B26" i="9"/>
  <c r="H31" i="14"/>
  <c r="L31" i="14"/>
  <c r="C50" i="9"/>
  <c r="C13" i="12" s="1"/>
  <c r="C50" i="12" s="1"/>
  <c r="G5" i="10"/>
  <c r="D20" i="13"/>
  <c r="E31" i="14"/>
  <c r="F31" i="14"/>
  <c r="D31" i="14"/>
  <c r="C31" i="14"/>
  <c r="K16" i="14"/>
  <c r="I31" i="14"/>
  <c r="H16" i="14"/>
  <c r="I16" i="14"/>
  <c r="E16" i="14"/>
  <c r="G16" i="14"/>
  <c r="J31" i="14"/>
  <c r="G31" i="14"/>
  <c r="L16" i="14"/>
  <c r="D16" i="14"/>
  <c r="K31" i="14"/>
  <c r="J16" i="14"/>
  <c r="F16" i="14"/>
  <c r="B22" i="8" l="1"/>
  <c r="A21" i="8"/>
  <c r="B27" i="9"/>
  <c r="A26" i="9"/>
  <c r="C7" i="12"/>
  <c r="C51" i="12" s="1"/>
  <c r="C13" i="10" s="1"/>
  <c r="C49" i="10" s="1"/>
  <c r="D21" i="13"/>
  <c r="C7" i="10" s="1"/>
  <c r="B23" i="8" l="1"/>
  <c r="A22" i="8"/>
  <c r="B28" i="9"/>
  <c r="A27" i="9"/>
  <c r="D22" i="13"/>
  <c r="C7" i="11" s="1"/>
  <c r="G5" i="11"/>
  <c r="C50" i="10"/>
  <c r="C13" i="11" s="1"/>
  <c r="C50" i="11" s="1"/>
  <c r="B24" i="8" l="1"/>
  <c r="A23" i="8"/>
  <c r="B29" i="9"/>
  <c r="A28" i="9"/>
  <c r="D24" i="13"/>
  <c r="C51" i="11"/>
  <c r="B25" i="8" l="1"/>
  <c r="A24" i="8"/>
  <c r="B30" i="9"/>
  <c r="A29" i="9"/>
  <c r="B26" i="8" l="1"/>
  <c r="A25" i="8"/>
  <c r="B31" i="9"/>
  <c r="A30" i="9"/>
  <c r="B27" i="8" l="1"/>
  <c r="A26" i="8"/>
  <c r="B32" i="9"/>
  <c r="A31" i="9"/>
  <c r="B28" i="8" l="1"/>
  <c r="A27" i="8"/>
  <c r="B33" i="9"/>
  <c r="A32" i="9"/>
  <c r="B29" i="8" l="1"/>
  <c r="A28" i="8"/>
  <c r="B34" i="9"/>
  <c r="A33" i="9"/>
  <c r="B30" i="8" l="1"/>
  <c r="A29" i="8"/>
  <c r="B35" i="9"/>
  <c r="A34" i="9"/>
  <c r="B31" i="8" l="1"/>
  <c r="A30" i="8"/>
  <c r="B36" i="9"/>
  <c r="A35" i="9"/>
  <c r="B32" i="8" l="1"/>
  <c r="A31" i="8"/>
  <c r="B37" i="9"/>
  <c r="A36" i="9"/>
  <c r="B33" i="8" l="1"/>
  <c r="A32" i="8"/>
  <c r="B38" i="9"/>
  <c r="A37" i="9"/>
  <c r="B34" i="8" l="1"/>
  <c r="A33" i="8"/>
  <c r="B39" i="9"/>
  <c r="A38" i="9"/>
  <c r="B35" i="8" l="1"/>
  <c r="A34" i="8"/>
  <c r="B40" i="9"/>
  <c r="A39" i="9"/>
  <c r="B36" i="8" l="1"/>
  <c r="A35" i="8"/>
  <c r="B41" i="9"/>
  <c r="A40" i="9"/>
  <c r="B37" i="8" l="1"/>
  <c r="A36" i="8"/>
  <c r="B42" i="9"/>
  <c r="A41" i="9"/>
  <c r="B38" i="8" l="1"/>
  <c r="A37" i="8"/>
  <c r="B43" i="9"/>
  <c r="A42" i="9"/>
  <c r="B39" i="8" l="1"/>
  <c r="A38" i="8"/>
  <c r="B44" i="9"/>
  <c r="A43" i="9"/>
  <c r="B40" i="8" l="1"/>
  <c r="A39" i="8"/>
  <c r="B45" i="9"/>
  <c r="A44" i="9"/>
  <c r="B41" i="8" l="1"/>
  <c r="A40" i="8"/>
  <c r="B46" i="9"/>
  <c r="A46" i="9" s="1"/>
  <c r="A45" i="9"/>
  <c r="B42" i="8" l="1"/>
  <c r="A41" i="8"/>
  <c r="B43" i="8" l="1"/>
  <c r="A42" i="8"/>
  <c r="B44" i="8" l="1"/>
  <c r="A43" i="8"/>
  <c r="B45" i="8" l="1"/>
  <c r="A44" i="8"/>
  <c r="B46" i="8" l="1"/>
  <c r="A46" i="8" s="1"/>
  <c r="A45" i="8"/>
</calcChain>
</file>

<file path=xl/sharedStrings.xml><?xml version="1.0" encoding="utf-8"?>
<sst xmlns="http://schemas.openxmlformats.org/spreadsheetml/2006/main" count="399" uniqueCount="98">
  <si>
    <t>Monat:</t>
  </si>
  <si>
    <t>Saldoübertrag:</t>
  </si>
  <si>
    <t>STUNDEN:</t>
  </si>
  <si>
    <t>FERIEN :</t>
  </si>
  <si>
    <t>Tag</t>
  </si>
  <si>
    <t>Datum</t>
  </si>
  <si>
    <t>Stunden</t>
  </si>
  <si>
    <t>Bemerkungen</t>
  </si>
  <si>
    <t>Total Stunden</t>
  </si>
  <si>
    <t>Total + Saldo</t>
  </si>
  <si>
    <t>Differenz</t>
  </si>
  <si>
    <t>Stundensaldo per Ende Monat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</si>
  <si>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</si>
  <si>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</si>
  <si>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</si>
  <si>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</si>
  <si>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</si>
  <si>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</si>
  <si>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</si>
  <si>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</si>
  <si>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Oktober</t>
  </si>
  <si>
    <t xml:space="preserve">  Ueberzeit aus Vormonat</t>
  </si>
  <si>
    <t>Jahr</t>
  </si>
  <si>
    <t xml:space="preserve">Sollarbeitszeit Jan.-Dez. </t>
  </si>
  <si>
    <t>%</t>
  </si>
  <si>
    <t>September</t>
  </si>
  <si>
    <t>November</t>
  </si>
  <si>
    <t>Dezember</t>
  </si>
  <si>
    <t xml:space="preserve">Neujahr </t>
  </si>
  <si>
    <t>Total</t>
  </si>
  <si>
    <t>Beschäftigungsgrad</t>
  </si>
  <si>
    <t xml:space="preserve">Sollstunden </t>
  </si>
  <si>
    <t>100% (42 Std.)</t>
  </si>
  <si>
    <t>Beschäftigungsgrad:</t>
  </si>
  <si>
    <t xml:space="preserve">Name:                 </t>
  </si>
  <si>
    <t>Name:</t>
  </si>
  <si>
    <t xml:space="preserve">Datum und Unterschrift der Arbeitnehmerin/des Arbeitnehmers:   </t>
  </si>
  <si>
    <t xml:space="preserve">Datum und Unterschrift der Arbeitnehmerin/des Arbeitnehmers:   				</t>
  </si>
  <si>
    <t>Stundenblatt</t>
  </si>
  <si>
    <t>Karfreitag</t>
  </si>
  <si>
    <t>Ostermontag</t>
  </si>
  <si>
    <t>Auffahrt</t>
  </si>
  <si>
    <t>Pfingstmontag</t>
  </si>
  <si>
    <t>Bundesfeiertag</t>
  </si>
  <si>
    <t>Weihnachten</t>
  </si>
  <si>
    <t>Stephanstag</t>
  </si>
  <si>
    <t>individueller BG</t>
  </si>
  <si>
    <t>Ort</t>
  </si>
  <si>
    <t>Arbeitgeber</t>
  </si>
  <si>
    <t>Vorname Nachname</t>
  </si>
  <si>
    <t># Arbeitstage</t>
  </si>
  <si>
    <t>Feiertage, die auf Arbeitstage fallen</t>
  </si>
  <si>
    <t>SOLL-Arbeitszeiten 2023 für Teilzeitbeschäftigte</t>
  </si>
  <si>
    <t>Tag der Arbeit</t>
  </si>
  <si>
    <t>BEBB - Basler Inventar der Bernoulli-Briefwechsel</t>
  </si>
  <si>
    <t>Neujahr</t>
  </si>
  <si>
    <t>Dies Academicus</t>
  </si>
  <si>
    <t xml:space="preserve">  Ueberzeit aus 2024</t>
  </si>
  <si>
    <t>Stundensaldo per 31.01.2025</t>
  </si>
  <si>
    <t>Feriensaldo per 31.01.2025</t>
  </si>
  <si>
    <t>Stundensaldo per 28.02.2025</t>
  </si>
  <si>
    <t>Feriensaldo per 28.02.2025</t>
  </si>
  <si>
    <t>Stundensaldo per 31.03.2025</t>
  </si>
  <si>
    <t>Feriensaldo per 31.03.2025</t>
  </si>
  <si>
    <t>Stundensaldo per 30.04.2025</t>
  </si>
  <si>
    <t>Feriensaldo per 30.04.2025</t>
  </si>
  <si>
    <t>Stundensaldo per 31.05.2025</t>
  </si>
  <si>
    <t>Feriensaldo per 31.05.2025</t>
  </si>
  <si>
    <t>Stundensaldo per 30.06.2025</t>
  </si>
  <si>
    <t>Feriensaldo per 30.06.2025</t>
  </si>
  <si>
    <t>Stundensaldo per 31.07.2025</t>
  </si>
  <si>
    <t>Feriensaldo per 31.07.2025</t>
  </si>
  <si>
    <t>Stundensaldo per 31.08.2025</t>
  </si>
  <si>
    <t>Feriensaldo per 31.08.2025</t>
  </si>
  <si>
    <t>Stundensaldo per 30.09.2025</t>
  </si>
  <si>
    <t>Feriensaldo per 30.09.2025</t>
  </si>
  <si>
    <t>Stundensaldo per 31.10.2025</t>
  </si>
  <si>
    <t>Feriensaldo per 31.10.2025</t>
  </si>
  <si>
    <t>Stundensaldo per 30.11.2025</t>
  </si>
  <si>
    <t>Feriensaldo per 30.11.2025</t>
  </si>
  <si>
    <t>Stundensaldo per 31.12.2025</t>
  </si>
  <si>
    <t>Feriensaldo per 31.12.2025</t>
  </si>
  <si>
    <t xml:space="preserve">  (5 W + 0 Tg Vortrag aus 2024)</t>
  </si>
  <si>
    <t>Feiertage: Neujahr, Fastnachtsmontag 0.5, Fasnachtsmittwoch 0.5, Gründonnerstag 0.5, Karfreitag, Ostermontag, Tag der Arbeit, Auffahrt, Freitag nach Auffahrt, Pfingstmontag, Bundesfeiertag, Dies Academicus, Heilig Abend 0.5, Weihnachten, Stephanstag, Silvester 0.5</t>
  </si>
  <si>
    <t>Gründonnerstag (0.5)</t>
  </si>
  <si>
    <t>Fasnachtsmittwoch Nachmittag (0.5)</t>
  </si>
  <si>
    <t>Fasnachtsmontag Nachmittag (0.5)</t>
  </si>
  <si>
    <t>Heiligabend (Nachmittag 0.5)</t>
  </si>
  <si>
    <t>Silvester Nachmittag (0.5)</t>
  </si>
  <si>
    <t>Fasnachtsmontag, Fasnachtsmittwoch</t>
  </si>
  <si>
    <t>Gründonnerstag, Karfreitag, Ostermontag</t>
  </si>
  <si>
    <t>Tag der Arbeit, Auffahrt, Freitag nach Auffahrt</t>
  </si>
  <si>
    <t>Heiligabend, Weihnachten, Stephanstag, Silvester</t>
  </si>
  <si>
    <t>In</t>
  </si>
  <si>
    <t>Out</t>
  </si>
  <si>
    <t>Pausenzeit</t>
  </si>
  <si>
    <t>Arbeitszeit</t>
  </si>
  <si>
    <t>Freitag nach Auffahrt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</si>
</sst>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400]h:mm:ss\ AM/PM"/>
  </numFmts>
  <fonts count="22" x14ac:knownFonts="1">
    <font>
      <sz val="9"/>
      <name val="Geneva"/>
    </font>
    <font>
      <b/>
      <sz val="9"/>
      <name val="Geneva"/>
      <family val="2"/>
    </font>
    <font>
      <sz val="8"/>
      <name val="Geneva"/>
      <family val="2"/>
    </font>
    <font>
      <b/>
      <sz val="16"/>
      <name val="Geneva"/>
      <family val="2"/>
    </font>
    <font>
      <sz val="16"/>
      <name val="Geneva"/>
      <family val="2"/>
    </font>
    <font>
      <b/>
      <sz val="10"/>
      <name val="Geneva"/>
      <family val="2"/>
    </font>
    <font>
      <sz val="10"/>
      <name val="Geneva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sz val="9"/>
      <name val="Arial"/>
      <family val="2"/>
    </font>
    <font>
      <b/>
      <sz val="15"/>
      <color indexed="18"/>
      <name val="Arial"/>
      <family val="2"/>
    </font>
    <font>
      <b/>
      <sz val="14"/>
      <color indexed="18"/>
      <name val="Arial"/>
      <family val="2"/>
    </font>
    <font>
      <sz val="14"/>
      <color indexed="18"/>
      <name val="Arial"/>
      <family val="2"/>
    </font>
    <font>
      <b/>
      <u/>
      <sz val="14"/>
      <name val="Arial"/>
      <family val="2"/>
    </font>
    <font>
      <u/>
      <sz val="1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5"/>
      <color rgb="FF00B0F0"/>
      <name val="Arial"/>
      <family val="2"/>
    </font>
    <font>
      <b/>
      <sz val="14"/>
      <color rgb="FF00B0F0"/>
      <name val="Arial"/>
      <family val="2"/>
    </font>
    <font>
      <sz val="14"/>
      <color rgb="FF00B0F0"/>
      <name val="Arial"/>
      <family val="2"/>
    </font>
    <font>
      <sz val="12"/>
      <name val="Arial"/>
      <family val="2"/>
    </font>
    <font>
      <sz val="10"/>
      <color rgb="FFFFFF9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4">
    <xf numFmtId="0" fontId="0" fillId="0" borderId="0" xfId="0"/>
    <xf numFmtId="0" fontId="1" fillId="0" borderId="0" xfId="0" applyFont="1"/>
    <xf numFmtId="0" fontId="5" fillId="0" borderId="0" xfId="0" applyFont="1"/>
    <xf numFmtId="0" fontId="5" fillId="4" borderId="4" xfId="0" applyFont="1" applyFill="1" applyBorder="1"/>
    <xf numFmtId="9" fontId="5" fillId="4" borderId="4" xfId="0" applyNumberFormat="1" applyFont="1" applyFill="1" applyBorder="1"/>
    <xf numFmtId="0" fontId="6" fillId="0" borderId="6" xfId="0" applyFont="1" applyBorder="1"/>
    <xf numFmtId="2" fontId="6" fillId="0" borderId="4" xfId="0" applyNumberFormat="1" applyFont="1" applyBorder="1"/>
    <xf numFmtId="0" fontId="6" fillId="0" borderId="7" xfId="0" applyFont="1" applyBorder="1"/>
    <xf numFmtId="0" fontId="6" fillId="0" borderId="8" xfId="0" applyFont="1" applyBorder="1"/>
    <xf numFmtId="0" fontId="5" fillId="0" borderId="4" xfId="0" applyFont="1" applyBorder="1"/>
    <xf numFmtId="2" fontId="5" fillId="0" borderId="4" xfId="0" applyNumberFormat="1" applyFont="1" applyBorder="1"/>
    <xf numFmtId="0" fontId="6" fillId="0" borderId="0" xfId="0" applyFont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5" fillId="0" borderId="1" xfId="0" applyFont="1" applyBorder="1"/>
    <xf numFmtId="2" fontId="7" fillId="0" borderId="14" xfId="0" applyNumberFormat="1" applyFont="1" applyBorder="1" applyAlignment="1">
      <alignment horizontal="right"/>
    </xf>
    <xf numFmtId="2" fontId="7" fillId="3" borderId="14" xfId="0" applyNumberFormat="1" applyFont="1" applyFill="1" applyBorder="1" applyAlignment="1">
      <alignment horizontal="right"/>
    </xf>
    <xf numFmtId="2" fontId="7" fillId="0" borderId="15" xfId="0" applyNumberFormat="1" applyFont="1" applyBorder="1" applyAlignment="1">
      <alignment horizontal="right"/>
    </xf>
    <xf numFmtId="0" fontId="7" fillId="0" borderId="4" xfId="0" applyFont="1" applyBorder="1"/>
    <xf numFmtId="0" fontId="7" fillId="3" borderId="4" xfId="0" applyFont="1" applyFill="1" applyBorder="1"/>
    <xf numFmtId="0" fontId="7" fillId="8" borderId="4" xfId="0" applyFont="1" applyFill="1" applyBorder="1"/>
    <xf numFmtId="0" fontId="7" fillId="8" borderId="8" xfId="0" applyFont="1" applyFill="1" applyBorder="1"/>
    <xf numFmtId="0" fontId="9" fillId="0" borderId="0" xfId="0" applyFont="1"/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2" fontId="11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2" fontId="15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Font="1"/>
    <xf numFmtId="2" fontId="9" fillId="2" borderId="4" xfId="0" applyNumberFormat="1" applyFont="1" applyFill="1" applyBorder="1"/>
    <xf numFmtId="2" fontId="9" fillId="2" borderId="4" xfId="0" applyNumberFormat="1" applyFont="1" applyFill="1" applyBorder="1" applyAlignment="1">
      <alignment horizontal="right"/>
    </xf>
    <xf numFmtId="0" fontId="15" fillId="0" borderId="0" xfId="0" applyFont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left"/>
    </xf>
    <xf numFmtId="2" fontId="16" fillId="0" borderId="14" xfId="0" applyNumberFormat="1" applyFont="1" applyBorder="1" applyAlignment="1">
      <alignment horizontal="center"/>
    </xf>
    <xf numFmtId="2" fontId="16" fillId="0" borderId="4" xfId="0" applyNumberFormat="1" applyFont="1" applyBorder="1" applyAlignment="1">
      <alignment horizontal="center"/>
    </xf>
    <xf numFmtId="0" fontId="15" fillId="3" borderId="4" xfId="0" applyFont="1" applyFill="1" applyBorder="1" applyAlignment="1">
      <alignment horizontal="center"/>
    </xf>
    <xf numFmtId="2" fontId="15" fillId="0" borderId="4" xfId="0" applyNumberFormat="1" applyFont="1" applyBorder="1"/>
    <xf numFmtId="2" fontId="15" fillId="2" borderId="4" xfId="0" applyNumberFormat="1" applyFont="1" applyFill="1" applyBorder="1"/>
    <xf numFmtId="0" fontId="15" fillId="3" borderId="8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11" fillId="0" borderId="0" xfId="0" applyFont="1"/>
    <xf numFmtId="2" fontId="11" fillId="0" borderId="0" xfId="0" applyNumberFormat="1" applyFont="1"/>
    <xf numFmtId="14" fontId="9" fillId="0" borderId="0" xfId="0" applyNumberFormat="1" applyFont="1"/>
    <xf numFmtId="0" fontId="17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0" xfId="0" applyFont="1"/>
    <xf numFmtId="9" fontId="15" fillId="6" borderId="0" xfId="0" applyNumberFormat="1" applyFont="1" applyFill="1"/>
    <xf numFmtId="9" fontId="15" fillId="0" borderId="0" xfId="0" applyNumberFormat="1" applyFont="1"/>
    <xf numFmtId="0" fontId="18" fillId="0" borderId="0" xfId="0" applyFont="1" applyAlignment="1">
      <alignment horizontal="left"/>
    </xf>
    <xf numFmtId="0" fontId="19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4" fontId="15" fillId="6" borderId="0" xfId="0" applyNumberFormat="1" applyFont="1" applyFill="1"/>
    <xf numFmtId="4" fontId="15" fillId="0" borderId="0" xfId="0" applyNumberFormat="1" applyFont="1"/>
    <xf numFmtId="0" fontId="16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2" fontId="19" fillId="0" borderId="0" xfId="0" applyNumberFormat="1" applyFont="1" applyAlignment="1">
      <alignment horizontal="right"/>
    </xf>
    <xf numFmtId="0" fontId="17" fillId="7" borderId="12" xfId="0" applyFont="1" applyFill="1" applyBorder="1" applyAlignment="1">
      <alignment horizontal="right"/>
    </xf>
    <xf numFmtId="0" fontId="17" fillId="7" borderId="13" xfId="0" applyFont="1" applyFill="1" applyBorder="1" applyAlignment="1">
      <alignment horizontal="right"/>
    </xf>
    <xf numFmtId="0" fontId="17" fillId="5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2" fontId="18" fillId="0" borderId="0" xfId="0" applyNumberFormat="1" applyFont="1" applyAlignment="1">
      <alignment horizontal="right"/>
    </xf>
    <xf numFmtId="164" fontId="15" fillId="0" borderId="0" xfId="0" applyNumberFormat="1" applyFont="1"/>
    <xf numFmtId="0" fontId="20" fillId="0" borderId="0" xfId="0" applyFont="1"/>
    <xf numFmtId="14" fontId="15" fillId="3" borderId="5" xfId="0" applyNumberFormat="1" applyFont="1" applyFill="1" applyBorder="1" applyAlignment="1">
      <alignment horizontal="center"/>
    </xf>
    <xf numFmtId="14" fontId="15" fillId="0" borderId="5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14" fontId="15" fillId="8" borderId="5" xfId="0" applyNumberFormat="1" applyFont="1" applyFill="1" applyBorder="1" applyAlignment="1">
      <alignment horizontal="center"/>
    </xf>
    <xf numFmtId="2" fontId="7" fillId="8" borderId="14" xfId="0" applyNumberFormat="1" applyFont="1" applyFill="1" applyBorder="1" applyAlignment="1">
      <alignment horizontal="right"/>
    </xf>
    <xf numFmtId="2" fontId="7" fillId="8" borderId="15" xfId="0" applyNumberFormat="1" applyFont="1" applyFill="1" applyBorder="1" applyAlignment="1">
      <alignment horizontal="right"/>
    </xf>
    <xf numFmtId="2" fontId="21" fillId="8" borderId="15" xfId="0" applyNumberFormat="1" applyFont="1" applyFill="1" applyBorder="1" applyAlignment="1">
      <alignment horizontal="right"/>
    </xf>
    <xf numFmtId="0" fontId="21" fillId="8" borderId="4" xfId="0" applyFont="1" applyFill="1" applyBorder="1"/>
    <xf numFmtId="0" fontId="15" fillId="0" borderId="4" xfId="0" applyFont="1" applyBorder="1" applyAlignment="1">
      <alignment horizontal="center"/>
    </xf>
    <xf numFmtId="14" fontId="15" fillId="0" borderId="18" xfId="0" applyNumberFormat="1" applyFont="1" applyBorder="1" applyAlignment="1">
      <alignment horizontal="center"/>
    </xf>
    <xf numFmtId="2" fontId="7" fillId="0" borderId="19" xfId="0" applyNumberFormat="1" applyFont="1" applyBorder="1" applyAlignment="1">
      <alignment horizontal="right"/>
    </xf>
    <xf numFmtId="0" fontId="7" fillId="0" borderId="8" xfId="0" applyFont="1" applyBorder="1"/>
    <xf numFmtId="14" fontId="15" fillId="0" borderId="20" xfId="0" applyNumberFormat="1" applyFont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center"/>
    </xf>
    <xf numFmtId="14" fontId="15" fillId="8" borderId="18" xfId="0" applyNumberFormat="1" applyFont="1" applyFill="1" applyBorder="1" applyAlignment="1">
      <alignment horizontal="center"/>
    </xf>
    <xf numFmtId="2" fontId="7" fillId="8" borderId="19" xfId="0" applyNumberFormat="1" applyFont="1" applyFill="1" applyBorder="1" applyAlignment="1">
      <alignment horizontal="right"/>
    </xf>
    <xf numFmtId="14" fontId="15" fillId="8" borderId="20" xfId="0" applyNumberFormat="1" applyFont="1" applyFill="1" applyBorder="1" applyAlignment="1">
      <alignment horizontal="center"/>
    </xf>
    <xf numFmtId="0" fontId="15" fillId="8" borderId="8" xfId="0" applyFont="1" applyFill="1" applyBorder="1" applyAlignment="1">
      <alignment horizontal="center"/>
    </xf>
    <xf numFmtId="165" fontId="9" fillId="0" borderId="4" xfId="0" applyNumberFormat="1" applyFont="1" applyBorder="1"/>
    <xf numFmtId="165" fontId="9" fillId="0" borderId="0" xfId="0" applyNumberFormat="1" applyFont="1"/>
    <xf numFmtId="165" fontId="9" fillId="0" borderId="8" xfId="0" applyNumberFormat="1" applyFont="1" applyBorder="1"/>
    <xf numFmtId="165" fontId="9" fillId="0" borderId="21" xfId="0" applyNumberFormat="1" applyFont="1" applyBorder="1"/>
    <xf numFmtId="165" fontId="9" fillId="0" borderId="3" xfId="0" applyNumberFormat="1" applyFont="1" applyBorder="1"/>
    <xf numFmtId="20" fontId="7" fillId="8" borderId="4" xfId="0" applyNumberFormat="1" applyFont="1" applyFill="1" applyBorder="1"/>
    <xf numFmtId="165" fontId="9" fillId="8" borderId="8" xfId="0" applyNumberFormat="1" applyFont="1" applyFill="1" applyBorder="1"/>
    <xf numFmtId="165" fontId="9" fillId="8" borderId="21" xfId="0" applyNumberFormat="1" applyFont="1" applyFill="1" applyBorder="1"/>
    <xf numFmtId="4" fontId="20" fillId="0" borderId="0" xfId="0" applyNumberFormat="1" applyFont="1" applyAlignment="1">
      <alignment wrapText="1"/>
    </xf>
    <xf numFmtId="0" fontId="20" fillId="0" borderId="0" xfId="0" applyFont="1"/>
    <xf numFmtId="0" fontId="9" fillId="0" borderId="0" xfId="0" applyFont="1"/>
    <xf numFmtId="0" fontId="7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7" fillId="8" borderId="2" xfId="0" applyFont="1" applyFill="1" applyBorder="1" applyAlignment="1">
      <alignment wrapText="1"/>
    </xf>
    <xf numFmtId="0" fontId="7" fillId="8" borderId="3" xfId="0" applyFont="1" applyFill="1" applyBorder="1" applyAlignment="1">
      <alignment wrapText="1"/>
    </xf>
    <xf numFmtId="0" fontId="11" fillId="0" borderId="0" xfId="0" applyFont="1" applyAlignment="1">
      <alignment horizontal="left"/>
    </xf>
    <xf numFmtId="0" fontId="15" fillId="0" borderId="10" xfId="0" applyFont="1" applyBorder="1"/>
    <xf numFmtId="0" fontId="15" fillId="0" borderId="17" xfId="0" applyFont="1" applyBorder="1"/>
    <xf numFmtId="0" fontId="9" fillId="0" borderId="17" xfId="0" applyFont="1" applyBorder="1"/>
    <xf numFmtId="2" fontId="16" fillId="0" borderId="1" xfId="0" applyNumberFormat="1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2" fontId="16" fillId="0" borderId="3" xfId="0" applyNumberFormat="1" applyFont="1" applyBorder="1" applyAlignment="1">
      <alignment horizontal="center"/>
    </xf>
    <xf numFmtId="0" fontId="8" fillId="0" borderId="0" xfId="0" applyFont="1" applyAlignment="1">
      <alignment horizontal="left"/>
    </xf>
    <xf numFmtId="0" fontId="15" fillId="0" borderId="16" xfId="0" applyFont="1" applyBorder="1"/>
    <xf numFmtId="0" fontId="9" fillId="0" borderId="16" xfId="0" applyFont="1" applyBorder="1"/>
    <xf numFmtId="0" fontId="15" fillId="0" borderId="0" xfId="0" applyFo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5" fillId="2" borderId="0" xfId="0" applyFont="1" applyFill="1"/>
    <xf numFmtId="0" fontId="15" fillId="2" borderId="10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3" borderId="1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7" fillId="3" borderId="3" xfId="0" applyFont="1" applyFill="1" applyBorder="1" applyAlignment="1">
      <alignment wrapText="1"/>
    </xf>
    <xf numFmtId="0" fontId="21" fillId="8" borderId="1" xfId="0" applyFont="1" applyFill="1" applyBorder="1" applyAlignment="1">
      <alignment wrapText="1"/>
    </xf>
    <xf numFmtId="0" fontId="21" fillId="8" borderId="2" xfId="0" applyFont="1" applyFill="1" applyBorder="1" applyAlignment="1">
      <alignment wrapText="1"/>
    </xf>
    <xf numFmtId="0" fontId="21" fillId="8" borderId="3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workbookViewId="0">
      <selection activeCell="E11" sqref="E11"/>
    </sheetView>
  </sheetViews>
  <sheetFormatPr baseColWidth="10" defaultColWidth="11.1640625" defaultRowHeight="12" x14ac:dyDescent="0.15"/>
  <cols>
    <col min="1" max="1" width="26.33203125" style="23" customWidth="1"/>
    <col min="2" max="2" width="14.83203125" style="23" customWidth="1"/>
    <col min="3" max="3" width="11.83203125" style="23" customWidth="1"/>
    <col min="4" max="4" width="11.83203125" style="23" bestFit="1" customWidth="1"/>
    <col min="5" max="5" width="12.33203125" style="23" customWidth="1"/>
    <col min="6" max="6" width="3.6640625" style="23" customWidth="1"/>
    <col min="7" max="16384" width="11.1640625" style="23"/>
  </cols>
  <sheetData>
    <row r="1" spans="1:8" ht="23" x14ac:dyDescent="0.25">
      <c r="A1" s="47" t="s">
        <v>48</v>
      </c>
      <c r="B1" s="48"/>
      <c r="C1" s="48"/>
      <c r="D1" s="49"/>
      <c r="E1" s="50"/>
    </row>
    <row r="2" spans="1:8" ht="19" x14ac:dyDescent="0.2">
      <c r="A2" s="51" t="s">
        <v>54</v>
      </c>
      <c r="B2" s="48"/>
      <c r="C2" s="48"/>
      <c r="D2" s="49"/>
      <c r="E2" s="34"/>
    </row>
    <row r="3" spans="1:8" ht="19" x14ac:dyDescent="0.2">
      <c r="A3" s="52"/>
      <c r="B3" s="48"/>
      <c r="C3" s="48"/>
      <c r="D3" s="49"/>
      <c r="E3" s="34"/>
    </row>
    <row r="4" spans="1:8" ht="19" x14ac:dyDescent="0.2">
      <c r="A4" s="52" t="s">
        <v>35</v>
      </c>
      <c r="B4" s="48" t="s">
        <v>49</v>
      </c>
      <c r="C4" s="48"/>
      <c r="D4" s="49"/>
      <c r="E4" s="34"/>
    </row>
    <row r="5" spans="1:8" ht="18" x14ac:dyDescent="0.2">
      <c r="A5" s="27"/>
      <c r="B5" s="48"/>
      <c r="C5" s="48"/>
      <c r="D5" s="49"/>
      <c r="E5" s="34"/>
    </row>
    <row r="6" spans="1:8" ht="18" x14ac:dyDescent="0.2">
      <c r="A6" s="53" t="s">
        <v>22</v>
      </c>
      <c r="B6" s="53">
        <v>2025</v>
      </c>
      <c r="C6" s="53"/>
      <c r="D6" s="53"/>
    </row>
    <row r="7" spans="1:8" ht="18" x14ac:dyDescent="0.2">
      <c r="A7" s="34"/>
      <c r="B7" s="34"/>
      <c r="C7" s="34"/>
      <c r="D7" s="34"/>
    </row>
    <row r="8" spans="1:8" ht="18" x14ac:dyDescent="0.2">
      <c r="A8" s="34" t="s">
        <v>30</v>
      </c>
      <c r="B8" s="54">
        <v>1</v>
      </c>
      <c r="C8" s="55"/>
      <c r="E8" s="56"/>
      <c r="F8" s="57" t="s">
        <v>46</v>
      </c>
      <c r="H8" s="23" t="s">
        <v>83</v>
      </c>
    </row>
    <row r="9" spans="1:8" ht="18" x14ac:dyDescent="0.2">
      <c r="A9" s="34"/>
      <c r="B9" s="54"/>
      <c r="C9" s="55"/>
      <c r="D9" s="58"/>
      <c r="E9" s="56"/>
    </row>
    <row r="10" spans="1:8" ht="19" thickBot="1" x14ac:dyDescent="0.25">
      <c r="A10" s="34" t="s">
        <v>23</v>
      </c>
      <c r="B10" s="59"/>
      <c r="C10" s="23" t="s">
        <v>50</v>
      </c>
      <c r="D10" s="61"/>
      <c r="H10" s="23" t="s">
        <v>51</v>
      </c>
    </row>
    <row r="11" spans="1:8" ht="20" thickBot="1" x14ac:dyDescent="0.25">
      <c r="A11" s="62" t="s">
        <v>12</v>
      </c>
      <c r="B11" s="59">
        <f>C11*8.4</f>
        <v>184.8</v>
      </c>
      <c r="C11" s="60">
        <f>4*5+3-1</f>
        <v>22</v>
      </c>
      <c r="D11" s="63">
        <f>SUM(B11*E11%)</f>
        <v>52.797360000000005</v>
      </c>
      <c r="E11" s="64">
        <v>28.57</v>
      </c>
      <c r="F11" s="65" t="s">
        <v>24</v>
      </c>
      <c r="H11" s="23" t="s">
        <v>55</v>
      </c>
    </row>
    <row r="12" spans="1:8" ht="19" x14ac:dyDescent="0.2">
      <c r="A12" s="62" t="s">
        <v>13</v>
      </c>
      <c r="B12" s="59">
        <f t="shared" ref="B12:B22" si="0">C12*8.4</f>
        <v>168</v>
      </c>
      <c r="C12" s="60">
        <f>4*5</f>
        <v>20</v>
      </c>
      <c r="D12" s="63">
        <f t="shared" ref="D12:D21" si="1">SUM(B12*E12%)</f>
        <v>47.997599999999998</v>
      </c>
      <c r="E12" s="66">
        <f>E11</f>
        <v>28.57</v>
      </c>
      <c r="F12" s="66" t="s">
        <v>24</v>
      </c>
    </row>
    <row r="13" spans="1:8" ht="19" x14ac:dyDescent="0.2">
      <c r="A13" s="62" t="s">
        <v>14</v>
      </c>
      <c r="B13" s="59">
        <f t="shared" si="0"/>
        <v>168</v>
      </c>
      <c r="C13" s="60">
        <f>4*5+1-1</f>
        <v>20</v>
      </c>
      <c r="D13" s="63">
        <f t="shared" si="1"/>
        <v>47.997599999999998</v>
      </c>
      <c r="E13" s="66">
        <f t="shared" ref="E13:E22" si="2">E12</f>
        <v>28.57</v>
      </c>
      <c r="F13" s="66" t="s">
        <v>24</v>
      </c>
      <c r="H13" s="23" t="s">
        <v>89</v>
      </c>
    </row>
    <row r="14" spans="1:8" ht="19" x14ac:dyDescent="0.2">
      <c r="A14" s="62" t="s">
        <v>15</v>
      </c>
      <c r="B14" s="59">
        <f t="shared" si="0"/>
        <v>163.80000000000001</v>
      </c>
      <c r="C14" s="60">
        <f>4*5+2-2.5</f>
        <v>19.5</v>
      </c>
      <c r="D14" s="63">
        <f t="shared" si="1"/>
        <v>46.797660000000008</v>
      </c>
      <c r="E14" s="66">
        <f t="shared" si="2"/>
        <v>28.57</v>
      </c>
      <c r="F14" s="66" t="s">
        <v>24</v>
      </c>
      <c r="H14" s="23" t="s">
        <v>90</v>
      </c>
    </row>
    <row r="15" spans="1:8" ht="19" x14ac:dyDescent="0.2">
      <c r="A15" s="62" t="s">
        <v>16</v>
      </c>
      <c r="B15" s="59">
        <f t="shared" si="0"/>
        <v>151.20000000000002</v>
      </c>
      <c r="C15" s="60">
        <f>4*5+1-3</f>
        <v>18</v>
      </c>
      <c r="D15" s="63">
        <f t="shared" si="1"/>
        <v>43.197840000000006</v>
      </c>
      <c r="E15" s="66">
        <f t="shared" si="2"/>
        <v>28.57</v>
      </c>
      <c r="F15" s="66" t="s">
        <v>24</v>
      </c>
      <c r="H15" s="23" t="s">
        <v>91</v>
      </c>
    </row>
    <row r="16" spans="1:8" ht="19" x14ac:dyDescent="0.2">
      <c r="A16" s="62" t="s">
        <v>17</v>
      </c>
      <c r="B16" s="59">
        <f t="shared" si="0"/>
        <v>168</v>
      </c>
      <c r="C16" s="60">
        <f>4*5+1-1</f>
        <v>20</v>
      </c>
      <c r="D16" s="63">
        <f t="shared" si="1"/>
        <v>47.997599999999998</v>
      </c>
      <c r="E16" s="66">
        <f t="shared" si="2"/>
        <v>28.57</v>
      </c>
      <c r="F16" s="66" t="s">
        <v>24</v>
      </c>
      <c r="H16" s="23" t="s">
        <v>42</v>
      </c>
    </row>
    <row r="17" spans="1:12" ht="19" x14ac:dyDescent="0.2">
      <c r="A17" s="62" t="s">
        <v>18</v>
      </c>
      <c r="B17" s="59">
        <f t="shared" si="0"/>
        <v>193.20000000000002</v>
      </c>
      <c r="C17" s="60">
        <f>4*5+3</f>
        <v>23</v>
      </c>
      <c r="D17" s="63">
        <f t="shared" si="1"/>
        <v>55.197240000000008</v>
      </c>
      <c r="E17" s="66">
        <f t="shared" si="2"/>
        <v>28.57</v>
      </c>
      <c r="F17" s="66" t="s">
        <v>24</v>
      </c>
      <c r="L17" s="67"/>
    </row>
    <row r="18" spans="1:12" ht="19" x14ac:dyDescent="0.2">
      <c r="A18" s="62" t="s">
        <v>19</v>
      </c>
      <c r="B18" s="59">
        <f t="shared" si="0"/>
        <v>168</v>
      </c>
      <c r="C18" s="60">
        <f>4*5+1-1</f>
        <v>20</v>
      </c>
      <c r="D18" s="63">
        <f t="shared" si="1"/>
        <v>47.997599999999998</v>
      </c>
      <c r="E18" s="66">
        <f>E17</f>
        <v>28.57</v>
      </c>
      <c r="F18" s="66" t="s">
        <v>24</v>
      </c>
      <c r="H18" s="23" t="s">
        <v>43</v>
      </c>
    </row>
    <row r="19" spans="1:12" ht="19" x14ac:dyDescent="0.2">
      <c r="A19" s="62" t="s">
        <v>25</v>
      </c>
      <c r="B19" s="59">
        <f t="shared" si="0"/>
        <v>184.8</v>
      </c>
      <c r="C19" s="60">
        <f>4*5+2</f>
        <v>22</v>
      </c>
      <c r="D19" s="63">
        <f t="shared" si="1"/>
        <v>52.797360000000005</v>
      </c>
      <c r="E19" s="66">
        <f t="shared" si="2"/>
        <v>28.57</v>
      </c>
      <c r="F19" s="66" t="s">
        <v>24</v>
      </c>
    </row>
    <row r="20" spans="1:12" ht="19" x14ac:dyDescent="0.2">
      <c r="A20" s="62" t="s">
        <v>20</v>
      </c>
      <c r="B20" s="59">
        <f t="shared" si="0"/>
        <v>193.20000000000002</v>
      </c>
      <c r="C20" s="60">
        <f>4*5+3</f>
        <v>23</v>
      </c>
      <c r="D20" s="63">
        <f t="shared" si="1"/>
        <v>55.197240000000008</v>
      </c>
      <c r="E20" s="66">
        <f t="shared" si="2"/>
        <v>28.57</v>
      </c>
      <c r="F20" s="66" t="s">
        <v>24</v>
      </c>
    </row>
    <row r="21" spans="1:12" ht="19" x14ac:dyDescent="0.2">
      <c r="A21" s="62" t="s">
        <v>26</v>
      </c>
      <c r="B21" s="59">
        <f t="shared" si="0"/>
        <v>168</v>
      </c>
      <c r="C21" s="60">
        <f>4*5+1-1</f>
        <v>20</v>
      </c>
      <c r="D21" s="63">
        <f t="shared" si="1"/>
        <v>47.997599999999998</v>
      </c>
      <c r="E21" s="66">
        <f>E20</f>
        <v>28.57</v>
      </c>
      <c r="F21" s="66" t="s">
        <v>24</v>
      </c>
      <c r="H21" s="23" t="s">
        <v>56</v>
      </c>
    </row>
    <row r="22" spans="1:12" ht="19" x14ac:dyDescent="0.2">
      <c r="A22" s="62" t="s">
        <v>27</v>
      </c>
      <c r="B22" s="59">
        <f t="shared" si="0"/>
        <v>168</v>
      </c>
      <c r="C22" s="60">
        <f>4*5+3-3</f>
        <v>20</v>
      </c>
      <c r="D22" s="63">
        <f>SUM(B22*E22%)</f>
        <v>47.997599999999998</v>
      </c>
      <c r="E22" s="66">
        <f t="shared" si="2"/>
        <v>28.57</v>
      </c>
      <c r="F22" s="66" t="s">
        <v>24</v>
      </c>
      <c r="H22" s="23" t="s">
        <v>92</v>
      </c>
    </row>
    <row r="23" spans="1:12" ht="18" x14ac:dyDescent="0.2">
      <c r="A23" s="62"/>
      <c r="B23" s="59"/>
      <c r="C23" s="60"/>
      <c r="D23" s="68"/>
    </row>
    <row r="24" spans="1:12" ht="18" x14ac:dyDescent="0.2">
      <c r="A24" s="62"/>
      <c r="B24" s="59">
        <f>SUM(B11:B23)</f>
        <v>2079</v>
      </c>
      <c r="C24" s="60">
        <f>SUM(C11:C23)</f>
        <v>247.5</v>
      </c>
      <c r="D24" s="68">
        <f>SUM(D11:D23)</f>
        <v>593.97030000000007</v>
      </c>
    </row>
    <row r="25" spans="1:12" ht="18" x14ac:dyDescent="0.2">
      <c r="A25" s="34"/>
      <c r="B25" s="69"/>
      <c r="C25" s="69"/>
      <c r="D25" s="70"/>
    </row>
    <row r="26" spans="1:12" x14ac:dyDescent="0.15">
      <c r="A26" s="98"/>
      <c r="B26" s="99"/>
      <c r="C26" s="99"/>
      <c r="D26" s="99"/>
    </row>
    <row r="27" spans="1:12" ht="21" customHeight="1" x14ac:dyDescent="0.15">
      <c r="A27" s="100"/>
      <c r="B27" s="100"/>
      <c r="C27" s="100"/>
      <c r="D27" s="100"/>
    </row>
    <row r="28" spans="1:12" ht="18" x14ac:dyDescent="0.2">
      <c r="A28" s="34"/>
      <c r="B28" s="69"/>
      <c r="C28" s="69"/>
      <c r="D28" s="70"/>
    </row>
    <row r="29" spans="1:12" ht="18" x14ac:dyDescent="0.2">
      <c r="A29" s="34"/>
      <c r="B29" s="69"/>
      <c r="C29" s="69"/>
      <c r="D29" s="70"/>
    </row>
  </sheetData>
  <mergeCells count="1">
    <mergeCell ref="A26:D27"/>
  </mergeCells>
  <pageMargins left="0.78740157499999996" right="0.78740157499999996" top="0.984251969" bottom="0.984251969" header="0.3" footer="0.3"/>
  <pageSetup paperSize="9" orientation="portrait" horizontalDpi="0" verticalDpi="0"/>
  <headerFooter alignWithMargins="0"/>
  <ignoredErrors>
    <ignoredError sqref="C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58"/>
  <sheetViews>
    <sheetView showRuler="0" topLeftCell="A17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4.1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Sollarbeitszeit!E19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Sollarbeitszeit!A19</f>
        <v>September</v>
      </c>
      <c r="C7" s="29">
        <f>Sollarbeitszeit!D19</f>
        <v>52.797360000000005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August!C51</f>
        <v>-389.98050000000001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August!C53</f>
        <v>59.996999999999993</v>
      </c>
      <c r="D14" s="108" t="str">
        <f>August!D14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44439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6" si="0">TEXT(B18,"TTT")</f>
        <v>Di</v>
      </c>
      <c r="B18" s="72">
        <f>B17+1</f>
        <v>44440</v>
      </c>
      <c r="C18" s="16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42" t="str">
        <f t="shared" si="0"/>
        <v>Mi</v>
      </c>
      <c r="B19" s="72">
        <f t="shared" ref="B19:B46" si="3">B18+1</f>
        <v>44441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44442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44443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44444</v>
      </c>
      <c r="C22" s="77">
        <f t="shared" si="1"/>
        <v>0</v>
      </c>
      <c r="D22" s="128"/>
      <c r="E22" s="129"/>
      <c r="F22" s="129"/>
      <c r="G22" s="130"/>
      <c r="H22" s="78"/>
      <c r="I22" s="78"/>
      <c r="J22" s="78"/>
      <c r="K22" s="78"/>
      <c r="L22" s="93">
        <f t="shared" si="2"/>
        <v>0</v>
      </c>
    </row>
    <row r="23" spans="1:12" x14ac:dyDescent="0.2">
      <c r="A23" s="42" t="str">
        <f t="shared" si="0"/>
        <v>So</v>
      </c>
      <c r="B23" s="71">
        <f t="shared" si="3"/>
        <v>44445</v>
      </c>
      <c r="C23" s="17">
        <f t="shared" si="1"/>
        <v>0</v>
      </c>
      <c r="D23" s="125"/>
      <c r="E23" s="126"/>
      <c r="F23" s="126"/>
      <c r="G23" s="127"/>
      <c r="H23" s="78"/>
      <c r="I23" s="78"/>
      <c r="J23" s="78"/>
      <c r="K23" s="78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44446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44447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44448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44449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44450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44451</v>
      </c>
      <c r="C29" s="76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1">
        <f t="shared" si="3"/>
        <v>44452</v>
      </c>
      <c r="C30" s="17">
        <f t="shared" si="1"/>
        <v>0</v>
      </c>
      <c r="D30" s="125"/>
      <c r="E30" s="126"/>
      <c r="F30" s="126"/>
      <c r="G30" s="127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44453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44454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44455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44456</v>
      </c>
      <c r="C34" s="18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44457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44458</v>
      </c>
      <c r="C36" s="76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44459</v>
      </c>
      <c r="C37" s="17">
        <f t="shared" si="1"/>
        <v>0</v>
      </c>
      <c r="D37" s="125"/>
      <c r="E37" s="126"/>
      <c r="F37" s="126"/>
      <c r="G37" s="127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44460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44461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2">
        <f t="shared" si="3"/>
        <v>44462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2" t="str">
        <f t="shared" si="0"/>
        <v>Do</v>
      </c>
      <c r="B41" s="72">
        <f t="shared" si="3"/>
        <v>44463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Fr</v>
      </c>
      <c r="B42" s="72">
        <f t="shared" si="3"/>
        <v>44464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44465</v>
      </c>
      <c r="C43" s="76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44466</v>
      </c>
      <c r="C44" s="17">
        <f t="shared" si="1"/>
        <v>0</v>
      </c>
      <c r="D44" s="125"/>
      <c r="E44" s="126"/>
      <c r="F44" s="126"/>
      <c r="G44" s="127"/>
      <c r="H44" s="21"/>
      <c r="I44" s="21"/>
      <c r="J44" s="21"/>
      <c r="K44" s="21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44467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44468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-389.98050000000001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-442.77786000000003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59.996999999999993</v>
      </c>
      <c r="D52" s="120" t="s">
        <v>75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L59"/>
  <sheetViews>
    <sheetView showRuler="0" topLeftCell="A11" zoomScale="90" zoomScaleNormal="90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Sollarbeitszeit!E20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Sollarbeitszeit!A20</f>
        <v>Oktober</v>
      </c>
      <c r="C7" s="29">
        <f>Sollarbeitszeit!D20</f>
        <v>55.197240000000008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September!C50</f>
        <v>-442.77786000000003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September!C52</f>
        <v>59.996999999999993</v>
      </c>
      <c r="D14" s="108" t="str">
        <f>September!D14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Mi</v>
      </c>
      <c r="B17" s="72">
        <v>44469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47" si="0">TEXT(B18,"TTT")</f>
        <v>Do</v>
      </c>
      <c r="B18" s="72">
        <f>B17+1</f>
        <v>44470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Fr</v>
      </c>
      <c r="B19" s="72">
        <f t="shared" ref="B19:B47" si="3">B18+1</f>
        <v>44471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Sa</v>
      </c>
      <c r="B20" s="74">
        <f t="shared" si="3"/>
        <v>44472</v>
      </c>
      <c r="C20" s="75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85" t="str">
        <f t="shared" si="0"/>
        <v>So</v>
      </c>
      <c r="B21" s="74">
        <f t="shared" si="3"/>
        <v>44473</v>
      </c>
      <c r="C21" s="75">
        <f t="shared" si="1"/>
        <v>0</v>
      </c>
      <c r="D21" s="104"/>
      <c r="E21" s="105"/>
      <c r="F21" s="105"/>
      <c r="G21" s="106"/>
      <c r="H21" s="21"/>
      <c r="I21" s="21"/>
      <c r="J21" s="21"/>
      <c r="K21" s="21"/>
      <c r="L21" s="93">
        <f t="shared" si="2"/>
        <v>0</v>
      </c>
    </row>
    <row r="22" spans="1:12" x14ac:dyDescent="0.2">
      <c r="A22" s="85" t="str">
        <f t="shared" si="0"/>
        <v>Mo</v>
      </c>
      <c r="B22" s="72">
        <f t="shared" si="3"/>
        <v>44474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Di</v>
      </c>
      <c r="B23" s="72">
        <f t="shared" si="3"/>
        <v>44475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Mi</v>
      </c>
      <c r="B24" s="72">
        <f>B23+1</f>
        <v>44476</v>
      </c>
      <c r="C24" s="16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si="0"/>
        <v>Do</v>
      </c>
      <c r="B25" s="72">
        <f>B24+1</f>
        <v>44477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Fr</v>
      </c>
      <c r="B26" s="72">
        <f t="shared" si="3"/>
        <v>44478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Sa</v>
      </c>
      <c r="B27" s="74">
        <f t="shared" si="3"/>
        <v>44479</v>
      </c>
      <c r="C27" s="75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85" t="str">
        <f t="shared" si="0"/>
        <v>So</v>
      </c>
      <c r="B28" s="74">
        <f t="shared" si="3"/>
        <v>44480</v>
      </c>
      <c r="C28" s="75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0"/>
        <v>Mo</v>
      </c>
      <c r="B29" s="72">
        <f t="shared" si="3"/>
        <v>44481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Di</v>
      </c>
      <c r="B30" s="72">
        <f t="shared" si="3"/>
        <v>44482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Mi</v>
      </c>
      <c r="B31" s="72">
        <f t="shared" si="3"/>
        <v>44483</v>
      </c>
      <c r="C31" s="16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0"/>
        <v>Do</v>
      </c>
      <c r="B32" s="72">
        <f t="shared" si="3"/>
        <v>44484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Fr</v>
      </c>
      <c r="B33" s="72">
        <f t="shared" si="3"/>
        <v>44485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Sa</v>
      </c>
      <c r="B34" s="74">
        <f t="shared" si="3"/>
        <v>44486</v>
      </c>
      <c r="C34" s="75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0"/>
        <v>So</v>
      </c>
      <c r="B35" s="74">
        <f t="shared" si="3"/>
        <v>44487</v>
      </c>
      <c r="C35" s="75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0"/>
        <v>Mo</v>
      </c>
      <c r="B36" s="72">
        <f t="shared" si="3"/>
        <v>44488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Di</v>
      </c>
      <c r="B37" s="72">
        <f t="shared" si="3"/>
        <v>44489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Mi</v>
      </c>
      <c r="B38" s="72">
        <f>B37+1</f>
        <v>44490</v>
      </c>
      <c r="C38" s="16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0"/>
        <v>Do</v>
      </c>
      <c r="B39" s="72">
        <f>B38+1</f>
        <v>44491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Fr</v>
      </c>
      <c r="B40" s="72">
        <f t="shared" si="3"/>
        <v>44492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Sa</v>
      </c>
      <c r="B41" s="74">
        <f t="shared" si="3"/>
        <v>44493</v>
      </c>
      <c r="C41" s="75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85" t="str">
        <f t="shared" si="0"/>
        <v>So</v>
      </c>
      <c r="B42" s="74">
        <f t="shared" si="3"/>
        <v>44494</v>
      </c>
      <c r="C42" s="75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0"/>
        <v>Mo</v>
      </c>
      <c r="B43" s="72">
        <f t="shared" si="3"/>
        <v>44495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Di</v>
      </c>
      <c r="B44" s="72">
        <f t="shared" si="3"/>
        <v>44496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0"/>
        <v>Mi</v>
      </c>
      <c r="B45" s="72">
        <f t="shared" si="3"/>
        <v>44497</v>
      </c>
      <c r="C45" s="16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0"/>
        <v>Do</v>
      </c>
      <c r="B46" s="72">
        <f t="shared" si="3"/>
        <v>44498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Fr</v>
      </c>
      <c r="B47" s="72">
        <f t="shared" si="3"/>
        <v>44499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-442.77786000000003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-497.97510000000005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77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L58"/>
  <sheetViews>
    <sheetView showRuler="0" topLeftCell="A15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3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Sollarbeitszeit!E21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Sollarbeitszeit!A21</f>
        <v>November</v>
      </c>
      <c r="C7" s="29">
        <f>Sollarbeitszeit!D21</f>
        <v>47.997599999999998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Oktober!C51</f>
        <v>-497.97510000000005</v>
      </c>
      <c r="D13" s="108" t="s">
        <v>21</v>
      </c>
      <c r="E13" s="100"/>
      <c r="F13" s="100"/>
      <c r="G13" s="100"/>
      <c r="H13" s="100"/>
      <c r="L13" s="46"/>
    </row>
    <row r="14" spans="1:12" x14ac:dyDescent="0.2">
      <c r="A14" s="34" t="s">
        <v>3</v>
      </c>
      <c r="C14" s="36">
        <f>Oktober!C53</f>
        <v>59.996999999999993</v>
      </c>
      <c r="D14" s="108" t="str">
        <f>Oktober!D14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44500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>J17-I17-K17</f>
        <v>0</v>
      </c>
    </row>
    <row r="18" spans="1:12" x14ac:dyDescent="0.2">
      <c r="A18" s="85" t="str">
        <f t="shared" ref="A18:A46" si="0">TEXT(B18,"TTT")</f>
        <v>So</v>
      </c>
      <c r="B18" s="74">
        <f>B17+1</f>
        <v>44501</v>
      </c>
      <c r="C18" s="75">
        <f t="shared" ref="C18:C46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6" si="2">J18-I18-K18</f>
        <v>0</v>
      </c>
    </row>
    <row r="19" spans="1:12" x14ac:dyDescent="0.2">
      <c r="A19" s="85" t="str">
        <f t="shared" si="0"/>
        <v>Mo</v>
      </c>
      <c r="B19" s="72">
        <f t="shared" ref="B19:B46" si="3">B18+1</f>
        <v>44502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Di</v>
      </c>
      <c r="B20" s="72">
        <f t="shared" si="3"/>
        <v>44503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Mi</v>
      </c>
      <c r="B21" s="72">
        <f t="shared" si="3"/>
        <v>44504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85" t="str">
        <f t="shared" si="0"/>
        <v>Do</v>
      </c>
      <c r="B22" s="72">
        <f t="shared" si="3"/>
        <v>44505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85" t="str">
        <f t="shared" si="0"/>
        <v>Fr</v>
      </c>
      <c r="B23" s="72">
        <f t="shared" si="3"/>
        <v>44506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Sa</v>
      </c>
      <c r="B24" s="74">
        <f>B23+1</f>
        <v>44507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85" t="str">
        <f t="shared" si="0"/>
        <v>So</v>
      </c>
      <c r="B25" s="74">
        <f>B24+1</f>
        <v>44508</v>
      </c>
      <c r="C25" s="75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85" t="str">
        <f t="shared" si="0"/>
        <v>Mo</v>
      </c>
      <c r="B26" s="72">
        <f t="shared" si="3"/>
        <v>44509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Di</v>
      </c>
      <c r="B27" s="72">
        <f t="shared" si="3"/>
        <v>44510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Mi</v>
      </c>
      <c r="B28" s="72">
        <f t="shared" si="3"/>
        <v>44511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85" t="str">
        <f t="shared" si="0"/>
        <v>Do</v>
      </c>
      <c r="B29" s="72">
        <f t="shared" si="3"/>
        <v>44512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85" t="str">
        <f t="shared" si="0"/>
        <v>Fr</v>
      </c>
      <c r="B30" s="72">
        <f t="shared" si="3"/>
        <v>44513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0"/>
        <v>Sa</v>
      </c>
      <c r="B31" s="74">
        <f t="shared" si="3"/>
        <v>44514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85" t="str">
        <f t="shared" si="0"/>
        <v>So</v>
      </c>
      <c r="B32" s="74">
        <f t="shared" si="3"/>
        <v>44515</v>
      </c>
      <c r="C32" s="75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85" t="str">
        <f t="shared" si="0"/>
        <v>Mo</v>
      </c>
      <c r="B33" s="72">
        <f t="shared" si="3"/>
        <v>44516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Di</v>
      </c>
      <c r="B34" s="72">
        <f t="shared" si="3"/>
        <v>44517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Mi</v>
      </c>
      <c r="B35" s="72">
        <f t="shared" si="3"/>
        <v>44518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85" t="str">
        <f t="shared" si="0"/>
        <v>Do</v>
      </c>
      <c r="B36" s="72">
        <f t="shared" si="3"/>
        <v>44519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85" t="str">
        <f t="shared" si="0"/>
        <v>Fr</v>
      </c>
      <c r="B37" s="72">
        <f t="shared" si="3"/>
        <v>44520</v>
      </c>
      <c r="C37" s="16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85" t="str">
        <f t="shared" si="0"/>
        <v>Sa</v>
      </c>
      <c r="B38" s="74">
        <f>B37+1</f>
        <v>44521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85" t="str">
        <f t="shared" si="0"/>
        <v>So</v>
      </c>
      <c r="B39" s="74">
        <f>B38+1</f>
        <v>44522</v>
      </c>
      <c r="C39" s="75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85" t="str">
        <f t="shared" si="0"/>
        <v>Mo</v>
      </c>
      <c r="B40" s="72">
        <f t="shared" si="3"/>
        <v>44523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Di</v>
      </c>
      <c r="B41" s="72">
        <f t="shared" si="3"/>
        <v>44524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Mi</v>
      </c>
      <c r="B42" s="72">
        <f t="shared" si="3"/>
        <v>44525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85" t="str">
        <f t="shared" si="0"/>
        <v>Do</v>
      </c>
      <c r="B43" s="72">
        <f t="shared" si="3"/>
        <v>44526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85" t="str">
        <f t="shared" si="0"/>
        <v>Fr</v>
      </c>
      <c r="B44" s="74">
        <f t="shared" si="3"/>
        <v>44527</v>
      </c>
      <c r="C44" s="75">
        <f t="shared" si="1"/>
        <v>0</v>
      </c>
      <c r="D44" s="104" t="s">
        <v>56</v>
      </c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85" t="str">
        <f t="shared" si="0"/>
        <v>Sa</v>
      </c>
      <c r="B45" s="74">
        <f t="shared" si="3"/>
        <v>44528</v>
      </c>
      <c r="C45" s="76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85" t="str">
        <f t="shared" si="0"/>
        <v>So</v>
      </c>
      <c r="B46" s="71">
        <f t="shared" si="3"/>
        <v>44529</v>
      </c>
      <c r="C46" s="17">
        <f t="shared" si="1"/>
        <v>0</v>
      </c>
      <c r="D46" s="125"/>
      <c r="E46" s="126"/>
      <c r="F46" s="126"/>
      <c r="G46" s="127"/>
      <c r="H46" s="21"/>
      <c r="I46" s="21"/>
      <c r="J46" s="21"/>
      <c r="K46" s="21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</row>
    <row r="48" spans="1:12" x14ac:dyDescent="0.2">
      <c r="A48" s="33" t="s">
        <v>8</v>
      </c>
      <c r="C48" s="43">
        <f>SUM(C17:C47)</f>
        <v>0</v>
      </c>
      <c r="D48" s="121" t="s">
        <v>78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-497.97510000000005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-545.97270000000003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59.996999999999993</v>
      </c>
      <c r="D52" s="120" t="s">
        <v>79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35:G35"/>
    <mergeCell ref="D36:G36"/>
    <mergeCell ref="D37:G37"/>
    <mergeCell ref="D38:G38"/>
    <mergeCell ref="D58:H58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7:H7"/>
    <mergeCell ref="A1:H1"/>
    <mergeCell ref="A2:H2"/>
    <mergeCell ref="A3:H3"/>
    <mergeCell ref="A4:H4"/>
    <mergeCell ref="A6:H6"/>
    <mergeCell ref="D44:G44"/>
    <mergeCell ref="D45:G45"/>
    <mergeCell ref="D46:G46"/>
    <mergeCell ref="D43:G43"/>
    <mergeCell ref="A8:H11"/>
    <mergeCell ref="D12:H12"/>
    <mergeCell ref="D13:H13"/>
    <mergeCell ref="D14:H14"/>
    <mergeCell ref="D15:H15"/>
    <mergeCell ref="D19:G19"/>
    <mergeCell ref="D20:G20"/>
    <mergeCell ref="D26:G26"/>
    <mergeCell ref="D27:G27"/>
    <mergeCell ref="D28:G28"/>
    <mergeCell ref="D23:G23"/>
    <mergeCell ref="D24:G24"/>
    <mergeCell ref="D16:G16"/>
    <mergeCell ref="D39:G39"/>
    <mergeCell ref="D40:G40"/>
    <mergeCell ref="D41:G41"/>
    <mergeCell ref="D42:G42"/>
    <mergeCell ref="D30:G30"/>
    <mergeCell ref="D31:G31"/>
    <mergeCell ref="D32:G32"/>
    <mergeCell ref="D33:G33"/>
    <mergeCell ref="D34:G34"/>
    <mergeCell ref="D21:G21"/>
    <mergeCell ref="D22:G22"/>
    <mergeCell ref="D17:G17"/>
    <mergeCell ref="D18:G18"/>
    <mergeCell ref="D25:G25"/>
    <mergeCell ref="D29:G2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L59"/>
  <sheetViews>
    <sheetView showRuler="0" topLeftCell="A20" workbookViewId="0">
      <selection activeCell="L48" sqref="L48"/>
    </sheetView>
  </sheetViews>
  <sheetFormatPr baseColWidth="10" defaultColWidth="11.1640625" defaultRowHeight="18" x14ac:dyDescent="0.2"/>
  <cols>
    <col min="1" max="1" width="10.1640625" style="37" customWidth="1"/>
    <col min="2" max="2" width="14.66406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8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14"/>
      <c r="C1" s="114"/>
      <c r="D1" s="114"/>
      <c r="E1" s="114"/>
      <c r="F1" s="114"/>
      <c r="G1" s="114"/>
      <c r="H1" s="114"/>
    </row>
    <row r="2" spans="1:12" ht="19" x14ac:dyDescent="0.2">
      <c r="A2" s="118" t="str">
        <f>Sollarbeitszeit!A2</f>
        <v>BEBB - Basler Inventar der Bernoulli-Briefwechsel</v>
      </c>
      <c r="B2" s="118"/>
      <c r="C2" s="118"/>
      <c r="D2" s="118"/>
      <c r="E2" s="118"/>
      <c r="F2" s="118"/>
      <c r="G2" s="118"/>
      <c r="H2" s="118"/>
    </row>
    <row r="3" spans="1:12" x14ac:dyDescent="0.2">
      <c r="A3" s="107"/>
      <c r="B3" s="107"/>
      <c r="C3" s="107"/>
      <c r="D3" s="107"/>
      <c r="E3" s="107"/>
      <c r="F3" s="107"/>
      <c r="G3" s="107"/>
      <c r="H3" s="107"/>
    </row>
    <row r="4" spans="1:12" x14ac:dyDescent="0.2">
      <c r="A4" s="119"/>
      <c r="B4" s="119"/>
      <c r="C4" s="119"/>
      <c r="D4" s="119"/>
      <c r="E4" s="119"/>
      <c r="F4" s="119"/>
      <c r="G4" s="119"/>
      <c r="H4" s="119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Sollarbeitszeit!E22</f>
        <v>28.57</v>
      </c>
      <c r="H5" s="25" t="s">
        <v>24</v>
      </c>
    </row>
    <row r="6" spans="1:12" ht="23" x14ac:dyDescent="0.25">
      <c r="A6" s="114"/>
      <c r="B6" s="114"/>
      <c r="C6" s="114"/>
      <c r="D6" s="114"/>
      <c r="E6" s="114"/>
      <c r="F6" s="114"/>
      <c r="G6" s="114"/>
      <c r="H6" s="114"/>
    </row>
    <row r="7" spans="1:12" x14ac:dyDescent="0.2">
      <c r="A7" s="27" t="s">
        <v>0</v>
      </c>
      <c r="B7" s="28" t="str">
        <f>Sollarbeitszeit!A22</f>
        <v>Dezember</v>
      </c>
      <c r="C7" s="29">
        <f>Sollarbeitszeit!D22</f>
        <v>47.997599999999998</v>
      </c>
      <c r="D7" s="107" t="s">
        <v>31</v>
      </c>
      <c r="E7" s="107"/>
      <c r="F7" s="107"/>
      <c r="G7" s="107"/>
      <c r="H7" s="107"/>
    </row>
    <row r="8" spans="1:12" ht="12" customHeight="1" x14ac:dyDescent="0.15">
      <c r="A8" s="107"/>
      <c r="B8" s="107"/>
      <c r="C8" s="107"/>
      <c r="D8" s="107"/>
      <c r="E8" s="107"/>
      <c r="F8" s="107"/>
      <c r="G8" s="107"/>
      <c r="H8" s="107"/>
    </row>
    <row r="9" spans="1:12" ht="12" x14ac:dyDescent="0.15">
      <c r="A9" s="107"/>
      <c r="B9" s="107"/>
      <c r="C9" s="107"/>
      <c r="D9" s="107"/>
      <c r="E9" s="107"/>
      <c r="F9" s="107"/>
      <c r="G9" s="107"/>
      <c r="H9" s="107"/>
    </row>
    <row r="10" spans="1:12" ht="12" x14ac:dyDescent="0.15">
      <c r="A10" s="107"/>
      <c r="B10" s="107"/>
      <c r="C10" s="107"/>
      <c r="D10" s="107"/>
      <c r="E10" s="107"/>
      <c r="F10" s="107"/>
      <c r="G10" s="107"/>
      <c r="H10" s="107"/>
    </row>
    <row r="11" spans="1:12" ht="12" x14ac:dyDescent="0.15">
      <c r="A11" s="107"/>
      <c r="B11" s="107"/>
      <c r="C11" s="107"/>
      <c r="D11" s="107"/>
      <c r="E11" s="107"/>
      <c r="F11" s="107"/>
      <c r="G11" s="107"/>
      <c r="H11" s="107"/>
    </row>
    <row r="12" spans="1:12" x14ac:dyDescent="0.2">
      <c r="A12" s="30" t="s">
        <v>1</v>
      </c>
      <c r="B12" s="31"/>
      <c r="D12" s="107"/>
      <c r="E12" s="107"/>
      <c r="F12" s="107"/>
      <c r="G12" s="107"/>
      <c r="H12" s="107"/>
    </row>
    <row r="13" spans="1:12" x14ac:dyDescent="0.2">
      <c r="A13" s="33" t="s">
        <v>2</v>
      </c>
      <c r="C13" s="35">
        <f>November!C50</f>
        <v>-545.97270000000003</v>
      </c>
      <c r="D13" s="108" t="s">
        <v>21</v>
      </c>
      <c r="E13" s="117"/>
      <c r="F13" s="117"/>
      <c r="G13" s="117"/>
      <c r="H13" s="117"/>
    </row>
    <row r="14" spans="1:12" x14ac:dyDescent="0.2">
      <c r="A14" s="34" t="s">
        <v>3</v>
      </c>
      <c r="C14" s="36">
        <f>November!C52</f>
        <v>59.996999999999993</v>
      </c>
      <c r="D14" s="108" t="str">
        <f>November!D14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09"/>
      <c r="F15" s="109"/>
      <c r="G15" s="109"/>
      <c r="H15" s="109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2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Mo</v>
      </c>
      <c r="B17" s="72">
        <v>44530</v>
      </c>
      <c r="C17" s="16">
        <f>L17*24</f>
        <v>0</v>
      </c>
      <c r="D17" s="101"/>
      <c r="E17" s="102"/>
      <c r="F17" s="102"/>
      <c r="G17" s="102"/>
      <c r="H17" s="19"/>
      <c r="I17" s="92"/>
      <c r="J17" s="93"/>
      <c r="K17" s="93"/>
      <c r="L17" s="93">
        <f>J17-I17-K17</f>
        <v>0</v>
      </c>
    </row>
    <row r="18" spans="1:12" x14ac:dyDescent="0.2">
      <c r="A18" s="42" t="str">
        <f t="shared" ref="A18:A47" si="0">TEXT(B18,"TTT")</f>
        <v>Di</v>
      </c>
      <c r="B18" s="72">
        <f>B17+1</f>
        <v>44531</v>
      </c>
      <c r="C18" s="16">
        <f t="shared" ref="C18:C47" si="1">L18*24</f>
        <v>0</v>
      </c>
      <c r="D18" s="101"/>
      <c r="E18" s="102"/>
      <c r="F18" s="102"/>
      <c r="G18" s="102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2" t="str">
        <f t="shared" si="0"/>
        <v>Mi</v>
      </c>
      <c r="B19" s="72">
        <f t="shared" ref="B19:B47" si="3">B18+1</f>
        <v>44532</v>
      </c>
      <c r="C19" s="16">
        <f t="shared" si="1"/>
        <v>0</v>
      </c>
      <c r="D19" s="101"/>
      <c r="E19" s="102"/>
      <c r="F19" s="102"/>
      <c r="G19" s="102"/>
      <c r="H19" s="19"/>
      <c r="I19" s="92"/>
      <c r="J19" s="93"/>
      <c r="K19" s="93"/>
      <c r="L19" s="93">
        <f t="shared" si="2"/>
        <v>0</v>
      </c>
    </row>
    <row r="20" spans="1:12" x14ac:dyDescent="0.2">
      <c r="A20" s="42" t="str">
        <f t="shared" si="0"/>
        <v>Do</v>
      </c>
      <c r="B20" s="72">
        <f t="shared" si="3"/>
        <v>44533</v>
      </c>
      <c r="C20" s="18">
        <f t="shared" si="1"/>
        <v>0</v>
      </c>
      <c r="D20" s="101"/>
      <c r="E20" s="102"/>
      <c r="F20" s="102"/>
      <c r="G20" s="102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Fr</v>
      </c>
      <c r="B21" s="72">
        <f t="shared" si="3"/>
        <v>44534</v>
      </c>
      <c r="C21" s="16">
        <f t="shared" si="1"/>
        <v>0</v>
      </c>
      <c r="D21" s="101"/>
      <c r="E21" s="102"/>
      <c r="F21" s="102"/>
      <c r="G21" s="102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Sa</v>
      </c>
      <c r="B22" s="74">
        <f t="shared" si="3"/>
        <v>44535</v>
      </c>
      <c r="C22" s="76">
        <f t="shared" si="1"/>
        <v>0</v>
      </c>
      <c r="D22" s="104"/>
      <c r="E22" s="105"/>
      <c r="F22" s="105"/>
      <c r="G22" s="105"/>
      <c r="H22" s="21"/>
      <c r="I22" s="21"/>
      <c r="J22" s="21"/>
      <c r="K22" s="21"/>
      <c r="L22" s="93">
        <f t="shared" si="2"/>
        <v>0</v>
      </c>
    </row>
    <row r="23" spans="1:12" x14ac:dyDescent="0.2">
      <c r="A23" s="42" t="str">
        <f t="shared" si="0"/>
        <v>So</v>
      </c>
      <c r="B23" s="74">
        <f t="shared" si="3"/>
        <v>44536</v>
      </c>
      <c r="C23" s="75">
        <f t="shared" si="1"/>
        <v>0</v>
      </c>
      <c r="D23" s="104"/>
      <c r="E23" s="105"/>
      <c r="F23" s="105"/>
      <c r="G23" s="105"/>
      <c r="H23" s="21"/>
      <c r="I23" s="21"/>
      <c r="J23" s="21"/>
      <c r="K23" s="21"/>
      <c r="L23" s="93">
        <f t="shared" si="2"/>
        <v>0</v>
      </c>
    </row>
    <row r="24" spans="1:12" x14ac:dyDescent="0.2">
      <c r="A24" s="42" t="str">
        <f t="shared" si="0"/>
        <v>Mo</v>
      </c>
      <c r="B24" s="72">
        <f>B23+1</f>
        <v>44537</v>
      </c>
      <c r="C24" s="16">
        <f t="shared" si="1"/>
        <v>0</v>
      </c>
      <c r="D24" s="101"/>
      <c r="E24" s="102"/>
      <c r="F24" s="102"/>
      <c r="G24" s="102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Di</v>
      </c>
      <c r="B25" s="72">
        <f>B24+1</f>
        <v>44538</v>
      </c>
      <c r="C25" s="16">
        <f t="shared" si="1"/>
        <v>0</v>
      </c>
      <c r="D25" s="101"/>
      <c r="E25" s="102"/>
      <c r="F25" s="102"/>
      <c r="G25" s="102"/>
      <c r="H25" s="19"/>
      <c r="I25" s="92"/>
      <c r="J25" s="93"/>
      <c r="K25" s="93"/>
      <c r="L25" s="93">
        <f t="shared" si="2"/>
        <v>0</v>
      </c>
    </row>
    <row r="26" spans="1:12" x14ac:dyDescent="0.2">
      <c r="A26" s="42" t="str">
        <f t="shared" si="0"/>
        <v>Mi</v>
      </c>
      <c r="B26" s="72">
        <f t="shared" si="3"/>
        <v>44539</v>
      </c>
      <c r="C26" s="16">
        <f t="shared" si="1"/>
        <v>0</v>
      </c>
      <c r="D26" s="101"/>
      <c r="E26" s="102"/>
      <c r="F26" s="102"/>
      <c r="G26" s="102"/>
      <c r="H26" s="19"/>
      <c r="I26" s="92"/>
      <c r="J26" s="93"/>
      <c r="K26" s="93"/>
      <c r="L26" s="93">
        <f t="shared" si="2"/>
        <v>0</v>
      </c>
    </row>
    <row r="27" spans="1:12" x14ac:dyDescent="0.2">
      <c r="A27" s="42" t="str">
        <f t="shared" si="0"/>
        <v>Do</v>
      </c>
      <c r="B27" s="72">
        <f t="shared" si="3"/>
        <v>44540</v>
      </c>
      <c r="C27" s="18">
        <f t="shared" si="1"/>
        <v>0</v>
      </c>
      <c r="D27" s="101"/>
      <c r="E27" s="102"/>
      <c r="F27" s="102"/>
      <c r="G27" s="102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Fr</v>
      </c>
      <c r="B28" s="72">
        <f t="shared" si="3"/>
        <v>44541</v>
      </c>
      <c r="C28" s="16">
        <f t="shared" si="1"/>
        <v>0</v>
      </c>
      <c r="D28" s="101"/>
      <c r="E28" s="102"/>
      <c r="F28" s="102"/>
      <c r="G28" s="102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Sa</v>
      </c>
      <c r="B29" s="74">
        <f t="shared" si="3"/>
        <v>44542</v>
      </c>
      <c r="C29" s="76">
        <f t="shared" si="1"/>
        <v>0</v>
      </c>
      <c r="D29" s="104"/>
      <c r="E29" s="105"/>
      <c r="F29" s="105"/>
      <c r="G29" s="105"/>
      <c r="H29" s="21"/>
      <c r="I29" s="21"/>
      <c r="J29" s="21"/>
      <c r="K29" s="21"/>
      <c r="L29" s="93">
        <f t="shared" si="2"/>
        <v>0</v>
      </c>
    </row>
    <row r="30" spans="1:12" x14ac:dyDescent="0.2">
      <c r="A30" s="42" t="str">
        <f t="shared" si="0"/>
        <v>So</v>
      </c>
      <c r="B30" s="74">
        <f t="shared" si="3"/>
        <v>44543</v>
      </c>
      <c r="C30" s="75">
        <f t="shared" si="1"/>
        <v>0</v>
      </c>
      <c r="D30" s="104"/>
      <c r="E30" s="105"/>
      <c r="F30" s="105"/>
      <c r="G30" s="105"/>
      <c r="H30" s="21"/>
      <c r="I30" s="21"/>
      <c r="J30" s="21"/>
      <c r="K30" s="21"/>
      <c r="L30" s="93">
        <f t="shared" si="2"/>
        <v>0</v>
      </c>
    </row>
    <row r="31" spans="1:12" x14ac:dyDescent="0.2">
      <c r="A31" s="42" t="str">
        <f t="shared" si="0"/>
        <v>Mo</v>
      </c>
      <c r="B31" s="72">
        <f t="shared" si="3"/>
        <v>44544</v>
      </c>
      <c r="C31" s="16">
        <f t="shared" si="1"/>
        <v>0</v>
      </c>
      <c r="D31" s="101"/>
      <c r="E31" s="102"/>
      <c r="F31" s="102"/>
      <c r="G31" s="102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Di</v>
      </c>
      <c r="B32" s="72">
        <f t="shared" si="3"/>
        <v>44545</v>
      </c>
      <c r="C32" s="16">
        <f t="shared" si="1"/>
        <v>0</v>
      </c>
      <c r="D32" s="101"/>
      <c r="E32" s="102"/>
      <c r="F32" s="102"/>
      <c r="G32" s="102"/>
      <c r="H32" s="19"/>
      <c r="I32" s="92"/>
      <c r="J32" s="93"/>
      <c r="K32" s="93"/>
      <c r="L32" s="93">
        <f t="shared" si="2"/>
        <v>0</v>
      </c>
    </row>
    <row r="33" spans="1:12" x14ac:dyDescent="0.2">
      <c r="A33" s="42" t="str">
        <f t="shared" si="0"/>
        <v>Mi</v>
      </c>
      <c r="B33" s="72">
        <f t="shared" si="3"/>
        <v>44546</v>
      </c>
      <c r="C33" s="16">
        <f t="shared" si="1"/>
        <v>0</v>
      </c>
      <c r="D33" s="101"/>
      <c r="E33" s="102"/>
      <c r="F33" s="102"/>
      <c r="G33" s="102"/>
      <c r="H33" s="19"/>
      <c r="I33" s="92"/>
      <c r="J33" s="93"/>
      <c r="K33" s="93"/>
      <c r="L33" s="93">
        <f t="shared" si="2"/>
        <v>0</v>
      </c>
    </row>
    <row r="34" spans="1:12" x14ac:dyDescent="0.2">
      <c r="A34" s="42" t="str">
        <f t="shared" si="0"/>
        <v>Do</v>
      </c>
      <c r="B34" s="72">
        <f t="shared" si="3"/>
        <v>44547</v>
      </c>
      <c r="C34" s="18">
        <f t="shared" si="1"/>
        <v>0</v>
      </c>
      <c r="D34" s="101"/>
      <c r="E34" s="102"/>
      <c r="F34" s="102"/>
      <c r="G34" s="102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Fr</v>
      </c>
      <c r="B35" s="72">
        <f t="shared" si="3"/>
        <v>44548</v>
      </c>
      <c r="C35" s="16">
        <f t="shared" si="1"/>
        <v>0</v>
      </c>
      <c r="D35" s="101"/>
      <c r="E35" s="102"/>
      <c r="F35" s="102"/>
      <c r="G35" s="102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Sa</v>
      </c>
      <c r="B36" s="74">
        <f t="shared" si="3"/>
        <v>44549</v>
      </c>
      <c r="C36" s="76">
        <f t="shared" si="1"/>
        <v>0</v>
      </c>
      <c r="D36" s="104"/>
      <c r="E36" s="105"/>
      <c r="F36" s="105"/>
      <c r="G36" s="105"/>
      <c r="H36" s="21"/>
      <c r="I36" s="21"/>
      <c r="J36" s="21"/>
      <c r="K36" s="21"/>
      <c r="L36" s="93">
        <f t="shared" si="2"/>
        <v>0</v>
      </c>
    </row>
    <row r="37" spans="1:12" x14ac:dyDescent="0.2">
      <c r="A37" s="42" t="str">
        <f t="shared" si="0"/>
        <v>So</v>
      </c>
      <c r="B37" s="71">
        <f t="shared" si="3"/>
        <v>44550</v>
      </c>
      <c r="C37" s="17">
        <f t="shared" si="1"/>
        <v>0</v>
      </c>
      <c r="D37" s="125"/>
      <c r="E37" s="126"/>
      <c r="F37" s="126"/>
      <c r="G37" s="126"/>
      <c r="H37" s="21"/>
      <c r="I37" s="21"/>
      <c r="J37" s="21"/>
      <c r="K37" s="21"/>
      <c r="L37" s="93">
        <f t="shared" si="2"/>
        <v>0</v>
      </c>
    </row>
    <row r="38" spans="1:12" x14ac:dyDescent="0.2">
      <c r="A38" s="42" t="str">
        <f t="shared" si="0"/>
        <v>Mo</v>
      </c>
      <c r="B38" s="72">
        <f>B37+1</f>
        <v>44551</v>
      </c>
      <c r="C38" s="16">
        <f t="shared" si="1"/>
        <v>0</v>
      </c>
      <c r="D38" s="101"/>
      <c r="E38" s="102"/>
      <c r="F38" s="102"/>
      <c r="G38" s="102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Di</v>
      </c>
      <c r="B39" s="72">
        <f>B38+1</f>
        <v>44552</v>
      </c>
      <c r="C39" s="16">
        <f t="shared" si="1"/>
        <v>0</v>
      </c>
      <c r="D39" s="101"/>
      <c r="E39" s="102"/>
      <c r="F39" s="102"/>
      <c r="G39" s="102"/>
      <c r="H39" s="19"/>
      <c r="I39" s="92"/>
      <c r="J39" s="93"/>
      <c r="K39" s="93"/>
      <c r="L39" s="93">
        <f t="shared" si="2"/>
        <v>0</v>
      </c>
    </row>
    <row r="40" spans="1:12" x14ac:dyDescent="0.2">
      <c r="A40" s="42" t="str">
        <f t="shared" si="0"/>
        <v>Mi</v>
      </c>
      <c r="B40" s="71">
        <f t="shared" si="3"/>
        <v>44553</v>
      </c>
      <c r="C40" s="17">
        <f t="shared" si="1"/>
        <v>0</v>
      </c>
      <c r="D40" s="125" t="s">
        <v>87</v>
      </c>
      <c r="E40" s="126"/>
      <c r="F40" s="126"/>
      <c r="G40" s="126"/>
      <c r="H40" s="20"/>
      <c r="I40" s="20"/>
      <c r="J40" s="20"/>
      <c r="K40" s="20"/>
      <c r="L40" s="93">
        <f t="shared" si="2"/>
        <v>0</v>
      </c>
    </row>
    <row r="41" spans="1:12" x14ac:dyDescent="0.2">
      <c r="A41" s="42" t="str">
        <f t="shared" si="0"/>
        <v>Do</v>
      </c>
      <c r="B41" s="71">
        <f t="shared" si="3"/>
        <v>44554</v>
      </c>
      <c r="C41" s="17">
        <f t="shared" si="1"/>
        <v>0</v>
      </c>
      <c r="D41" s="125" t="s">
        <v>44</v>
      </c>
      <c r="E41" s="126"/>
      <c r="F41" s="126"/>
      <c r="G41" s="126"/>
      <c r="H41" s="20"/>
      <c r="I41" s="20"/>
      <c r="J41" s="20"/>
      <c r="K41" s="20"/>
      <c r="L41" s="93">
        <f t="shared" si="2"/>
        <v>0</v>
      </c>
    </row>
    <row r="42" spans="1:12" x14ac:dyDescent="0.2">
      <c r="A42" s="42" t="str">
        <f t="shared" si="0"/>
        <v>Fr</v>
      </c>
      <c r="B42" s="71">
        <f t="shared" si="3"/>
        <v>44555</v>
      </c>
      <c r="C42" s="17">
        <f t="shared" si="1"/>
        <v>0</v>
      </c>
      <c r="D42" s="125" t="s">
        <v>45</v>
      </c>
      <c r="E42" s="126"/>
      <c r="F42" s="126"/>
      <c r="G42" s="126"/>
      <c r="H42" s="20"/>
      <c r="I42" s="20"/>
      <c r="J42" s="20"/>
      <c r="K42" s="20"/>
      <c r="L42" s="93">
        <f t="shared" si="2"/>
        <v>0</v>
      </c>
    </row>
    <row r="43" spans="1:12" x14ac:dyDescent="0.2">
      <c r="A43" s="42" t="str">
        <f t="shared" si="0"/>
        <v>Sa</v>
      </c>
      <c r="B43" s="74">
        <f t="shared" si="3"/>
        <v>44556</v>
      </c>
      <c r="C43" s="76">
        <f t="shared" si="1"/>
        <v>0</v>
      </c>
      <c r="D43" s="104"/>
      <c r="E43" s="105"/>
      <c r="F43" s="105"/>
      <c r="G43" s="105"/>
      <c r="H43" s="20"/>
      <c r="I43" s="20"/>
      <c r="J43" s="20"/>
      <c r="K43" s="20"/>
      <c r="L43" s="93">
        <f t="shared" si="2"/>
        <v>0</v>
      </c>
    </row>
    <row r="44" spans="1:12" x14ac:dyDescent="0.2">
      <c r="A44" s="42" t="str">
        <f t="shared" si="0"/>
        <v>So</v>
      </c>
      <c r="B44" s="71">
        <f t="shared" si="3"/>
        <v>44557</v>
      </c>
      <c r="C44" s="17">
        <f t="shared" si="1"/>
        <v>0</v>
      </c>
      <c r="D44" s="125"/>
      <c r="E44" s="126"/>
      <c r="F44" s="126"/>
      <c r="G44" s="126"/>
      <c r="H44" s="20"/>
      <c r="I44" s="20"/>
      <c r="J44" s="20"/>
      <c r="K44" s="20"/>
      <c r="L44" s="93">
        <f t="shared" si="2"/>
        <v>0</v>
      </c>
    </row>
    <row r="45" spans="1:12" x14ac:dyDescent="0.2">
      <c r="A45" s="42" t="str">
        <f t="shared" si="0"/>
        <v>Mo</v>
      </c>
      <c r="B45" s="72">
        <f t="shared" si="3"/>
        <v>44558</v>
      </c>
      <c r="C45" s="16">
        <f t="shared" si="1"/>
        <v>0</v>
      </c>
      <c r="D45" s="101"/>
      <c r="E45" s="102"/>
      <c r="F45" s="102"/>
      <c r="G45" s="102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Di</v>
      </c>
      <c r="B46" s="72">
        <f t="shared" si="3"/>
        <v>44559</v>
      </c>
      <c r="C46" s="16">
        <f t="shared" si="1"/>
        <v>0</v>
      </c>
      <c r="D46" s="101"/>
      <c r="E46" s="102"/>
      <c r="F46" s="102"/>
      <c r="G46" s="102"/>
      <c r="H46" s="19"/>
      <c r="I46" s="92"/>
      <c r="J46" s="93"/>
      <c r="K46" s="93"/>
      <c r="L46" s="93">
        <f t="shared" si="2"/>
        <v>0</v>
      </c>
    </row>
    <row r="47" spans="1:12" x14ac:dyDescent="0.2">
      <c r="A47" s="42" t="str">
        <f t="shared" si="0"/>
        <v>Mi</v>
      </c>
      <c r="B47" s="71">
        <f t="shared" si="3"/>
        <v>44560</v>
      </c>
      <c r="C47" s="17">
        <f t="shared" si="1"/>
        <v>0</v>
      </c>
      <c r="D47" s="125" t="s">
        <v>88</v>
      </c>
      <c r="E47" s="126"/>
      <c r="F47" s="126"/>
      <c r="G47" s="126"/>
      <c r="H47" s="20"/>
      <c r="I47" s="20"/>
      <c r="J47" s="20"/>
      <c r="K47" s="20"/>
      <c r="L47" s="93">
        <f t="shared" si="2"/>
        <v>0</v>
      </c>
    </row>
    <row r="48" spans="1:12" x14ac:dyDescent="0.2">
      <c r="B48" s="37"/>
      <c r="D48" s="115"/>
      <c r="E48" s="115"/>
      <c r="F48" s="115"/>
      <c r="G48" s="115"/>
      <c r="H48" s="115"/>
    </row>
    <row r="49" spans="1:8" x14ac:dyDescent="0.2">
      <c r="A49" s="33" t="s">
        <v>8</v>
      </c>
      <c r="C49" s="43">
        <f>SUM(C17:C48)</f>
        <v>0</v>
      </c>
      <c r="D49" s="121" t="s">
        <v>80</v>
      </c>
      <c r="E49" s="120"/>
      <c r="F49" s="120"/>
      <c r="G49" s="120"/>
      <c r="H49" s="120"/>
    </row>
    <row r="50" spans="1:8" x14ac:dyDescent="0.2">
      <c r="A50" s="33" t="s">
        <v>9</v>
      </c>
      <c r="C50" s="44">
        <f>C13+C49</f>
        <v>-545.97270000000003</v>
      </c>
      <c r="D50" s="108"/>
      <c r="E50" s="117"/>
      <c r="F50" s="117"/>
      <c r="G50" s="117"/>
      <c r="H50" s="117"/>
    </row>
    <row r="51" spans="1:8" x14ac:dyDescent="0.2">
      <c r="A51" s="37" t="s">
        <v>10</v>
      </c>
      <c r="C51" s="32">
        <f>(C50-C7)</f>
        <v>-593.97030000000007</v>
      </c>
      <c r="D51" s="120" t="s">
        <v>11</v>
      </c>
      <c r="E51" s="120"/>
      <c r="F51" s="120"/>
      <c r="G51" s="120"/>
      <c r="H51" s="120"/>
    </row>
    <row r="52" spans="1:8" x14ac:dyDescent="0.2">
      <c r="D52" s="117"/>
      <c r="E52" s="117"/>
      <c r="F52" s="117"/>
      <c r="G52" s="117"/>
      <c r="H52" s="117"/>
    </row>
    <row r="53" spans="1:8" x14ac:dyDescent="0.2">
      <c r="C53" s="32">
        <f>C14-0</f>
        <v>59.996999999999993</v>
      </c>
      <c r="D53" s="120" t="s">
        <v>81</v>
      </c>
      <c r="E53" s="120"/>
      <c r="F53" s="120"/>
      <c r="G53" s="120"/>
      <c r="H53" s="120"/>
    </row>
    <row r="54" spans="1:8" x14ac:dyDescent="0.2">
      <c r="D54" s="117"/>
      <c r="E54" s="117"/>
      <c r="F54" s="117"/>
      <c r="G54" s="117"/>
      <c r="H54" s="117"/>
    </row>
    <row r="55" spans="1:8" x14ac:dyDescent="0.2">
      <c r="D55" s="117" t="s">
        <v>37</v>
      </c>
      <c r="E55" s="117"/>
      <c r="F55" s="117"/>
      <c r="G55" s="117"/>
      <c r="H55" s="117"/>
    </row>
    <row r="56" spans="1:8" x14ac:dyDescent="0.2">
      <c r="D56" s="117"/>
      <c r="E56" s="117"/>
      <c r="F56" s="117"/>
      <c r="G56" s="117"/>
      <c r="H56" s="117"/>
    </row>
    <row r="57" spans="1:8" x14ac:dyDescent="0.2">
      <c r="D57" s="117"/>
      <c r="E57" s="117"/>
      <c r="F57" s="117"/>
      <c r="G57" s="117"/>
      <c r="H57" s="117"/>
    </row>
    <row r="58" spans="1:8" x14ac:dyDescent="0.2">
      <c r="D58" s="117"/>
      <c r="E58" s="117"/>
      <c r="F58" s="117"/>
      <c r="G58" s="117"/>
      <c r="H58" s="117"/>
    </row>
    <row r="59" spans="1:8" x14ac:dyDescent="0.2">
      <c r="D59" s="117"/>
      <c r="E59" s="117"/>
      <c r="F59" s="117"/>
      <c r="G59" s="117"/>
      <c r="H59" s="117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5:G35"/>
    <mergeCell ref="D36:G36"/>
    <mergeCell ref="D52:H52"/>
    <mergeCell ref="D48:H48"/>
    <mergeCell ref="D49:H49"/>
    <mergeCell ref="D50:H50"/>
    <mergeCell ref="D51:H51"/>
    <mergeCell ref="D42:G42"/>
    <mergeCell ref="D43:G43"/>
    <mergeCell ref="D44:G44"/>
    <mergeCell ref="D45:G45"/>
    <mergeCell ref="D46:G46"/>
    <mergeCell ref="D47:G47"/>
    <mergeCell ref="D37:G37"/>
    <mergeCell ref="D38:G38"/>
    <mergeCell ref="D39:G39"/>
    <mergeCell ref="D34:G34"/>
    <mergeCell ref="D23:G23"/>
    <mergeCell ref="D24:G24"/>
    <mergeCell ref="D25:G25"/>
    <mergeCell ref="D26:G26"/>
    <mergeCell ref="D27:G27"/>
    <mergeCell ref="D28:G28"/>
    <mergeCell ref="D29:G29"/>
    <mergeCell ref="D30:G30"/>
    <mergeCell ref="D31:G31"/>
    <mergeCell ref="D32:G32"/>
    <mergeCell ref="D19:G19"/>
    <mergeCell ref="D20:G20"/>
    <mergeCell ref="D21:G21"/>
    <mergeCell ref="D22:G22"/>
    <mergeCell ref="D33:G33"/>
    <mergeCell ref="D40:G40"/>
    <mergeCell ref="D41:G41"/>
    <mergeCell ref="A1:H1"/>
    <mergeCell ref="A2:H2"/>
    <mergeCell ref="A3:H3"/>
    <mergeCell ref="A4:H4"/>
    <mergeCell ref="A6:H6"/>
    <mergeCell ref="D7:H7"/>
    <mergeCell ref="A8:H11"/>
    <mergeCell ref="D12:H12"/>
    <mergeCell ref="D13:H13"/>
    <mergeCell ref="D14:H14"/>
    <mergeCell ref="D15:H15"/>
    <mergeCell ref="D16:G16"/>
    <mergeCell ref="D17:G17"/>
    <mergeCell ref="D18:G18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L31"/>
  <sheetViews>
    <sheetView zoomScale="125" zoomScaleNormal="125" workbookViewId="0">
      <selection activeCell="C4" sqref="C4"/>
    </sheetView>
  </sheetViews>
  <sheetFormatPr baseColWidth="10" defaultRowHeight="13" x14ac:dyDescent="0.2"/>
  <cols>
    <col min="1" max="1" width="2.83203125" customWidth="1"/>
    <col min="2" max="2" width="18.1640625" customWidth="1"/>
    <col min="3" max="3" width="14" customWidth="1"/>
  </cols>
  <sheetData>
    <row r="1" spans="2:12" ht="26.25" customHeight="1" x14ac:dyDescent="0.2">
      <c r="B1" s="131" t="s">
        <v>52</v>
      </c>
      <c r="C1" s="132"/>
      <c r="D1" s="132"/>
      <c r="E1" s="132"/>
      <c r="F1" s="132"/>
      <c r="G1" s="132"/>
      <c r="H1" s="132"/>
      <c r="I1" s="132"/>
      <c r="J1" s="132"/>
      <c r="K1" s="132"/>
      <c r="L1" s="133"/>
    </row>
    <row r="2" spans="2:12" ht="15" customHeight="1" x14ac:dyDescent="0.2"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2:12" ht="15" customHeight="1" x14ac:dyDescent="0.2">
      <c r="B3" s="2"/>
      <c r="C3" s="3" t="s">
        <v>32</v>
      </c>
      <c r="D3" s="4">
        <v>0.95</v>
      </c>
      <c r="E3" s="4">
        <v>0.9</v>
      </c>
      <c r="F3" s="4">
        <v>0.85</v>
      </c>
      <c r="G3" s="4">
        <v>0.8</v>
      </c>
      <c r="H3" s="4">
        <v>0.75</v>
      </c>
      <c r="I3" s="4">
        <v>0.7</v>
      </c>
      <c r="J3" s="4">
        <v>0.65</v>
      </c>
      <c r="K3" s="4">
        <v>0.6</v>
      </c>
      <c r="L3" s="4">
        <v>0.55000000000000104</v>
      </c>
    </row>
    <row r="4" spans="2:12" ht="15" customHeight="1" x14ac:dyDescent="0.2">
      <c r="B4" s="5" t="s">
        <v>12</v>
      </c>
      <c r="C4" s="6">
        <f>Sollarbeitszeit!B11</f>
        <v>184.8</v>
      </c>
      <c r="D4" s="6">
        <f>C4*$D$3</f>
        <v>175.56</v>
      </c>
      <c r="E4" s="6">
        <f>C4*$E$3</f>
        <v>166.32000000000002</v>
      </c>
      <c r="F4" s="6">
        <f>C4*$F$3</f>
        <v>157.08000000000001</v>
      </c>
      <c r="G4" s="6">
        <f>C4*$G$3</f>
        <v>147.84</v>
      </c>
      <c r="H4" s="6">
        <f>C4*$H$3</f>
        <v>138.60000000000002</v>
      </c>
      <c r="I4" s="6">
        <f>C4*$I$3</f>
        <v>129.36000000000001</v>
      </c>
      <c r="J4" s="6">
        <f>C4*$J$3</f>
        <v>120.12</v>
      </c>
      <c r="K4" s="6">
        <f>C4*$K$3</f>
        <v>110.88000000000001</v>
      </c>
      <c r="L4" s="6">
        <f>C4*$L$3</f>
        <v>101.6400000000002</v>
      </c>
    </row>
    <row r="5" spans="2:12" ht="15" customHeight="1" x14ac:dyDescent="0.2">
      <c r="B5" s="7" t="s">
        <v>13</v>
      </c>
      <c r="C5" s="6">
        <f>Sollarbeitszeit!B12</f>
        <v>168</v>
      </c>
      <c r="D5" s="6">
        <f>C5*$D$3</f>
        <v>159.6</v>
      </c>
      <c r="E5" s="6">
        <f t="shared" ref="E5:E15" si="0">C5*$E$3</f>
        <v>151.20000000000002</v>
      </c>
      <c r="F5" s="6">
        <f t="shared" ref="F5:F15" si="1">C5*$F$3</f>
        <v>142.79999999999998</v>
      </c>
      <c r="G5" s="6">
        <f t="shared" ref="G5:G15" si="2">C5*$G$3</f>
        <v>134.4</v>
      </c>
      <c r="H5" s="6">
        <f t="shared" ref="H5:H15" si="3">C5*$H$3</f>
        <v>126</v>
      </c>
      <c r="I5" s="6">
        <f t="shared" ref="I5:I15" si="4">C5*$I$3</f>
        <v>117.6</v>
      </c>
      <c r="J5" s="6">
        <f t="shared" ref="J5:J15" si="5">C5*$J$3</f>
        <v>109.2</v>
      </c>
      <c r="K5" s="6">
        <f t="shared" ref="K5:K15" si="6">C5*$K$3</f>
        <v>100.8</v>
      </c>
      <c r="L5" s="6">
        <f t="shared" ref="L5:L15" si="7">C5*$L$3</f>
        <v>92.400000000000176</v>
      </c>
    </row>
    <row r="6" spans="2:12" ht="15" customHeight="1" x14ac:dyDescent="0.2">
      <c r="B6" s="8" t="s">
        <v>14</v>
      </c>
      <c r="C6" s="6">
        <f>Sollarbeitszeit!B13</f>
        <v>168</v>
      </c>
      <c r="D6" s="6">
        <f t="shared" ref="D6:D15" si="8">C6*$D$3</f>
        <v>159.6</v>
      </c>
      <c r="E6" s="6">
        <f t="shared" si="0"/>
        <v>151.20000000000002</v>
      </c>
      <c r="F6" s="6">
        <f t="shared" si="1"/>
        <v>142.79999999999998</v>
      </c>
      <c r="G6" s="6">
        <f t="shared" si="2"/>
        <v>134.4</v>
      </c>
      <c r="H6" s="6">
        <f t="shared" si="3"/>
        <v>126</v>
      </c>
      <c r="I6" s="6">
        <f t="shared" si="4"/>
        <v>117.6</v>
      </c>
      <c r="J6" s="6">
        <f t="shared" si="5"/>
        <v>109.2</v>
      </c>
      <c r="K6" s="6">
        <f t="shared" si="6"/>
        <v>100.8</v>
      </c>
      <c r="L6" s="6">
        <f t="shared" si="7"/>
        <v>92.400000000000176</v>
      </c>
    </row>
    <row r="7" spans="2:12" ht="15" customHeight="1" x14ac:dyDescent="0.2">
      <c r="B7" s="5" t="s">
        <v>15</v>
      </c>
      <c r="C7" s="6">
        <f>Sollarbeitszeit!B14</f>
        <v>163.80000000000001</v>
      </c>
      <c r="D7" s="6">
        <f t="shared" si="8"/>
        <v>155.61000000000001</v>
      </c>
      <c r="E7" s="6">
        <f t="shared" si="0"/>
        <v>147.42000000000002</v>
      </c>
      <c r="F7" s="6">
        <f t="shared" si="1"/>
        <v>139.23000000000002</v>
      </c>
      <c r="G7" s="6">
        <f t="shared" si="2"/>
        <v>131.04000000000002</v>
      </c>
      <c r="H7" s="6">
        <f t="shared" si="3"/>
        <v>122.85000000000001</v>
      </c>
      <c r="I7" s="6">
        <f t="shared" si="4"/>
        <v>114.66</v>
      </c>
      <c r="J7" s="6">
        <f t="shared" si="5"/>
        <v>106.47000000000001</v>
      </c>
      <c r="K7" s="6">
        <f t="shared" si="6"/>
        <v>98.28</v>
      </c>
      <c r="L7" s="6">
        <f t="shared" si="7"/>
        <v>90.090000000000174</v>
      </c>
    </row>
    <row r="8" spans="2:12" ht="15" customHeight="1" x14ac:dyDescent="0.2">
      <c r="B8" s="7" t="s">
        <v>16</v>
      </c>
      <c r="C8" s="6">
        <f>Sollarbeitszeit!B15</f>
        <v>151.20000000000002</v>
      </c>
      <c r="D8" s="6">
        <f t="shared" si="8"/>
        <v>143.64000000000001</v>
      </c>
      <c r="E8" s="6">
        <f t="shared" si="0"/>
        <v>136.08000000000001</v>
      </c>
      <c r="F8" s="6">
        <f t="shared" si="1"/>
        <v>128.52000000000001</v>
      </c>
      <c r="G8" s="6">
        <f t="shared" si="2"/>
        <v>120.96000000000002</v>
      </c>
      <c r="H8" s="6">
        <f t="shared" si="3"/>
        <v>113.4</v>
      </c>
      <c r="I8" s="6">
        <f t="shared" si="4"/>
        <v>105.84</v>
      </c>
      <c r="J8" s="6">
        <f t="shared" si="5"/>
        <v>98.280000000000015</v>
      </c>
      <c r="K8" s="6">
        <f t="shared" si="6"/>
        <v>90.720000000000013</v>
      </c>
      <c r="L8" s="6">
        <f t="shared" si="7"/>
        <v>83.160000000000167</v>
      </c>
    </row>
    <row r="9" spans="2:12" ht="15" customHeight="1" x14ac:dyDescent="0.2">
      <c r="B9" s="8" t="s">
        <v>17</v>
      </c>
      <c r="C9" s="6">
        <f>Sollarbeitszeit!B16</f>
        <v>168</v>
      </c>
      <c r="D9" s="6">
        <f t="shared" si="8"/>
        <v>159.6</v>
      </c>
      <c r="E9" s="6">
        <f t="shared" si="0"/>
        <v>151.20000000000002</v>
      </c>
      <c r="F9" s="6">
        <f t="shared" si="1"/>
        <v>142.79999999999998</v>
      </c>
      <c r="G9" s="6">
        <f t="shared" si="2"/>
        <v>134.4</v>
      </c>
      <c r="H9" s="6">
        <f t="shared" si="3"/>
        <v>126</v>
      </c>
      <c r="I9" s="6">
        <f t="shared" si="4"/>
        <v>117.6</v>
      </c>
      <c r="J9" s="6">
        <f t="shared" si="5"/>
        <v>109.2</v>
      </c>
      <c r="K9" s="6">
        <f t="shared" si="6"/>
        <v>100.8</v>
      </c>
      <c r="L9" s="6">
        <f t="shared" si="7"/>
        <v>92.400000000000176</v>
      </c>
    </row>
    <row r="10" spans="2:12" ht="15" customHeight="1" x14ac:dyDescent="0.2">
      <c r="B10" s="5" t="s">
        <v>18</v>
      </c>
      <c r="C10" s="6">
        <f>Sollarbeitszeit!B17</f>
        <v>193.20000000000002</v>
      </c>
      <c r="D10" s="6">
        <f t="shared" si="8"/>
        <v>183.54000000000002</v>
      </c>
      <c r="E10" s="6">
        <f t="shared" si="0"/>
        <v>173.88000000000002</v>
      </c>
      <c r="F10" s="6">
        <f t="shared" si="1"/>
        <v>164.22</v>
      </c>
      <c r="G10" s="6">
        <f t="shared" si="2"/>
        <v>154.56000000000003</v>
      </c>
      <c r="H10" s="6">
        <f t="shared" si="3"/>
        <v>144.9</v>
      </c>
      <c r="I10" s="6">
        <f t="shared" si="4"/>
        <v>135.24</v>
      </c>
      <c r="J10" s="6">
        <f t="shared" si="5"/>
        <v>125.58000000000001</v>
      </c>
      <c r="K10" s="6">
        <f t="shared" si="6"/>
        <v>115.92</v>
      </c>
      <c r="L10" s="6">
        <f t="shared" si="7"/>
        <v>106.2600000000002</v>
      </c>
    </row>
    <row r="11" spans="2:12" ht="15" customHeight="1" x14ac:dyDescent="0.2">
      <c r="B11" s="7" t="s">
        <v>19</v>
      </c>
      <c r="C11" s="6">
        <f>Sollarbeitszeit!B18</f>
        <v>168</v>
      </c>
      <c r="D11" s="6">
        <f t="shared" si="8"/>
        <v>159.6</v>
      </c>
      <c r="E11" s="6">
        <f t="shared" si="0"/>
        <v>151.20000000000002</v>
      </c>
      <c r="F11" s="6">
        <f t="shared" si="1"/>
        <v>142.79999999999998</v>
      </c>
      <c r="G11" s="6">
        <f t="shared" si="2"/>
        <v>134.4</v>
      </c>
      <c r="H11" s="6">
        <f t="shared" si="3"/>
        <v>126</v>
      </c>
      <c r="I11" s="6">
        <f t="shared" si="4"/>
        <v>117.6</v>
      </c>
      <c r="J11" s="6">
        <f t="shared" si="5"/>
        <v>109.2</v>
      </c>
      <c r="K11" s="6">
        <f t="shared" si="6"/>
        <v>100.8</v>
      </c>
      <c r="L11" s="6">
        <f t="shared" si="7"/>
        <v>92.400000000000176</v>
      </c>
    </row>
    <row r="12" spans="2:12" ht="15" customHeight="1" x14ac:dyDescent="0.2">
      <c r="B12" s="8" t="s">
        <v>25</v>
      </c>
      <c r="C12" s="6">
        <f>Sollarbeitszeit!B19</f>
        <v>184.8</v>
      </c>
      <c r="D12" s="6">
        <f t="shared" si="8"/>
        <v>175.56</v>
      </c>
      <c r="E12" s="6">
        <f t="shared" si="0"/>
        <v>166.32000000000002</v>
      </c>
      <c r="F12" s="6">
        <f t="shared" si="1"/>
        <v>157.08000000000001</v>
      </c>
      <c r="G12" s="6">
        <f t="shared" si="2"/>
        <v>147.84</v>
      </c>
      <c r="H12" s="6">
        <f t="shared" si="3"/>
        <v>138.60000000000002</v>
      </c>
      <c r="I12" s="6">
        <f t="shared" si="4"/>
        <v>129.36000000000001</v>
      </c>
      <c r="J12" s="6">
        <f t="shared" si="5"/>
        <v>120.12</v>
      </c>
      <c r="K12" s="6">
        <f t="shared" si="6"/>
        <v>110.88000000000001</v>
      </c>
      <c r="L12" s="6">
        <f t="shared" si="7"/>
        <v>101.6400000000002</v>
      </c>
    </row>
    <row r="13" spans="2:12" ht="15" customHeight="1" x14ac:dyDescent="0.2">
      <c r="B13" s="5" t="s">
        <v>20</v>
      </c>
      <c r="C13" s="6">
        <f>Sollarbeitszeit!B20</f>
        <v>193.20000000000002</v>
      </c>
      <c r="D13" s="6">
        <f t="shared" si="8"/>
        <v>183.54000000000002</v>
      </c>
      <c r="E13" s="6">
        <f t="shared" si="0"/>
        <v>173.88000000000002</v>
      </c>
      <c r="F13" s="6">
        <f t="shared" si="1"/>
        <v>164.22</v>
      </c>
      <c r="G13" s="6">
        <f t="shared" si="2"/>
        <v>154.56000000000003</v>
      </c>
      <c r="H13" s="6">
        <f t="shared" si="3"/>
        <v>144.9</v>
      </c>
      <c r="I13" s="6">
        <f t="shared" si="4"/>
        <v>135.24</v>
      </c>
      <c r="J13" s="6">
        <f t="shared" si="5"/>
        <v>125.58000000000001</v>
      </c>
      <c r="K13" s="6">
        <f t="shared" si="6"/>
        <v>115.92</v>
      </c>
      <c r="L13" s="6">
        <f t="shared" si="7"/>
        <v>106.2600000000002</v>
      </c>
    </row>
    <row r="14" spans="2:12" ht="15" customHeight="1" x14ac:dyDescent="0.2">
      <c r="B14" s="7" t="s">
        <v>26</v>
      </c>
      <c r="C14" s="6">
        <f>Sollarbeitszeit!B21</f>
        <v>168</v>
      </c>
      <c r="D14" s="6">
        <f t="shared" si="8"/>
        <v>159.6</v>
      </c>
      <c r="E14" s="6">
        <f t="shared" si="0"/>
        <v>151.20000000000002</v>
      </c>
      <c r="F14" s="6">
        <f t="shared" si="1"/>
        <v>142.79999999999998</v>
      </c>
      <c r="G14" s="6">
        <f t="shared" si="2"/>
        <v>134.4</v>
      </c>
      <c r="H14" s="6">
        <f t="shared" si="3"/>
        <v>126</v>
      </c>
      <c r="I14" s="6">
        <f t="shared" si="4"/>
        <v>117.6</v>
      </c>
      <c r="J14" s="6">
        <f t="shared" si="5"/>
        <v>109.2</v>
      </c>
      <c r="K14" s="6">
        <f t="shared" si="6"/>
        <v>100.8</v>
      </c>
      <c r="L14" s="6">
        <f t="shared" si="7"/>
        <v>92.400000000000176</v>
      </c>
    </row>
    <row r="15" spans="2:12" ht="15" customHeight="1" x14ac:dyDescent="0.2">
      <c r="B15" s="8" t="s">
        <v>27</v>
      </c>
      <c r="C15" s="6">
        <f>Sollarbeitszeit!B22</f>
        <v>168</v>
      </c>
      <c r="D15" s="6">
        <f t="shared" si="8"/>
        <v>159.6</v>
      </c>
      <c r="E15" s="6">
        <f t="shared" si="0"/>
        <v>151.20000000000002</v>
      </c>
      <c r="F15" s="6">
        <f t="shared" si="1"/>
        <v>142.79999999999998</v>
      </c>
      <c r="G15" s="6">
        <f t="shared" si="2"/>
        <v>134.4</v>
      </c>
      <c r="H15" s="6">
        <f t="shared" si="3"/>
        <v>126</v>
      </c>
      <c r="I15" s="6">
        <f t="shared" si="4"/>
        <v>117.6</v>
      </c>
      <c r="J15" s="6">
        <f t="shared" si="5"/>
        <v>109.2</v>
      </c>
      <c r="K15" s="6">
        <f t="shared" si="6"/>
        <v>100.8</v>
      </c>
      <c r="L15" s="6">
        <f t="shared" si="7"/>
        <v>92.400000000000176</v>
      </c>
    </row>
    <row r="16" spans="2:12" ht="15" customHeight="1" x14ac:dyDescent="0.2">
      <c r="B16" s="9" t="s">
        <v>29</v>
      </c>
      <c r="C16" s="10">
        <f>SUM(C4:C15)</f>
        <v>2079</v>
      </c>
      <c r="D16" s="10">
        <f t="shared" ref="D16:L16" si="9">SUM(D4:D15)</f>
        <v>1975.0499999999997</v>
      </c>
      <c r="E16" s="10">
        <f t="shared" si="9"/>
        <v>1871.1000000000004</v>
      </c>
      <c r="F16" s="10">
        <f t="shared" si="9"/>
        <v>1767.1499999999999</v>
      </c>
      <c r="G16" s="10">
        <f t="shared" si="9"/>
        <v>1663.2000000000003</v>
      </c>
      <c r="H16" s="10">
        <f t="shared" si="9"/>
        <v>1559.25</v>
      </c>
      <c r="I16" s="10">
        <f t="shared" si="9"/>
        <v>1455.3</v>
      </c>
      <c r="J16" s="10">
        <f t="shared" si="9"/>
        <v>1351.3500000000001</v>
      </c>
      <c r="K16" s="10">
        <f t="shared" si="9"/>
        <v>1247.3999999999999</v>
      </c>
      <c r="L16" s="10">
        <f t="shared" si="9"/>
        <v>1143.4500000000021</v>
      </c>
    </row>
    <row r="17" spans="2:12" ht="15" customHeight="1" x14ac:dyDescent="0.2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2:12" ht="15" customHeight="1" x14ac:dyDescent="0.2">
      <c r="B18" s="11"/>
      <c r="C18" s="4">
        <v>0.5</v>
      </c>
      <c r="D18" s="4">
        <v>0.45</v>
      </c>
      <c r="E18" s="4">
        <v>0.4</v>
      </c>
      <c r="F18" s="4">
        <v>0.35</v>
      </c>
      <c r="G18" s="4">
        <v>0.3</v>
      </c>
      <c r="H18" s="4">
        <v>0.25</v>
      </c>
      <c r="I18" s="4">
        <v>0.2</v>
      </c>
      <c r="J18" s="4">
        <v>0.15</v>
      </c>
      <c r="K18" s="4">
        <v>0.1</v>
      </c>
      <c r="L18" s="4">
        <v>0.05</v>
      </c>
    </row>
    <row r="19" spans="2:12" ht="15" customHeight="1" x14ac:dyDescent="0.2">
      <c r="B19" s="12" t="s">
        <v>12</v>
      </c>
      <c r="C19" s="6">
        <f>$C$4*C18</f>
        <v>92.4</v>
      </c>
      <c r="D19" s="6">
        <f t="shared" ref="D19:D29" si="10">C4*$D$18</f>
        <v>83.160000000000011</v>
      </c>
      <c r="E19" s="6">
        <f t="shared" ref="E19:E29" si="11">C4*$E$18</f>
        <v>73.92</v>
      </c>
      <c r="F19" s="6">
        <f t="shared" ref="F19:F29" si="12">C4*$F$18</f>
        <v>64.680000000000007</v>
      </c>
      <c r="G19" s="6">
        <f t="shared" ref="G19:G29" si="13">C4*$G$18</f>
        <v>55.440000000000005</v>
      </c>
      <c r="H19" s="6">
        <f t="shared" ref="H19:H29" si="14">C4*$H$18</f>
        <v>46.2</v>
      </c>
      <c r="I19" s="6">
        <f t="shared" ref="I19:I29" si="15">C4*$I$18</f>
        <v>36.96</v>
      </c>
      <c r="J19" s="6">
        <f t="shared" ref="J19:J29" si="16">C4*$J$18</f>
        <v>27.720000000000002</v>
      </c>
      <c r="K19" s="6">
        <f t="shared" ref="K19:K29" si="17">C4*$K$18</f>
        <v>18.48</v>
      </c>
      <c r="L19" s="6">
        <f t="shared" ref="L19:L29" si="18">C4*$L$18</f>
        <v>9.24</v>
      </c>
    </row>
    <row r="20" spans="2:12" ht="15" customHeight="1" x14ac:dyDescent="0.2">
      <c r="B20" s="13" t="s">
        <v>13</v>
      </c>
      <c r="C20" s="6">
        <f t="shared" ref="C20:C29" si="19">C5*$C$18</f>
        <v>84</v>
      </c>
      <c r="D20" s="6">
        <f t="shared" si="10"/>
        <v>75.600000000000009</v>
      </c>
      <c r="E20" s="6">
        <f t="shared" si="11"/>
        <v>67.2</v>
      </c>
      <c r="F20" s="6">
        <f t="shared" si="12"/>
        <v>58.8</v>
      </c>
      <c r="G20" s="6">
        <f t="shared" si="13"/>
        <v>50.4</v>
      </c>
      <c r="H20" s="6">
        <f t="shared" si="14"/>
        <v>42</v>
      </c>
      <c r="I20" s="6">
        <f t="shared" si="15"/>
        <v>33.6</v>
      </c>
      <c r="J20" s="6">
        <f t="shared" si="16"/>
        <v>25.2</v>
      </c>
      <c r="K20" s="6">
        <f t="shared" si="17"/>
        <v>16.8</v>
      </c>
      <c r="L20" s="6">
        <f t="shared" si="18"/>
        <v>8.4</v>
      </c>
    </row>
    <row r="21" spans="2:12" ht="15" customHeight="1" x14ac:dyDescent="0.2">
      <c r="B21" s="14" t="s">
        <v>14</v>
      </c>
      <c r="C21" s="6">
        <f t="shared" si="19"/>
        <v>84</v>
      </c>
      <c r="D21" s="6">
        <f t="shared" si="10"/>
        <v>75.600000000000009</v>
      </c>
      <c r="E21" s="6">
        <f t="shared" si="11"/>
        <v>67.2</v>
      </c>
      <c r="F21" s="6">
        <f t="shared" si="12"/>
        <v>58.8</v>
      </c>
      <c r="G21" s="6">
        <f t="shared" si="13"/>
        <v>50.4</v>
      </c>
      <c r="H21" s="6">
        <f t="shared" si="14"/>
        <v>42</v>
      </c>
      <c r="I21" s="6">
        <f t="shared" si="15"/>
        <v>33.6</v>
      </c>
      <c r="J21" s="6">
        <f t="shared" si="16"/>
        <v>25.2</v>
      </c>
      <c r="K21" s="6">
        <f t="shared" si="17"/>
        <v>16.8</v>
      </c>
      <c r="L21" s="6">
        <f t="shared" si="18"/>
        <v>8.4</v>
      </c>
    </row>
    <row r="22" spans="2:12" ht="15" customHeight="1" x14ac:dyDescent="0.2">
      <c r="B22" s="12" t="s">
        <v>15</v>
      </c>
      <c r="C22" s="6">
        <f t="shared" si="19"/>
        <v>81.900000000000006</v>
      </c>
      <c r="D22" s="6">
        <f t="shared" si="10"/>
        <v>73.710000000000008</v>
      </c>
      <c r="E22" s="6">
        <f t="shared" si="11"/>
        <v>65.52000000000001</v>
      </c>
      <c r="F22" s="6">
        <f t="shared" si="12"/>
        <v>57.33</v>
      </c>
      <c r="G22" s="6">
        <f t="shared" si="13"/>
        <v>49.14</v>
      </c>
      <c r="H22" s="6">
        <f t="shared" si="14"/>
        <v>40.950000000000003</v>
      </c>
      <c r="I22" s="6">
        <f t="shared" si="15"/>
        <v>32.760000000000005</v>
      </c>
      <c r="J22" s="6">
        <f t="shared" si="16"/>
        <v>24.57</v>
      </c>
      <c r="K22" s="6">
        <f t="shared" si="17"/>
        <v>16.380000000000003</v>
      </c>
      <c r="L22" s="6">
        <f t="shared" si="18"/>
        <v>8.1900000000000013</v>
      </c>
    </row>
    <row r="23" spans="2:12" ht="15" customHeight="1" x14ac:dyDescent="0.2">
      <c r="B23" s="13" t="s">
        <v>16</v>
      </c>
      <c r="C23" s="6">
        <f t="shared" si="19"/>
        <v>75.600000000000009</v>
      </c>
      <c r="D23" s="6">
        <f t="shared" si="10"/>
        <v>68.040000000000006</v>
      </c>
      <c r="E23" s="6">
        <f t="shared" si="11"/>
        <v>60.480000000000011</v>
      </c>
      <c r="F23" s="6">
        <f t="shared" si="12"/>
        <v>52.92</v>
      </c>
      <c r="G23" s="6">
        <f t="shared" si="13"/>
        <v>45.360000000000007</v>
      </c>
      <c r="H23" s="6">
        <f t="shared" si="14"/>
        <v>37.800000000000004</v>
      </c>
      <c r="I23" s="6">
        <f t="shared" si="15"/>
        <v>30.240000000000006</v>
      </c>
      <c r="J23" s="6">
        <f t="shared" si="16"/>
        <v>22.680000000000003</v>
      </c>
      <c r="K23" s="6">
        <f t="shared" si="17"/>
        <v>15.120000000000003</v>
      </c>
      <c r="L23" s="6">
        <f t="shared" si="18"/>
        <v>7.5600000000000014</v>
      </c>
    </row>
    <row r="24" spans="2:12" ht="15" customHeight="1" x14ac:dyDescent="0.2">
      <c r="B24" s="14" t="s">
        <v>17</v>
      </c>
      <c r="C24" s="6">
        <f t="shared" si="19"/>
        <v>84</v>
      </c>
      <c r="D24" s="6">
        <f t="shared" si="10"/>
        <v>75.600000000000009</v>
      </c>
      <c r="E24" s="6">
        <f t="shared" si="11"/>
        <v>67.2</v>
      </c>
      <c r="F24" s="6">
        <f t="shared" si="12"/>
        <v>58.8</v>
      </c>
      <c r="G24" s="6">
        <f t="shared" si="13"/>
        <v>50.4</v>
      </c>
      <c r="H24" s="6">
        <f t="shared" si="14"/>
        <v>42</v>
      </c>
      <c r="I24" s="6">
        <f t="shared" si="15"/>
        <v>33.6</v>
      </c>
      <c r="J24" s="6">
        <f t="shared" si="16"/>
        <v>25.2</v>
      </c>
      <c r="K24" s="6">
        <f t="shared" si="17"/>
        <v>16.8</v>
      </c>
      <c r="L24" s="6">
        <f t="shared" si="18"/>
        <v>8.4</v>
      </c>
    </row>
    <row r="25" spans="2:12" ht="15" customHeight="1" x14ac:dyDescent="0.2">
      <c r="B25" s="12" t="s">
        <v>18</v>
      </c>
      <c r="C25" s="6">
        <f t="shared" si="19"/>
        <v>96.600000000000009</v>
      </c>
      <c r="D25" s="6">
        <f t="shared" si="10"/>
        <v>86.940000000000012</v>
      </c>
      <c r="E25" s="6">
        <f t="shared" si="11"/>
        <v>77.280000000000015</v>
      </c>
      <c r="F25" s="6">
        <f t="shared" si="12"/>
        <v>67.62</v>
      </c>
      <c r="G25" s="6">
        <f t="shared" si="13"/>
        <v>57.96</v>
      </c>
      <c r="H25" s="6">
        <f t="shared" si="14"/>
        <v>48.300000000000004</v>
      </c>
      <c r="I25" s="6">
        <f t="shared" si="15"/>
        <v>38.640000000000008</v>
      </c>
      <c r="J25" s="6">
        <f t="shared" si="16"/>
        <v>28.98</v>
      </c>
      <c r="K25" s="6">
        <f t="shared" si="17"/>
        <v>19.320000000000004</v>
      </c>
      <c r="L25" s="6">
        <f t="shared" si="18"/>
        <v>9.6600000000000019</v>
      </c>
    </row>
    <row r="26" spans="2:12" ht="15" customHeight="1" x14ac:dyDescent="0.2">
      <c r="B26" s="13" t="s">
        <v>19</v>
      </c>
      <c r="C26" s="6">
        <f t="shared" si="19"/>
        <v>84</v>
      </c>
      <c r="D26" s="6">
        <f t="shared" si="10"/>
        <v>75.600000000000009</v>
      </c>
      <c r="E26" s="6">
        <f t="shared" si="11"/>
        <v>67.2</v>
      </c>
      <c r="F26" s="6">
        <f t="shared" si="12"/>
        <v>58.8</v>
      </c>
      <c r="G26" s="6">
        <f t="shared" si="13"/>
        <v>50.4</v>
      </c>
      <c r="H26" s="6">
        <f t="shared" si="14"/>
        <v>42</v>
      </c>
      <c r="I26" s="6">
        <f t="shared" si="15"/>
        <v>33.6</v>
      </c>
      <c r="J26" s="6">
        <f t="shared" si="16"/>
        <v>25.2</v>
      </c>
      <c r="K26" s="6">
        <f t="shared" si="17"/>
        <v>16.8</v>
      </c>
      <c r="L26" s="6">
        <f t="shared" si="18"/>
        <v>8.4</v>
      </c>
    </row>
    <row r="27" spans="2:12" ht="15" customHeight="1" x14ac:dyDescent="0.2">
      <c r="B27" s="14" t="s">
        <v>25</v>
      </c>
      <c r="C27" s="6">
        <f t="shared" si="19"/>
        <v>92.4</v>
      </c>
      <c r="D27" s="6">
        <f t="shared" si="10"/>
        <v>83.160000000000011</v>
      </c>
      <c r="E27" s="6">
        <f t="shared" si="11"/>
        <v>73.92</v>
      </c>
      <c r="F27" s="6">
        <f t="shared" si="12"/>
        <v>64.680000000000007</v>
      </c>
      <c r="G27" s="6">
        <f t="shared" si="13"/>
        <v>55.440000000000005</v>
      </c>
      <c r="H27" s="6">
        <f t="shared" si="14"/>
        <v>46.2</v>
      </c>
      <c r="I27" s="6">
        <f t="shared" si="15"/>
        <v>36.96</v>
      </c>
      <c r="J27" s="6">
        <f t="shared" si="16"/>
        <v>27.720000000000002</v>
      </c>
      <c r="K27" s="6">
        <f t="shared" si="17"/>
        <v>18.48</v>
      </c>
      <c r="L27" s="6">
        <f t="shared" si="18"/>
        <v>9.24</v>
      </c>
    </row>
    <row r="28" spans="2:12" ht="15" customHeight="1" x14ac:dyDescent="0.2">
      <c r="B28" s="12" t="s">
        <v>20</v>
      </c>
      <c r="C28" s="6">
        <f t="shared" si="19"/>
        <v>96.600000000000009</v>
      </c>
      <c r="D28" s="6">
        <f t="shared" si="10"/>
        <v>86.940000000000012</v>
      </c>
      <c r="E28" s="6">
        <f t="shared" si="11"/>
        <v>77.280000000000015</v>
      </c>
      <c r="F28" s="6">
        <f t="shared" si="12"/>
        <v>67.62</v>
      </c>
      <c r="G28" s="6">
        <f t="shared" si="13"/>
        <v>57.96</v>
      </c>
      <c r="H28" s="6">
        <f t="shared" si="14"/>
        <v>48.300000000000004</v>
      </c>
      <c r="I28" s="6">
        <f t="shared" si="15"/>
        <v>38.640000000000008</v>
      </c>
      <c r="J28" s="6">
        <f t="shared" si="16"/>
        <v>28.98</v>
      </c>
      <c r="K28" s="6">
        <f t="shared" si="17"/>
        <v>19.320000000000004</v>
      </c>
      <c r="L28" s="6">
        <f t="shared" si="18"/>
        <v>9.6600000000000019</v>
      </c>
    </row>
    <row r="29" spans="2:12" ht="15" customHeight="1" x14ac:dyDescent="0.2">
      <c r="B29" s="13" t="s">
        <v>26</v>
      </c>
      <c r="C29" s="6">
        <f t="shared" si="19"/>
        <v>84</v>
      </c>
      <c r="D29" s="6">
        <f t="shared" si="10"/>
        <v>75.600000000000009</v>
      </c>
      <c r="E29" s="6">
        <f t="shared" si="11"/>
        <v>67.2</v>
      </c>
      <c r="F29" s="6">
        <f t="shared" si="12"/>
        <v>58.8</v>
      </c>
      <c r="G29" s="6">
        <f t="shared" si="13"/>
        <v>50.4</v>
      </c>
      <c r="H29" s="6">
        <f t="shared" si="14"/>
        <v>42</v>
      </c>
      <c r="I29" s="6">
        <f t="shared" si="15"/>
        <v>33.6</v>
      </c>
      <c r="J29" s="6">
        <f t="shared" si="16"/>
        <v>25.2</v>
      </c>
      <c r="K29" s="6">
        <f t="shared" si="17"/>
        <v>16.8</v>
      </c>
      <c r="L29" s="6">
        <f t="shared" si="18"/>
        <v>8.4</v>
      </c>
    </row>
    <row r="30" spans="2:12" ht="15" customHeight="1" x14ac:dyDescent="0.2">
      <c r="B30" s="14" t="s">
        <v>27</v>
      </c>
      <c r="C30" s="6">
        <f>$C$15*C18</f>
        <v>84</v>
      </c>
      <c r="D30" s="6">
        <f t="shared" ref="D30:L30" si="20">$C$15*D18</f>
        <v>75.600000000000009</v>
      </c>
      <c r="E30" s="6">
        <f t="shared" si="20"/>
        <v>67.2</v>
      </c>
      <c r="F30" s="6">
        <f t="shared" si="20"/>
        <v>58.8</v>
      </c>
      <c r="G30" s="6">
        <f t="shared" si="20"/>
        <v>50.4</v>
      </c>
      <c r="H30" s="6">
        <f t="shared" si="20"/>
        <v>42</v>
      </c>
      <c r="I30" s="6">
        <f t="shared" si="20"/>
        <v>33.6</v>
      </c>
      <c r="J30" s="6">
        <f t="shared" si="20"/>
        <v>25.2</v>
      </c>
      <c r="K30" s="6">
        <f t="shared" si="20"/>
        <v>16.8</v>
      </c>
      <c r="L30" s="6">
        <f t="shared" si="20"/>
        <v>8.4</v>
      </c>
    </row>
    <row r="31" spans="2:12" ht="15" customHeight="1" x14ac:dyDescent="0.2">
      <c r="B31" s="15" t="s">
        <v>29</v>
      </c>
      <c r="C31" s="10">
        <f>SUM(C19:C30)</f>
        <v>1039.5</v>
      </c>
      <c r="D31" s="10">
        <f t="shared" ref="D31:L31" si="21">SUM(D19:D30)</f>
        <v>935.55000000000018</v>
      </c>
      <c r="E31" s="10">
        <f t="shared" si="21"/>
        <v>831.60000000000014</v>
      </c>
      <c r="F31" s="10">
        <f>SUM(F19:F30)</f>
        <v>727.65</v>
      </c>
      <c r="G31" s="10">
        <f t="shared" si="21"/>
        <v>623.69999999999993</v>
      </c>
      <c r="H31" s="10">
        <f t="shared" si="21"/>
        <v>519.75</v>
      </c>
      <c r="I31" s="10">
        <f t="shared" si="21"/>
        <v>415.80000000000007</v>
      </c>
      <c r="J31" s="10">
        <f t="shared" si="21"/>
        <v>311.84999999999997</v>
      </c>
      <c r="K31" s="10">
        <f t="shared" si="21"/>
        <v>207.90000000000003</v>
      </c>
      <c r="L31" s="10">
        <f t="shared" si="21"/>
        <v>103.95000000000002</v>
      </c>
    </row>
  </sheetData>
  <mergeCells count="1">
    <mergeCell ref="B1:L1"/>
  </mergeCells>
  <phoneticPr fontId="2" type="noConversion"/>
  <pageMargins left="0.25" right="0.25" top="0.984251969" bottom="0.984251969" header="0.3" footer="0.3"/>
  <pageSetup paperSize="9" scale="95"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59"/>
  <sheetViews>
    <sheetView showRuler="0" topLeftCell="A15" zoomScaleNormal="100" workbookViewId="0">
      <selection activeCell="C18" sqref="C18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8.6640625" style="23" customWidth="1"/>
    <col min="7" max="7" width="6" style="23" customWidth="1"/>
    <col min="8" max="8" width="11.1640625" style="23" customWidth="1"/>
    <col min="9" max="10" width="11.1640625" style="23"/>
    <col min="11" max="11" width="15" style="23" customWidth="1"/>
    <col min="12" max="12" width="14.5" style="23" customWidth="1"/>
    <col min="13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Sollarbeitszeit!E11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Sollarbeitszeit!A11</f>
        <v>Januar</v>
      </c>
      <c r="C7" s="29">
        <f>Sollarbeitszeit!D11</f>
        <v>52.797360000000005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v>0</v>
      </c>
      <c r="D13" s="108" t="s">
        <v>57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5*G5/100*42+0</f>
        <v>59.996999999999993</v>
      </c>
      <c r="D14" s="108" t="s">
        <v>82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42" t="str">
        <f>TEXT(B17,"TTT")</f>
        <v>Mi</v>
      </c>
      <c r="B17" s="74">
        <v>44196</v>
      </c>
      <c r="C17" s="75">
        <f>L17*24</f>
        <v>0</v>
      </c>
      <c r="D17" s="104" t="s">
        <v>28</v>
      </c>
      <c r="E17" s="105"/>
      <c r="F17" s="105"/>
      <c r="G17" s="106"/>
      <c r="H17" s="21"/>
      <c r="I17" s="21"/>
      <c r="J17" s="21"/>
      <c r="K17" s="21"/>
      <c r="L17" s="90">
        <f t="shared" ref="L17:L47" si="0">J17-I17-K17</f>
        <v>0</v>
      </c>
    </row>
    <row r="18" spans="1:12" x14ac:dyDescent="0.2">
      <c r="A18" s="42" t="str">
        <f t="shared" ref="A18:A47" si="1">TEXT(B18,"TTT")</f>
        <v>Do</v>
      </c>
      <c r="B18" s="72">
        <f>B17+1</f>
        <v>44197</v>
      </c>
      <c r="C18" s="16">
        <f t="shared" ref="C18:C47" si="2">L18*24</f>
        <v>0</v>
      </c>
      <c r="D18" s="101"/>
      <c r="E18" s="102"/>
      <c r="F18" s="102"/>
      <c r="G18" s="103"/>
      <c r="H18" s="19"/>
      <c r="I18" s="90"/>
      <c r="J18" s="90"/>
      <c r="K18" s="90"/>
      <c r="L18" s="90">
        <f t="shared" si="0"/>
        <v>0</v>
      </c>
    </row>
    <row r="19" spans="1:12" ht="18" customHeight="1" x14ac:dyDescent="0.2">
      <c r="A19" s="42" t="str">
        <f t="shared" si="1"/>
        <v>Fr</v>
      </c>
      <c r="B19" s="72">
        <f t="shared" ref="B19:B47" si="3">B18+1</f>
        <v>44198</v>
      </c>
      <c r="C19" s="16">
        <f t="shared" si="2"/>
        <v>0</v>
      </c>
      <c r="D19" s="101"/>
      <c r="E19" s="102"/>
      <c r="F19" s="102"/>
      <c r="G19" s="103"/>
      <c r="H19" s="19"/>
      <c r="I19" s="90"/>
      <c r="J19" s="90"/>
      <c r="K19" s="90"/>
      <c r="L19" s="90">
        <f t="shared" si="0"/>
        <v>0</v>
      </c>
    </row>
    <row r="20" spans="1:12" x14ac:dyDescent="0.2">
      <c r="A20" s="42" t="str">
        <f t="shared" si="1"/>
        <v>Sa</v>
      </c>
      <c r="B20" s="74">
        <f t="shared" si="3"/>
        <v>44199</v>
      </c>
      <c r="C20" s="75">
        <f t="shared" si="2"/>
        <v>0</v>
      </c>
      <c r="D20" s="104"/>
      <c r="E20" s="105"/>
      <c r="F20" s="105"/>
      <c r="G20" s="106"/>
      <c r="H20" s="21"/>
      <c r="I20" s="21"/>
      <c r="J20" s="21"/>
      <c r="K20" s="21"/>
      <c r="L20" s="90">
        <f t="shared" si="0"/>
        <v>0</v>
      </c>
    </row>
    <row r="21" spans="1:12" x14ac:dyDescent="0.2">
      <c r="A21" s="42" t="str">
        <f t="shared" si="1"/>
        <v>So</v>
      </c>
      <c r="B21" s="74">
        <f t="shared" si="3"/>
        <v>44200</v>
      </c>
      <c r="C21" s="75">
        <f t="shared" si="2"/>
        <v>0</v>
      </c>
      <c r="D21" s="104"/>
      <c r="E21" s="105"/>
      <c r="F21" s="105"/>
      <c r="G21" s="106"/>
      <c r="H21" s="21"/>
      <c r="I21" s="21"/>
      <c r="J21" s="21"/>
      <c r="K21" s="21"/>
      <c r="L21" s="90">
        <f t="shared" si="0"/>
        <v>0</v>
      </c>
    </row>
    <row r="22" spans="1:12" x14ac:dyDescent="0.2">
      <c r="A22" s="42" t="str">
        <f t="shared" si="1"/>
        <v>Mo</v>
      </c>
      <c r="B22" s="72">
        <f t="shared" si="3"/>
        <v>44201</v>
      </c>
      <c r="C22" s="16">
        <f t="shared" si="2"/>
        <v>0</v>
      </c>
      <c r="D22" s="101"/>
      <c r="E22" s="102"/>
      <c r="F22" s="102"/>
      <c r="G22" s="103"/>
      <c r="H22" s="19"/>
      <c r="I22" s="90"/>
      <c r="J22" s="90"/>
      <c r="K22" s="90"/>
      <c r="L22" s="90">
        <f t="shared" si="0"/>
        <v>0</v>
      </c>
    </row>
    <row r="23" spans="1:12" x14ac:dyDescent="0.2">
      <c r="A23" s="42" t="str">
        <f t="shared" si="1"/>
        <v>Di</v>
      </c>
      <c r="B23" s="72">
        <f t="shared" si="3"/>
        <v>44202</v>
      </c>
      <c r="C23" s="16">
        <f t="shared" si="2"/>
        <v>0</v>
      </c>
      <c r="D23" s="101"/>
      <c r="E23" s="102"/>
      <c r="F23" s="102"/>
      <c r="G23" s="103"/>
      <c r="H23" s="19"/>
      <c r="I23" s="90"/>
      <c r="J23" s="90"/>
      <c r="K23" s="90"/>
      <c r="L23" s="90">
        <f t="shared" si="0"/>
        <v>0</v>
      </c>
    </row>
    <row r="24" spans="1:12" x14ac:dyDescent="0.2">
      <c r="A24" s="42" t="str">
        <f t="shared" si="1"/>
        <v>Mi</v>
      </c>
      <c r="B24" s="72">
        <f>B23+1</f>
        <v>44203</v>
      </c>
      <c r="C24" s="16">
        <f t="shared" si="2"/>
        <v>0</v>
      </c>
      <c r="D24" s="101"/>
      <c r="E24" s="102"/>
      <c r="F24" s="102"/>
      <c r="G24" s="103"/>
      <c r="H24" s="19"/>
      <c r="I24" s="90"/>
      <c r="J24" s="90"/>
      <c r="K24" s="90"/>
      <c r="L24" s="90">
        <f t="shared" si="0"/>
        <v>0</v>
      </c>
    </row>
    <row r="25" spans="1:12" x14ac:dyDescent="0.2">
      <c r="A25" s="42" t="str">
        <f t="shared" si="1"/>
        <v>Do</v>
      </c>
      <c r="B25" s="72">
        <f>B24+1</f>
        <v>44204</v>
      </c>
      <c r="C25" s="16">
        <f t="shared" si="2"/>
        <v>0</v>
      </c>
      <c r="D25" s="101"/>
      <c r="E25" s="102"/>
      <c r="F25" s="102"/>
      <c r="G25" s="103"/>
      <c r="H25" s="19"/>
      <c r="I25" s="90"/>
      <c r="J25" s="90"/>
      <c r="K25" s="90"/>
      <c r="L25" s="90">
        <f t="shared" si="0"/>
        <v>0</v>
      </c>
    </row>
    <row r="26" spans="1:12" x14ac:dyDescent="0.2">
      <c r="A26" s="42" t="str">
        <f t="shared" si="1"/>
        <v>Fr</v>
      </c>
      <c r="B26" s="72">
        <f t="shared" si="3"/>
        <v>44205</v>
      </c>
      <c r="C26" s="16">
        <f t="shared" si="2"/>
        <v>0</v>
      </c>
      <c r="D26" s="101"/>
      <c r="E26" s="102"/>
      <c r="F26" s="102"/>
      <c r="G26" s="103"/>
      <c r="H26" s="19"/>
      <c r="I26" s="90"/>
      <c r="J26" s="90"/>
      <c r="K26" s="90"/>
      <c r="L26" s="90">
        <f t="shared" si="0"/>
        <v>0</v>
      </c>
    </row>
    <row r="27" spans="1:12" x14ac:dyDescent="0.2">
      <c r="A27" s="42" t="str">
        <f t="shared" si="1"/>
        <v>Sa</v>
      </c>
      <c r="B27" s="74">
        <f t="shared" si="3"/>
        <v>44206</v>
      </c>
      <c r="C27" s="75">
        <f t="shared" si="2"/>
        <v>0</v>
      </c>
      <c r="D27" s="104"/>
      <c r="E27" s="105"/>
      <c r="F27" s="105"/>
      <c r="G27" s="106"/>
      <c r="H27" s="21"/>
      <c r="I27" s="21"/>
      <c r="J27" s="21"/>
      <c r="K27" s="21"/>
      <c r="L27" s="90">
        <f t="shared" si="0"/>
        <v>0</v>
      </c>
    </row>
    <row r="28" spans="1:12" x14ac:dyDescent="0.2">
      <c r="A28" s="42" t="str">
        <f t="shared" si="1"/>
        <v>So</v>
      </c>
      <c r="B28" s="74">
        <f t="shared" si="3"/>
        <v>44207</v>
      </c>
      <c r="C28" s="75">
        <f t="shared" si="2"/>
        <v>0</v>
      </c>
      <c r="D28" s="104"/>
      <c r="E28" s="105"/>
      <c r="F28" s="105"/>
      <c r="G28" s="106"/>
      <c r="H28" s="21"/>
      <c r="I28" s="21"/>
      <c r="J28" s="21"/>
      <c r="K28" s="21"/>
      <c r="L28" s="90">
        <f t="shared" si="0"/>
        <v>0</v>
      </c>
    </row>
    <row r="29" spans="1:12" x14ac:dyDescent="0.2">
      <c r="A29" s="42" t="str">
        <f t="shared" si="1"/>
        <v>Mo</v>
      </c>
      <c r="B29" s="72">
        <f t="shared" si="3"/>
        <v>44208</v>
      </c>
      <c r="C29" s="16">
        <f t="shared" si="2"/>
        <v>0</v>
      </c>
      <c r="D29" s="101"/>
      <c r="E29" s="102"/>
      <c r="F29" s="102"/>
      <c r="G29" s="103"/>
      <c r="H29" s="19"/>
      <c r="I29" s="90"/>
      <c r="J29" s="90"/>
      <c r="K29" s="90"/>
      <c r="L29" s="90">
        <f t="shared" si="0"/>
        <v>0</v>
      </c>
    </row>
    <row r="30" spans="1:12" x14ac:dyDescent="0.2">
      <c r="A30" s="42" t="str">
        <f t="shared" si="1"/>
        <v>Di</v>
      </c>
      <c r="B30" s="72">
        <f t="shared" si="3"/>
        <v>44209</v>
      </c>
      <c r="C30" s="16">
        <f t="shared" si="2"/>
        <v>0</v>
      </c>
      <c r="D30" s="101"/>
      <c r="E30" s="102"/>
      <c r="F30" s="102"/>
      <c r="G30" s="103"/>
      <c r="H30" s="19"/>
      <c r="I30" s="90"/>
      <c r="J30" s="90"/>
      <c r="K30" s="90"/>
      <c r="L30" s="90">
        <f t="shared" si="0"/>
        <v>0</v>
      </c>
    </row>
    <row r="31" spans="1:12" x14ac:dyDescent="0.2">
      <c r="A31" s="42" t="str">
        <f t="shared" si="1"/>
        <v>Mi</v>
      </c>
      <c r="B31" s="72">
        <f t="shared" si="3"/>
        <v>44210</v>
      </c>
      <c r="C31" s="16">
        <f t="shared" si="2"/>
        <v>0</v>
      </c>
      <c r="D31" s="101"/>
      <c r="E31" s="102"/>
      <c r="F31" s="102"/>
      <c r="G31" s="103"/>
      <c r="H31" s="19"/>
      <c r="I31" s="90"/>
      <c r="J31" s="90"/>
      <c r="K31" s="90"/>
      <c r="L31" s="90">
        <f t="shared" si="0"/>
        <v>0</v>
      </c>
    </row>
    <row r="32" spans="1:12" x14ac:dyDescent="0.2">
      <c r="A32" s="42" t="str">
        <f t="shared" si="1"/>
        <v>Do</v>
      </c>
      <c r="B32" s="72">
        <f t="shared" si="3"/>
        <v>44211</v>
      </c>
      <c r="C32" s="16">
        <f t="shared" si="2"/>
        <v>0</v>
      </c>
      <c r="D32" s="101"/>
      <c r="E32" s="102"/>
      <c r="F32" s="102"/>
      <c r="G32" s="103"/>
      <c r="H32" s="19"/>
      <c r="I32" s="90"/>
      <c r="J32" s="90"/>
      <c r="K32" s="90"/>
      <c r="L32" s="90">
        <f t="shared" si="0"/>
        <v>0</v>
      </c>
    </row>
    <row r="33" spans="1:12" x14ac:dyDescent="0.2">
      <c r="A33" s="42" t="str">
        <f t="shared" si="1"/>
        <v>Fr</v>
      </c>
      <c r="B33" s="72">
        <f t="shared" si="3"/>
        <v>44212</v>
      </c>
      <c r="C33" s="16">
        <f t="shared" si="2"/>
        <v>0</v>
      </c>
      <c r="D33" s="101"/>
      <c r="E33" s="102"/>
      <c r="F33" s="102"/>
      <c r="G33" s="103"/>
      <c r="H33" s="19"/>
      <c r="I33" s="90"/>
      <c r="J33" s="90"/>
      <c r="K33" s="90"/>
      <c r="L33" s="90">
        <f t="shared" si="0"/>
        <v>0</v>
      </c>
    </row>
    <row r="34" spans="1:12" x14ac:dyDescent="0.2">
      <c r="A34" s="42" t="str">
        <f t="shared" si="1"/>
        <v>Sa</v>
      </c>
      <c r="B34" s="74">
        <f t="shared" si="3"/>
        <v>44213</v>
      </c>
      <c r="C34" s="75">
        <f t="shared" si="2"/>
        <v>0</v>
      </c>
      <c r="D34" s="104"/>
      <c r="E34" s="105"/>
      <c r="F34" s="105"/>
      <c r="G34" s="106"/>
      <c r="H34" s="21"/>
      <c r="I34" s="21"/>
      <c r="J34" s="21"/>
      <c r="K34" s="21"/>
      <c r="L34" s="90">
        <f t="shared" si="0"/>
        <v>0</v>
      </c>
    </row>
    <row r="35" spans="1:12" x14ac:dyDescent="0.2">
      <c r="A35" s="42" t="str">
        <f t="shared" si="1"/>
        <v>So</v>
      </c>
      <c r="B35" s="74">
        <f t="shared" si="3"/>
        <v>44214</v>
      </c>
      <c r="C35" s="75">
        <f t="shared" si="2"/>
        <v>0</v>
      </c>
      <c r="D35" s="104"/>
      <c r="E35" s="105"/>
      <c r="F35" s="105"/>
      <c r="G35" s="106"/>
      <c r="H35" s="21"/>
      <c r="I35" s="21"/>
      <c r="J35" s="21"/>
      <c r="K35" s="21"/>
      <c r="L35" s="90">
        <f t="shared" si="0"/>
        <v>0</v>
      </c>
    </row>
    <row r="36" spans="1:12" x14ac:dyDescent="0.2">
      <c r="A36" s="42" t="str">
        <f t="shared" si="1"/>
        <v>Mo</v>
      </c>
      <c r="B36" s="72">
        <f t="shared" si="3"/>
        <v>44215</v>
      </c>
      <c r="C36" s="16">
        <f t="shared" si="2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0"/>
        <v>0</v>
      </c>
    </row>
    <row r="37" spans="1:12" x14ac:dyDescent="0.2">
      <c r="A37" s="42" t="str">
        <f t="shared" si="1"/>
        <v>Di</v>
      </c>
      <c r="B37" s="72">
        <f t="shared" si="3"/>
        <v>44216</v>
      </c>
      <c r="C37" s="16">
        <f t="shared" si="2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0"/>
        <v>0</v>
      </c>
    </row>
    <row r="38" spans="1:12" x14ac:dyDescent="0.2">
      <c r="A38" s="42" t="str">
        <f t="shared" si="1"/>
        <v>Mi</v>
      </c>
      <c r="B38" s="72">
        <f>B37+1</f>
        <v>44217</v>
      </c>
      <c r="C38" s="16">
        <f t="shared" si="2"/>
        <v>0</v>
      </c>
      <c r="D38" s="101"/>
      <c r="E38" s="102"/>
      <c r="F38" s="102"/>
      <c r="G38" s="103"/>
      <c r="H38" s="19"/>
      <c r="I38" s="90"/>
      <c r="J38" s="90"/>
      <c r="K38" s="90"/>
      <c r="L38" s="90">
        <f t="shared" si="0"/>
        <v>0</v>
      </c>
    </row>
    <row r="39" spans="1:12" x14ac:dyDescent="0.2">
      <c r="A39" s="42" t="str">
        <f t="shared" si="1"/>
        <v>Do</v>
      </c>
      <c r="B39" s="72">
        <f>B38+1</f>
        <v>44218</v>
      </c>
      <c r="C39" s="16">
        <f t="shared" si="2"/>
        <v>0</v>
      </c>
      <c r="D39" s="101"/>
      <c r="E39" s="102"/>
      <c r="F39" s="102"/>
      <c r="G39" s="103"/>
      <c r="H39" s="19"/>
      <c r="I39" s="90"/>
      <c r="J39" s="90"/>
      <c r="K39" s="90"/>
      <c r="L39" s="90">
        <f t="shared" si="0"/>
        <v>0</v>
      </c>
    </row>
    <row r="40" spans="1:12" x14ac:dyDescent="0.2">
      <c r="A40" s="42" t="str">
        <f t="shared" si="1"/>
        <v>Fr</v>
      </c>
      <c r="B40" s="72">
        <f t="shared" si="3"/>
        <v>44219</v>
      </c>
      <c r="C40" s="16">
        <f t="shared" si="2"/>
        <v>0</v>
      </c>
      <c r="D40" s="101"/>
      <c r="E40" s="102"/>
      <c r="F40" s="102"/>
      <c r="G40" s="103"/>
      <c r="H40" s="19"/>
      <c r="I40" s="90"/>
      <c r="J40" s="90"/>
      <c r="K40" s="90"/>
      <c r="L40" s="90">
        <f t="shared" si="0"/>
        <v>0</v>
      </c>
    </row>
    <row r="41" spans="1:12" x14ac:dyDescent="0.2">
      <c r="A41" s="42" t="str">
        <f t="shared" si="1"/>
        <v>Sa</v>
      </c>
      <c r="B41" s="74">
        <f t="shared" si="3"/>
        <v>44220</v>
      </c>
      <c r="C41" s="75">
        <f t="shared" si="2"/>
        <v>0</v>
      </c>
      <c r="D41" s="104"/>
      <c r="E41" s="105"/>
      <c r="F41" s="105"/>
      <c r="G41" s="106"/>
      <c r="H41" s="21"/>
      <c r="I41" s="21"/>
      <c r="J41" s="21"/>
      <c r="K41" s="21"/>
      <c r="L41" s="90">
        <f t="shared" si="0"/>
        <v>0</v>
      </c>
    </row>
    <row r="42" spans="1:12" x14ac:dyDescent="0.2">
      <c r="A42" s="42" t="str">
        <f t="shared" si="1"/>
        <v>So</v>
      </c>
      <c r="B42" s="74">
        <f t="shared" si="3"/>
        <v>44221</v>
      </c>
      <c r="C42" s="75">
        <f t="shared" si="2"/>
        <v>0</v>
      </c>
      <c r="D42" s="104"/>
      <c r="E42" s="105"/>
      <c r="F42" s="105"/>
      <c r="G42" s="106"/>
      <c r="H42" s="21"/>
      <c r="I42" s="21"/>
      <c r="J42" s="21"/>
      <c r="K42" s="21"/>
      <c r="L42" s="90">
        <f t="shared" si="0"/>
        <v>0</v>
      </c>
    </row>
    <row r="43" spans="1:12" x14ac:dyDescent="0.2">
      <c r="A43" s="42" t="str">
        <f t="shared" si="1"/>
        <v>Mo</v>
      </c>
      <c r="B43" s="72">
        <f t="shared" si="3"/>
        <v>44222</v>
      </c>
      <c r="C43" s="16">
        <f t="shared" si="2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0"/>
        <v>0</v>
      </c>
    </row>
    <row r="44" spans="1:12" x14ac:dyDescent="0.2">
      <c r="A44" s="42" t="str">
        <f t="shared" si="1"/>
        <v>Di</v>
      </c>
      <c r="B44" s="72">
        <f t="shared" si="3"/>
        <v>44223</v>
      </c>
      <c r="C44" s="16">
        <f t="shared" si="2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0"/>
        <v>0</v>
      </c>
    </row>
    <row r="45" spans="1:12" x14ac:dyDescent="0.2">
      <c r="A45" s="42" t="str">
        <f t="shared" si="1"/>
        <v>Mi</v>
      </c>
      <c r="B45" s="72">
        <f t="shared" si="3"/>
        <v>44224</v>
      </c>
      <c r="C45" s="16">
        <f t="shared" si="2"/>
        <v>0</v>
      </c>
      <c r="D45" s="101"/>
      <c r="E45" s="102"/>
      <c r="F45" s="102"/>
      <c r="G45" s="103"/>
      <c r="H45" s="19"/>
      <c r="I45" s="90"/>
      <c r="J45" s="90"/>
      <c r="K45" s="90"/>
      <c r="L45" s="90">
        <f t="shared" si="0"/>
        <v>0</v>
      </c>
    </row>
    <row r="46" spans="1:12" x14ac:dyDescent="0.2">
      <c r="A46" s="42" t="str">
        <f t="shared" si="1"/>
        <v>Do</v>
      </c>
      <c r="B46" s="72">
        <f t="shared" si="3"/>
        <v>44225</v>
      </c>
      <c r="C46" s="16">
        <f t="shared" si="2"/>
        <v>0</v>
      </c>
      <c r="D46" s="101"/>
      <c r="E46" s="102"/>
      <c r="F46" s="102"/>
      <c r="G46" s="103"/>
      <c r="H46" s="19"/>
      <c r="I46" s="90"/>
      <c r="J46" s="90"/>
      <c r="K46" s="90"/>
      <c r="L46" s="90">
        <f t="shared" si="0"/>
        <v>0</v>
      </c>
    </row>
    <row r="47" spans="1:12" x14ac:dyDescent="0.2">
      <c r="A47" s="42" t="str">
        <f t="shared" si="1"/>
        <v>Fr</v>
      </c>
      <c r="B47" s="72">
        <f t="shared" si="3"/>
        <v>44226</v>
      </c>
      <c r="C47" s="16">
        <f t="shared" si="2"/>
        <v>0</v>
      </c>
      <c r="D47" s="101"/>
      <c r="E47" s="102"/>
      <c r="F47" s="102"/>
      <c r="G47" s="103"/>
      <c r="H47" s="19"/>
      <c r="I47" s="90"/>
      <c r="J47" s="90"/>
      <c r="K47" s="90"/>
      <c r="L47" s="90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58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0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-52.797360000000005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59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36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6:H56"/>
    <mergeCell ref="D57:H57"/>
    <mergeCell ref="D58:H58"/>
    <mergeCell ref="D59:H59"/>
    <mergeCell ref="D55:H55"/>
    <mergeCell ref="A1:H1"/>
    <mergeCell ref="D48:H48"/>
    <mergeCell ref="D50:H50"/>
    <mergeCell ref="D52:H52"/>
    <mergeCell ref="D54:H54"/>
    <mergeCell ref="A2:H2"/>
    <mergeCell ref="A3:H3"/>
    <mergeCell ref="A4:H4"/>
    <mergeCell ref="A6:H6"/>
    <mergeCell ref="A8:H11"/>
    <mergeCell ref="D7:H7"/>
    <mergeCell ref="D51:H51"/>
    <mergeCell ref="D53:H53"/>
    <mergeCell ref="D49:H49"/>
    <mergeCell ref="D39:G39"/>
    <mergeCell ref="D29:G29"/>
    <mergeCell ref="D23:G23"/>
    <mergeCell ref="D19:G19"/>
    <mergeCell ref="D47:G47"/>
    <mergeCell ref="D46:G46"/>
    <mergeCell ref="D41:G41"/>
    <mergeCell ref="D42:G42"/>
    <mergeCell ref="D43:G43"/>
    <mergeCell ref="D45:G45"/>
    <mergeCell ref="D44:G44"/>
    <mergeCell ref="D24:G24"/>
    <mergeCell ref="D38:G38"/>
    <mergeCell ref="D26:G26"/>
    <mergeCell ref="D33:G33"/>
    <mergeCell ref="D31:G31"/>
    <mergeCell ref="D40:G40"/>
    <mergeCell ref="D36:G36"/>
    <mergeCell ref="D17:G17"/>
    <mergeCell ref="D18:G18"/>
    <mergeCell ref="D20:G20"/>
    <mergeCell ref="D21:G21"/>
    <mergeCell ref="D22:G22"/>
    <mergeCell ref="D12:H12"/>
    <mergeCell ref="D13:H13"/>
    <mergeCell ref="D14:H14"/>
    <mergeCell ref="D15:H15"/>
    <mergeCell ref="D16:G16"/>
    <mergeCell ref="D37:G37"/>
    <mergeCell ref="D32:G32"/>
    <mergeCell ref="D35:G35"/>
    <mergeCell ref="D25:G25"/>
    <mergeCell ref="D27:G27"/>
    <mergeCell ref="D28:G28"/>
    <mergeCell ref="D34:G34"/>
    <mergeCell ref="D30:G3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57"/>
  <sheetViews>
    <sheetView showRuler="0" topLeftCell="A14" workbookViewId="0">
      <selection activeCell="C17" sqref="C17:C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83203125" style="34" customWidth="1"/>
    <col min="5" max="5" width="30.33203125" style="23" customWidth="1"/>
    <col min="6" max="6" width="29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tr">
        <f>Januar!A5</f>
        <v>Stundenblatt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Sollarbeitszeit!E12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Sollarbeitszeit!A12</f>
        <v>Februar</v>
      </c>
      <c r="C7" s="29">
        <f>Sollarbeitszeit!D12</f>
        <v>47.997599999999998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Januar!C51</f>
        <v>-52.797360000000005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Januar!C53</f>
        <v>59.996999999999993</v>
      </c>
      <c r="D14" s="108" t="str">
        <f>Januar!D14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84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41" t="s">
        <v>94</v>
      </c>
      <c r="K16" s="41" t="s">
        <v>95</v>
      </c>
      <c r="L16" s="41" t="s">
        <v>96</v>
      </c>
    </row>
    <row r="17" spans="1:12" x14ac:dyDescent="0.2">
      <c r="A17" s="85" t="str">
        <f>TEXT(B17,"TTT")</f>
        <v>Sa</v>
      </c>
      <c r="B17" s="74">
        <v>44227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21"/>
    </row>
    <row r="18" spans="1:12" x14ac:dyDescent="0.2">
      <c r="A18" s="85" t="str">
        <f t="shared" ref="A18:A44" si="0">TEXT(B18,"TTT")</f>
        <v>So</v>
      </c>
      <c r="B18" s="74">
        <f>B17+1</f>
        <v>44228</v>
      </c>
      <c r="C18" s="76">
        <f t="shared" ref="C18:C44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21"/>
    </row>
    <row r="19" spans="1:12" x14ac:dyDescent="0.2">
      <c r="A19" s="85" t="str">
        <f t="shared" si="0"/>
        <v>Mo</v>
      </c>
      <c r="B19" s="72">
        <f t="shared" ref="B19:B44" si="2">B18+1</f>
        <v>44229</v>
      </c>
      <c r="C19" s="16">
        <f t="shared" si="1"/>
        <v>0</v>
      </c>
      <c r="D19" s="122"/>
      <c r="E19" s="123"/>
      <c r="F19" s="123"/>
      <c r="G19" s="124"/>
      <c r="H19" s="19"/>
      <c r="I19" s="90"/>
      <c r="J19" s="90"/>
      <c r="K19" s="90"/>
      <c r="L19" s="90">
        <f t="shared" ref="L19:L44" si="3">J19-I19-K19</f>
        <v>0</v>
      </c>
    </row>
    <row r="20" spans="1:12" x14ac:dyDescent="0.2">
      <c r="A20" s="85" t="str">
        <f t="shared" si="0"/>
        <v>Di</v>
      </c>
      <c r="B20" s="72">
        <f t="shared" si="2"/>
        <v>44230</v>
      </c>
      <c r="C20" s="16">
        <f t="shared" si="1"/>
        <v>0</v>
      </c>
      <c r="D20" s="122"/>
      <c r="E20" s="123"/>
      <c r="F20" s="123"/>
      <c r="G20" s="124"/>
      <c r="H20" s="19"/>
      <c r="I20" s="90"/>
      <c r="J20" s="90"/>
      <c r="K20" s="90"/>
      <c r="L20" s="90">
        <f t="shared" si="3"/>
        <v>0</v>
      </c>
    </row>
    <row r="21" spans="1:12" x14ac:dyDescent="0.2">
      <c r="A21" s="85" t="str">
        <f t="shared" si="0"/>
        <v>Mi</v>
      </c>
      <c r="B21" s="72">
        <f t="shared" si="2"/>
        <v>44231</v>
      </c>
      <c r="C21" s="18">
        <f t="shared" si="1"/>
        <v>0</v>
      </c>
      <c r="D21" s="101"/>
      <c r="E21" s="102"/>
      <c r="F21" s="102"/>
      <c r="G21" s="103"/>
      <c r="H21" s="19"/>
      <c r="I21" s="90"/>
      <c r="J21" s="90"/>
      <c r="K21" s="90"/>
      <c r="L21" s="90">
        <f t="shared" si="3"/>
        <v>0</v>
      </c>
    </row>
    <row r="22" spans="1:12" x14ac:dyDescent="0.2">
      <c r="A22" s="85" t="str">
        <f t="shared" si="0"/>
        <v>Do</v>
      </c>
      <c r="B22" s="72">
        <f t="shared" si="2"/>
        <v>44232</v>
      </c>
      <c r="C22" s="18">
        <f t="shared" si="1"/>
        <v>0</v>
      </c>
      <c r="D22" s="101"/>
      <c r="E22" s="102"/>
      <c r="F22" s="102"/>
      <c r="G22" s="103"/>
      <c r="H22" s="19"/>
      <c r="I22" s="90"/>
      <c r="J22" s="90"/>
      <c r="K22" s="90"/>
      <c r="L22" s="90">
        <f t="shared" si="3"/>
        <v>0</v>
      </c>
    </row>
    <row r="23" spans="1:12" x14ac:dyDescent="0.2">
      <c r="A23" s="85" t="str">
        <f t="shared" si="0"/>
        <v>Fr</v>
      </c>
      <c r="B23" s="72">
        <f t="shared" si="2"/>
        <v>44233</v>
      </c>
      <c r="C23" s="18">
        <f t="shared" si="1"/>
        <v>0</v>
      </c>
      <c r="D23" s="101"/>
      <c r="E23" s="102"/>
      <c r="F23" s="102"/>
      <c r="G23" s="103"/>
      <c r="H23" s="19"/>
      <c r="I23" s="90"/>
      <c r="J23" s="90"/>
      <c r="K23" s="90"/>
      <c r="L23" s="90">
        <f t="shared" si="3"/>
        <v>0</v>
      </c>
    </row>
    <row r="24" spans="1:12" x14ac:dyDescent="0.2">
      <c r="A24" s="85" t="str">
        <f t="shared" si="0"/>
        <v>Sa</v>
      </c>
      <c r="B24" s="74">
        <f>B23+1</f>
        <v>44234</v>
      </c>
      <c r="C24" s="76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21"/>
    </row>
    <row r="25" spans="1:12" x14ac:dyDescent="0.2">
      <c r="A25" s="85" t="str">
        <f t="shared" si="0"/>
        <v>So</v>
      </c>
      <c r="B25" s="74">
        <f>B24+1</f>
        <v>44235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21"/>
    </row>
    <row r="26" spans="1:12" x14ac:dyDescent="0.2">
      <c r="A26" s="85" t="str">
        <f t="shared" si="0"/>
        <v>Mo</v>
      </c>
      <c r="B26" s="72">
        <f t="shared" si="2"/>
        <v>44236</v>
      </c>
      <c r="C26" s="16">
        <f t="shared" si="1"/>
        <v>0</v>
      </c>
      <c r="D26" s="122"/>
      <c r="E26" s="123"/>
      <c r="F26" s="123"/>
      <c r="G26" s="124"/>
      <c r="H26" s="19"/>
      <c r="I26" s="90"/>
      <c r="J26" s="90"/>
      <c r="K26" s="90"/>
      <c r="L26" s="90">
        <f t="shared" si="3"/>
        <v>0</v>
      </c>
    </row>
    <row r="27" spans="1:12" x14ac:dyDescent="0.2">
      <c r="A27" s="85" t="str">
        <f t="shared" si="0"/>
        <v>Di</v>
      </c>
      <c r="B27" s="72">
        <f t="shared" si="2"/>
        <v>44237</v>
      </c>
      <c r="C27" s="16">
        <f t="shared" si="1"/>
        <v>0</v>
      </c>
      <c r="D27" s="122"/>
      <c r="E27" s="123"/>
      <c r="F27" s="123"/>
      <c r="G27" s="124"/>
      <c r="H27" s="19"/>
      <c r="I27" s="90"/>
      <c r="J27" s="90"/>
      <c r="K27" s="90"/>
      <c r="L27" s="90">
        <f t="shared" si="3"/>
        <v>0</v>
      </c>
    </row>
    <row r="28" spans="1:12" x14ac:dyDescent="0.2">
      <c r="A28" s="85" t="str">
        <f t="shared" si="0"/>
        <v>Mi</v>
      </c>
      <c r="B28" s="72">
        <f t="shared" si="2"/>
        <v>44238</v>
      </c>
      <c r="C28" s="18">
        <f t="shared" si="1"/>
        <v>0</v>
      </c>
      <c r="D28" s="101"/>
      <c r="E28" s="102"/>
      <c r="F28" s="102"/>
      <c r="G28" s="103"/>
      <c r="H28" s="19"/>
      <c r="I28" s="90"/>
      <c r="J28" s="90"/>
      <c r="K28" s="90"/>
      <c r="L28" s="90">
        <f t="shared" si="3"/>
        <v>0</v>
      </c>
    </row>
    <row r="29" spans="1:12" x14ac:dyDescent="0.2">
      <c r="A29" s="85" t="str">
        <f t="shared" si="0"/>
        <v>Do</v>
      </c>
      <c r="B29" s="72">
        <f t="shared" si="2"/>
        <v>44239</v>
      </c>
      <c r="C29" s="18">
        <f t="shared" si="1"/>
        <v>0</v>
      </c>
      <c r="D29" s="101"/>
      <c r="E29" s="102"/>
      <c r="F29" s="102"/>
      <c r="G29" s="103"/>
      <c r="H29" s="19"/>
      <c r="I29" s="90"/>
      <c r="J29" s="90"/>
      <c r="K29" s="90"/>
      <c r="L29" s="90">
        <f t="shared" si="3"/>
        <v>0</v>
      </c>
    </row>
    <row r="30" spans="1:12" x14ac:dyDescent="0.2">
      <c r="A30" s="85" t="str">
        <f t="shared" si="0"/>
        <v>Fr</v>
      </c>
      <c r="B30" s="72">
        <f t="shared" si="2"/>
        <v>44240</v>
      </c>
      <c r="C30" s="18">
        <f t="shared" si="1"/>
        <v>0</v>
      </c>
      <c r="D30" s="101"/>
      <c r="E30" s="102"/>
      <c r="F30" s="102"/>
      <c r="G30" s="103"/>
      <c r="H30" s="19"/>
      <c r="I30" s="90"/>
      <c r="J30" s="90"/>
      <c r="K30" s="90"/>
      <c r="L30" s="90">
        <f t="shared" si="3"/>
        <v>0</v>
      </c>
    </row>
    <row r="31" spans="1:12" x14ac:dyDescent="0.2">
      <c r="A31" s="85" t="str">
        <f t="shared" si="0"/>
        <v>Sa</v>
      </c>
      <c r="B31" s="74">
        <f t="shared" si="2"/>
        <v>44241</v>
      </c>
      <c r="C31" s="76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21"/>
    </row>
    <row r="32" spans="1:12" x14ac:dyDescent="0.2">
      <c r="A32" s="85" t="str">
        <f t="shared" si="0"/>
        <v>So</v>
      </c>
      <c r="B32" s="74">
        <f t="shared" si="2"/>
        <v>44242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21"/>
    </row>
    <row r="33" spans="1:12" x14ac:dyDescent="0.2">
      <c r="A33" s="85" t="str">
        <f t="shared" si="0"/>
        <v>Mo</v>
      </c>
      <c r="B33" s="72">
        <f t="shared" si="2"/>
        <v>44243</v>
      </c>
      <c r="C33" s="16">
        <f t="shared" si="1"/>
        <v>0</v>
      </c>
      <c r="D33" s="122"/>
      <c r="E33" s="123"/>
      <c r="F33" s="123"/>
      <c r="G33" s="124"/>
      <c r="H33" s="19"/>
      <c r="I33" s="90"/>
      <c r="J33" s="90"/>
      <c r="K33" s="90"/>
      <c r="L33" s="90">
        <f t="shared" si="3"/>
        <v>0</v>
      </c>
    </row>
    <row r="34" spans="1:12" x14ac:dyDescent="0.2">
      <c r="A34" s="85" t="str">
        <f t="shared" si="0"/>
        <v>Di</v>
      </c>
      <c r="B34" s="72">
        <f t="shared" si="2"/>
        <v>44244</v>
      </c>
      <c r="C34" s="16">
        <f t="shared" si="1"/>
        <v>0</v>
      </c>
      <c r="D34" s="122"/>
      <c r="E34" s="123"/>
      <c r="F34" s="123"/>
      <c r="G34" s="124"/>
      <c r="H34" s="19"/>
      <c r="I34" s="90"/>
      <c r="J34" s="90"/>
      <c r="K34" s="90"/>
      <c r="L34" s="90">
        <f t="shared" si="3"/>
        <v>0</v>
      </c>
    </row>
    <row r="35" spans="1:12" x14ac:dyDescent="0.2">
      <c r="A35" s="85" t="str">
        <f t="shared" si="0"/>
        <v>Mi</v>
      </c>
      <c r="B35" s="72">
        <f t="shared" si="2"/>
        <v>44245</v>
      </c>
      <c r="C35" s="18">
        <f t="shared" si="1"/>
        <v>0</v>
      </c>
      <c r="D35" s="101"/>
      <c r="E35" s="102"/>
      <c r="F35" s="102"/>
      <c r="G35" s="103"/>
      <c r="H35" s="19"/>
      <c r="I35" s="90"/>
      <c r="J35" s="90"/>
      <c r="K35" s="90"/>
      <c r="L35" s="90">
        <f t="shared" si="3"/>
        <v>0</v>
      </c>
    </row>
    <row r="36" spans="1:12" x14ac:dyDescent="0.2">
      <c r="A36" s="85" t="str">
        <f t="shared" si="0"/>
        <v>Do</v>
      </c>
      <c r="B36" s="72">
        <f t="shared" si="2"/>
        <v>44246</v>
      </c>
      <c r="C36" s="18">
        <f t="shared" si="1"/>
        <v>0</v>
      </c>
      <c r="D36" s="101"/>
      <c r="E36" s="102"/>
      <c r="F36" s="102"/>
      <c r="G36" s="103"/>
      <c r="H36" s="19"/>
      <c r="I36" s="90"/>
      <c r="J36" s="90"/>
      <c r="K36" s="90"/>
      <c r="L36" s="90">
        <f t="shared" si="3"/>
        <v>0</v>
      </c>
    </row>
    <row r="37" spans="1:12" x14ac:dyDescent="0.2">
      <c r="A37" s="85" t="str">
        <f t="shared" si="0"/>
        <v>Fr</v>
      </c>
      <c r="B37" s="72">
        <f t="shared" si="2"/>
        <v>44247</v>
      </c>
      <c r="C37" s="18">
        <f t="shared" si="1"/>
        <v>0</v>
      </c>
      <c r="D37" s="101"/>
      <c r="E37" s="102"/>
      <c r="F37" s="102"/>
      <c r="G37" s="103"/>
      <c r="H37" s="19"/>
      <c r="I37" s="90"/>
      <c r="J37" s="90"/>
      <c r="K37" s="90"/>
      <c r="L37" s="90">
        <f t="shared" si="3"/>
        <v>0</v>
      </c>
    </row>
    <row r="38" spans="1:12" x14ac:dyDescent="0.2">
      <c r="A38" s="85" t="str">
        <f t="shared" si="0"/>
        <v>Sa</v>
      </c>
      <c r="B38" s="74">
        <f>B37+1</f>
        <v>44248</v>
      </c>
      <c r="C38" s="76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21"/>
    </row>
    <row r="39" spans="1:12" x14ac:dyDescent="0.2">
      <c r="A39" s="85" t="str">
        <f t="shared" si="0"/>
        <v>So</v>
      </c>
      <c r="B39" s="74">
        <f>B38+1</f>
        <v>44249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21"/>
    </row>
    <row r="40" spans="1:12" x14ac:dyDescent="0.2">
      <c r="A40" s="85" t="str">
        <f t="shared" si="0"/>
        <v>Mo</v>
      </c>
      <c r="B40" s="72">
        <f t="shared" si="2"/>
        <v>44250</v>
      </c>
      <c r="C40" s="16">
        <f t="shared" si="1"/>
        <v>0</v>
      </c>
      <c r="D40" s="122"/>
      <c r="E40" s="123"/>
      <c r="F40" s="123"/>
      <c r="G40" s="124"/>
      <c r="H40" s="19"/>
      <c r="I40" s="90"/>
      <c r="J40" s="90"/>
      <c r="K40" s="90"/>
      <c r="L40" s="90">
        <f t="shared" si="3"/>
        <v>0</v>
      </c>
    </row>
    <row r="41" spans="1:12" x14ac:dyDescent="0.2">
      <c r="A41" s="85" t="str">
        <f t="shared" si="0"/>
        <v>Di</v>
      </c>
      <c r="B41" s="72">
        <f t="shared" si="2"/>
        <v>44251</v>
      </c>
      <c r="C41" s="16">
        <f t="shared" si="1"/>
        <v>0</v>
      </c>
      <c r="D41" s="122"/>
      <c r="E41" s="123"/>
      <c r="F41" s="123"/>
      <c r="G41" s="124"/>
      <c r="H41" s="19"/>
      <c r="I41" s="90"/>
      <c r="J41" s="90"/>
      <c r="K41" s="90"/>
      <c r="L41" s="90">
        <f t="shared" si="3"/>
        <v>0</v>
      </c>
    </row>
    <row r="42" spans="1:12" x14ac:dyDescent="0.2">
      <c r="A42" s="85" t="str">
        <f t="shared" si="0"/>
        <v>Mi</v>
      </c>
      <c r="B42" s="72">
        <f t="shared" si="2"/>
        <v>44252</v>
      </c>
      <c r="C42" s="18">
        <f t="shared" si="1"/>
        <v>0</v>
      </c>
      <c r="D42" s="101"/>
      <c r="E42" s="102"/>
      <c r="F42" s="102"/>
      <c r="G42" s="103"/>
      <c r="H42" s="19"/>
      <c r="I42" s="90"/>
      <c r="J42" s="90"/>
      <c r="K42" s="90"/>
      <c r="L42" s="90">
        <f t="shared" si="3"/>
        <v>0</v>
      </c>
    </row>
    <row r="43" spans="1:12" x14ac:dyDescent="0.2">
      <c r="A43" s="85" t="str">
        <f t="shared" si="0"/>
        <v>Do</v>
      </c>
      <c r="B43" s="72">
        <f t="shared" si="2"/>
        <v>44253</v>
      </c>
      <c r="C43" s="18">
        <f t="shared" si="1"/>
        <v>0</v>
      </c>
      <c r="D43" s="101"/>
      <c r="E43" s="102"/>
      <c r="F43" s="102"/>
      <c r="G43" s="103"/>
      <c r="H43" s="19"/>
      <c r="I43" s="90"/>
      <c r="J43" s="90"/>
      <c r="K43" s="90"/>
      <c r="L43" s="90">
        <f t="shared" si="3"/>
        <v>0</v>
      </c>
    </row>
    <row r="44" spans="1:12" x14ac:dyDescent="0.2">
      <c r="A44" s="85" t="str">
        <f t="shared" si="0"/>
        <v>Fr</v>
      </c>
      <c r="B44" s="72">
        <f t="shared" si="2"/>
        <v>44254</v>
      </c>
      <c r="C44" s="18">
        <f t="shared" si="1"/>
        <v>0</v>
      </c>
      <c r="D44" s="101"/>
      <c r="E44" s="102"/>
      <c r="F44" s="102"/>
      <c r="G44" s="103"/>
      <c r="H44" s="19"/>
      <c r="I44" s="90"/>
      <c r="J44" s="90"/>
      <c r="K44" s="90"/>
      <c r="L44" s="90">
        <f t="shared" si="3"/>
        <v>0</v>
      </c>
    </row>
    <row r="45" spans="1:12" x14ac:dyDescent="0.2">
      <c r="A45" s="79"/>
      <c r="B45" s="72"/>
      <c r="C45" s="18"/>
      <c r="D45" s="101"/>
      <c r="E45" s="102"/>
      <c r="F45" s="102"/>
      <c r="G45" s="103"/>
      <c r="H45" s="19"/>
      <c r="I45" s="90"/>
      <c r="J45" s="90"/>
      <c r="K45" s="90"/>
      <c r="L45" s="90"/>
    </row>
    <row r="46" spans="1:12" x14ac:dyDescent="0.2">
      <c r="B46" s="37"/>
      <c r="D46" s="115"/>
      <c r="E46" s="116"/>
      <c r="F46" s="116"/>
      <c r="G46" s="116"/>
      <c r="H46" s="116"/>
    </row>
    <row r="47" spans="1:12" x14ac:dyDescent="0.2">
      <c r="A47" s="33" t="s">
        <v>8</v>
      </c>
      <c r="C47" s="43">
        <f>SUM(C17:C46)</f>
        <v>0</v>
      </c>
      <c r="D47" s="121" t="s">
        <v>60</v>
      </c>
      <c r="E47" s="100"/>
      <c r="F47" s="100"/>
      <c r="G47" s="100"/>
      <c r="H47" s="100"/>
    </row>
    <row r="48" spans="1:12" x14ac:dyDescent="0.2">
      <c r="A48" s="33" t="s">
        <v>9</v>
      </c>
      <c r="C48" s="44">
        <f>C13+C47</f>
        <v>-52.797360000000005</v>
      </c>
      <c r="D48" s="108"/>
      <c r="E48" s="100"/>
      <c r="F48" s="100"/>
      <c r="G48" s="100"/>
      <c r="H48" s="100"/>
    </row>
    <row r="49" spans="1:8" x14ac:dyDescent="0.2">
      <c r="A49" s="37" t="s">
        <v>10</v>
      </c>
      <c r="C49" s="32">
        <f>(C48-C7)</f>
        <v>-100.79496</v>
      </c>
      <c r="D49" s="120" t="s">
        <v>11</v>
      </c>
      <c r="E49" s="100"/>
      <c r="F49" s="100"/>
      <c r="G49" s="100"/>
      <c r="H49" s="100"/>
    </row>
    <row r="50" spans="1:8" x14ac:dyDescent="0.2">
      <c r="D50" s="117"/>
      <c r="E50" s="100"/>
      <c r="F50" s="100"/>
      <c r="G50" s="100"/>
      <c r="H50" s="100"/>
    </row>
    <row r="51" spans="1:8" x14ac:dyDescent="0.2">
      <c r="C51" s="32">
        <f>C14-0</f>
        <v>59.996999999999993</v>
      </c>
      <c r="D51" s="120" t="s">
        <v>61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D53" s="117" t="s">
        <v>37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</sheetData>
  <mergeCells count="53">
    <mergeCell ref="D34:G34"/>
    <mergeCell ref="D40:G40"/>
    <mergeCell ref="D41:G41"/>
    <mergeCell ref="D19:G19"/>
    <mergeCell ref="D20:G20"/>
    <mergeCell ref="D26:G26"/>
    <mergeCell ref="D27:G27"/>
    <mergeCell ref="D33:G33"/>
    <mergeCell ref="D31:G31"/>
    <mergeCell ref="D32:G32"/>
    <mergeCell ref="D21:G21"/>
    <mergeCell ref="D22:G22"/>
    <mergeCell ref="D23:G23"/>
    <mergeCell ref="D24:G24"/>
    <mergeCell ref="D25:G25"/>
    <mergeCell ref="D28:G28"/>
    <mergeCell ref="D57:H57"/>
    <mergeCell ref="D51:H51"/>
    <mergeCell ref="D52:H52"/>
    <mergeCell ref="D53:H53"/>
    <mergeCell ref="D54:H54"/>
    <mergeCell ref="D55:H55"/>
    <mergeCell ref="D56:H56"/>
    <mergeCell ref="D46:H46"/>
    <mergeCell ref="D47:H47"/>
    <mergeCell ref="D48:H48"/>
    <mergeCell ref="D49:H49"/>
    <mergeCell ref="D50:H50"/>
    <mergeCell ref="D29:G29"/>
    <mergeCell ref="D30:G30"/>
    <mergeCell ref="D15:H15"/>
    <mergeCell ref="D16:G16"/>
    <mergeCell ref="D17:G17"/>
    <mergeCell ref="D18:G18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42:G42"/>
    <mergeCell ref="D43:G43"/>
    <mergeCell ref="D45:G45"/>
    <mergeCell ref="D44:G44"/>
    <mergeCell ref="D35:G35"/>
    <mergeCell ref="D36:G36"/>
    <mergeCell ref="D37:G37"/>
    <mergeCell ref="D38:G38"/>
    <mergeCell ref="D39:G39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59"/>
  <sheetViews>
    <sheetView showRuler="0" topLeftCell="A14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1.1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Sollarbeitszeit!E13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Sollarbeitszeit!A13</f>
        <v>März</v>
      </c>
      <c r="C7" s="29">
        <f>Sollarbeitszeit!D13</f>
        <v>47.997599999999998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Februar!C49</f>
        <v>-100.79496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Februar!C51</f>
        <v>59.996999999999993</v>
      </c>
      <c r="D14" s="108" t="str">
        <f>Februar!D14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Sa</v>
      </c>
      <c r="B17" s="74">
        <v>44255</v>
      </c>
      <c r="C17" s="76">
        <f>L17*24</f>
        <v>0</v>
      </c>
      <c r="D17" s="104"/>
      <c r="E17" s="105"/>
      <c r="F17" s="105"/>
      <c r="G17" s="106"/>
      <c r="H17" s="21"/>
      <c r="I17" s="21"/>
      <c r="J17" s="21"/>
      <c r="K17" s="21"/>
      <c r="L17" s="93">
        <f t="shared" ref="L17:L47" si="0">J17-I17-K17</f>
        <v>0</v>
      </c>
    </row>
    <row r="18" spans="1:12" x14ac:dyDescent="0.2">
      <c r="A18" s="85" t="str">
        <f t="shared" ref="A18:A47" si="1">TEXT(B18,"TTT")</f>
        <v>So</v>
      </c>
      <c r="B18" s="74">
        <f>B17+1</f>
        <v>44256</v>
      </c>
      <c r="C18" s="75">
        <f t="shared" ref="C18:C47" si="2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si="0"/>
        <v>0</v>
      </c>
    </row>
    <row r="19" spans="1:12" x14ac:dyDescent="0.2">
      <c r="A19" s="85" t="str">
        <f t="shared" si="1"/>
        <v>Mo</v>
      </c>
      <c r="B19" s="72">
        <f t="shared" ref="B19:B47" si="3">B18+1</f>
        <v>44257</v>
      </c>
      <c r="C19" s="16">
        <f t="shared" si="2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0"/>
        <v>0</v>
      </c>
    </row>
    <row r="20" spans="1:12" x14ac:dyDescent="0.2">
      <c r="A20" s="85" t="str">
        <f t="shared" si="1"/>
        <v>Di</v>
      </c>
      <c r="B20" s="72">
        <f t="shared" si="3"/>
        <v>44258</v>
      </c>
      <c r="C20" s="18">
        <f t="shared" si="2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0"/>
        <v>0</v>
      </c>
    </row>
    <row r="21" spans="1:12" x14ac:dyDescent="0.2">
      <c r="A21" s="85" t="str">
        <f t="shared" si="1"/>
        <v>Mi</v>
      </c>
      <c r="B21" s="72">
        <f t="shared" si="3"/>
        <v>44259</v>
      </c>
      <c r="C21" s="18">
        <f t="shared" si="2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0"/>
        <v>0</v>
      </c>
    </row>
    <row r="22" spans="1:12" x14ac:dyDescent="0.2">
      <c r="A22" s="85" t="str">
        <f t="shared" si="1"/>
        <v>Do</v>
      </c>
      <c r="B22" s="72">
        <f t="shared" si="3"/>
        <v>44260</v>
      </c>
      <c r="C22" s="18">
        <f t="shared" si="2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0"/>
        <v>0</v>
      </c>
    </row>
    <row r="23" spans="1:12" x14ac:dyDescent="0.2">
      <c r="A23" s="85" t="str">
        <f t="shared" si="1"/>
        <v>Fr</v>
      </c>
      <c r="B23" s="72">
        <f t="shared" si="3"/>
        <v>44261</v>
      </c>
      <c r="C23" s="18">
        <f t="shared" si="2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0"/>
        <v>0</v>
      </c>
    </row>
    <row r="24" spans="1:12" x14ac:dyDescent="0.2">
      <c r="A24" s="85" t="str">
        <f t="shared" si="1"/>
        <v>Sa</v>
      </c>
      <c r="B24" s="74">
        <f>B23+1</f>
        <v>44262</v>
      </c>
      <c r="C24" s="76">
        <f t="shared" si="2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0"/>
        <v>0</v>
      </c>
    </row>
    <row r="25" spans="1:12" x14ac:dyDescent="0.2">
      <c r="A25" s="85" t="str">
        <f t="shared" si="1"/>
        <v>So</v>
      </c>
      <c r="B25" s="74">
        <f>B24+1</f>
        <v>44263</v>
      </c>
      <c r="C25" s="75">
        <f t="shared" si="2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0"/>
        <v>0</v>
      </c>
    </row>
    <row r="26" spans="1:12" x14ac:dyDescent="0.2">
      <c r="A26" s="85" t="str">
        <f t="shared" si="1"/>
        <v>Mo</v>
      </c>
      <c r="B26" s="74">
        <f t="shared" si="3"/>
        <v>44264</v>
      </c>
      <c r="C26" s="75">
        <f t="shared" si="2"/>
        <v>0</v>
      </c>
      <c r="D26" s="104" t="s">
        <v>86</v>
      </c>
      <c r="E26" s="105"/>
      <c r="F26" s="105"/>
      <c r="G26" s="106"/>
      <c r="H26" s="21"/>
      <c r="I26" s="21"/>
      <c r="J26" s="21"/>
      <c r="K26" s="21"/>
      <c r="L26" s="93">
        <f t="shared" si="0"/>
        <v>0</v>
      </c>
    </row>
    <row r="27" spans="1:12" x14ac:dyDescent="0.2">
      <c r="A27" s="85" t="str">
        <f t="shared" si="1"/>
        <v>Di</v>
      </c>
      <c r="B27" s="72">
        <f t="shared" si="3"/>
        <v>44265</v>
      </c>
      <c r="C27" s="18">
        <f t="shared" si="2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0"/>
        <v>0</v>
      </c>
    </row>
    <row r="28" spans="1:12" x14ac:dyDescent="0.2">
      <c r="A28" s="85" t="str">
        <f t="shared" si="1"/>
        <v>Mi</v>
      </c>
      <c r="B28" s="74">
        <f t="shared" si="3"/>
        <v>44266</v>
      </c>
      <c r="C28" s="76">
        <f t="shared" si="2"/>
        <v>0</v>
      </c>
      <c r="D28" s="104" t="s">
        <v>85</v>
      </c>
      <c r="E28" s="105"/>
      <c r="F28" s="105"/>
      <c r="G28" s="106"/>
      <c r="H28" s="21"/>
      <c r="I28" s="21"/>
      <c r="J28" s="21"/>
      <c r="K28" s="21"/>
      <c r="L28" s="93">
        <f t="shared" si="0"/>
        <v>0</v>
      </c>
    </row>
    <row r="29" spans="1:12" x14ac:dyDescent="0.2">
      <c r="A29" s="85" t="str">
        <f t="shared" si="1"/>
        <v>Do</v>
      </c>
      <c r="B29" s="72">
        <f t="shared" si="3"/>
        <v>44267</v>
      </c>
      <c r="C29" s="18">
        <f t="shared" si="2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0"/>
        <v>0</v>
      </c>
    </row>
    <row r="30" spans="1:12" x14ac:dyDescent="0.2">
      <c r="A30" s="85" t="str">
        <f t="shared" si="1"/>
        <v>Fr</v>
      </c>
      <c r="B30" s="72">
        <f t="shared" si="3"/>
        <v>44268</v>
      </c>
      <c r="C30" s="18">
        <f t="shared" si="2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0"/>
        <v>0</v>
      </c>
    </row>
    <row r="31" spans="1:12" x14ac:dyDescent="0.2">
      <c r="A31" s="85" t="str">
        <f t="shared" si="1"/>
        <v>Sa</v>
      </c>
      <c r="B31" s="74">
        <f t="shared" si="3"/>
        <v>44269</v>
      </c>
      <c r="C31" s="76">
        <f t="shared" si="2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0"/>
        <v>0</v>
      </c>
    </row>
    <row r="32" spans="1:12" x14ac:dyDescent="0.2">
      <c r="A32" s="85" t="str">
        <f t="shared" si="1"/>
        <v>So</v>
      </c>
      <c r="B32" s="74">
        <f t="shared" si="3"/>
        <v>44270</v>
      </c>
      <c r="C32" s="75">
        <f t="shared" si="2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0"/>
        <v>0</v>
      </c>
    </row>
    <row r="33" spans="1:12" x14ac:dyDescent="0.2">
      <c r="A33" s="85" t="str">
        <f t="shared" si="1"/>
        <v>Mo</v>
      </c>
      <c r="B33" s="72">
        <f t="shared" si="3"/>
        <v>44271</v>
      </c>
      <c r="C33" s="16">
        <f t="shared" si="2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0"/>
        <v>0</v>
      </c>
    </row>
    <row r="34" spans="1:12" x14ac:dyDescent="0.2">
      <c r="A34" s="85" t="str">
        <f t="shared" si="1"/>
        <v>Di</v>
      </c>
      <c r="B34" s="72">
        <f t="shared" si="3"/>
        <v>44272</v>
      </c>
      <c r="C34" s="18">
        <f t="shared" si="2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0"/>
        <v>0</v>
      </c>
    </row>
    <row r="35" spans="1:12" x14ac:dyDescent="0.2">
      <c r="A35" s="85" t="str">
        <f t="shared" si="1"/>
        <v>Mi</v>
      </c>
      <c r="B35" s="72">
        <f t="shared" si="3"/>
        <v>44273</v>
      </c>
      <c r="C35" s="18">
        <f t="shared" si="2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0"/>
        <v>0</v>
      </c>
    </row>
    <row r="36" spans="1:12" x14ac:dyDescent="0.2">
      <c r="A36" s="85" t="str">
        <f t="shared" si="1"/>
        <v>Do</v>
      </c>
      <c r="B36" s="72">
        <f t="shared" si="3"/>
        <v>44274</v>
      </c>
      <c r="C36" s="18">
        <f t="shared" si="2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0"/>
        <v>0</v>
      </c>
    </row>
    <row r="37" spans="1:12" x14ac:dyDescent="0.2">
      <c r="A37" s="85" t="str">
        <f t="shared" si="1"/>
        <v>Fr</v>
      </c>
      <c r="B37" s="72">
        <f t="shared" si="3"/>
        <v>44275</v>
      </c>
      <c r="C37" s="18">
        <f t="shared" si="2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0"/>
        <v>0</v>
      </c>
    </row>
    <row r="38" spans="1:12" x14ac:dyDescent="0.2">
      <c r="A38" s="85" t="str">
        <f t="shared" si="1"/>
        <v>Sa</v>
      </c>
      <c r="B38" s="74">
        <f>B37+1</f>
        <v>44276</v>
      </c>
      <c r="C38" s="76">
        <f t="shared" si="2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0"/>
        <v>0</v>
      </c>
    </row>
    <row r="39" spans="1:12" x14ac:dyDescent="0.2">
      <c r="A39" s="85" t="str">
        <f t="shared" si="1"/>
        <v>So</v>
      </c>
      <c r="B39" s="74">
        <f>B38+1</f>
        <v>44277</v>
      </c>
      <c r="C39" s="75">
        <f t="shared" si="2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0"/>
        <v>0</v>
      </c>
    </row>
    <row r="40" spans="1:12" x14ac:dyDescent="0.2">
      <c r="A40" s="85" t="str">
        <f t="shared" si="1"/>
        <v>Mo</v>
      </c>
      <c r="B40" s="72">
        <f t="shared" si="3"/>
        <v>44278</v>
      </c>
      <c r="C40" s="16">
        <f t="shared" si="2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0"/>
        <v>0</v>
      </c>
    </row>
    <row r="41" spans="1:12" x14ac:dyDescent="0.2">
      <c r="A41" s="85" t="str">
        <f t="shared" si="1"/>
        <v>Di</v>
      </c>
      <c r="B41" s="72">
        <f t="shared" si="3"/>
        <v>44279</v>
      </c>
      <c r="C41" s="18">
        <f t="shared" si="2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0"/>
        <v>0</v>
      </c>
    </row>
    <row r="42" spans="1:12" x14ac:dyDescent="0.2">
      <c r="A42" s="85" t="str">
        <f t="shared" si="1"/>
        <v>Mi</v>
      </c>
      <c r="B42" s="72">
        <f t="shared" si="3"/>
        <v>44280</v>
      </c>
      <c r="C42" s="18">
        <f t="shared" si="2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0"/>
        <v>0</v>
      </c>
    </row>
    <row r="43" spans="1:12" x14ac:dyDescent="0.2">
      <c r="A43" s="85" t="str">
        <f t="shared" si="1"/>
        <v>Do</v>
      </c>
      <c r="B43" s="72">
        <f t="shared" si="3"/>
        <v>44281</v>
      </c>
      <c r="C43" s="18">
        <f t="shared" si="2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0"/>
        <v>0</v>
      </c>
    </row>
    <row r="44" spans="1:12" x14ac:dyDescent="0.2">
      <c r="A44" s="85" t="str">
        <f t="shared" si="1"/>
        <v>Fr</v>
      </c>
      <c r="B44" s="72">
        <f t="shared" si="3"/>
        <v>44282</v>
      </c>
      <c r="C44" s="18">
        <f t="shared" si="2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0"/>
        <v>0</v>
      </c>
    </row>
    <row r="45" spans="1:12" x14ac:dyDescent="0.2">
      <c r="A45" s="85" t="str">
        <f t="shared" si="1"/>
        <v>Sa</v>
      </c>
      <c r="B45" s="74">
        <f t="shared" si="3"/>
        <v>44283</v>
      </c>
      <c r="C45" s="75">
        <f t="shared" si="2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0"/>
        <v>0</v>
      </c>
    </row>
    <row r="46" spans="1:12" x14ac:dyDescent="0.2">
      <c r="A46" s="85" t="str">
        <f t="shared" si="1"/>
        <v>So</v>
      </c>
      <c r="B46" s="74">
        <f t="shared" si="3"/>
        <v>44284</v>
      </c>
      <c r="C46" s="75">
        <f t="shared" si="2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0"/>
        <v>0</v>
      </c>
    </row>
    <row r="47" spans="1:12" x14ac:dyDescent="0.2">
      <c r="A47" s="85" t="str">
        <f t="shared" si="1"/>
        <v>Mo</v>
      </c>
      <c r="B47" s="72">
        <f t="shared" si="3"/>
        <v>44285</v>
      </c>
      <c r="C47" s="16">
        <f t="shared" si="2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0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-100.79496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-148.79256000000001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63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5:H55"/>
    <mergeCell ref="D56:H56"/>
    <mergeCell ref="D57:H57"/>
    <mergeCell ref="D58:H58"/>
    <mergeCell ref="D59:H59"/>
    <mergeCell ref="D52:H52"/>
    <mergeCell ref="D53:H53"/>
    <mergeCell ref="D54:H54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4:G24"/>
    <mergeCell ref="D25:G25"/>
    <mergeCell ref="D26:G26"/>
    <mergeCell ref="D27:G27"/>
    <mergeCell ref="D28:G28"/>
    <mergeCell ref="D30:G30"/>
    <mergeCell ref="D23:G23"/>
    <mergeCell ref="D22:G22"/>
    <mergeCell ref="D29:G29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7:G37"/>
    <mergeCell ref="D38:G38"/>
    <mergeCell ref="D39:G39"/>
    <mergeCell ref="D47:G47"/>
    <mergeCell ref="D40:G40"/>
    <mergeCell ref="D41:G41"/>
    <mergeCell ref="D42:G42"/>
    <mergeCell ref="D44:G44"/>
    <mergeCell ref="D45:G45"/>
    <mergeCell ref="D46:G46"/>
    <mergeCell ref="D36:G36"/>
    <mergeCell ref="D43:G43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58"/>
  <sheetViews>
    <sheetView showRuler="0" topLeftCell="A22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9.6640625" style="34" customWidth="1"/>
    <col min="5" max="5" width="30.33203125" style="23" customWidth="1"/>
    <col min="6" max="6" width="29.8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Sollarbeitszeit!E14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Sollarbeitszeit!A14</f>
        <v>April</v>
      </c>
      <c r="C7" s="29">
        <f>Sollarbeitszeit!D14</f>
        <v>46.797660000000008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März!C51</f>
        <v>-148.79256000000001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März!C53</f>
        <v>59.996999999999993</v>
      </c>
      <c r="D14" s="108" t="str">
        <f>März!D14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44286</v>
      </c>
      <c r="C17" s="16">
        <f>L17*24</f>
        <v>0</v>
      </c>
      <c r="D17" s="101"/>
      <c r="E17" s="102"/>
      <c r="F17" s="102"/>
      <c r="G17" s="103"/>
      <c r="H17" s="19"/>
      <c r="I17" s="92"/>
      <c r="J17" s="93"/>
      <c r="K17" s="93"/>
      <c r="L17" s="93">
        <f>J17-I17-K17</f>
        <v>0</v>
      </c>
    </row>
    <row r="18" spans="1:12" x14ac:dyDescent="0.2">
      <c r="A18" s="85" t="str">
        <f t="shared" ref="A18:A24" si="0">TEXT(B18,"TTT")</f>
        <v>Mi</v>
      </c>
      <c r="B18" s="72">
        <f>B17+1</f>
        <v>44287</v>
      </c>
      <c r="C18" s="18">
        <f t="shared" ref="C18:C46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6" si="2">J18-I18-K18</f>
        <v>0</v>
      </c>
    </row>
    <row r="19" spans="1:12" x14ac:dyDescent="0.2">
      <c r="A19" s="85" t="str">
        <f t="shared" si="0"/>
        <v>Do</v>
      </c>
      <c r="B19" s="72">
        <f t="shared" ref="B19:B46" si="3">B18+1</f>
        <v>44288</v>
      </c>
      <c r="C19" s="18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44289</v>
      </c>
      <c r="C20" s="18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44290</v>
      </c>
      <c r="C21" s="76">
        <f t="shared" si="1"/>
        <v>0</v>
      </c>
      <c r="D21" s="104"/>
      <c r="E21" s="105"/>
      <c r="F21" s="105"/>
      <c r="G21" s="106"/>
      <c r="H21" s="21"/>
      <c r="I21" s="95"/>
      <c r="J21" s="95"/>
      <c r="K21" s="95"/>
      <c r="L21" s="93">
        <f t="shared" si="2"/>
        <v>0</v>
      </c>
    </row>
    <row r="22" spans="1:12" x14ac:dyDescent="0.2">
      <c r="A22" s="85" t="str">
        <f t="shared" si="0"/>
        <v>So</v>
      </c>
      <c r="B22" s="74">
        <f t="shared" si="3"/>
        <v>44291</v>
      </c>
      <c r="C22" s="75">
        <f t="shared" si="1"/>
        <v>0</v>
      </c>
      <c r="D22" s="104"/>
      <c r="E22" s="105"/>
      <c r="F22" s="105"/>
      <c r="G22" s="106"/>
      <c r="H22" s="21"/>
      <c r="I22" s="21"/>
      <c r="J22" s="21"/>
      <c r="K22" s="21"/>
      <c r="L22" s="93">
        <f t="shared" si="2"/>
        <v>0</v>
      </c>
    </row>
    <row r="23" spans="1:12" x14ac:dyDescent="0.2">
      <c r="A23" s="85" t="str">
        <f t="shared" si="0"/>
        <v>Mo</v>
      </c>
      <c r="B23" s="72">
        <f t="shared" si="3"/>
        <v>44292</v>
      </c>
      <c r="C23" s="16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44293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85" t="str">
        <f t="shared" ref="A25:A46" si="4">TEXT(B25,"TTT")</f>
        <v>Mi</v>
      </c>
      <c r="B25" s="72">
        <f>B24+1</f>
        <v>44294</v>
      </c>
      <c r="C25" s="18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4"/>
        <v>Do</v>
      </c>
      <c r="B26" s="72">
        <f t="shared" si="3"/>
        <v>44295</v>
      </c>
      <c r="C26" s="18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4"/>
        <v>Fr</v>
      </c>
      <c r="B27" s="72">
        <f t="shared" si="3"/>
        <v>44296</v>
      </c>
      <c r="C27" s="18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4"/>
        <v>Sa</v>
      </c>
      <c r="B28" s="74">
        <f t="shared" si="3"/>
        <v>44297</v>
      </c>
      <c r="C28" s="76">
        <f t="shared" si="1"/>
        <v>0</v>
      </c>
      <c r="D28" s="104"/>
      <c r="E28" s="105"/>
      <c r="F28" s="105"/>
      <c r="G28" s="106"/>
      <c r="H28" s="21"/>
      <c r="I28" s="21"/>
      <c r="J28" s="21"/>
      <c r="K28" s="21"/>
      <c r="L28" s="93">
        <f t="shared" si="2"/>
        <v>0</v>
      </c>
    </row>
    <row r="29" spans="1:12" x14ac:dyDescent="0.2">
      <c r="A29" s="85" t="str">
        <f t="shared" si="4"/>
        <v>So</v>
      </c>
      <c r="B29" s="74">
        <f t="shared" si="3"/>
        <v>44298</v>
      </c>
      <c r="C29" s="75">
        <f t="shared" si="1"/>
        <v>0</v>
      </c>
      <c r="D29" s="104"/>
      <c r="E29" s="105"/>
      <c r="F29" s="105"/>
      <c r="G29" s="106"/>
      <c r="H29" s="21"/>
      <c r="I29" s="21"/>
      <c r="J29" s="21"/>
      <c r="K29" s="21"/>
      <c r="L29" s="93">
        <f t="shared" si="2"/>
        <v>0</v>
      </c>
    </row>
    <row r="30" spans="1:12" x14ac:dyDescent="0.2">
      <c r="A30" s="85" t="str">
        <f t="shared" si="4"/>
        <v>Mo</v>
      </c>
      <c r="B30" s="72">
        <f t="shared" si="3"/>
        <v>44299</v>
      </c>
      <c r="C30" s="16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85" t="str">
        <f t="shared" si="4"/>
        <v>Di</v>
      </c>
      <c r="B31" s="72">
        <f t="shared" si="3"/>
        <v>44300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85" t="str">
        <f t="shared" si="4"/>
        <v>Mi</v>
      </c>
      <c r="B32" s="72">
        <f t="shared" si="3"/>
        <v>44301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4"/>
        <v>Do</v>
      </c>
      <c r="B33" s="74">
        <f t="shared" si="3"/>
        <v>44302</v>
      </c>
      <c r="C33" s="76">
        <f t="shared" si="1"/>
        <v>0</v>
      </c>
      <c r="D33" s="104" t="s">
        <v>84</v>
      </c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5" t="str">
        <f t="shared" si="4"/>
        <v>Fr</v>
      </c>
      <c r="B34" s="74">
        <f t="shared" si="3"/>
        <v>44303</v>
      </c>
      <c r="C34" s="76">
        <f t="shared" si="1"/>
        <v>0</v>
      </c>
      <c r="D34" s="104" t="s">
        <v>39</v>
      </c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85" t="str">
        <f t="shared" si="4"/>
        <v>Sa</v>
      </c>
      <c r="B35" s="74">
        <f t="shared" si="3"/>
        <v>44304</v>
      </c>
      <c r="C35" s="76">
        <f t="shared" si="1"/>
        <v>0</v>
      </c>
      <c r="D35" s="104"/>
      <c r="E35" s="105"/>
      <c r="F35" s="105"/>
      <c r="G35" s="106"/>
      <c r="H35" s="21"/>
      <c r="I35" s="21"/>
      <c r="J35" s="21"/>
      <c r="K35" s="21"/>
      <c r="L35" s="93">
        <f t="shared" si="2"/>
        <v>0</v>
      </c>
    </row>
    <row r="36" spans="1:12" x14ac:dyDescent="0.2">
      <c r="A36" s="85" t="str">
        <f t="shared" si="4"/>
        <v>So</v>
      </c>
      <c r="B36" s="74">
        <f t="shared" si="3"/>
        <v>44305</v>
      </c>
      <c r="C36" s="75">
        <f t="shared" si="1"/>
        <v>0</v>
      </c>
      <c r="D36" s="104"/>
      <c r="E36" s="105"/>
      <c r="F36" s="105"/>
      <c r="G36" s="106"/>
      <c r="H36" s="21"/>
      <c r="I36" s="21"/>
      <c r="J36" s="21"/>
      <c r="K36" s="21"/>
      <c r="L36" s="93">
        <f t="shared" si="2"/>
        <v>0</v>
      </c>
    </row>
    <row r="37" spans="1:12" x14ac:dyDescent="0.2">
      <c r="A37" s="85" t="str">
        <f t="shared" si="4"/>
        <v>Mo</v>
      </c>
      <c r="B37" s="74">
        <f t="shared" si="3"/>
        <v>44306</v>
      </c>
      <c r="C37" s="75">
        <f t="shared" si="1"/>
        <v>0</v>
      </c>
      <c r="D37" s="104" t="s">
        <v>40</v>
      </c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85" t="str">
        <f t="shared" si="4"/>
        <v>Di</v>
      </c>
      <c r="B38" s="72">
        <f>B37+1</f>
        <v>44307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85" t="str">
        <f t="shared" si="4"/>
        <v>Mi</v>
      </c>
      <c r="B39" s="72">
        <f>B38+1</f>
        <v>44308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4"/>
        <v>Do</v>
      </c>
      <c r="B40" s="72">
        <f t="shared" si="3"/>
        <v>44309</v>
      </c>
      <c r="C40" s="18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4"/>
        <v>Fr</v>
      </c>
      <c r="B41" s="72">
        <f t="shared" si="3"/>
        <v>44310</v>
      </c>
      <c r="C41" s="18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4"/>
        <v>Sa</v>
      </c>
      <c r="B42" s="74">
        <f t="shared" si="3"/>
        <v>44311</v>
      </c>
      <c r="C42" s="76">
        <f t="shared" si="1"/>
        <v>0</v>
      </c>
      <c r="D42" s="104"/>
      <c r="E42" s="105"/>
      <c r="F42" s="105"/>
      <c r="G42" s="106"/>
      <c r="H42" s="21"/>
      <c r="I42" s="21"/>
      <c r="J42" s="21"/>
      <c r="K42" s="21"/>
      <c r="L42" s="93">
        <f t="shared" si="2"/>
        <v>0</v>
      </c>
    </row>
    <row r="43" spans="1:12" x14ac:dyDescent="0.2">
      <c r="A43" s="85" t="str">
        <f t="shared" si="4"/>
        <v>So</v>
      </c>
      <c r="B43" s="74">
        <f t="shared" si="3"/>
        <v>44312</v>
      </c>
      <c r="C43" s="75">
        <f t="shared" si="1"/>
        <v>0</v>
      </c>
      <c r="D43" s="104"/>
      <c r="E43" s="105"/>
      <c r="F43" s="105"/>
      <c r="G43" s="106"/>
      <c r="H43" s="21"/>
      <c r="I43" s="21"/>
      <c r="J43" s="21"/>
      <c r="K43" s="21"/>
      <c r="L43" s="93">
        <f t="shared" si="2"/>
        <v>0</v>
      </c>
    </row>
    <row r="44" spans="1:12" x14ac:dyDescent="0.2">
      <c r="A44" s="85" t="str">
        <f t="shared" si="4"/>
        <v>Mo</v>
      </c>
      <c r="B44" s="72">
        <f t="shared" si="3"/>
        <v>44313</v>
      </c>
      <c r="C44" s="16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85" t="str">
        <f t="shared" si="4"/>
        <v>Di</v>
      </c>
      <c r="B45" s="72">
        <f t="shared" si="3"/>
        <v>44314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85" t="str">
        <f t="shared" si="4"/>
        <v>Mi</v>
      </c>
      <c r="B46" s="72">
        <f t="shared" si="3"/>
        <v>44315</v>
      </c>
      <c r="C46" s="18">
        <f t="shared" si="1"/>
        <v>0</v>
      </c>
      <c r="D46" s="101"/>
      <c r="E46" s="102"/>
      <c r="F46" s="102"/>
      <c r="G46" s="103"/>
      <c r="H46" s="19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64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-148.79256000000001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-195.59022000000002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59.996999999999993</v>
      </c>
      <c r="D52" s="120" t="s">
        <v>65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33:G33"/>
    <mergeCell ref="D34:G34"/>
    <mergeCell ref="D22:G22"/>
    <mergeCell ref="D23:G23"/>
    <mergeCell ref="D24:G24"/>
    <mergeCell ref="D26:G26"/>
    <mergeCell ref="D27:G27"/>
    <mergeCell ref="D28:G28"/>
    <mergeCell ref="D29:G29"/>
    <mergeCell ref="D30:G30"/>
    <mergeCell ref="D16:G16"/>
    <mergeCell ref="D17:G17"/>
    <mergeCell ref="D31:G31"/>
    <mergeCell ref="D32:G32"/>
    <mergeCell ref="D25:G25"/>
    <mergeCell ref="D18:G18"/>
    <mergeCell ref="D19:G19"/>
    <mergeCell ref="D20:G20"/>
    <mergeCell ref="D21:G21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5:G35"/>
    <mergeCell ref="D36:G36"/>
    <mergeCell ref="D37:G37"/>
    <mergeCell ref="D38:G38"/>
    <mergeCell ref="D41:G41"/>
    <mergeCell ref="D42:G42"/>
    <mergeCell ref="D39:G39"/>
    <mergeCell ref="D40:G40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59"/>
  <sheetViews>
    <sheetView showRuler="0" topLeftCell="A14" workbookViewId="0">
      <selection activeCell="D44" sqref="D44:G44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33203125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Sollarbeitszeit!E15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Sollarbeitszeit!A15</f>
        <v>Mai</v>
      </c>
      <c r="C7" s="29">
        <f>Sollarbeitszeit!D15</f>
        <v>43.197840000000006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April!C50</f>
        <v>-195.59022000000002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April!C52</f>
        <v>59.996999999999993</v>
      </c>
      <c r="D14" s="108" t="str">
        <f>April!D14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Do</v>
      </c>
      <c r="B17" s="86">
        <v>44316</v>
      </c>
      <c r="C17" s="87">
        <f>L17*24</f>
        <v>0</v>
      </c>
      <c r="D17" s="104" t="s">
        <v>53</v>
      </c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7" si="0">TEXT(B18,"TTT")</f>
        <v>Fr</v>
      </c>
      <c r="B18" s="83">
        <f>B17+1</f>
        <v>44317</v>
      </c>
      <c r="C18" s="18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45" t="str">
        <f t="shared" si="0"/>
        <v>Sa</v>
      </c>
      <c r="B19" s="88">
        <f t="shared" ref="B19:B47" si="3">B18+1</f>
        <v>44318</v>
      </c>
      <c r="C19" s="76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5" t="str">
        <f t="shared" si="0"/>
        <v>So</v>
      </c>
      <c r="B20" s="86">
        <f t="shared" si="3"/>
        <v>44319</v>
      </c>
      <c r="C20" s="87">
        <f t="shared" si="1"/>
        <v>0</v>
      </c>
      <c r="D20" s="104"/>
      <c r="E20" s="105"/>
      <c r="F20" s="105"/>
      <c r="G20" s="106"/>
      <c r="H20" s="21"/>
      <c r="I20" s="21"/>
      <c r="J20" s="21"/>
      <c r="K20" s="21"/>
      <c r="L20" s="93">
        <f t="shared" si="2"/>
        <v>0</v>
      </c>
    </row>
    <row r="21" spans="1:12" x14ac:dyDescent="0.2">
      <c r="A21" s="45" t="str">
        <f t="shared" si="0"/>
        <v>Mo</v>
      </c>
      <c r="B21" s="80">
        <f t="shared" si="3"/>
        <v>44320</v>
      </c>
      <c r="C21" s="81">
        <f t="shared" si="1"/>
        <v>0</v>
      </c>
      <c r="D21" s="101"/>
      <c r="E21" s="102"/>
      <c r="F21" s="102"/>
      <c r="G21" s="103"/>
      <c r="H21" s="82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Di</v>
      </c>
      <c r="B22" s="83">
        <f t="shared" si="3"/>
        <v>44321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Mi</v>
      </c>
      <c r="B23" s="83">
        <f t="shared" si="3"/>
        <v>44322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ht="17.5" customHeight="1" x14ac:dyDescent="0.2">
      <c r="A24" s="45" t="str">
        <f t="shared" si="0"/>
        <v>Do</v>
      </c>
      <c r="B24" s="83">
        <f>B23+1</f>
        <v>44323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5" t="str">
        <f t="shared" si="0"/>
        <v>Fr</v>
      </c>
      <c r="B25" s="80">
        <f>B24+1</f>
        <v>44324</v>
      </c>
      <c r="C25" s="81">
        <f t="shared" si="1"/>
        <v>0</v>
      </c>
      <c r="D25" s="101"/>
      <c r="E25" s="102"/>
      <c r="F25" s="102"/>
      <c r="G25" s="103"/>
      <c r="H25" s="82"/>
      <c r="I25" s="92"/>
      <c r="J25" s="93"/>
      <c r="K25" s="93"/>
      <c r="L25" s="93">
        <f t="shared" si="2"/>
        <v>0</v>
      </c>
    </row>
    <row r="26" spans="1:12" x14ac:dyDescent="0.2">
      <c r="A26" s="89" t="str">
        <f t="shared" si="0"/>
        <v>Sa</v>
      </c>
      <c r="B26" s="88">
        <f t="shared" si="3"/>
        <v>44325</v>
      </c>
      <c r="C26" s="76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89" t="str">
        <f t="shared" si="0"/>
        <v>So</v>
      </c>
      <c r="B27" s="86">
        <f t="shared" si="3"/>
        <v>44326</v>
      </c>
      <c r="C27" s="87">
        <f t="shared" si="1"/>
        <v>0</v>
      </c>
      <c r="D27" s="104"/>
      <c r="E27" s="105"/>
      <c r="F27" s="105"/>
      <c r="G27" s="106"/>
      <c r="H27" s="21"/>
      <c r="I27" s="21"/>
      <c r="J27" s="21"/>
      <c r="K27" s="21"/>
      <c r="L27" s="93">
        <f t="shared" si="2"/>
        <v>0</v>
      </c>
    </row>
    <row r="28" spans="1:12" x14ac:dyDescent="0.2">
      <c r="A28" s="45" t="str">
        <f t="shared" si="0"/>
        <v>Mo</v>
      </c>
      <c r="B28" s="80">
        <f t="shared" si="3"/>
        <v>44327</v>
      </c>
      <c r="C28" s="81">
        <f t="shared" si="1"/>
        <v>0</v>
      </c>
      <c r="D28" s="101"/>
      <c r="E28" s="102"/>
      <c r="F28" s="102"/>
      <c r="G28" s="103"/>
      <c r="H28" s="82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Di</v>
      </c>
      <c r="B29" s="83">
        <f t="shared" si="3"/>
        <v>44328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Mi</v>
      </c>
      <c r="B30" s="83">
        <f t="shared" si="3"/>
        <v>44329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ht="17.5" customHeight="1" x14ac:dyDescent="0.2">
      <c r="A31" s="45" t="str">
        <f t="shared" si="0"/>
        <v>Do</v>
      </c>
      <c r="B31" s="83">
        <f t="shared" si="3"/>
        <v>44330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5" t="str">
        <f t="shared" si="0"/>
        <v>Fr</v>
      </c>
      <c r="B32" s="83">
        <f t="shared" si="3"/>
        <v>44331</v>
      </c>
      <c r="C32" s="18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9" t="str">
        <f t="shared" si="0"/>
        <v>Sa</v>
      </c>
      <c r="B33" s="88">
        <f t="shared" si="3"/>
        <v>44332</v>
      </c>
      <c r="C33" s="76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89" t="str">
        <f t="shared" si="0"/>
        <v>So</v>
      </c>
      <c r="B34" s="86">
        <f t="shared" si="3"/>
        <v>44333</v>
      </c>
      <c r="C34" s="87">
        <f t="shared" si="1"/>
        <v>0</v>
      </c>
      <c r="D34" s="104"/>
      <c r="E34" s="105"/>
      <c r="F34" s="105"/>
      <c r="G34" s="106"/>
      <c r="H34" s="21"/>
      <c r="I34" s="21"/>
      <c r="J34" s="21"/>
      <c r="K34" s="21"/>
      <c r="L34" s="93">
        <f t="shared" si="2"/>
        <v>0</v>
      </c>
    </row>
    <row r="35" spans="1:12" x14ac:dyDescent="0.2">
      <c r="A35" s="45" t="str">
        <f t="shared" si="0"/>
        <v>Mo</v>
      </c>
      <c r="B35" s="80">
        <f t="shared" si="3"/>
        <v>44334</v>
      </c>
      <c r="C35" s="81">
        <f t="shared" si="1"/>
        <v>0</v>
      </c>
      <c r="D35" s="101"/>
      <c r="E35" s="102"/>
      <c r="F35" s="102"/>
      <c r="G35" s="103"/>
      <c r="H35" s="82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Di</v>
      </c>
      <c r="B36" s="80">
        <f t="shared" si="3"/>
        <v>44335</v>
      </c>
      <c r="C36" s="81">
        <f t="shared" si="1"/>
        <v>0</v>
      </c>
      <c r="D36" s="101"/>
      <c r="E36" s="102"/>
      <c r="F36" s="102"/>
      <c r="G36" s="103"/>
      <c r="H36" s="82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Mi</v>
      </c>
      <c r="B37" s="83">
        <f t="shared" si="3"/>
        <v>44336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ht="17.5" customHeight="1" x14ac:dyDescent="0.2">
      <c r="A38" s="45" t="str">
        <f t="shared" si="0"/>
        <v>Do</v>
      </c>
      <c r="B38" s="83">
        <f>B37+1</f>
        <v>44337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5" t="str">
        <f t="shared" si="0"/>
        <v>Fr</v>
      </c>
      <c r="B39" s="83">
        <f>B38+1</f>
        <v>44338</v>
      </c>
      <c r="C39" s="18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ht="17.5" customHeight="1" x14ac:dyDescent="0.2">
      <c r="A40" s="45" t="str">
        <f t="shared" si="0"/>
        <v>Sa</v>
      </c>
      <c r="B40" s="88">
        <f t="shared" si="3"/>
        <v>44339</v>
      </c>
      <c r="C40" s="76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5" t="str">
        <f t="shared" si="0"/>
        <v>So</v>
      </c>
      <c r="B41" s="86">
        <f t="shared" si="3"/>
        <v>44340</v>
      </c>
      <c r="C41" s="87">
        <f t="shared" si="1"/>
        <v>0</v>
      </c>
      <c r="D41" s="104"/>
      <c r="E41" s="105"/>
      <c r="F41" s="105"/>
      <c r="G41" s="106"/>
      <c r="H41" s="21"/>
      <c r="I41" s="21"/>
      <c r="J41" s="21"/>
      <c r="K41" s="21"/>
      <c r="L41" s="93">
        <f t="shared" si="2"/>
        <v>0</v>
      </c>
    </row>
    <row r="42" spans="1:12" x14ac:dyDescent="0.2">
      <c r="A42" s="45" t="str">
        <f t="shared" si="0"/>
        <v>Mo</v>
      </c>
      <c r="B42" s="80">
        <f t="shared" si="3"/>
        <v>44341</v>
      </c>
      <c r="C42" s="81">
        <f t="shared" si="1"/>
        <v>0</v>
      </c>
      <c r="D42" s="101"/>
      <c r="E42" s="102"/>
      <c r="F42" s="102"/>
      <c r="G42" s="103"/>
      <c r="H42" s="82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Di</v>
      </c>
      <c r="B43" s="83">
        <f t="shared" si="3"/>
        <v>44342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Mi</v>
      </c>
      <c r="B44" s="83">
        <f t="shared" si="3"/>
        <v>44343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5" t="str">
        <f t="shared" si="0"/>
        <v>Do</v>
      </c>
      <c r="B45" s="88">
        <f t="shared" si="3"/>
        <v>44344</v>
      </c>
      <c r="C45" s="76">
        <f t="shared" si="1"/>
        <v>0</v>
      </c>
      <c r="D45" s="104" t="s">
        <v>41</v>
      </c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Fr</v>
      </c>
      <c r="B46" s="88">
        <f t="shared" si="3"/>
        <v>44345</v>
      </c>
      <c r="C46" s="76">
        <f t="shared" si="1"/>
        <v>0</v>
      </c>
      <c r="D46" s="104" t="s">
        <v>97</v>
      </c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5" t="str">
        <f t="shared" si="0"/>
        <v>Sa</v>
      </c>
      <c r="B47" s="88">
        <f t="shared" si="3"/>
        <v>44346</v>
      </c>
      <c r="C47" s="76">
        <f t="shared" si="1"/>
        <v>0</v>
      </c>
      <c r="D47" s="104"/>
      <c r="E47" s="105"/>
      <c r="F47" s="105"/>
      <c r="G47" s="106"/>
      <c r="H47" s="21"/>
      <c r="I47" s="96"/>
      <c r="J47" s="97"/>
      <c r="K47" s="97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66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-195.59022000000002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-238.78806000000003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67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1:G41"/>
    <mergeCell ref="D42:G42"/>
    <mergeCell ref="D58:H58"/>
    <mergeCell ref="D59:H59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43:G43"/>
    <mergeCell ref="D44:G44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D38:G38"/>
    <mergeCell ref="D18:G18"/>
    <mergeCell ref="D19:G19"/>
    <mergeCell ref="D25:G25"/>
    <mergeCell ref="D20:G20"/>
    <mergeCell ref="D21:G21"/>
    <mergeCell ref="D22:G22"/>
    <mergeCell ref="D23:G23"/>
    <mergeCell ref="D24:G24"/>
    <mergeCell ref="D45:G45"/>
    <mergeCell ref="D46:G46"/>
    <mergeCell ref="D47:G47"/>
    <mergeCell ref="D7:H7"/>
    <mergeCell ref="A1:H1"/>
    <mergeCell ref="A2:H2"/>
    <mergeCell ref="A3:H3"/>
    <mergeCell ref="A4:H4"/>
    <mergeCell ref="A6:H6"/>
    <mergeCell ref="A8:H11"/>
    <mergeCell ref="D12:H12"/>
    <mergeCell ref="D13:H13"/>
    <mergeCell ref="D14:H14"/>
    <mergeCell ref="D15:H15"/>
    <mergeCell ref="D16:G16"/>
    <mergeCell ref="D17:G17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L58"/>
  <sheetViews>
    <sheetView showRuler="0" topLeftCell="A20" workbookViewId="0">
      <selection activeCell="C17" sqref="C17:C46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332031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Sollarbeitszeit!E16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Sollarbeitszeit!A16</f>
        <v>Juni</v>
      </c>
      <c r="C7" s="29">
        <f>Sollarbeitszeit!D16</f>
        <v>47.997599999999998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Mai!C51</f>
        <v>-238.78806000000003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Mai!C14</f>
        <v>59.996999999999993</v>
      </c>
      <c r="D14" s="108" t="str">
        <f>Mai!D14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5" t="str">
        <f>TEXT(B17,"TTT")</f>
        <v>So</v>
      </c>
      <c r="B17" s="86">
        <v>44347</v>
      </c>
      <c r="C17" s="87">
        <f>L17*24</f>
        <v>0</v>
      </c>
      <c r="D17" s="104"/>
      <c r="E17" s="105"/>
      <c r="F17" s="105"/>
      <c r="G17" s="106"/>
      <c r="H17" s="22"/>
      <c r="I17" s="22"/>
      <c r="J17" s="22"/>
      <c r="K17" s="22"/>
      <c r="L17" s="93">
        <f>J17-I17-K17</f>
        <v>0</v>
      </c>
    </row>
    <row r="18" spans="1:12" x14ac:dyDescent="0.2">
      <c r="A18" s="45" t="str">
        <f t="shared" ref="A18:A46" si="0">TEXT(B18,"TTT")</f>
        <v>Mo</v>
      </c>
      <c r="B18" s="80">
        <f>B17+1</f>
        <v>44348</v>
      </c>
      <c r="C18" s="81">
        <f t="shared" ref="C18:C46" si="1">L18*24</f>
        <v>0</v>
      </c>
      <c r="D18" s="101"/>
      <c r="E18" s="102"/>
      <c r="F18" s="102"/>
      <c r="G18" s="103"/>
      <c r="H18" s="82"/>
      <c r="I18" s="92"/>
      <c r="J18" s="93"/>
      <c r="K18" s="93"/>
      <c r="L18" s="93">
        <f t="shared" ref="L18:L46" si="2">J18-I18-K18</f>
        <v>0</v>
      </c>
    </row>
    <row r="19" spans="1:12" x14ac:dyDescent="0.2">
      <c r="A19" s="45" t="str">
        <f t="shared" si="0"/>
        <v>Di</v>
      </c>
      <c r="B19" s="72">
        <f t="shared" ref="B19:B46" si="3">B18+1</f>
        <v>44349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45" t="str">
        <f t="shared" si="0"/>
        <v>Mi</v>
      </c>
      <c r="B20" s="72">
        <f t="shared" si="3"/>
        <v>44350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5" t="str">
        <f t="shared" si="0"/>
        <v>Do</v>
      </c>
      <c r="B21" s="72">
        <f t="shared" si="3"/>
        <v>44351</v>
      </c>
      <c r="C21" s="16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5" t="str">
        <f t="shared" si="0"/>
        <v>Fr</v>
      </c>
      <c r="B22" s="72">
        <f t="shared" si="3"/>
        <v>44352</v>
      </c>
      <c r="C22" s="16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5" t="str">
        <f t="shared" si="0"/>
        <v>Sa</v>
      </c>
      <c r="B23" s="74">
        <f t="shared" si="3"/>
        <v>44353</v>
      </c>
      <c r="C23" s="76">
        <f t="shared" si="1"/>
        <v>0</v>
      </c>
      <c r="D23" s="104"/>
      <c r="E23" s="105"/>
      <c r="F23" s="105"/>
      <c r="G23" s="106"/>
      <c r="H23" s="21"/>
      <c r="I23" s="21"/>
      <c r="J23" s="21"/>
      <c r="K23" s="21"/>
      <c r="L23" s="93">
        <f t="shared" si="2"/>
        <v>0</v>
      </c>
    </row>
    <row r="24" spans="1:12" x14ac:dyDescent="0.2">
      <c r="A24" s="45" t="str">
        <f t="shared" si="0"/>
        <v>So</v>
      </c>
      <c r="B24" s="86">
        <f>B23+1</f>
        <v>44354</v>
      </c>
      <c r="C24" s="87">
        <f t="shared" si="1"/>
        <v>0</v>
      </c>
      <c r="D24" s="104"/>
      <c r="E24" s="105"/>
      <c r="F24" s="105"/>
      <c r="G24" s="106"/>
      <c r="H24" s="21"/>
      <c r="I24" s="21"/>
      <c r="J24" s="21"/>
      <c r="K24" s="21"/>
      <c r="L24" s="93">
        <f t="shared" si="2"/>
        <v>0</v>
      </c>
    </row>
    <row r="25" spans="1:12" x14ac:dyDescent="0.2">
      <c r="A25" s="45" t="str">
        <f t="shared" si="0"/>
        <v>Mo</v>
      </c>
      <c r="B25" s="86">
        <f>B24+1</f>
        <v>44355</v>
      </c>
      <c r="C25" s="87">
        <f t="shared" si="1"/>
        <v>0</v>
      </c>
      <c r="D25" s="104" t="s">
        <v>42</v>
      </c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5" t="str">
        <f t="shared" si="0"/>
        <v>Di</v>
      </c>
      <c r="B26" s="72">
        <f t="shared" si="3"/>
        <v>44356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45" t="str">
        <f t="shared" si="0"/>
        <v>Mi</v>
      </c>
      <c r="B27" s="72">
        <f t="shared" si="3"/>
        <v>44357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5" t="str">
        <f t="shared" si="0"/>
        <v>Do</v>
      </c>
      <c r="B28" s="72">
        <f t="shared" si="3"/>
        <v>44358</v>
      </c>
      <c r="C28" s="16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5" t="str">
        <f t="shared" si="0"/>
        <v>Fr</v>
      </c>
      <c r="B29" s="72">
        <f t="shared" si="3"/>
        <v>44359</v>
      </c>
      <c r="C29" s="16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5" t="str">
        <f t="shared" si="0"/>
        <v>Sa</v>
      </c>
      <c r="B30" s="74">
        <f t="shared" si="3"/>
        <v>44360</v>
      </c>
      <c r="C30" s="76">
        <f t="shared" si="1"/>
        <v>0</v>
      </c>
      <c r="D30" s="104"/>
      <c r="E30" s="105"/>
      <c r="F30" s="105"/>
      <c r="G30" s="106"/>
      <c r="H30" s="21"/>
      <c r="I30" s="21"/>
      <c r="J30" s="21"/>
      <c r="K30" s="21"/>
      <c r="L30" s="93">
        <f t="shared" si="2"/>
        <v>0</v>
      </c>
    </row>
    <row r="31" spans="1:12" x14ac:dyDescent="0.2">
      <c r="A31" s="45" t="str">
        <f t="shared" si="0"/>
        <v>So</v>
      </c>
      <c r="B31" s="86">
        <f t="shared" si="3"/>
        <v>44361</v>
      </c>
      <c r="C31" s="87">
        <f t="shared" si="1"/>
        <v>0</v>
      </c>
      <c r="D31" s="104"/>
      <c r="E31" s="105"/>
      <c r="F31" s="105"/>
      <c r="G31" s="106"/>
      <c r="H31" s="21"/>
      <c r="I31" s="21"/>
      <c r="J31" s="21"/>
      <c r="K31" s="21"/>
      <c r="L31" s="93">
        <f t="shared" si="2"/>
        <v>0</v>
      </c>
    </row>
    <row r="32" spans="1:12" x14ac:dyDescent="0.2">
      <c r="A32" s="45" t="str">
        <f t="shared" si="0"/>
        <v>Mo</v>
      </c>
      <c r="B32" s="80">
        <f t="shared" si="3"/>
        <v>44362</v>
      </c>
      <c r="C32" s="81">
        <f t="shared" si="1"/>
        <v>0</v>
      </c>
      <c r="D32" s="101"/>
      <c r="E32" s="102"/>
      <c r="F32" s="102"/>
      <c r="G32" s="103"/>
      <c r="H32" s="82"/>
      <c r="I32" s="92"/>
      <c r="J32" s="93"/>
      <c r="K32" s="93"/>
      <c r="L32" s="93">
        <f t="shared" si="2"/>
        <v>0</v>
      </c>
    </row>
    <row r="33" spans="1:12" x14ac:dyDescent="0.2">
      <c r="A33" s="45" t="str">
        <f t="shared" si="0"/>
        <v>Di</v>
      </c>
      <c r="B33" s="72">
        <f t="shared" si="3"/>
        <v>44363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45" t="str">
        <f t="shared" si="0"/>
        <v>Mi</v>
      </c>
      <c r="B34" s="72">
        <f t="shared" si="3"/>
        <v>44364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5" t="str">
        <f t="shared" si="0"/>
        <v>Do</v>
      </c>
      <c r="B35" s="72">
        <f t="shared" si="3"/>
        <v>44365</v>
      </c>
      <c r="C35" s="16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5" t="str">
        <f t="shared" si="0"/>
        <v>Fr</v>
      </c>
      <c r="B36" s="72">
        <f t="shared" si="3"/>
        <v>44366</v>
      </c>
      <c r="C36" s="16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5" t="str">
        <f t="shared" si="0"/>
        <v>Sa</v>
      </c>
      <c r="B37" s="74">
        <f t="shared" si="3"/>
        <v>44367</v>
      </c>
      <c r="C37" s="76">
        <f t="shared" si="1"/>
        <v>0</v>
      </c>
      <c r="D37" s="104"/>
      <c r="E37" s="105"/>
      <c r="F37" s="105"/>
      <c r="G37" s="106"/>
      <c r="H37" s="21"/>
      <c r="I37" s="21"/>
      <c r="J37" s="21"/>
      <c r="K37" s="21"/>
      <c r="L37" s="93">
        <f t="shared" si="2"/>
        <v>0</v>
      </c>
    </row>
    <row r="38" spans="1:12" x14ac:dyDescent="0.2">
      <c r="A38" s="45" t="str">
        <f t="shared" si="0"/>
        <v>So</v>
      </c>
      <c r="B38" s="86">
        <f>B37+1</f>
        <v>44368</v>
      </c>
      <c r="C38" s="87">
        <f t="shared" si="1"/>
        <v>0</v>
      </c>
      <c r="D38" s="104"/>
      <c r="E38" s="105"/>
      <c r="F38" s="105"/>
      <c r="G38" s="106"/>
      <c r="H38" s="21"/>
      <c r="I38" s="21"/>
      <c r="J38" s="21"/>
      <c r="K38" s="21"/>
      <c r="L38" s="93">
        <f t="shared" si="2"/>
        <v>0</v>
      </c>
    </row>
    <row r="39" spans="1:12" x14ac:dyDescent="0.2">
      <c r="A39" s="45" t="str">
        <f t="shared" si="0"/>
        <v>Mo</v>
      </c>
      <c r="B39" s="80">
        <f>B38+1</f>
        <v>44369</v>
      </c>
      <c r="C39" s="81">
        <f t="shared" si="1"/>
        <v>0</v>
      </c>
      <c r="D39" s="101"/>
      <c r="E39" s="102"/>
      <c r="F39" s="102"/>
      <c r="G39" s="103"/>
      <c r="H39" s="82"/>
      <c r="I39" s="92"/>
      <c r="J39" s="93"/>
      <c r="K39" s="93"/>
      <c r="L39" s="93">
        <f t="shared" si="2"/>
        <v>0</v>
      </c>
    </row>
    <row r="40" spans="1:12" x14ac:dyDescent="0.2">
      <c r="A40" s="45" t="str">
        <f t="shared" si="0"/>
        <v>Di</v>
      </c>
      <c r="B40" s="72">
        <f t="shared" si="3"/>
        <v>44370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45" t="str">
        <f t="shared" si="0"/>
        <v>Mi</v>
      </c>
      <c r="B41" s="72">
        <f t="shared" si="3"/>
        <v>44371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5" t="str">
        <f t="shared" si="0"/>
        <v>Do</v>
      </c>
      <c r="B42" s="72">
        <f t="shared" si="3"/>
        <v>44372</v>
      </c>
      <c r="C42" s="16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5" t="str">
        <f t="shared" si="0"/>
        <v>Fr</v>
      </c>
      <c r="B43" s="72">
        <f t="shared" si="3"/>
        <v>44373</v>
      </c>
      <c r="C43" s="16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5" t="str">
        <f t="shared" si="0"/>
        <v>Sa</v>
      </c>
      <c r="B44" s="74">
        <f t="shared" si="3"/>
        <v>44374</v>
      </c>
      <c r="C44" s="76">
        <f t="shared" si="1"/>
        <v>0</v>
      </c>
      <c r="D44" s="104"/>
      <c r="E44" s="105"/>
      <c r="F44" s="105"/>
      <c r="G44" s="106"/>
      <c r="H44" s="21"/>
      <c r="I44" s="21"/>
      <c r="J44" s="21"/>
      <c r="K44" s="21"/>
      <c r="L44" s="93">
        <f t="shared" si="2"/>
        <v>0</v>
      </c>
    </row>
    <row r="45" spans="1:12" x14ac:dyDescent="0.2">
      <c r="A45" s="45" t="str">
        <f t="shared" si="0"/>
        <v>So</v>
      </c>
      <c r="B45" s="86">
        <f t="shared" si="3"/>
        <v>44375</v>
      </c>
      <c r="C45" s="87">
        <f t="shared" si="1"/>
        <v>0</v>
      </c>
      <c r="D45" s="104"/>
      <c r="E45" s="105"/>
      <c r="F45" s="105"/>
      <c r="G45" s="106"/>
      <c r="H45" s="21"/>
      <c r="I45" s="21"/>
      <c r="J45" s="21"/>
      <c r="K45" s="21"/>
      <c r="L45" s="93">
        <f t="shared" si="2"/>
        <v>0</v>
      </c>
    </row>
    <row r="46" spans="1:12" x14ac:dyDescent="0.2">
      <c r="A46" s="45" t="str">
        <f t="shared" si="0"/>
        <v>Mo</v>
      </c>
      <c r="B46" s="80">
        <f t="shared" si="3"/>
        <v>44376</v>
      </c>
      <c r="C46" s="81">
        <f t="shared" si="1"/>
        <v>0</v>
      </c>
      <c r="D46" s="101"/>
      <c r="E46" s="102"/>
      <c r="F46" s="102"/>
      <c r="G46" s="103"/>
      <c r="H46" s="82"/>
      <c r="I46" s="90"/>
      <c r="J46" s="94"/>
      <c r="K46" s="94"/>
      <c r="L46" s="93">
        <f t="shared" si="2"/>
        <v>0</v>
      </c>
    </row>
    <row r="47" spans="1:12" x14ac:dyDescent="0.2">
      <c r="B47" s="37"/>
      <c r="D47" s="115"/>
      <c r="E47" s="116"/>
      <c r="F47" s="116"/>
      <c r="G47" s="116"/>
      <c r="H47" s="116"/>
      <c r="I47" s="91"/>
      <c r="J47" s="91"/>
      <c r="K47" s="91"/>
      <c r="L47" s="91"/>
    </row>
    <row r="48" spans="1:12" x14ac:dyDescent="0.2">
      <c r="A48" s="33" t="s">
        <v>8</v>
      </c>
      <c r="C48" s="43">
        <f>SUM(C17:C47)</f>
        <v>0</v>
      </c>
      <c r="D48" s="121" t="s">
        <v>68</v>
      </c>
      <c r="E48" s="100"/>
      <c r="F48" s="100"/>
      <c r="G48" s="100"/>
      <c r="H48" s="100"/>
    </row>
    <row r="49" spans="1:8" x14ac:dyDescent="0.2">
      <c r="A49" s="33" t="s">
        <v>9</v>
      </c>
      <c r="C49" s="44">
        <f>C13+C48</f>
        <v>-238.78806000000003</v>
      </c>
      <c r="D49" s="108"/>
      <c r="E49" s="100"/>
      <c r="F49" s="100"/>
      <c r="G49" s="100"/>
      <c r="H49" s="100"/>
    </row>
    <row r="50" spans="1:8" x14ac:dyDescent="0.2">
      <c r="A50" s="37" t="s">
        <v>10</v>
      </c>
      <c r="C50" s="32">
        <f>(C49-C7)</f>
        <v>-286.78566000000001</v>
      </c>
      <c r="D50" s="120" t="s">
        <v>11</v>
      </c>
      <c r="E50" s="100"/>
      <c r="F50" s="100"/>
      <c r="G50" s="100"/>
      <c r="H50" s="100"/>
    </row>
    <row r="51" spans="1:8" x14ac:dyDescent="0.2">
      <c r="D51" s="117"/>
      <c r="E51" s="100"/>
      <c r="F51" s="100"/>
      <c r="G51" s="100"/>
      <c r="H51" s="100"/>
    </row>
    <row r="52" spans="1:8" x14ac:dyDescent="0.2">
      <c r="C52" s="32">
        <f>C14-0</f>
        <v>59.996999999999993</v>
      </c>
      <c r="D52" s="120" t="s">
        <v>69</v>
      </c>
      <c r="E52" s="100"/>
      <c r="F52" s="100"/>
      <c r="G52" s="100"/>
      <c r="H52" s="100"/>
    </row>
    <row r="53" spans="1:8" x14ac:dyDescent="0.2">
      <c r="D53" s="117"/>
      <c r="E53" s="100"/>
      <c r="F53" s="100"/>
      <c r="G53" s="100"/>
      <c r="H53" s="100"/>
    </row>
    <row r="54" spans="1:8" x14ac:dyDescent="0.2">
      <c r="D54" s="117" t="s">
        <v>37</v>
      </c>
      <c r="E54" s="100"/>
      <c r="F54" s="100"/>
      <c r="G54" s="100"/>
      <c r="H54" s="100"/>
    </row>
    <row r="55" spans="1:8" x14ac:dyDescent="0.2">
      <c r="D55" s="117"/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</sheetData>
  <mergeCells count="54">
    <mergeCell ref="D58:H58"/>
    <mergeCell ref="D52:H52"/>
    <mergeCell ref="D53:H53"/>
    <mergeCell ref="D54:H54"/>
    <mergeCell ref="D55:H55"/>
    <mergeCell ref="D56:H56"/>
    <mergeCell ref="D57:H57"/>
    <mergeCell ref="D47:H47"/>
    <mergeCell ref="D48:H48"/>
    <mergeCell ref="D49:H49"/>
    <mergeCell ref="D50:H50"/>
    <mergeCell ref="D51:H51"/>
    <mergeCell ref="D26:G26"/>
    <mergeCell ref="D27:G27"/>
    <mergeCell ref="D28:G28"/>
    <mergeCell ref="D39:G39"/>
    <mergeCell ref="D40:G40"/>
    <mergeCell ref="D29:G29"/>
    <mergeCell ref="D30:G30"/>
    <mergeCell ref="D31:G31"/>
    <mergeCell ref="D32:G32"/>
    <mergeCell ref="D33:G33"/>
    <mergeCell ref="D16:G16"/>
    <mergeCell ref="D17:G17"/>
    <mergeCell ref="D18:G18"/>
    <mergeCell ref="D19:G19"/>
    <mergeCell ref="D25:G25"/>
    <mergeCell ref="D20:G20"/>
    <mergeCell ref="D21:G21"/>
    <mergeCell ref="D22:G22"/>
    <mergeCell ref="D23:G23"/>
    <mergeCell ref="D24:G24"/>
    <mergeCell ref="A8:H11"/>
    <mergeCell ref="D12:H12"/>
    <mergeCell ref="D13:H13"/>
    <mergeCell ref="D14:H14"/>
    <mergeCell ref="D15:H15"/>
    <mergeCell ref="D7:H7"/>
    <mergeCell ref="A1:H1"/>
    <mergeCell ref="A2:H2"/>
    <mergeCell ref="A3:H3"/>
    <mergeCell ref="A4:H4"/>
    <mergeCell ref="A6:H6"/>
    <mergeCell ref="D43:G43"/>
    <mergeCell ref="D44:G44"/>
    <mergeCell ref="D45:G45"/>
    <mergeCell ref="D46:G46"/>
    <mergeCell ref="D34:G34"/>
    <mergeCell ref="D35:G35"/>
    <mergeCell ref="D36:G36"/>
    <mergeCell ref="D37:G37"/>
    <mergeCell ref="D38:G38"/>
    <mergeCell ref="D41:G41"/>
    <mergeCell ref="D42:G42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7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59"/>
  <sheetViews>
    <sheetView showRuler="0" topLeftCell="A20" workbookViewId="0">
      <selection activeCell="C26" sqref="C26"/>
    </sheetView>
  </sheetViews>
  <sheetFormatPr baseColWidth="10" defaultColWidth="11.1640625" defaultRowHeight="18" x14ac:dyDescent="0.2"/>
  <cols>
    <col min="1" max="1" width="10.1640625" style="37" customWidth="1"/>
    <col min="2" max="2" width="12.1640625" style="34" customWidth="1"/>
    <col min="3" max="3" width="11.33203125" style="32" customWidth="1"/>
    <col min="4" max="4" width="10.6640625" style="34" customWidth="1"/>
    <col min="5" max="5" width="30.33203125" style="23" customWidth="1"/>
    <col min="6" max="6" width="29.6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Sollarbeitszeit!E17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Sollarbeitszeit!A17</f>
        <v>Juli</v>
      </c>
      <c r="C7" s="29">
        <f>Sollarbeitszeit!D17</f>
        <v>55.197240000000008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Juni!C50</f>
        <v>-286.78566000000001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Juni!C52</f>
        <v>59.996999999999993</v>
      </c>
      <c r="D14" s="108" t="str">
        <f>Juni!D14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85" t="str">
        <f>TEXT(B17,"TTT")</f>
        <v>Di</v>
      </c>
      <c r="B17" s="72">
        <v>44377</v>
      </c>
      <c r="C17" s="16">
        <f>L17*24</f>
        <v>0</v>
      </c>
      <c r="D17" s="101"/>
      <c r="E17" s="102"/>
      <c r="F17" s="102"/>
      <c r="G17" s="103"/>
      <c r="H17" s="19"/>
      <c r="I17" s="19"/>
      <c r="J17" s="19"/>
      <c r="K17" s="19"/>
      <c r="L17" s="93">
        <f>J17-I17-K17</f>
        <v>0</v>
      </c>
    </row>
    <row r="18" spans="1:12" x14ac:dyDescent="0.2">
      <c r="A18" s="85" t="str">
        <f t="shared" ref="A18:A47" si="0">TEXT(B18,"TTT")</f>
        <v>Mi</v>
      </c>
      <c r="B18" s="72">
        <f>B17+1</f>
        <v>44378</v>
      </c>
      <c r="C18" s="16">
        <f t="shared" ref="C18:C47" si="1">L18*24</f>
        <v>0</v>
      </c>
      <c r="D18" s="101"/>
      <c r="E18" s="102"/>
      <c r="F18" s="102"/>
      <c r="G18" s="103"/>
      <c r="H18" s="19"/>
      <c r="I18" s="92"/>
      <c r="J18" s="93"/>
      <c r="K18" s="93"/>
      <c r="L18" s="93">
        <f t="shared" ref="L18:L47" si="2">J18-I18-K18</f>
        <v>0</v>
      </c>
    </row>
    <row r="19" spans="1:12" x14ac:dyDescent="0.2">
      <c r="A19" s="85" t="str">
        <f t="shared" si="0"/>
        <v>Do</v>
      </c>
      <c r="B19" s="72">
        <f t="shared" ref="B19:B47" si="3">B18+1</f>
        <v>44379</v>
      </c>
      <c r="C19" s="16">
        <f t="shared" si="1"/>
        <v>0</v>
      </c>
      <c r="D19" s="101"/>
      <c r="E19" s="102"/>
      <c r="F19" s="102"/>
      <c r="G19" s="103"/>
      <c r="H19" s="19"/>
      <c r="I19" s="92"/>
      <c r="J19" s="93"/>
      <c r="K19" s="93"/>
      <c r="L19" s="93">
        <f t="shared" si="2"/>
        <v>0</v>
      </c>
    </row>
    <row r="20" spans="1:12" x14ac:dyDescent="0.2">
      <c r="A20" s="85" t="str">
        <f t="shared" si="0"/>
        <v>Fr</v>
      </c>
      <c r="B20" s="72">
        <f t="shared" si="3"/>
        <v>44380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85" t="str">
        <f t="shared" si="0"/>
        <v>Sa</v>
      </c>
      <c r="B21" s="74">
        <f t="shared" si="3"/>
        <v>44381</v>
      </c>
      <c r="C21" s="76">
        <f t="shared" si="1"/>
        <v>0</v>
      </c>
      <c r="D21" s="104"/>
      <c r="E21" s="105"/>
      <c r="F21" s="105"/>
      <c r="G21" s="106"/>
      <c r="H21" s="21"/>
      <c r="I21" s="96"/>
      <c r="J21" s="97"/>
      <c r="K21" s="97"/>
      <c r="L21" s="93">
        <f t="shared" si="2"/>
        <v>0</v>
      </c>
    </row>
    <row r="22" spans="1:12" x14ac:dyDescent="0.2">
      <c r="A22" s="85" t="str">
        <f t="shared" si="0"/>
        <v>So</v>
      </c>
      <c r="B22" s="86">
        <f t="shared" si="3"/>
        <v>44382</v>
      </c>
      <c r="C22" s="87">
        <f t="shared" si="1"/>
        <v>0</v>
      </c>
      <c r="D22" s="104"/>
      <c r="E22" s="105"/>
      <c r="F22" s="105"/>
      <c r="G22" s="106"/>
      <c r="H22" s="22"/>
      <c r="I22" s="96"/>
      <c r="J22" s="97"/>
      <c r="K22" s="97"/>
      <c r="L22" s="93">
        <f t="shared" si="2"/>
        <v>0</v>
      </c>
    </row>
    <row r="23" spans="1:12" x14ac:dyDescent="0.2">
      <c r="A23" s="85" t="str">
        <f t="shared" si="0"/>
        <v>Mo</v>
      </c>
      <c r="B23" s="80">
        <f t="shared" si="3"/>
        <v>44383</v>
      </c>
      <c r="C23" s="81">
        <f t="shared" si="1"/>
        <v>0</v>
      </c>
      <c r="D23" s="101"/>
      <c r="E23" s="102"/>
      <c r="F23" s="102"/>
      <c r="G23" s="103"/>
      <c r="H23" s="82"/>
      <c r="I23" s="82"/>
      <c r="J23" s="82"/>
      <c r="K23" s="82"/>
      <c r="L23" s="93">
        <f t="shared" si="2"/>
        <v>0</v>
      </c>
    </row>
    <row r="24" spans="1:12" x14ac:dyDescent="0.2">
      <c r="A24" s="85" t="str">
        <f t="shared" si="0"/>
        <v>Di</v>
      </c>
      <c r="B24" s="72">
        <f>B23+1</f>
        <v>44384</v>
      </c>
      <c r="C24" s="16">
        <f t="shared" si="1"/>
        <v>0</v>
      </c>
      <c r="D24" s="101"/>
      <c r="E24" s="102"/>
      <c r="F24" s="102"/>
      <c r="G24" s="103"/>
      <c r="H24" s="82"/>
      <c r="I24" s="82"/>
      <c r="J24" s="82"/>
      <c r="K24" s="82"/>
      <c r="L24" s="93">
        <f t="shared" si="2"/>
        <v>0</v>
      </c>
    </row>
    <row r="25" spans="1:12" x14ac:dyDescent="0.2">
      <c r="A25" s="85" t="str">
        <f t="shared" si="0"/>
        <v>Mi</v>
      </c>
      <c r="B25" s="72">
        <f>B24+1</f>
        <v>44385</v>
      </c>
      <c r="C25" s="16">
        <f t="shared" si="1"/>
        <v>0</v>
      </c>
      <c r="D25" s="101"/>
      <c r="E25" s="102"/>
      <c r="F25" s="102"/>
      <c r="G25" s="103"/>
      <c r="H25" s="19"/>
      <c r="I25" s="92"/>
      <c r="J25" s="93"/>
      <c r="K25" s="93"/>
      <c r="L25" s="93">
        <f t="shared" si="2"/>
        <v>0</v>
      </c>
    </row>
    <row r="26" spans="1:12" x14ac:dyDescent="0.2">
      <c r="A26" s="85" t="str">
        <f t="shared" si="0"/>
        <v>Do</v>
      </c>
      <c r="B26" s="72">
        <f t="shared" si="3"/>
        <v>44386</v>
      </c>
      <c r="C26" s="16">
        <f t="shared" si="1"/>
        <v>0</v>
      </c>
      <c r="D26" s="101"/>
      <c r="E26" s="102"/>
      <c r="F26" s="102"/>
      <c r="G26" s="103"/>
      <c r="H26" s="19"/>
      <c r="I26" s="92"/>
      <c r="J26" s="93"/>
      <c r="K26" s="93"/>
      <c r="L26" s="93">
        <f t="shared" si="2"/>
        <v>0</v>
      </c>
    </row>
    <row r="27" spans="1:12" x14ac:dyDescent="0.2">
      <c r="A27" s="85" t="str">
        <f t="shared" si="0"/>
        <v>Fr</v>
      </c>
      <c r="B27" s="72">
        <f t="shared" si="3"/>
        <v>44387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85" t="str">
        <f t="shared" si="0"/>
        <v>Sa</v>
      </c>
      <c r="B28" s="74">
        <f t="shared" si="3"/>
        <v>44388</v>
      </c>
      <c r="C28" s="76">
        <f t="shared" si="1"/>
        <v>0</v>
      </c>
      <c r="D28" s="104"/>
      <c r="E28" s="105"/>
      <c r="F28" s="105"/>
      <c r="G28" s="106"/>
      <c r="H28" s="21"/>
      <c r="I28" s="96"/>
      <c r="J28" s="97"/>
      <c r="K28" s="97"/>
      <c r="L28" s="93">
        <f t="shared" si="2"/>
        <v>0</v>
      </c>
    </row>
    <row r="29" spans="1:12" x14ac:dyDescent="0.2">
      <c r="A29" s="85" t="str">
        <f t="shared" si="0"/>
        <v>So</v>
      </c>
      <c r="B29" s="86">
        <f t="shared" si="3"/>
        <v>44389</v>
      </c>
      <c r="C29" s="87">
        <f t="shared" si="1"/>
        <v>0</v>
      </c>
      <c r="D29" s="104"/>
      <c r="E29" s="105"/>
      <c r="F29" s="105"/>
      <c r="G29" s="106"/>
      <c r="H29" s="22"/>
      <c r="I29" s="96"/>
      <c r="J29" s="97"/>
      <c r="K29" s="97"/>
      <c r="L29" s="93">
        <f t="shared" si="2"/>
        <v>0</v>
      </c>
    </row>
    <row r="30" spans="1:12" x14ac:dyDescent="0.2">
      <c r="A30" s="85" t="str">
        <f t="shared" si="0"/>
        <v>Mo</v>
      </c>
      <c r="B30" s="80">
        <f t="shared" si="3"/>
        <v>44390</v>
      </c>
      <c r="C30" s="81">
        <f t="shared" si="1"/>
        <v>0</v>
      </c>
      <c r="D30" s="101"/>
      <c r="E30" s="102"/>
      <c r="F30" s="102"/>
      <c r="G30" s="103"/>
      <c r="H30" s="82"/>
      <c r="I30" s="82"/>
      <c r="J30" s="82"/>
      <c r="K30" s="82"/>
      <c r="L30" s="93">
        <f t="shared" si="2"/>
        <v>0</v>
      </c>
    </row>
    <row r="31" spans="1:12" x14ac:dyDescent="0.2">
      <c r="A31" s="85" t="str">
        <f t="shared" si="0"/>
        <v>Di</v>
      </c>
      <c r="B31" s="72">
        <f t="shared" si="3"/>
        <v>44391</v>
      </c>
      <c r="C31" s="16">
        <f t="shared" si="1"/>
        <v>0</v>
      </c>
      <c r="D31" s="101"/>
      <c r="E31" s="102"/>
      <c r="F31" s="102"/>
      <c r="G31" s="103"/>
      <c r="H31" s="19"/>
      <c r="I31" s="19"/>
      <c r="J31" s="19"/>
      <c r="K31" s="19"/>
      <c r="L31" s="93">
        <f t="shared" si="2"/>
        <v>0</v>
      </c>
    </row>
    <row r="32" spans="1:12" x14ac:dyDescent="0.2">
      <c r="A32" s="85" t="str">
        <f t="shared" si="0"/>
        <v>Mi</v>
      </c>
      <c r="B32" s="72">
        <f t="shared" si="3"/>
        <v>44392</v>
      </c>
      <c r="C32" s="16">
        <f t="shared" si="1"/>
        <v>0</v>
      </c>
      <c r="D32" s="101"/>
      <c r="E32" s="102"/>
      <c r="F32" s="102"/>
      <c r="G32" s="103"/>
      <c r="H32" s="19"/>
      <c r="I32" s="92"/>
      <c r="J32" s="93"/>
      <c r="K32" s="93"/>
      <c r="L32" s="93">
        <f t="shared" si="2"/>
        <v>0</v>
      </c>
    </row>
    <row r="33" spans="1:12" x14ac:dyDescent="0.2">
      <c r="A33" s="85" t="str">
        <f t="shared" si="0"/>
        <v>Do</v>
      </c>
      <c r="B33" s="72">
        <f t="shared" si="3"/>
        <v>44393</v>
      </c>
      <c r="C33" s="16">
        <f t="shared" si="1"/>
        <v>0</v>
      </c>
      <c r="D33" s="101"/>
      <c r="E33" s="102"/>
      <c r="F33" s="102"/>
      <c r="G33" s="103"/>
      <c r="H33" s="19"/>
      <c r="I33" s="92"/>
      <c r="J33" s="93"/>
      <c r="K33" s="93"/>
      <c r="L33" s="93">
        <f t="shared" si="2"/>
        <v>0</v>
      </c>
    </row>
    <row r="34" spans="1:12" x14ac:dyDescent="0.2">
      <c r="A34" s="85" t="str">
        <f t="shared" si="0"/>
        <v>Fr</v>
      </c>
      <c r="B34" s="72">
        <f t="shared" si="3"/>
        <v>44394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85" t="str">
        <f t="shared" si="0"/>
        <v>Sa</v>
      </c>
      <c r="B35" s="74">
        <f t="shared" si="3"/>
        <v>44395</v>
      </c>
      <c r="C35" s="76">
        <f t="shared" si="1"/>
        <v>0</v>
      </c>
      <c r="D35" s="104"/>
      <c r="E35" s="105"/>
      <c r="F35" s="105"/>
      <c r="G35" s="106"/>
      <c r="H35" s="21"/>
      <c r="I35" s="96"/>
      <c r="J35" s="97"/>
      <c r="K35" s="97"/>
      <c r="L35" s="93">
        <f t="shared" si="2"/>
        <v>0</v>
      </c>
    </row>
    <row r="36" spans="1:12" x14ac:dyDescent="0.2">
      <c r="A36" s="85" t="str">
        <f t="shared" si="0"/>
        <v>So</v>
      </c>
      <c r="B36" s="86">
        <f t="shared" si="3"/>
        <v>44396</v>
      </c>
      <c r="C36" s="87">
        <f t="shared" si="1"/>
        <v>0</v>
      </c>
      <c r="D36" s="104"/>
      <c r="E36" s="105"/>
      <c r="F36" s="105"/>
      <c r="G36" s="106"/>
      <c r="H36" s="22"/>
      <c r="I36" s="96"/>
      <c r="J36" s="97"/>
      <c r="K36" s="97"/>
      <c r="L36" s="93">
        <f t="shared" si="2"/>
        <v>0</v>
      </c>
    </row>
    <row r="37" spans="1:12" x14ac:dyDescent="0.2">
      <c r="A37" s="85" t="str">
        <f t="shared" si="0"/>
        <v>Mo</v>
      </c>
      <c r="B37" s="80">
        <f t="shared" si="3"/>
        <v>44397</v>
      </c>
      <c r="C37" s="81">
        <f t="shared" si="1"/>
        <v>0</v>
      </c>
      <c r="D37" s="101"/>
      <c r="E37" s="102"/>
      <c r="F37" s="102"/>
      <c r="G37" s="103"/>
      <c r="H37" s="82"/>
      <c r="I37" s="82"/>
      <c r="J37" s="82"/>
      <c r="K37" s="82"/>
      <c r="L37" s="93">
        <f t="shared" si="2"/>
        <v>0</v>
      </c>
    </row>
    <row r="38" spans="1:12" x14ac:dyDescent="0.2">
      <c r="A38" s="85" t="str">
        <f t="shared" si="0"/>
        <v>Di</v>
      </c>
      <c r="B38" s="72">
        <f>B37+1</f>
        <v>44398</v>
      </c>
      <c r="C38" s="16">
        <f t="shared" si="1"/>
        <v>0</v>
      </c>
      <c r="D38" s="101"/>
      <c r="E38" s="102"/>
      <c r="F38" s="102"/>
      <c r="G38" s="103"/>
      <c r="H38" s="82"/>
      <c r="I38" s="82"/>
      <c r="J38" s="82"/>
      <c r="K38" s="82"/>
      <c r="L38" s="93">
        <f t="shared" si="2"/>
        <v>0</v>
      </c>
    </row>
    <row r="39" spans="1:12" x14ac:dyDescent="0.2">
      <c r="A39" s="85" t="str">
        <f t="shared" si="0"/>
        <v>Mi</v>
      </c>
      <c r="B39" s="72">
        <f>B38+1</f>
        <v>44399</v>
      </c>
      <c r="C39" s="16">
        <f t="shared" si="1"/>
        <v>0</v>
      </c>
      <c r="D39" s="101"/>
      <c r="E39" s="102"/>
      <c r="F39" s="102"/>
      <c r="G39" s="103"/>
      <c r="H39" s="19"/>
      <c r="I39" s="92"/>
      <c r="J39" s="93"/>
      <c r="K39" s="93"/>
      <c r="L39" s="93">
        <f t="shared" si="2"/>
        <v>0</v>
      </c>
    </row>
    <row r="40" spans="1:12" x14ac:dyDescent="0.2">
      <c r="A40" s="85" t="str">
        <f t="shared" si="0"/>
        <v>Do</v>
      </c>
      <c r="B40" s="72">
        <f t="shared" si="3"/>
        <v>44400</v>
      </c>
      <c r="C40" s="16">
        <f t="shared" si="1"/>
        <v>0</v>
      </c>
      <c r="D40" s="101"/>
      <c r="E40" s="102"/>
      <c r="F40" s="102"/>
      <c r="G40" s="103"/>
      <c r="H40" s="19"/>
      <c r="I40" s="92"/>
      <c r="J40" s="93"/>
      <c r="K40" s="93"/>
      <c r="L40" s="93">
        <f t="shared" si="2"/>
        <v>0</v>
      </c>
    </row>
    <row r="41" spans="1:12" x14ac:dyDescent="0.2">
      <c r="A41" s="85" t="str">
        <f t="shared" si="0"/>
        <v>Fr</v>
      </c>
      <c r="B41" s="72">
        <f t="shared" si="3"/>
        <v>44401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85" t="str">
        <f t="shared" si="0"/>
        <v>Sa</v>
      </c>
      <c r="B42" s="74">
        <f t="shared" si="3"/>
        <v>44402</v>
      </c>
      <c r="C42" s="76">
        <f t="shared" si="1"/>
        <v>0</v>
      </c>
      <c r="D42" s="104"/>
      <c r="E42" s="105"/>
      <c r="F42" s="105"/>
      <c r="G42" s="106"/>
      <c r="H42" s="21"/>
      <c r="I42" s="96"/>
      <c r="J42" s="97"/>
      <c r="K42" s="97"/>
      <c r="L42" s="93">
        <f t="shared" si="2"/>
        <v>0</v>
      </c>
    </row>
    <row r="43" spans="1:12" x14ac:dyDescent="0.2">
      <c r="A43" s="85" t="str">
        <f t="shared" si="0"/>
        <v>So</v>
      </c>
      <c r="B43" s="86">
        <f t="shared" si="3"/>
        <v>44403</v>
      </c>
      <c r="C43" s="87">
        <f t="shared" si="1"/>
        <v>0</v>
      </c>
      <c r="D43" s="104"/>
      <c r="E43" s="105"/>
      <c r="F43" s="105"/>
      <c r="G43" s="106"/>
      <c r="H43" s="22"/>
      <c r="I43" s="96"/>
      <c r="J43" s="97"/>
      <c r="K43" s="97"/>
      <c r="L43" s="93">
        <f t="shared" si="2"/>
        <v>0</v>
      </c>
    </row>
    <row r="44" spans="1:12" x14ac:dyDescent="0.2">
      <c r="A44" s="85" t="str">
        <f t="shared" si="0"/>
        <v>Mo</v>
      </c>
      <c r="B44" s="80">
        <f t="shared" si="3"/>
        <v>44404</v>
      </c>
      <c r="C44" s="81">
        <f t="shared" si="1"/>
        <v>0</v>
      </c>
      <c r="D44" s="101"/>
      <c r="E44" s="102"/>
      <c r="F44" s="102"/>
      <c r="G44" s="103"/>
      <c r="H44" s="82"/>
      <c r="I44" s="82"/>
      <c r="J44" s="82"/>
      <c r="K44" s="82"/>
      <c r="L44" s="93">
        <f t="shared" si="2"/>
        <v>0</v>
      </c>
    </row>
    <row r="45" spans="1:12" x14ac:dyDescent="0.2">
      <c r="A45" s="85" t="str">
        <f t="shared" si="0"/>
        <v>Di</v>
      </c>
      <c r="B45" s="72">
        <f t="shared" si="3"/>
        <v>44405</v>
      </c>
      <c r="C45" s="16">
        <f t="shared" si="1"/>
        <v>0</v>
      </c>
      <c r="D45" s="101"/>
      <c r="E45" s="102"/>
      <c r="F45" s="102"/>
      <c r="G45" s="103"/>
      <c r="H45" s="82"/>
      <c r="I45" s="82"/>
      <c r="J45" s="82"/>
      <c r="K45" s="82"/>
      <c r="L45" s="93">
        <f t="shared" si="2"/>
        <v>0</v>
      </c>
    </row>
    <row r="46" spans="1:12" x14ac:dyDescent="0.2">
      <c r="A46" s="85" t="str">
        <f t="shared" si="0"/>
        <v>Mi</v>
      </c>
      <c r="B46" s="72">
        <f t="shared" si="3"/>
        <v>44406</v>
      </c>
      <c r="C46" s="16">
        <f t="shared" si="1"/>
        <v>0</v>
      </c>
      <c r="D46" s="101"/>
      <c r="E46" s="102"/>
      <c r="F46" s="102"/>
      <c r="G46" s="103"/>
      <c r="H46" s="19"/>
      <c r="I46" s="92"/>
      <c r="J46" s="93"/>
      <c r="K46" s="93"/>
      <c r="L46" s="93">
        <f t="shared" si="2"/>
        <v>0</v>
      </c>
    </row>
    <row r="47" spans="1:12" x14ac:dyDescent="0.2">
      <c r="A47" s="85" t="str">
        <f t="shared" si="0"/>
        <v>Do</v>
      </c>
      <c r="B47" s="72">
        <f t="shared" si="3"/>
        <v>44407</v>
      </c>
      <c r="C47" s="16">
        <f t="shared" si="1"/>
        <v>0</v>
      </c>
      <c r="D47" s="101"/>
      <c r="E47" s="102"/>
      <c r="F47" s="102"/>
      <c r="G47" s="103"/>
      <c r="H47" s="19"/>
      <c r="I47" s="92"/>
      <c r="J47" s="93"/>
      <c r="K47" s="93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70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-286.78566000000001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-341.98290000000003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71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59:H59"/>
    <mergeCell ref="D53:H53"/>
    <mergeCell ref="D54:H54"/>
    <mergeCell ref="D55:H55"/>
    <mergeCell ref="D56:H56"/>
    <mergeCell ref="D57:H57"/>
    <mergeCell ref="D58:H58"/>
    <mergeCell ref="D30:G30"/>
    <mergeCell ref="D31:G31"/>
    <mergeCell ref="D32:G32"/>
    <mergeCell ref="D33:G33"/>
    <mergeCell ref="D52:H52"/>
    <mergeCell ref="D48:H48"/>
    <mergeCell ref="D49:H49"/>
    <mergeCell ref="D50:H50"/>
    <mergeCell ref="D51:H51"/>
    <mergeCell ref="D44:G44"/>
    <mergeCell ref="D45:G45"/>
    <mergeCell ref="D46:G46"/>
    <mergeCell ref="D47:G47"/>
    <mergeCell ref="D34:G34"/>
    <mergeCell ref="D35:G35"/>
    <mergeCell ref="D36:G36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20:G20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42:G42"/>
    <mergeCell ref="D43:G43"/>
    <mergeCell ref="D37:G37"/>
    <mergeCell ref="D38:G38"/>
    <mergeCell ref="D39:G39"/>
    <mergeCell ref="D40:G40"/>
    <mergeCell ref="D41:G41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L59"/>
  <sheetViews>
    <sheetView showRuler="0" topLeftCell="A16" workbookViewId="0">
      <selection activeCell="C17" sqref="C17:C47"/>
    </sheetView>
  </sheetViews>
  <sheetFormatPr baseColWidth="10" defaultColWidth="11.1640625" defaultRowHeight="18" x14ac:dyDescent="0.2"/>
  <cols>
    <col min="1" max="1" width="10.1640625" style="37" customWidth="1"/>
    <col min="2" max="2" width="12.33203125" style="34" customWidth="1"/>
    <col min="3" max="3" width="11.33203125" style="32" customWidth="1"/>
    <col min="4" max="4" width="10" style="34" customWidth="1"/>
    <col min="5" max="5" width="30.33203125" style="23" customWidth="1"/>
    <col min="6" max="6" width="28.1640625" style="23" customWidth="1"/>
    <col min="7" max="7" width="6" style="23" customWidth="1"/>
    <col min="8" max="8" width="11.1640625" style="23" customWidth="1"/>
    <col min="9" max="16384" width="11.1640625" style="23"/>
  </cols>
  <sheetData>
    <row r="1" spans="1:12" ht="23" x14ac:dyDescent="0.25">
      <c r="A1" s="114"/>
      <c r="B1" s="100"/>
      <c r="C1" s="100"/>
      <c r="D1" s="100"/>
      <c r="E1" s="100"/>
      <c r="F1" s="100"/>
      <c r="G1" s="100"/>
      <c r="H1" s="100"/>
    </row>
    <row r="2" spans="1:12" ht="19" x14ac:dyDescent="0.2">
      <c r="A2" s="118" t="str">
        <f>Sollarbeitszeit!A2</f>
        <v>BEBB - Basler Inventar der Bernoulli-Briefwechsel</v>
      </c>
      <c r="B2" s="100"/>
      <c r="C2" s="100"/>
      <c r="D2" s="100"/>
      <c r="E2" s="100"/>
      <c r="F2" s="100"/>
      <c r="G2" s="100"/>
      <c r="H2" s="100"/>
    </row>
    <row r="3" spans="1:12" x14ac:dyDescent="0.2">
      <c r="A3" s="107"/>
      <c r="B3" s="100"/>
      <c r="C3" s="100"/>
      <c r="D3" s="100"/>
      <c r="E3" s="100"/>
      <c r="F3" s="100"/>
      <c r="G3" s="100"/>
      <c r="H3" s="100"/>
    </row>
    <row r="4" spans="1:12" x14ac:dyDescent="0.2">
      <c r="A4" s="119"/>
      <c r="B4" s="100"/>
      <c r="C4" s="100"/>
      <c r="D4" s="100"/>
      <c r="E4" s="100"/>
      <c r="F4" s="100"/>
      <c r="G4" s="100"/>
      <c r="H4" s="100"/>
    </row>
    <row r="5" spans="1:12" ht="23" x14ac:dyDescent="0.15">
      <c r="A5" s="24" t="s">
        <v>38</v>
      </c>
      <c r="B5" s="25"/>
      <c r="C5" s="26">
        <f>Sollarbeitszeit!B6</f>
        <v>2025</v>
      </c>
      <c r="D5" s="25" t="s">
        <v>34</v>
      </c>
      <c r="E5" s="25" t="str">
        <f>Sollarbeitszeit!B4</f>
        <v>Vorname Nachname</v>
      </c>
      <c r="F5" s="25" t="s">
        <v>33</v>
      </c>
      <c r="G5" s="25">
        <f>Sollarbeitszeit!E18</f>
        <v>28.57</v>
      </c>
      <c r="H5" s="25" t="s">
        <v>24</v>
      </c>
    </row>
    <row r="6" spans="1:12" ht="23" x14ac:dyDescent="0.25">
      <c r="A6" s="114"/>
      <c r="B6" s="100"/>
      <c r="C6" s="100"/>
      <c r="D6" s="100"/>
      <c r="E6" s="100"/>
      <c r="F6" s="100"/>
      <c r="G6" s="100"/>
      <c r="H6" s="100"/>
    </row>
    <row r="7" spans="1:12" x14ac:dyDescent="0.2">
      <c r="A7" s="27" t="s">
        <v>0</v>
      </c>
      <c r="B7" s="28" t="str">
        <f>Sollarbeitszeit!A18</f>
        <v>August</v>
      </c>
      <c r="C7" s="29">
        <f>Sollarbeitszeit!D18</f>
        <v>47.997599999999998</v>
      </c>
      <c r="D7" s="107" t="s">
        <v>31</v>
      </c>
      <c r="E7" s="100"/>
      <c r="F7" s="100"/>
      <c r="G7" s="100"/>
      <c r="H7" s="100"/>
    </row>
    <row r="8" spans="1:12" ht="12" x14ac:dyDescent="0.15">
      <c r="A8" s="107"/>
      <c r="B8" s="100"/>
      <c r="C8" s="100"/>
      <c r="D8" s="100"/>
      <c r="E8" s="100"/>
      <c r="F8" s="100"/>
      <c r="G8" s="100"/>
      <c r="H8" s="100"/>
    </row>
    <row r="9" spans="1:12" ht="12" x14ac:dyDescent="0.15">
      <c r="A9" s="100"/>
      <c r="B9" s="100"/>
      <c r="C9" s="100"/>
      <c r="D9" s="100"/>
      <c r="E9" s="100"/>
      <c r="F9" s="100"/>
      <c r="G9" s="100"/>
      <c r="H9" s="100"/>
    </row>
    <row r="10" spans="1:12" ht="12" x14ac:dyDescent="0.15">
      <c r="A10" s="100"/>
      <c r="B10" s="100"/>
      <c r="C10" s="100"/>
      <c r="D10" s="100"/>
      <c r="E10" s="100"/>
      <c r="F10" s="100"/>
      <c r="G10" s="100"/>
      <c r="H10" s="100"/>
    </row>
    <row r="11" spans="1:12" ht="12" x14ac:dyDescent="0.15">
      <c r="A11" s="100"/>
      <c r="B11" s="100"/>
      <c r="C11" s="100"/>
      <c r="D11" s="100"/>
      <c r="E11" s="100"/>
      <c r="F11" s="100"/>
      <c r="G11" s="100"/>
      <c r="H11" s="100"/>
    </row>
    <row r="12" spans="1:12" x14ac:dyDescent="0.2">
      <c r="A12" s="30" t="s">
        <v>1</v>
      </c>
      <c r="B12" s="31"/>
      <c r="D12" s="107"/>
      <c r="E12" s="100"/>
      <c r="F12" s="100"/>
      <c r="G12" s="100"/>
      <c r="H12" s="100"/>
    </row>
    <row r="13" spans="1:12" x14ac:dyDescent="0.2">
      <c r="A13" s="33" t="s">
        <v>2</v>
      </c>
      <c r="C13" s="35">
        <f>Juli!C51</f>
        <v>-341.98290000000003</v>
      </c>
      <c r="D13" s="108" t="s">
        <v>21</v>
      </c>
      <c r="E13" s="100"/>
      <c r="F13" s="100"/>
      <c r="G13" s="100"/>
      <c r="H13" s="100"/>
    </row>
    <row r="14" spans="1:12" x14ac:dyDescent="0.2">
      <c r="A14" s="34" t="s">
        <v>3</v>
      </c>
      <c r="C14" s="36">
        <f>Juli!C53</f>
        <v>59.996999999999993</v>
      </c>
      <c r="D14" s="108" t="str">
        <f>Juli!D14</f>
        <v xml:space="preserve">  (5 W + 0 Tg Vortrag aus 2024)</v>
      </c>
      <c r="E14" s="100"/>
      <c r="F14" s="100"/>
      <c r="G14" s="100"/>
      <c r="H14" s="100"/>
    </row>
    <row r="15" spans="1:12" x14ac:dyDescent="0.2">
      <c r="D15" s="109"/>
      <c r="E15" s="110"/>
      <c r="F15" s="110"/>
      <c r="G15" s="110"/>
      <c r="H15" s="110"/>
    </row>
    <row r="16" spans="1:12" x14ac:dyDescent="0.2">
      <c r="A16" s="38" t="s">
        <v>4</v>
      </c>
      <c r="B16" s="39" t="s">
        <v>5</v>
      </c>
      <c r="C16" s="40" t="s">
        <v>6</v>
      </c>
      <c r="D16" s="111" t="s">
        <v>7</v>
      </c>
      <c r="E16" s="112"/>
      <c r="F16" s="112"/>
      <c r="G16" s="113"/>
      <c r="H16" s="41" t="s">
        <v>47</v>
      </c>
      <c r="I16" s="41" t="s">
        <v>93</v>
      </c>
      <c r="J16" s="73" t="s">
        <v>94</v>
      </c>
      <c r="K16" s="73" t="s">
        <v>95</v>
      </c>
      <c r="L16" s="73" t="s">
        <v>96</v>
      </c>
    </row>
    <row r="17" spans="1:12" x14ac:dyDescent="0.2">
      <c r="A17" s="42" t="str">
        <f>TEXT(B17,"TTT")</f>
        <v>Fr</v>
      </c>
      <c r="B17" s="71">
        <v>44408</v>
      </c>
      <c r="C17" s="17">
        <f>L17*24</f>
        <v>0</v>
      </c>
      <c r="D17" s="125" t="s">
        <v>43</v>
      </c>
      <c r="E17" s="126"/>
      <c r="F17" s="126"/>
      <c r="G17" s="127"/>
      <c r="H17" s="21"/>
      <c r="I17" s="21"/>
      <c r="J17" s="21"/>
      <c r="K17" s="21"/>
      <c r="L17" s="93">
        <f>J17-I17-K17</f>
        <v>0</v>
      </c>
    </row>
    <row r="18" spans="1:12" x14ac:dyDescent="0.2">
      <c r="A18" s="42" t="str">
        <f t="shared" ref="A18:A47" si="0">TEXT(B18,"TTT")</f>
        <v>Sa</v>
      </c>
      <c r="B18" s="74">
        <f>B17+1</f>
        <v>44409</v>
      </c>
      <c r="C18" s="76">
        <f t="shared" ref="C18:C47" si="1">L18*24</f>
        <v>0</v>
      </c>
      <c r="D18" s="104"/>
      <c r="E18" s="105"/>
      <c r="F18" s="105"/>
      <c r="G18" s="106"/>
      <c r="H18" s="21"/>
      <c r="I18" s="21"/>
      <c r="J18" s="21"/>
      <c r="K18" s="21"/>
      <c r="L18" s="93">
        <f t="shared" ref="L18:L47" si="2">J18-I18-K18</f>
        <v>0</v>
      </c>
    </row>
    <row r="19" spans="1:12" x14ac:dyDescent="0.2">
      <c r="A19" s="42" t="str">
        <f t="shared" si="0"/>
        <v>So</v>
      </c>
      <c r="B19" s="74">
        <f t="shared" ref="B19:B47" si="3">B18+1</f>
        <v>44410</v>
      </c>
      <c r="C19" s="75">
        <f t="shared" si="1"/>
        <v>0</v>
      </c>
      <c r="D19" s="104"/>
      <c r="E19" s="105"/>
      <c r="F19" s="105"/>
      <c r="G19" s="106"/>
      <c r="H19" s="21"/>
      <c r="I19" s="21"/>
      <c r="J19" s="21"/>
      <c r="K19" s="21"/>
      <c r="L19" s="93">
        <f t="shared" si="2"/>
        <v>0</v>
      </c>
    </row>
    <row r="20" spans="1:12" x14ac:dyDescent="0.2">
      <c r="A20" s="42" t="str">
        <f t="shared" si="0"/>
        <v>Mo</v>
      </c>
      <c r="B20" s="72">
        <f t="shared" si="3"/>
        <v>44411</v>
      </c>
      <c r="C20" s="16">
        <f t="shared" si="1"/>
        <v>0</v>
      </c>
      <c r="D20" s="101"/>
      <c r="E20" s="102"/>
      <c r="F20" s="102"/>
      <c r="G20" s="103"/>
      <c r="H20" s="19"/>
      <c r="I20" s="92"/>
      <c r="J20" s="93"/>
      <c r="K20" s="93"/>
      <c r="L20" s="93">
        <f t="shared" si="2"/>
        <v>0</v>
      </c>
    </row>
    <row r="21" spans="1:12" x14ac:dyDescent="0.2">
      <c r="A21" s="42" t="str">
        <f t="shared" si="0"/>
        <v>Di</v>
      </c>
      <c r="B21" s="72">
        <f t="shared" si="3"/>
        <v>44412</v>
      </c>
      <c r="C21" s="18">
        <f t="shared" si="1"/>
        <v>0</v>
      </c>
      <c r="D21" s="101"/>
      <c r="E21" s="102"/>
      <c r="F21" s="102"/>
      <c r="G21" s="103"/>
      <c r="H21" s="19"/>
      <c r="I21" s="92"/>
      <c r="J21" s="93"/>
      <c r="K21" s="93"/>
      <c r="L21" s="93">
        <f t="shared" si="2"/>
        <v>0</v>
      </c>
    </row>
    <row r="22" spans="1:12" x14ac:dyDescent="0.2">
      <c r="A22" s="42" t="str">
        <f t="shared" si="0"/>
        <v>Mi</v>
      </c>
      <c r="B22" s="72">
        <f t="shared" si="3"/>
        <v>44413</v>
      </c>
      <c r="C22" s="18">
        <f t="shared" si="1"/>
        <v>0</v>
      </c>
      <c r="D22" s="101"/>
      <c r="E22" s="102"/>
      <c r="F22" s="102"/>
      <c r="G22" s="103"/>
      <c r="H22" s="19"/>
      <c r="I22" s="92"/>
      <c r="J22" s="93"/>
      <c r="K22" s="93"/>
      <c r="L22" s="93">
        <f t="shared" si="2"/>
        <v>0</v>
      </c>
    </row>
    <row r="23" spans="1:12" x14ac:dyDescent="0.2">
      <c r="A23" s="42" t="str">
        <f t="shared" si="0"/>
        <v>Do</v>
      </c>
      <c r="B23" s="72">
        <f t="shared" si="3"/>
        <v>44414</v>
      </c>
      <c r="C23" s="18">
        <f t="shared" si="1"/>
        <v>0</v>
      </c>
      <c r="D23" s="101"/>
      <c r="E23" s="102"/>
      <c r="F23" s="102"/>
      <c r="G23" s="103"/>
      <c r="H23" s="19"/>
      <c r="I23" s="92"/>
      <c r="J23" s="93"/>
      <c r="K23" s="93"/>
      <c r="L23" s="93">
        <f t="shared" si="2"/>
        <v>0</v>
      </c>
    </row>
    <row r="24" spans="1:12" x14ac:dyDescent="0.2">
      <c r="A24" s="42" t="str">
        <f t="shared" si="0"/>
        <v>Fr</v>
      </c>
      <c r="B24" s="72">
        <f>B23+1</f>
        <v>44415</v>
      </c>
      <c r="C24" s="18">
        <f t="shared" si="1"/>
        <v>0</v>
      </c>
      <c r="D24" s="101"/>
      <c r="E24" s="102"/>
      <c r="F24" s="102"/>
      <c r="G24" s="103"/>
      <c r="H24" s="19"/>
      <c r="I24" s="92"/>
      <c r="J24" s="93"/>
      <c r="K24" s="93"/>
      <c r="L24" s="93">
        <f t="shared" si="2"/>
        <v>0</v>
      </c>
    </row>
    <row r="25" spans="1:12" x14ac:dyDescent="0.2">
      <c r="A25" s="42" t="str">
        <f t="shared" si="0"/>
        <v>Sa</v>
      </c>
      <c r="B25" s="74">
        <f>B24+1</f>
        <v>44416</v>
      </c>
      <c r="C25" s="76">
        <f t="shared" si="1"/>
        <v>0</v>
      </c>
      <c r="D25" s="104"/>
      <c r="E25" s="105"/>
      <c r="F25" s="105"/>
      <c r="G25" s="106"/>
      <c r="H25" s="21"/>
      <c r="I25" s="21"/>
      <c r="J25" s="21"/>
      <c r="K25" s="21"/>
      <c r="L25" s="93">
        <f t="shared" si="2"/>
        <v>0</v>
      </c>
    </row>
    <row r="26" spans="1:12" x14ac:dyDescent="0.2">
      <c r="A26" s="42" t="str">
        <f t="shared" si="0"/>
        <v>So</v>
      </c>
      <c r="B26" s="74">
        <f t="shared" si="3"/>
        <v>44417</v>
      </c>
      <c r="C26" s="75">
        <f t="shared" si="1"/>
        <v>0</v>
      </c>
      <c r="D26" s="104"/>
      <c r="E26" s="105"/>
      <c r="F26" s="105"/>
      <c r="G26" s="106"/>
      <c r="H26" s="21"/>
      <c r="I26" s="21"/>
      <c r="J26" s="21"/>
      <c r="K26" s="21"/>
      <c r="L26" s="93">
        <f t="shared" si="2"/>
        <v>0</v>
      </c>
    </row>
    <row r="27" spans="1:12" x14ac:dyDescent="0.2">
      <c r="A27" s="42" t="str">
        <f t="shared" si="0"/>
        <v>Mo</v>
      </c>
      <c r="B27" s="72">
        <f t="shared" si="3"/>
        <v>44418</v>
      </c>
      <c r="C27" s="16">
        <f t="shared" si="1"/>
        <v>0</v>
      </c>
      <c r="D27" s="101"/>
      <c r="E27" s="102"/>
      <c r="F27" s="102"/>
      <c r="G27" s="103"/>
      <c r="H27" s="19"/>
      <c r="I27" s="92"/>
      <c r="J27" s="93"/>
      <c r="K27" s="93"/>
      <c r="L27" s="93">
        <f t="shared" si="2"/>
        <v>0</v>
      </c>
    </row>
    <row r="28" spans="1:12" x14ac:dyDescent="0.2">
      <c r="A28" s="42" t="str">
        <f t="shared" si="0"/>
        <v>Di</v>
      </c>
      <c r="B28" s="72">
        <f t="shared" si="3"/>
        <v>44419</v>
      </c>
      <c r="C28" s="18">
        <f t="shared" si="1"/>
        <v>0</v>
      </c>
      <c r="D28" s="101"/>
      <c r="E28" s="102"/>
      <c r="F28" s="102"/>
      <c r="G28" s="103"/>
      <c r="H28" s="19"/>
      <c r="I28" s="92"/>
      <c r="J28" s="93"/>
      <c r="K28" s="93"/>
      <c r="L28" s="93">
        <f t="shared" si="2"/>
        <v>0</v>
      </c>
    </row>
    <row r="29" spans="1:12" x14ac:dyDescent="0.2">
      <c r="A29" s="42" t="str">
        <f t="shared" si="0"/>
        <v>Mi</v>
      </c>
      <c r="B29" s="72">
        <f t="shared" si="3"/>
        <v>44420</v>
      </c>
      <c r="C29" s="18">
        <f t="shared" si="1"/>
        <v>0</v>
      </c>
      <c r="D29" s="101"/>
      <c r="E29" s="102"/>
      <c r="F29" s="102"/>
      <c r="G29" s="103"/>
      <c r="H29" s="19"/>
      <c r="I29" s="92"/>
      <c r="J29" s="93"/>
      <c r="K29" s="93"/>
      <c r="L29" s="93">
        <f t="shared" si="2"/>
        <v>0</v>
      </c>
    </row>
    <row r="30" spans="1:12" x14ac:dyDescent="0.2">
      <c r="A30" s="42" t="str">
        <f t="shared" si="0"/>
        <v>Do</v>
      </c>
      <c r="B30" s="72">
        <f t="shared" si="3"/>
        <v>44421</v>
      </c>
      <c r="C30" s="18">
        <f t="shared" si="1"/>
        <v>0</v>
      </c>
      <c r="D30" s="101"/>
      <c r="E30" s="102"/>
      <c r="F30" s="102"/>
      <c r="G30" s="103"/>
      <c r="H30" s="19"/>
      <c r="I30" s="92"/>
      <c r="J30" s="93"/>
      <c r="K30" s="93"/>
      <c r="L30" s="93">
        <f t="shared" si="2"/>
        <v>0</v>
      </c>
    </row>
    <row r="31" spans="1:12" x14ac:dyDescent="0.2">
      <c r="A31" s="42" t="str">
        <f t="shared" si="0"/>
        <v>Fr</v>
      </c>
      <c r="B31" s="72">
        <f t="shared" si="3"/>
        <v>44422</v>
      </c>
      <c r="C31" s="18">
        <f t="shared" si="1"/>
        <v>0</v>
      </c>
      <c r="D31" s="101"/>
      <c r="E31" s="102"/>
      <c r="F31" s="102"/>
      <c r="G31" s="103"/>
      <c r="H31" s="19"/>
      <c r="I31" s="92"/>
      <c r="J31" s="93"/>
      <c r="K31" s="93"/>
      <c r="L31" s="93">
        <f t="shared" si="2"/>
        <v>0</v>
      </c>
    </row>
    <row r="32" spans="1:12" x14ac:dyDescent="0.2">
      <c r="A32" s="42" t="str">
        <f t="shared" si="0"/>
        <v>Sa</v>
      </c>
      <c r="B32" s="74">
        <f t="shared" si="3"/>
        <v>44423</v>
      </c>
      <c r="C32" s="76">
        <f t="shared" si="1"/>
        <v>0</v>
      </c>
      <c r="D32" s="104"/>
      <c r="E32" s="105"/>
      <c r="F32" s="105"/>
      <c r="G32" s="106"/>
      <c r="H32" s="21"/>
      <c r="I32" s="21"/>
      <c r="J32" s="21"/>
      <c r="K32" s="21"/>
      <c r="L32" s="93">
        <f t="shared" si="2"/>
        <v>0</v>
      </c>
    </row>
    <row r="33" spans="1:12" x14ac:dyDescent="0.2">
      <c r="A33" s="42" t="str">
        <f t="shared" si="0"/>
        <v>So</v>
      </c>
      <c r="B33" s="74">
        <f t="shared" si="3"/>
        <v>44424</v>
      </c>
      <c r="C33" s="75">
        <f t="shared" si="1"/>
        <v>0</v>
      </c>
      <c r="D33" s="104"/>
      <c r="E33" s="105"/>
      <c r="F33" s="105"/>
      <c r="G33" s="106"/>
      <c r="H33" s="21"/>
      <c r="I33" s="21"/>
      <c r="J33" s="21"/>
      <c r="K33" s="21"/>
      <c r="L33" s="93">
        <f t="shared" si="2"/>
        <v>0</v>
      </c>
    </row>
    <row r="34" spans="1:12" x14ac:dyDescent="0.2">
      <c r="A34" s="42" t="str">
        <f t="shared" si="0"/>
        <v>Mo</v>
      </c>
      <c r="B34" s="72">
        <f t="shared" si="3"/>
        <v>44425</v>
      </c>
      <c r="C34" s="16">
        <f t="shared" si="1"/>
        <v>0</v>
      </c>
      <c r="D34" s="101"/>
      <c r="E34" s="102"/>
      <c r="F34" s="102"/>
      <c r="G34" s="103"/>
      <c r="H34" s="19"/>
      <c r="I34" s="92"/>
      <c r="J34" s="93"/>
      <c r="K34" s="93"/>
      <c r="L34" s="93">
        <f t="shared" si="2"/>
        <v>0</v>
      </c>
    </row>
    <row r="35" spans="1:12" x14ac:dyDescent="0.2">
      <c r="A35" s="42" t="str">
        <f t="shared" si="0"/>
        <v>Di</v>
      </c>
      <c r="B35" s="72">
        <f t="shared" si="3"/>
        <v>44426</v>
      </c>
      <c r="C35" s="18">
        <f t="shared" si="1"/>
        <v>0</v>
      </c>
      <c r="D35" s="101"/>
      <c r="E35" s="102"/>
      <c r="F35" s="102"/>
      <c r="G35" s="103"/>
      <c r="H35" s="19"/>
      <c r="I35" s="92"/>
      <c r="J35" s="93"/>
      <c r="K35" s="93"/>
      <c r="L35" s="93">
        <f t="shared" si="2"/>
        <v>0</v>
      </c>
    </row>
    <row r="36" spans="1:12" x14ac:dyDescent="0.2">
      <c r="A36" s="42" t="str">
        <f t="shared" si="0"/>
        <v>Mi</v>
      </c>
      <c r="B36" s="72">
        <f t="shared" si="3"/>
        <v>44427</v>
      </c>
      <c r="C36" s="18">
        <f t="shared" si="1"/>
        <v>0</v>
      </c>
      <c r="D36" s="101"/>
      <c r="E36" s="102"/>
      <c r="F36" s="102"/>
      <c r="G36" s="103"/>
      <c r="H36" s="19"/>
      <c r="I36" s="92"/>
      <c r="J36" s="93"/>
      <c r="K36" s="93"/>
      <c r="L36" s="93">
        <f t="shared" si="2"/>
        <v>0</v>
      </c>
    </row>
    <row r="37" spans="1:12" x14ac:dyDescent="0.2">
      <c r="A37" s="42" t="str">
        <f t="shared" si="0"/>
        <v>Do</v>
      </c>
      <c r="B37" s="72">
        <f t="shared" si="3"/>
        <v>44428</v>
      </c>
      <c r="C37" s="18">
        <f t="shared" si="1"/>
        <v>0</v>
      </c>
      <c r="D37" s="101"/>
      <c r="E37" s="102"/>
      <c r="F37" s="102"/>
      <c r="G37" s="103"/>
      <c r="H37" s="19"/>
      <c r="I37" s="92"/>
      <c r="J37" s="93"/>
      <c r="K37" s="93"/>
      <c r="L37" s="93">
        <f t="shared" si="2"/>
        <v>0</v>
      </c>
    </row>
    <row r="38" spans="1:12" x14ac:dyDescent="0.2">
      <c r="A38" s="42" t="str">
        <f t="shared" si="0"/>
        <v>Fr</v>
      </c>
      <c r="B38" s="72">
        <f>B37+1</f>
        <v>44429</v>
      </c>
      <c r="C38" s="18">
        <f t="shared" si="1"/>
        <v>0</v>
      </c>
      <c r="D38" s="101"/>
      <c r="E38" s="102"/>
      <c r="F38" s="102"/>
      <c r="G38" s="103"/>
      <c r="H38" s="19"/>
      <c r="I38" s="92"/>
      <c r="J38" s="93"/>
      <c r="K38" s="93"/>
      <c r="L38" s="93">
        <f t="shared" si="2"/>
        <v>0</v>
      </c>
    </row>
    <row r="39" spans="1:12" x14ac:dyDescent="0.2">
      <c r="A39" s="42" t="str">
        <f t="shared" si="0"/>
        <v>Sa</v>
      </c>
      <c r="B39" s="74">
        <f>B38+1</f>
        <v>44430</v>
      </c>
      <c r="C39" s="76">
        <f t="shared" si="1"/>
        <v>0</v>
      </c>
      <c r="D39" s="104"/>
      <c r="E39" s="105"/>
      <c r="F39" s="105"/>
      <c r="G39" s="106"/>
      <c r="H39" s="21"/>
      <c r="I39" s="21"/>
      <c r="J39" s="21"/>
      <c r="K39" s="21"/>
      <c r="L39" s="93">
        <f t="shared" si="2"/>
        <v>0</v>
      </c>
    </row>
    <row r="40" spans="1:12" x14ac:dyDescent="0.2">
      <c r="A40" s="42" t="str">
        <f t="shared" si="0"/>
        <v>So</v>
      </c>
      <c r="B40" s="74">
        <f t="shared" si="3"/>
        <v>44431</v>
      </c>
      <c r="C40" s="75">
        <f t="shared" si="1"/>
        <v>0</v>
      </c>
      <c r="D40" s="104"/>
      <c r="E40" s="105"/>
      <c r="F40" s="105"/>
      <c r="G40" s="106"/>
      <c r="H40" s="21"/>
      <c r="I40" s="21"/>
      <c r="J40" s="21"/>
      <c r="K40" s="21"/>
      <c r="L40" s="93">
        <f t="shared" si="2"/>
        <v>0</v>
      </c>
    </row>
    <row r="41" spans="1:12" x14ac:dyDescent="0.2">
      <c r="A41" s="42" t="str">
        <f t="shared" si="0"/>
        <v>Mo</v>
      </c>
      <c r="B41" s="72">
        <f t="shared" si="3"/>
        <v>44432</v>
      </c>
      <c r="C41" s="16">
        <f t="shared" si="1"/>
        <v>0</v>
      </c>
      <c r="D41" s="101"/>
      <c r="E41" s="102"/>
      <c r="F41" s="102"/>
      <c r="G41" s="103"/>
      <c r="H41" s="19"/>
      <c r="I41" s="92"/>
      <c r="J41" s="93"/>
      <c r="K41" s="93"/>
      <c r="L41" s="93">
        <f t="shared" si="2"/>
        <v>0</v>
      </c>
    </row>
    <row r="42" spans="1:12" x14ac:dyDescent="0.2">
      <c r="A42" s="42" t="str">
        <f t="shared" si="0"/>
        <v>Di</v>
      </c>
      <c r="B42" s="72">
        <f t="shared" si="3"/>
        <v>44433</v>
      </c>
      <c r="C42" s="18">
        <f t="shared" si="1"/>
        <v>0</v>
      </c>
      <c r="D42" s="101"/>
      <c r="E42" s="102"/>
      <c r="F42" s="102"/>
      <c r="G42" s="103"/>
      <c r="H42" s="19"/>
      <c r="I42" s="92"/>
      <c r="J42" s="93"/>
      <c r="K42" s="93"/>
      <c r="L42" s="93">
        <f t="shared" si="2"/>
        <v>0</v>
      </c>
    </row>
    <row r="43" spans="1:12" x14ac:dyDescent="0.2">
      <c r="A43" s="42" t="str">
        <f t="shared" si="0"/>
        <v>Mi</v>
      </c>
      <c r="B43" s="72">
        <f t="shared" si="3"/>
        <v>44434</v>
      </c>
      <c r="C43" s="18">
        <f t="shared" si="1"/>
        <v>0</v>
      </c>
      <c r="D43" s="101"/>
      <c r="E43" s="102"/>
      <c r="F43" s="102"/>
      <c r="G43" s="103"/>
      <c r="H43" s="19"/>
      <c r="I43" s="92"/>
      <c r="J43" s="93"/>
      <c r="K43" s="93"/>
      <c r="L43" s="93">
        <f t="shared" si="2"/>
        <v>0</v>
      </c>
    </row>
    <row r="44" spans="1:12" x14ac:dyDescent="0.2">
      <c r="A44" s="42" t="str">
        <f t="shared" si="0"/>
        <v>Do</v>
      </c>
      <c r="B44" s="72">
        <f t="shared" si="3"/>
        <v>44435</v>
      </c>
      <c r="C44" s="18">
        <f t="shared" si="1"/>
        <v>0</v>
      </c>
      <c r="D44" s="101"/>
      <c r="E44" s="102"/>
      <c r="F44" s="102"/>
      <c r="G44" s="103"/>
      <c r="H44" s="19"/>
      <c r="I44" s="92"/>
      <c r="J44" s="93"/>
      <c r="K44" s="93"/>
      <c r="L44" s="93">
        <f t="shared" si="2"/>
        <v>0</v>
      </c>
    </row>
    <row r="45" spans="1:12" x14ac:dyDescent="0.2">
      <c r="A45" s="42" t="str">
        <f t="shared" si="0"/>
        <v>Fr</v>
      </c>
      <c r="B45" s="72">
        <f t="shared" si="3"/>
        <v>44436</v>
      </c>
      <c r="C45" s="18">
        <f t="shared" si="1"/>
        <v>0</v>
      </c>
      <c r="D45" s="101"/>
      <c r="E45" s="102"/>
      <c r="F45" s="102"/>
      <c r="G45" s="103"/>
      <c r="H45" s="19"/>
      <c r="I45" s="92"/>
      <c r="J45" s="93"/>
      <c r="K45" s="93"/>
      <c r="L45" s="93">
        <f t="shared" si="2"/>
        <v>0</v>
      </c>
    </row>
    <row r="46" spans="1:12" x14ac:dyDescent="0.2">
      <c r="A46" s="42" t="str">
        <f t="shared" si="0"/>
        <v>Sa</v>
      </c>
      <c r="B46" s="74">
        <f t="shared" si="3"/>
        <v>44437</v>
      </c>
      <c r="C46" s="76">
        <f t="shared" si="1"/>
        <v>0</v>
      </c>
      <c r="D46" s="104"/>
      <c r="E46" s="105"/>
      <c r="F46" s="105"/>
      <c r="G46" s="106"/>
      <c r="H46" s="21"/>
      <c r="I46" s="21"/>
      <c r="J46" s="21"/>
      <c r="K46" s="21"/>
      <c r="L46" s="93">
        <f t="shared" si="2"/>
        <v>0</v>
      </c>
    </row>
    <row r="47" spans="1:12" x14ac:dyDescent="0.2">
      <c r="A47" s="42" t="str">
        <f t="shared" si="0"/>
        <v>So</v>
      </c>
      <c r="B47" s="74">
        <f t="shared" si="3"/>
        <v>44438</v>
      </c>
      <c r="C47" s="75">
        <f t="shared" si="1"/>
        <v>0</v>
      </c>
      <c r="D47" s="104"/>
      <c r="E47" s="105"/>
      <c r="F47" s="105"/>
      <c r="G47" s="106"/>
      <c r="H47" s="21"/>
      <c r="I47" s="21"/>
      <c r="J47" s="21"/>
      <c r="K47" s="21"/>
      <c r="L47" s="93">
        <f t="shared" si="2"/>
        <v>0</v>
      </c>
    </row>
    <row r="48" spans="1:12" x14ac:dyDescent="0.2">
      <c r="B48" s="37"/>
      <c r="D48" s="115"/>
      <c r="E48" s="116"/>
      <c r="F48" s="116"/>
      <c r="G48" s="116"/>
      <c r="H48" s="116"/>
    </row>
    <row r="49" spans="1:8" x14ac:dyDescent="0.2">
      <c r="A49" s="33" t="s">
        <v>8</v>
      </c>
      <c r="C49" s="43">
        <f>SUM(C17:C48)</f>
        <v>0</v>
      </c>
      <c r="D49" s="121" t="s">
        <v>72</v>
      </c>
      <c r="E49" s="100"/>
      <c r="F49" s="100"/>
      <c r="G49" s="100"/>
      <c r="H49" s="100"/>
    </row>
    <row r="50" spans="1:8" x14ac:dyDescent="0.2">
      <c r="A50" s="33" t="s">
        <v>9</v>
      </c>
      <c r="C50" s="44">
        <f>C13+C49</f>
        <v>-341.98290000000003</v>
      </c>
      <c r="D50" s="108"/>
      <c r="E50" s="100"/>
      <c r="F50" s="100"/>
      <c r="G50" s="100"/>
      <c r="H50" s="100"/>
    </row>
    <row r="51" spans="1:8" x14ac:dyDescent="0.2">
      <c r="A51" s="37" t="s">
        <v>10</v>
      </c>
      <c r="C51" s="32">
        <f>(C50-C7)</f>
        <v>-389.98050000000001</v>
      </c>
      <c r="D51" s="120" t="s">
        <v>11</v>
      </c>
      <c r="E51" s="100"/>
      <c r="F51" s="100"/>
      <c r="G51" s="100"/>
      <c r="H51" s="100"/>
    </row>
    <row r="52" spans="1:8" x14ac:dyDescent="0.2">
      <c r="D52" s="117"/>
      <c r="E52" s="100"/>
      <c r="F52" s="100"/>
      <c r="G52" s="100"/>
      <c r="H52" s="100"/>
    </row>
    <row r="53" spans="1:8" x14ac:dyDescent="0.2">
      <c r="C53" s="32">
        <f>C14-0</f>
        <v>59.996999999999993</v>
      </c>
      <c r="D53" s="120" t="s">
        <v>73</v>
      </c>
      <c r="E53" s="100"/>
      <c r="F53" s="100"/>
      <c r="G53" s="100"/>
      <c r="H53" s="100"/>
    </row>
    <row r="54" spans="1:8" x14ac:dyDescent="0.2">
      <c r="D54" s="117"/>
      <c r="E54" s="100"/>
      <c r="F54" s="100"/>
      <c r="G54" s="100"/>
      <c r="H54" s="100"/>
    </row>
    <row r="55" spans="1:8" x14ac:dyDescent="0.2">
      <c r="D55" s="117" t="s">
        <v>37</v>
      </c>
      <c r="E55" s="100"/>
      <c r="F55" s="100"/>
      <c r="G55" s="100"/>
      <c r="H55" s="100"/>
    </row>
    <row r="56" spans="1:8" x14ac:dyDescent="0.2">
      <c r="D56" s="117"/>
      <c r="E56" s="100"/>
      <c r="F56" s="100"/>
      <c r="G56" s="100"/>
      <c r="H56" s="100"/>
    </row>
    <row r="57" spans="1:8" x14ac:dyDescent="0.2">
      <c r="D57" s="117"/>
      <c r="E57" s="100"/>
      <c r="F57" s="100"/>
      <c r="G57" s="100"/>
      <c r="H57" s="100"/>
    </row>
    <row r="58" spans="1:8" x14ac:dyDescent="0.2">
      <c r="D58" s="117"/>
      <c r="E58" s="100"/>
      <c r="F58" s="100"/>
      <c r="G58" s="100"/>
      <c r="H58" s="100"/>
    </row>
    <row r="59" spans="1:8" x14ac:dyDescent="0.2">
      <c r="D59" s="117"/>
      <c r="E59" s="100"/>
      <c r="F59" s="100"/>
      <c r="G59" s="100"/>
      <c r="H59" s="100"/>
    </row>
  </sheetData>
  <mergeCells count="55">
    <mergeCell ref="D45:G45"/>
    <mergeCell ref="D46:G46"/>
    <mergeCell ref="D47:G47"/>
    <mergeCell ref="D59:H59"/>
    <mergeCell ref="D53:H53"/>
    <mergeCell ref="D54:H54"/>
    <mergeCell ref="D55:H55"/>
    <mergeCell ref="D56:H56"/>
    <mergeCell ref="D57:H57"/>
    <mergeCell ref="D58:H58"/>
    <mergeCell ref="D52:H52"/>
    <mergeCell ref="D48:H48"/>
    <mergeCell ref="D49:H49"/>
    <mergeCell ref="D50:H50"/>
    <mergeCell ref="D51:H51"/>
    <mergeCell ref="D20:G20"/>
    <mergeCell ref="D31:G31"/>
    <mergeCell ref="D32:G32"/>
    <mergeCell ref="D33:G33"/>
    <mergeCell ref="D34:G34"/>
    <mergeCell ref="D21:G21"/>
    <mergeCell ref="D22:G22"/>
    <mergeCell ref="D23:G23"/>
    <mergeCell ref="D24:G24"/>
    <mergeCell ref="D25:G25"/>
    <mergeCell ref="D26:G26"/>
    <mergeCell ref="D27:G27"/>
    <mergeCell ref="D28:G28"/>
    <mergeCell ref="D29:G29"/>
    <mergeCell ref="D30:G30"/>
    <mergeCell ref="D15:H15"/>
    <mergeCell ref="D16:G16"/>
    <mergeCell ref="D17:G17"/>
    <mergeCell ref="D18:G18"/>
    <mergeCell ref="D19:G19"/>
    <mergeCell ref="D7:H7"/>
    <mergeCell ref="A8:H11"/>
    <mergeCell ref="D12:H12"/>
    <mergeCell ref="D13:H13"/>
    <mergeCell ref="D14:H14"/>
    <mergeCell ref="A1:H1"/>
    <mergeCell ref="A2:H2"/>
    <mergeCell ref="A3:H3"/>
    <mergeCell ref="A4:H4"/>
    <mergeCell ref="A6:H6"/>
    <mergeCell ref="D35:G35"/>
    <mergeCell ref="D36:G36"/>
    <mergeCell ref="D37:G37"/>
    <mergeCell ref="D38:G38"/>
    <mergeCell ref="D39:G39"/>
    <mergeCell ref="D40:G40"/>
    <mergeCell ref="D41:G41"/>
    <mergeCell ref="D42:G42"/>
    <mergeCell ref="D43:G43"/>
    <mergeCell ref="D44:G44"/>
  </mergeCells>
  <phoneticPr fontId="2" type="noConversion"/>
  <pageMargins left="0.78740157480314965" right="0.78740157480314965" top="0.98425196850393704" bottom="0.98425196850393704" header="0.51181102362204722" footer="0.51181102362204722"/>
  <pageSetup paperSize="9" scale="6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Sollarbeitszeit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Übersicht Sollarbeitszeit</vt:lpstr>
    </vt:vector>
  </TitlesOfParts>
  <Company>SAGW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Annemarie Hofer Weyeneth</dc:creator>
  <cp:lastModifiedBy>Sulamith Gehr</cp:lastModifiedBy>
  <cp:lastPrinted>2019-11-06T12:39:37Z</cp:lastPrinted>
  <dcterms:created xsi:type="dcterms:W3CDTF">2003-01-06T10:39:57Z</dcterms:created>
  <dcterms:modified xsi:type="dcterms:W3CDTF">2025-01-06T16:49:53Z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3a2e6fb6-c09e-4304-b5f6-0b7041a14c35</vt:lpwstr>
  </property>
</Properties>
</file>