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Lab" sheetId="1" state="visible" r:id="rId2"/>
    <sheet name="Basico" sheetId="2" state="visible" r:id="rId3"/>
    <sheet name="Compuesto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<sst xmlns="http://schemas.openxmlformats.org/spreadsheetml/2006/main" count="110" uniqueCount="49">
  <si>
    <t>¿Cuál es el capital necesario para vivir durante 50 años?</t>
  </si>
  <si>
    <t>Capital inicial</t>
  </si>
  <si>
    <t>Gasto anual inicial</t>
  </si>
  <si>
    <t>Tipo de interés simple</t>
  </si>
  <si>
    <t>Incremento del gasto anual</t>
  </si>
  <si>
    <t>Intereses generados en 50 años</t>
  </si>
  <si>
    <t>Gasto el último año</t>
  </si>
  <si>
    <t>Tasa de impuestos sobre intereses</t>
  </si>
  <si>
    <t>Incremento porcentual en 50 años</t>
  </si>
  <si>
    <t>Impuestos en 50 años</t>
  </si>
  <si>
    <t>Gasto en 50 años</t>
  </si>
  <si>
    <t>Total capital inicial + intereses</t>
  </si>
  <si>
    <t>Total gastos + impuestos </t>
  </si>
  <si>
    <t>Capital restante a los 50 años:</t>
  </si>
  <si>
    <t>Año</t>
  </si>
  <si>
    <t>Gasto anual</t>
  </si>
  <si>
    <t>Gasto acumulado</t>
  </si>
  <si>
    <t>Capital al comienzo del periodo</t>
  </si>
  <si>
    <t>Interés generado</t>
  </si>
  <si>
    <t>Impuestos sobre intereses</t>
  </si>
  <si>
    <t>Capital restante</t>
  </si>
  <si>
    <t>CAPITALLIZACION SIMPLE
CN=C0(1+in)</t>
  </si>
  <si>
    <t>1.</t>
  </si>
  <si>
    <t>¿Cuánto deberé invertir hoy si quiero disponer dentro de 2 años de 1.500 euros para comprarme un coche si me aseguran un 6% de interés anual?</t>
  </si>
  <si>
    <t>C0</t>
  </si>
  <si>
    <t>Cn</t>
  </si>
  <si>
    <t>i</t>
  </si>
  <si>
    <t>n</t>
  </si>
  <si>
    <t>x?</t>
  </si>
  <si>
    <t>x=</t>
  </si>
  <si>
    <t> €</t>
  </si>
  <si>
    <t>2.</t>
  </si>
  <si>
    <t>¿Qué intereses producirán 300€ invertidos 4 años al 7% simple anual?</t>
  </si>
  <si>
    <t>intereses=</t>
  </si>
  <si>
    <t>€</t>
  </si>
  <si>
    <t>3.</t>
  </si>
  <si>
    <t>¿Qué interés producirán 6.000€ invertidos 8 meses al 1% simple mensual?</t>
  </si>
  <si>
    <t>4.</t>
  </si>
  <si>
    <t>Determinar el tanto de interés anual a que deben invertirse 1.000€ para que en 5 años se obtenga un montante de 1.500€</t>
  </si>
  <si>
    <t>% de interes anual</t>
  </si>
  <si>
    <t>5.</t>
  </si>
  <si>
    <t>Un capital de 2.000€ colocado a interés simple al 4% anual asciende a 2.640€. Determinar el tiempo que estuvo impuesto</t>
  </si>
  <si>
    <t> años</t>
  </si>
  <si>
    <r>
      <t xml:space="preserve">CAPITALIZACION COMPUESTA
CN=C0(1+i)</t>
    </r>
    <r>
      <rPr>
        <rFont val="Calibri"/>
        <charset val="1"/>
        <family val="2"/>
        <b val="true"/>
        <color rgb="00000000"/>
        <sz val="20"/>
        <vertAlign val="superscript"/>
      </rPr>
      <t xml:space="preserve">n</t>
    </r>
  </si>
  <si>
    <t>¿Cuánto deberé invertir hoy si quiero disponer dentro de 2 años de 1.500 euros para comprarme un coche si me aseguran un 6% de interés anual compuesto para ese plazo?</t>
  </si>
  <si>
    <t>¿Qué intereses producirán 300€ invertidos a 4 años al 7% compuesto anual?</t>
  </si>
  <si>
    <t>Determinar el tanto de interés anual a que deben invertirse 1.000€ para que en 12 años se obtenga un montante de 1.601,03 euros</t>
  </si>
  <si>
    <t>Un capital de 2.000€ colocado a interés compuesto al 4% asciende a 3.202€. Determinar el tiempo que estuvo impuesto</t>
  </si>
  <si>
    <t>años</t>
  </si>
</sst>
</file>

<file path=xl/styles.xml><?xml version="1.0" encoding="utf-8"?>
<styleSheet xmlns="http://schemas.openxmlformats.org/spreadsheetml/2006/main">
  <numFmts count="6">
    <numFmt formatCode="GENERAL" numFmtId="164"/>
    <numFmt formatCode="_-* #,##0.00&quot; €&quot;_-;\-* #,##0.00&quot; €&quot;_-;_-* \-??&quot; €&quot;_-;_-@_-" numFmtId="165"/>
    <numFmt formatCode="#,##0&quot; €&quot;" numFmtId="166"/>
    <numFmt formatCode="0.00%" numFmtId="167"/>
    <numFmt formatCode="_-* #,##0.00\ [$€-42D]_-;\-* #,##0.00\ [$€-42D]_-;_-* \-??\ [$€-42D]_-;_-@_-" numFmtId="168"/>
    <numFmt formatCode="0.00" numFmtId="169"/>
  </numFmts>
  <fonts count="12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Calibri"/>
      <family val="2"/>
      <color rgb="00000000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b val="true"/>
      <sz val="11"/>
    </font>
    <font>
      <name val="Calibri"/>
      <charset val="1"/>
      <family val="2"/>
      <b val="true"/>
      <color rgb="00000000"/>
      <sz val="20"/>
    </font>
    <font>
      <name val="Times New Roman"/>
      <charset val="1"/>
      <family val="1"/>
      <color rgb="00000000"/>
      <sz val="13"/>
    </font>
    <font>
      <name val="Times New Roman"/>
      <family val="1"/>
      <sz val="13"/>
    </font>
    <font>
      <name val="Calibri"/>
      <charset val="1"/>
      <family val="2"/>
      <b val="true"/>
      <color rgb="00000000"/>
      <sz val="20"/>
      <vertAlign val="superscript"/>
    </font>
  </fonts>
  <fills count="10">
    <fill>
      <patternFill patternType="none"/>
    </fill>
    <fill>
      <patternFill patternType="gray125"/>
    </fill>
    <fill>
      <patternFill patternType="solid">
        <fgColor rgb="00B9CDE5"/>
        <bgColor rgb="00CCCCCC"/>
      </patternFill>
    </fill>
    <fill>
      <patternFill patternType="solid">
        <fgColor rgb="0092D050"/>
        <bgColor rgb="00BFBFBF"/>
      </patternFill>
    </fill>
    <fill>
      <patternFill patternType="solid">
        <fgColor rgb="00FF0000"/>
        <bgColor rgb="00993300"/>
      </patternFill>
    </fill>
    <fill>
      <patternFill patternType="solid">
        <fgColor rgb="00BFBFBF"/>
        <bgColor rgb="00CCCCCC"/>
      </patternFill>
    </fill>
    <fill>
      <patternFill patternType="solid">
        <fgColor rgb="00FFC000"/>
        <bgColor rgb="00FF9900"/>
      </patternFill>
    </fill>
    <fill>
      <patternFill patternType="solid">
        <fgColor rgb="00FFFF99"/>
        <bgColor rgb="00FFFFCC"/>
      </patternFill>
    </fill>
    <fill>
      <patternFill patternType="solid">
        <fgColor rgb="00CCCCCC"/>
        <bgColor rgb="00BFBFBF"/>
      </patternFill>
    </fill>
    <fill>
      <patternFill patternType="solid">
        <fgColor rgb="0000FF00"/>
        <bgColor rgb="0033CCCC"/>
      </patternFill>
    </fill>
  </fills>
  <borders count="22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 style="medium"/>
      <diagonal/>
    </border>
    <border diagonalDown="false" diagonalUp="false">
      <left/>
      <right style="thick"/>
      <top/>
      <bottom style="medium"/>
      <diagonal/>
    </border>
    <border diagonalDown="false" diagonalUp="false">
      <left/>
      <right style="thick"/>
      <top style="thick"/>
      <bottom style="medium"/>
      <diagonal/>
    </border>
    <border diagonalDown="false" diagonalUp="false">
      <left style="thick"/>
      <right style="thick"/>
      <top style="medium"/>
      <bottom style="medium"/>
      <diagonal/>
    </border>
    <border diagonalDown="false" diagonalUp="false">
      <left/>
      <right style="thick"/>
      <top style="medium"/>
      <bottom style="medium"/>
      <diagonal/>
    </border>
    <border diagonalDown="false" diagonalUp="false">
      <left style="thick"/>
      <right style="thick"/>
      <top style="medium"/>
      <bottom style="thick"/>
      <diagonal/>
    </border>
    <border diagonalDown="false" diagonalUp="false">
      <left/>
      <right style="thick"/>
      <top style="medium"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 style="medium"/>
      <top/>
      <bottom style="thick"/>
      <diagonal/>
    </border>
    <border diagonalDown="false" diagonalUp="false">
      <left style="medium"/>
      <right style="medium"/>
      <top/>
      <bottom style="thick"/>
      <diagonal/>
    </border>
    <border diagonalDown="false" diagonalUp="false">
      <left style="medium"/>
      <right style="thick"/>
      <top/>
      <bottom style="thick"/>
      <diagonal/>
    </border>
    <border diagonalDown="false" diagonalUp="false">
      <left style="thick"/>
      <right style="thick"/>
      <top/>
      <bottom style="medium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/>
      <top/>
      <bottom style="thick">
        <color rgb="00800080"/>
      </bottom>
      <diagonal/>
    </border>
    <border diagonalDown="false" diagonalUp="false">
      <left/>
      <right/>
      <top style="thick">
        <color rgb="00800080"/>
      </top>
      <bottom style="thick">
        <color rgb="00800080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3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true"/>
    </xf>
    <xf applyAlignment="false" applyBorder="true" applyFont="false" applyProtection="false" borderId="2" fillId="0" fontId="0" numFmtId="164" xfId="0"/>
    <xf applyAlignment="true" applyBorder="true" applyFont="true" applyProtection="false" borderId="3" fillId="0" fontId="0" numFmtId="165" xfId="0">
      <alignment horizontal="right" indent="0" shrinkToFit="false" textRotation="0" vertical="bottom" wrapText="false"/>
    </xf>
    <xf applyAlignment="true" applyBorder="true" applyFont="true" applyProtection="true" borderId="4" fillId="0" fontId="5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6" xfId="0">
      <alignment horizontal="center" indent="0" shrinkToFit="false" textRotation="0" vertical="bottom" wrapText="false"/>
    </xf>
    <xf applyAlignment="true" applyBorder="true" applyFont="true" applyProtection="false" borderId="6" fillId="0" fontId="0" numFmtId="165" xfId="0">
      <alignment horizontal="right" indent="0" shrinkToFit="false" textRotation="0" vertical="bottom" wrapText="false"/>
    </xf>
    <xf applyAlignment="true" applyBorder="true" applyFont="true" applyProtection="true" borderId="7" fillId="0" fontId="0" numFmtId="167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7" fillId="0" fontId="0" numFmtId="167" xfId="0">
      <alignment horizontal="center" indent="0" shrinkToFit="false" textRotation="0" vertical="bottom" wrapText="false"/>
    </xf>
    <xf applyAlignment="true" applyBorder="true" applyFont="true" applyProtection="true" borderId="7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7" fillId="0" fontId="0" numFmtId="166" xfId="0">
      <alignment horizontal="center" indent="0" shrinkToFit="false" textRotation="0" vertical="bottom" wrapText="false"/>
    </xf>
    <xf applyAlignment="true" applyBorder="true" applyFont="true" applyProtection="false" borderId="8" fillId="0" fontId="0" numFmtId="165" xfId="0">
      <alignment horizontal="right" indent="0" shrinkToFit="false" textRotation="0" vertical="bottom" wrapText="false"/>
    </xf>
    <xf applyAlignment="true" applyBorder="true" applyFont="true" applyProtection="true" borderId="9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9" fillId="0" fontId="0" numFmtId="166" xfId="0">
      <alignment horizontal="center" indent="0" shrinkToFit="false" textRotation="0" vertical="bottom" wrapText="false"/>
    </xf>
    <xf applyAlignment="true" applyBorder="true" applyFont="true" applyProtection="false" borderId="1" fillId="2" fontId="6" numFmtId="165" xfId="0">
      <alignment horizontal="right" indent="0" shrinkToFit="false" textRotation="0" vertical="bottom" wrapText="false"/>
    </xf>
    <xf applyAlignment="true" applyBorder="true" applyFont="true" applyProtection="true" borderId="10" fillId="3" fontId="7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1" fillId="2" fontId="6" numFmtId="165" xfId="0">
      <alignment horizontal="right" indent="0" shrinkToFit="false" textRotation="0" vertical="bottom" wrapText="false"/>
    </xf>
    <xf applyAlignment="true" applyBorder="true" applyFont="true" applyProtection="false" borderId="10" fillId="4" fontId="7" numFmtId="166" xfId="0">
      <alignment horizontal="center" indent="0" shrinkToFit="false" textRotation="0" vertical="bottom" wrapText="false"/>
    </xf>
    <xf applyAlignment="false" applyBorder="true" applyFont="false" applyProtection="false" borderId="0" fillId="0" fontId="0" numFmtId="164" xfId="0"/>
    <xf applyAlignment="true" applyBorder="true" applyFont="true" applyProtection="false" borderId="12" fillId="5" fontId="6" numFmtId="164" xfId="0">
      <alignment horizontal="center" indent="0" shrinkToFit="false" textRotation="0" vertical="bottom" wrapText="false"/>
    </xf>
    <xf applyAlignment="true" applyBorder="true" applyFont="true" applyProtection="false" borderId="13" fillId="5" fontId="6" numFmtId="166" xfId="0">
      <alignment horizontal="center" indent="0" shrinkToFit="false" textRotation="0" vertical="bottom" wrapText="false"/>
    </xf>
    <xf applyAlignment="true" applyBorder="true" applyFont="true" applyProtection="false" borderId="14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15" fillId="6" fontId="6" numFmtId="164" xfId="0">
      <alignment horizontal="center" indent="0" shrinkToFit="false" textRotation="0" vertical="center" wrapText="true"/>
    </xf>
    <xf applyAlignment="true" applyBorder="true" applyFont="true" applyProtection="false" borderId="16" fillId="6" fontId="6" numFmtId="164" xfId="0">
      <alignment horizontal="center" indent="0" shrinkToFit="false" textRotation="0" vertical="center" wrapText="false"/>
    </xf>
    <xf applyAlignment="true" applyBorder="true" applyFont="true" applyProtection="false" borderId="16" fillId="6" fontId="6" numFmtId="164" xfId="0">
      <alignment horizontal="center" indent="0" shrinkToFit="false" textRotation="0" vertical="center" wrapText="true"/>
    </xf>
    <xf applyAlignment="true" applyBorder="true" applyFont="true" applyProtection="false" borderId="17" fillId="6" fontId="6" numFmtId="164" xfId="0">
      <alignment horizontal="center" indent="0" shrinkToFit="false" textRotation="0" vertical="center" wrapText="false"/>
    </xf>
    <xf applyAlignment="true" applyBorder="true" applyFont="false" applyProtection="false" borderId="18" fillId="7" fontId="0" numFmtId="164" xfId="0">
      <alignment horizontal="center" indent="0" shrinkToFit="false" textRotation="0" vertical="bottom" wrapText="false"/>
    </xf>
    <xf applyAlignment="true" applyBorder="true" applyFont="true" applyProtection="tru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true" applyFont="false" applyProtection="false" borderId="2" fillId="0" fontId="0" numFmtId="165" xfId="0">
      <alignment horizontal="center" indent="0" shrinkToFit="false" textRotation="0" vertical="bottom" wrapText="false"/>
    </xf>
    <xf applyAlignment="true" applyBorder="true" applyFont="false" applyProtection="false" borderId="6" fillId="7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8" xfId="0">
      <alignment horizontal="center" indent="0" shrinkToFit="false" textRotation="0" vertical="bottom" wrapText="false"/>
    </xf>
    <xf applyAlignment="true" applyBorder="true" applyFont="false" applyProtection="false" borderId="8" fillId="7" fontId="0" numFmtId="164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8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5" xfId="0">
      <alignment horizontal="center" indent="0" shrinkToFit="false" textRotation="0" vertical="bottom" wrapText="false"/>
    </xf>
    <xf applyAlignment="true" applyBorder="true" applyFont="false" applyProtection="false" borderId="19" fillId="0" fontId="0" numFmtId="165" xfId="0">
      <alignment horizontal="center" indent="0" shrinkToFit="false" textRotation="0" vertical="bottom" wrapText="false"/>
    </xf>
    <xf applyAlignment="true" applyBorder="true" applyFont="true" applyProtection="false" borderId="20" fillId="8" fontId="8" numFmtId="164" xfId="0">
      <alignment horizontal="center" indent="0" shrinkToFit="false" textRotation="0" vertical="top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true" applyFont="true" applyProtection="false" borderId="21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21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21" fillId="0" fontId="0" numFmtId="169" xfId="0">
      <alignment horizontal="center" indent="0" shrinkToFit="false" textRotation="0" vertical="bottom" wrapText="false"/>
    </xf>
    <xf applyAlignment="true" applyBorder="false" applyFont="true" applyProtection="false" borderId="0" fillId="9" fontId="0" numFmtId="164" xfId="0">
      <alignment horizontal="right" indent="0" shrinkToFit="false" textRotation="0" vertical="bottom" wrapText="false"/>
    </xf>
    <xf applyAlignment="true" applyBorder="false" applyFont="false" applyProtection="false" borderId="0" fillId="9" fontId="0" numFmtId="169" xfId="0">
      <alignment horizontal="center" indent="0" shrinkToFit="false" textRotation="0" vertical="bottom" wrapText="false"/>
    </xf>
    <xf applyAlignment="false" applyBorder="false" applyFont="true" applyProtection="false" borderId="0" fillId="9" fontId="0" numFmtId="164" xfId="0"/>
    <xf applyAlignment="true" applyBorder="false" applyFont="true" applyProtection="false" borderId="0" fillId="0" fontId="10" numFmtId="164" xfId="0">
      <alignment horizontal="general" indent="0" shrinkToFit="false" textRotation="0" vertical="top" wrapText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</xf>
    <xf applyAlignment="true" applyBorder="false" applyFont="false" applyProtection="false" borderId="0" fillId="9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9" fontId="5" numFmtId="169" xfId="0">
      <alignment horizontal="center" indent="0" shrinkToFit="false" textRotation="0" vertical="bottom" wrapText="false"/>
    </xf>
    <xf applyAlignment="false" applyBorder="true" applyFont="false" applyProtection="false" borderId="21" fillId="0" fontId="0" numFmtId="169" xfId="0"/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CCCCC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6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10" activeCellId="0" pane="topLeft" sqref="J10"/>
    </sheetView>
  </sheetViews>
  <cols>
    <col collapsed="false" hidden="false" max="1025" min="1" style="0" width="8.75686274509804"/>
  </cols>
  <sheetData>
    <row collapsed="false" customFormat="false" customHeight="true" hidden="false" ht="15" outlineLevel="0" r="2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collapsed="false" customFormat="false" customHeight="true" hidden="false" ht="15.75" outlineLevel="0" r="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collapsed="false" customFormat="false" customHeight="true" hidden="false" ht="15.75" outlineLevel="0" r="4">
      <c r="B4" s="2"/>
      <c r="C4" s="3" t="s">
        <v>1</v>
      </c>
      <c r="D4" s="3"/>
      <c r="E4" s="3"/>
      <c r="F4" s="3"/>
      <c r="G4" s="3"/>
      <c r="H4" s="4" t="n">
        <v>1000000</v>
      </c>
      <c r="I4" s="4"/>
      <c r="J4" s="3" t="s">
        <v>2</v>
      </c>
      <c r="K4" s="3"/>
      <c r="L4" s="3"/>
      <c r="M4" s="3"/>
      <c r="N4" s="5" t="n">
        <v>19555</v>
      </c>
      <c r="O4" s="5"/>
    </row>
    <row collapsed="false" customFormat="false" customHeight="true" hidden="false" ht="15" outlineLevel="0" r="5">
      <c r="B5" s="2"/>
      <c r="C5" s="6" t="s">
        <v>3</v>
      </c>
      <c r="D5" s="6"/>
      <c r="E5" s="6"/>
      <c r="F5" s="6"/>
      <c r="G5" s="6"/>
      <c r="H5" s="7" t="n">
        <v>0.0355</v>
      </c>
      <c r="I5" s="7"/>
      <c r="J5" s="6" t="s">
        <v>4</v>
      </c>
      <c r="K5" s="6"/>
      <c r="L5" s="6"/>
      <c r="M5" s="6"/>
      <c r="N5" s="8" t="n">
        <v>0.0271</v>
      </c>
      <c r="O5" s="8"/>
    </row>
    <row collapsed="false" customFormat="false" customHeight="true" hidden="false" ht="15" outlineLevel="0" r="6">
      <c r="B6" s="2"/>
      <c r="C6" s="6" t="s">
        <v>5</v>
      </c>
      <c r="D6" s="6"/>
      <c r="E6" s="6"/>
      <c r="F6" s="6"/>
      <c r="G6" s="6"/>
      <c r="H6" s="9" t="n">
        <f aca="false">SUM(J13:J63)</f>
        <v>1661833.18497328</v>
      </c>
      <c r="I6" s="9"/>
      <c r="J6" s="6" t="s">
        <v>6</v>
      </c>
      <c r="K6" s="6"/>
      <c r="L6" s="6"/>
      <c r="M6" s="6"/>
      <c r="N6" s="10" t="inlineStr">
        <f aca="false">D63</f>
        <is>
          <t/>
        </is>
      </c>
      <c r="O6" s="10"/>
    </row>
    <row collapsed="false" customFormat="false" customHeight="true" hidden="false" ht="15" outlineLevel="0" r="7">
      <c r="B7" s="2"/>
      <c r="C7" s="6" t="s">
        <v>7</v>
      </c>
      <c r="D7" s="6"/>
      <c r="E7" s="6"/>
      <c r="F7" s="6"/>
      <c r="G7" s="6"/>
      <c r="H7" s="7" t="n">
        <v>0.21</v>
      </c>
      <c r="I7" s="7"/>
      <c r="J7" s="6" t="s">
        <v>8</v>
      </c>
      <c r="K7" s="6"/>
      <c r="L7" s="6"/>
      <c r="M7" s="6"/>
      <c r="N7" s="8" t="n">
        <f aca="false">N5*50</f>
        <v>1.355</v>
      </c>
      <c r="O7" s="8"/>
    </row>
    <row collapsed="false" customFormat="false" customHeight="true" hidden="false" ht="15.75" outlineLevel="0" r="8">
      <c r="B8" s="2"/>
      <c r="C8" s="11" t="s">
        <v>9</v>
      </c>
      <c r="D8" s="11"/>
      <c r="E8" s="11"/>
      <c r="F8" s="11"/>
      <c r="G8" s="11"/>
      <c r="H8" s="12" t="n">
        <f aca="false">SUM(L13:L63)</f>
        <v>348984.96884439</v>
      </c>
      <c r="I8" s="12"/>
      <c r="J8" s="11" t="s">
        <v>10</v>
      </c>
      <c r="K8" s="11"/>
      <c r="L8" s="11"/>
      <c r="M8" s="11"/>
      <c r="N8" s="13" t="n">
        <f aca="false">F63</f>
        <v>2100287.94372814</v>
      </c>
      <c r="O8" s="13"/>
    </row>
    <row collapsed="false" customFormat="false" customHeight="true" hidden="false" ht="15.75" outlineLevel="0" r="9">
      <c r="B9" s="2"/>
      <c r="C9" s="14" t="s">
        <v>11</v>
      </c>
      <c r="D9" s="14"/>
      <c r="E9" s="14"/>
      <c r="F9" s="14"/>
      <c r="G9" s="14"/>
      <c r="H9" s="15" t="n">
        <f aca="false">H4+H6</f>
        <v>2661833.18497328</v>
      </c>
      <c r="I9" s="15"/>
      <c r="J9" s="16" t="s">
        <v>12</v>
      </c>
      <c r="K9" s="16"/>
      <c r="L9" s="16"/>
      <c r="M9" s="16"/>
      <c r="N9" s="17" t="n">
        <f aca="false">N8+H8</f>
        <v>2449272.91257253</v>
      </c>
      <c r="O9" s="17"/>
      <c r="P9" s="18"/>
    </row>
    <row collapsed="false" customFormat="false" customHeight="true" hidden="false" ht="16.5" outlineLevel="0" r="10">
      <c r="B10" s="2"/>
      <c r="C10" s="19" t="s">
        <v>13</v>
      </c>
      <c r="D10" s="19"/>
      <c r="E10" s="19"/>
      <c r="F10" s="19"/>
      <c r="G10" s="19"/>
      <c r="H10" s="19"/>
      <c r="I10" s="19"/>
      <c r="J10" s="20" t="n">
        <f aca="false">H9-N9</f>
        <v>212560.272400757</v>
      </c>
      <c r="K10" s="20"/>
      <c r="L10" s="20"/>
      <c r="M10" s="20"/>
      <c r="N10" s="20"/>
      <c r="O10" s="20"/>
      <c r="P10" s="18"/>
    </row>
    <row collapsed="false" customFormat="false" customHeight="true" hidden="false" ht="15.75" outlineLevel="0" r="11">
      <c r="B11" s="2"/>
      <c r="C11" s="21" t="s">
        <v>14</v>
      </c>
      <c r="D11" s="22" t="s">
        <v>15</v>
      </c>
      <c r="E11" s="22"/>
      <c r="F11" s="23" t="s">
        <v>16</v>
      </c>
      <c r="G11" s="23"/>
      <c r="H11" s="24" t="s">
        <v>17</v>
      </c>
      <c r="I11" s="24"/>
      <c r="J11" s="24" t="s">
        <v>18</v>
      </c>
      <c r="K11" s="24"/>
      <c r="L11" s="24" t="s">
        <v>19</v>
      </c>
      <c r="M11" s="24"/>
      <c r="N11" s="25" t="s">
        <v>20</v>
      </c>
      <c r="O11" s="25"/>
    </row>
    <row collapsed="false" customFormat="false" customHeight="true" hidden="false" ht="15.75" outlineLevel="0" r="12">
      <c r="B12" s="2"/>
      <c r="C12" s="21"/>
      <c r="D12" s="22"/>
      <c r="E12" s="22"/>
      <c r="F12" s="23"/>
      <c r="G12" s="23"/>
      <c r="H12" s="24"/>
      <c r="I12" s="24"/>
      <c r="J12" s="24"/>
      <c r="K12" s="24"/>
      <c r="L12" s="24"/>
      <c r="M12" s="24"/>
      <c r="N12" s="25"/>
      <c r="O12" s="25"/>
    </row>
    <row collapsed="false" customFormat="false" customHeight="true" hidden="false" ht="15" outlineLevel="0" r="13">
      <c r="B13" s="2"/>
      <c r="C13" s="26" t="n">
        <v>2010</v>
      </c>
      <c r="D13" s="27" t="n">
        <f aca="false">N4</f>
        <v>19555</v>
      </c>
      <c r="E13" s="27"/>
      <c r="F13" s="28" t="inlineStr">
        <f aca="false">D13</f>
        <is>
          <t/>
        </is>
      </c>
      <c r="G13" s="28"/>
      <c r="H13" s="28" t="n">
        <f aca="false">H4</f>
        <v>1000000</v>
      </c>
      <c r="I13" s="28"/>
      <c r="J13" s="28" t="n">
        <f aca="false">H13*$H$5</f>
        <v>35500</v>
      </c>
      <c r="K13" s="28"/>
      <c r="L13" s="28" t="n">
        <f aca="false">J13*$H$7</f>
        <v>7455</v>
      </c>
      <c r="M13" s="28"/>
      <c r="N13" s="29" t="inlineStr">
        <f aca="false">H13+J13-L13-D13</f>
        <is>
          <t/>
        </is>
      </c>
      <c r="O13" s="29"/>
    </row>
    <row collapsed="false" customFormat="false" customHeight="true" hidden="false" ht="15" outlineLevel="0" r="14">
      <c r="B14" s="2"/>
      <c r="C14" s="30" t="n">
        <f aca="false">C13+1</f>
        <v>2011</v>
      </c>
      <c r="D14" s="31" t="inlineStr">
        <f aca="false">D13+D13*$N$5</f>
        <is>
          <t/>
        </is>
      </c>
      <c r="E14" s="31"/>
      <c r="F14" s="28" t="inlineStr">
        <f aca="false">F13+D14</f>
        <is>
          <t/>
        </is>
      </c>
      <c r="G14" s="28"/>
      <c r="H14" s="28" t="n">
        <f aca="false">N13</f>
        <v>1008490</v>
      </c>
      <c r="I14" s="28"/>
      <c r="J14" s="28" t="n">
        <f aca="false">H14*$H$5</f>
        <v>35801.395</v>
      </c>
      <c r="K14" s="28"/>
      <c r="L14" s="28" t="n">
        <f aca="false">J14*$H$7</f>
        <v>7518.29295</v>
      </c>
      <c r="M14" s="28"/>
      <c r="N14" s="29" t="inlineStr">
        <f aca="false">H14+J14-L14-D14</f>
        <is>
          <t/>
        </is>
      </c>
      <c r="O14" s="29"/>
    </row>
    <row collapsed="false" customFormat="false" customHeight="true" hidden="false" ht="15" outlineLevel="0" r="15">
      <c r="B15" s="2"/>
      <c r="C15" s="30" t="n">
        <f aca="false">C14+1</f>
        <v>2012</v>
      </c>
      <c r="D15" s="31" t="inlineStr">
        <f aca="false">D14+D14*$N$5</f>
        <is>
          <t/>
        </is>
      </c>
      <c r="E15" s="31"/>
      <c r="F15" s="28" t="inlineStr">
        <f aca="false">F14+D15</f>
        <is>
          <t/>
        </is>
      </c>
      <c r="G15" s="28"/>
      <c r="H15" s="28" t="n">
        <f aca="false">N14</f>
        <v>1016688.16155</v>
      </c>
      <c r="I15" s="28"/>
      <c r="J15" s="28" t="n">
        <f aca="false">H15*$H$5</f>
        <v>36092.429735025</v>
      </c>
      <c r="K15" s="28"/>
      <c r="L15" s="28" t="n">
        <f aca="false">J15*$H$7</f>
        <v>7579.41024435525</v>
      </c>
      <c r="M15" s="28"/>
      <c r="N15" s="29" t="inlineStr">
        <f aca="false">H15+J15-L15-D15</f>
        <is>
          <t/>
        </is>
      </c>
      <c r="O15" s="29"/>
    </row>
    <row collapsed="false" customFormat="false" customHeight="true" hidden="false" ht="15" outlineLevel="0" r="16">
      <c r="B16" s="2"/>
      <c r="C16" s="30" t="n">
        <f aca="false">C15+1</f>
        <v>2013</v>
      </c>
      <c r="D16" s="31" t="inlineStr">
        <f aca="false">D15+D15*$N$5</f>
        <is>
          <t/>
        </is>
      </c>
      <c r="E16" s="31"/>
      <c r="F16" s="28" t="inlineStr">
        <f aca="false">F15+D16</f>
        <is>
          <t/>
        </is>
      </c>
      <c r="G16" s="28"/>
      <c r="H16" s="28" t="n">
        <f aca="false">N15</f>
        <v>1024571.93865312</v>
      </c>
      <c r="I16" s="28"/>
      <c r="J16" s="28" t="n">
        <f aca="false">H16*$H$5</f>
        <v>36372.3038221857</v>
      </c>
      <c r="K16" s="28"/>
      <c r="L16" s="28" t="n">
        <f aca="false">J16*$H$7</f>
        <v>7638.18380265901</v>
      </c>
      <c r="M16" s="28"/>
      <c r="N16" s="29" t="inlineStr">
        <f aca="false">H16+J16-L16-D16</f>
        <is>
          <t/>
        </is>
      </c>
      <c r="O16" s="29"/>
    </row>
    <row collapsed="false" customFormat="false" customHeight="true" hidden="false" ht="15" outlineLevel="0" r="17">
      <c r="B17" s="2"/>
      <c r="C17" s="30" t="n">
        <f aca="false">C16+1</f>
        <v>2014</v>
      </c>
      <c r="D17" s="31" t="inlineStr">
        <f aca="false">D16+D16*$N$5</f>
        <is>
          <t/>
        </is>
      </c>
      <c r="E17" s="31"/>
      <c r="F17" s="28" t="inlineStr">
        <f aca="false">F16+D17</f>
        <is>
          <t/>
        </is>
      </c>
      <c r="G17" s="28"/>
      <c r="H17" s="28" t="n">
        <f aca="false">N16</f>
        <v>1032117.76381639</v>
      </c>
      <c r="I17" s="28"/>
      <c r="J17" s="28" t="n">
        <f aca="false">H17*$H$5</f>
        <v>36640.180615482</v>
      </c>
      <c r="K17" s="28"/>
      <c r="L17" s="28" t="n">
        <f aca="false">J17*$H$7</f>
        <v>7694.43792925122</v>
      </c>
      <c r="M17" s="28"/>
      <c r="N17" s="29" t="inlineStr">
        <f aca="false">H17+J17-L17-D17</f>
        <is>
          <t/>
        </is>
      </c>
      <c r="O17" s="29"/>
    </row>
    <row collapsed="false" customFormat="false" customHeight="true" hidden="false" ht="15" outlineLevel="0" r="18">
      <c r="B18" s="2"/>
      <c r="C18" s="30" t="n">
        <f aca="false">C17+1</f>
        <v>2015</v>
      </c>
      <c r="D18" s="31" t="inlineStr">
        <f aca="false">D17+D17*$N$5</f>
        <is>
          <t/>
        </is>
      </c>
      <c r="E18" s="31"/>
      <c r="F18" s="28" t="inlineStr">
        <f aca="false">F17+D18</f>
        <is>
          <t/>
        </is>
      </c>
      <c r="G18" s="28"/>
      <c r="H18" s="28" t="n">
        <f aca="false">N17</f>
        <v>1039301.00885577</v>
      </c>
      <c r="I18" s="28"/>
      <c r="J18" s="28" t="n">
        <f aca="false">H18*$H$5</f>
        <v>36895.1858143798</v>
      </c>
      <c r="K18" s="28"/>
      <c r="L18" s="28" t="n">
        <f aca="false">J18*$H$7</f>
        <v>7747.98902101975</v>
      </c>
      <c r="M18" s="28"/>
      <c r="N18" s="29" t="inlineStr">
        <f aca="false">H18+J18-L18-D18</f>
        <is>
          <t/>
        </is>
      </c>
      <c r="O18" s="29"/>
    </row>
    <row collapsed="false" customFormat="false" customHeight="true" hidden="false" ht="15" outlineLevel="0" r="19">
      <c r="B19" s="2"/>
      <c r="C19" s="30" t="n">
        <f aca="false">C18+1</f>
        <v>2016</v>
      </c>
      <c r="D19" s="31" t="inlineStr">
        <f aca="false">D18+D18*$N$5</f>
        <is>
          <t/>
        </is>
      </c>
      <c r="E19" s="31"/>
      <c r="F19" s="28" t="inlineStr">
        <f aca="false">F18+D19</f>
        <is>
          <t/>
        </is>
      </c>
      <c r="G19" s="28"/>
      <c r="H19" s="28" t="n">
        <f aca="false">N18</f>
        <v>1046095.94431604</v>
      </c>
      <c r="I19" s="28"/>
      <c r="J19" s="28" t="n">
        <f aca="false">H19*$H$5</f>
        <v>37136.4060232194</v>
      </c>
      <c r="K19" s="28"/>
      <c r="L19" s="28" t="n">
        <f aca="false">J19*$H$7</f>
        <v>7798.64526487608</v>
      </c>
      <c r="M19" s="28"/>
      <c r="N19" s="29" t="inlineStr">
        <f aca="false">H19+J19-L19-D19</f>
        <is>
          <t/>
        </is>
      </c>
      <c r="O19" s="29"/>
    </row>
    <row collapsed="false" customFormat="false" customHeight="true" hidden="false" ht="15" outlineLevel="0" r="20">
      <c r="B20" s="2"/>
      <c r="C20" s="30" t="n">
        <f aca="false">C19+1</f>
        <v>2017</v>
      </c>
      <c r="D20" s="31" t="inlineStr">
        <f aca="false">D19+D19*$N$5</f>
        <is>
          <t/>
        </is>
      </c>
      <c r="E20" s="31"/>
      <c r="F20" s="28" t="inlineStr">
        <f aca="false">F19+D20</f>
        <is>
          <t/>
        </is>
      </c>
      <c r="G20" s="28"/>
      <c r="H20" s="28" t="n">
        <f aca="false">N19</f>
        <v>1052475.69745917</v>
      </c>
      <c r="I20" s="28"/>
      <c r="J20" s="28" t="n">
        <f aca="false">H20*$H$5</f>
        <v>37362.8872598006</v>
      </c>
      <c r="K20" s="28"/>
      <c r="L20" s="28" t="n">
        <f aca="false">J20*$H$7</f>
        <v>7846.20632455812</v>
      </c>
      <c r="M20" s="28"/>
      <c r="N20" s="29" t="inlineStr">
        <f aca="false">H20+J20-L20-D20</f>
        <is>
          <t/>
        </is>
      </c>
      <c r="O20" s="29"/>
    </row>
    <row collapsed="false" customFormat="false" customHeight="true" hidden="false" ht="15" outlineLevel="0" r="21">
      <c r="B21" s="2"/>
      <c r="C21" s="30" t="n">
        <f aca="false">C20+1</f>
        <v>2018</v>
      </c>
      <c r="D21" s="31" t="inlineStr">
        <f aca="false">D20+D20*$N$5</f>
        <is>
          <t/>
        </is>
      </c>
      <c r="E21" s="31"/>
      <c r="F21" s="28" t="inlineStr">
        <f aca="false">F20+D21</f>
        <is>
          <t/>
        </is>
      </c>
      <c r="G21" s="28"/>
      <c r="H21" s="28" t="n">
        <f aca="false">N20</f>
        <v>1058412.20877283</v>
      </c>
      <c r="I21" s="28"/>
      <c r="J21" s="28" t="n">
        <f aca="false">H21*$H$5</f>
        <v>37573.6334114354</v>
      </c>
      <c r="K21" s="28"/>
      <c r="L21" s="28" t="n">
        <f aca="false">J21*$H$7</f>
        <v>7890.46301640143</v>
      </c>
      <c r="M21" s="28"/>
      <c r="N21" s="29" t="inlineStr">
        <f aca="false">H21+J21-L21-D21</f>
        <is>
          <t/>
        </is>
      </c>
      <c r="O21" s="29"/>
    </row>
    <row collapsed="false" customFormat="false" customHeight="true" hidden="false" ht="15" outlineLevel="0" r="22">
      <c r="B22" s="2"/>
      <c r="C22" s="30" t="n">
        <f aca="false">C21+1</f>
        <v>2019</v>
      </c>
      <c r="D22" s="31" t="inlineStr">
        <f aca="false">D21+D21*$N$5</f>
        <is>
          <t/>
        </is>
      </c>
      <c r="E22" s="31"/>
      <c r="F22" s="28" t="inlineStr">
        <f aca="false">F21+D22</f>
        <is>
          <t/>
        </is>
      </c>
      <c r="G22" s="28"/>
      <c r="H22" s="28" t="n">
        <f aca="false">N21</f>
        <v>1063876.18694953</v>
      </c>
      <c r="I22" s="28"/>
      <c r="J22" s="28" t="n">
        <f aca="false">H22*$H$5</f>
        <v>37767.6046367083</v>
      </c>
      <c r="K22" s="28"/>
      <c r="L22" s="28" t="n">
        <f aca="false">J22*$H$7</f>
        <v>7931.19697370875</v>
      </c>
      <c r="M22" s="28"/>
      <c r="N22" s="29" t="inlineStr">
        <f aca="false">H22+J22-L22-D22</f>
        <is>
          <t/>
        </is>
      </c>
      <c r="O22" s="29"/>
    </row>
    <row collapsed="false" customFormat="false" customHeight="true" hidden="false" ht="15" outlineLevel="0" r="23">
      <c r="B23" s="2"/>
      <c r="C23" s="30" t="n">
        <f aca="false">C22+1</f>
        <v>2020</v>
      </c>
      <c r="D23" s="31" t="inlineStr">
        <f aca="false">D22+D22*$N$5</f>
        <is>
          <t/>
        </is>
      </c>
      <c r="E23" s="31"/>
      <c r="F23" s="28" t="inlineStr">
        <f aca="false">F22+D23</f>
        <is>
          <t/>
        </is>
      </c>
      <c r="G23" s="28"/>
      <c r="H23" s="28" t="n">
        <f aca="false">N22</f>
        <v>1068837.06228508</v>
      </c>
      <c r="I23" s="28"/>
      <c r="J23" s="28" t="n">
        <f aca="false">H23*$H$5</f>
        <v>37943.7157111204</v>
      </c>
      <c r="K23" s="28"/>
      <c r="L23" s="28" t="n">
        <f aca="false">J23*$H$7</f>
        <v>7968.18029933529</v>
      </c>
      <c r="M23" s="28"/>
      <c r="N23" s="29" t="inlineStr">
        <f aca="false">H23+J23-L23-D23</f>
        <is>
          <t/>
        </is>
      </c>
      <c r="O23" s="29"/>
    </row>
    <row collapsed="false" customFormat="false" customHeight="true" hidden="false" ht="15" outlineLevel="0" r="24">
      <c r="B24" s="2"/>
      <c r="C24" s="30" t="n">
        <f aca="false">C23+1</f>
        <v>2021</v>
      </c>
      <c r="D24" s="31" t="inlineStr">
        <f aca="false">D23+D23*$N$5</f>
        <is>
          <t/>
        </is>
      </c>
      <c r="E24" s="31"/>
      <c r="F24" s="28" t="inlineStr">
        <f aca="false">F23+D24</f>
        <is>
          <t/>
        </is>
      </c>
      <c r="G24" s="28"/>
      <c r="H24" s="28" t="n">
        <f aca="false">N23</f>
        <v>1073262.93844335</v>
      </c>
      <c r="I24" s="28"/>
      <c r="J24" s="28" t="n">
        <f aca="false">H24*$H$5</f>
        <v>38100.8343147388</v>
      </c>
      <c r="K24" s="28"/>
      <c r="L24" s="28" t="n">
        <f aca="false">J24*$H$7</f>
        <v>8001.17520609514</v>
      </c>
      <c r="M24" s="28"/>
      <c r="N24" s="29" t="inlineStr">
        <f aca="false">H24+J24-L24-D24</f>
        <is>
          <t/>
        </is>
      </c>
      <c r="O24" s="29"/>
    </row>
    <row collapsed="false" customFormat="false" customHeight="true" hidden="false" ht="15" outlineLevel="0" r="25">
      <c r="B25" s="2"/>
      <c r="C25" s="30" t="n">
        <f aca="false">C24+1</f>
        <v>2022</v>
      </c>
      <c r="D25" s="31" t="inlineStr">
        <f aca="false">D24+D24*$N$5</f>
        <is>
          <t/>
        </is>
      </c>
      <c r="E25" s="31"/>
      <c r="F25" s="28" t="inlineStr">
        <f aca="false">F24+D25</f>
        <is>
          <t/>
        </is>
      </c>
      <c r="G25" s="28"/>
      <c r="H25" s="28" t="n">
        <f aca="false">N24</f>
        <v>1077120.5425327</v>
      </c>
      <c r="I25" s="28"/>
      <c r="J25" s="28" t="n">
        <f aca="false">H25*$H$5</f>
        <v>38237.7792599108</v>
      </c>
      <c r="K25" s="28"/>
      <c r="L25" s="28" t="n">
        <f aca="false">J25*$H$7</f>
        <v>8029.93364458126</v>
      </c>
      <c r="M25" s="28"/>
      <c r="N25" s="29" t="inlineStr">
        <f aca="false">H25+J25-L25-D25</f>
        <is>
          <t/>
        </is>
      </c>
      <c r="O25" s="29"/>
    </row>
    <row collapsed="false" customFormat="false" customHeight="true" hidden="false" ht="15" outlineLevel="0" r="26">
      <c r="B26" s="2"/>
      <c r="C26" s="30" t="n">
        <f aca="false">C25+1</f>
        <v>2023</v>
      </c>
      <c r="D26" s="31" t="inlineStr">
        <f aca="false">D25+D25*$N$5</f>
        <is>
          <t/>
        </is>
      </c>
      <c r="E26" s="31"/>
      <c r="F26" s="28" t="inlineStr">
        <f aca="false">F25+D26</f>
        <is>
          <t/>
        </is>
      </c>
      <c r="G26" s="28"/>
      <c r="H26" s="28" t="n">
        <f aca="false">N25</f>
        <v>1080375.17343771</v>
      </c>
      <c r="I26" s="28"/>
      <c r="J26" s="28" t="n">
        <f aca="false">H26*$H$5</f>
        <v>38353.3186570388</v>
      </c>
      <c r="K26" s="28"/>
      <c r="L26" s="28" t="n">
        <f aca="false">J26*$H$7</f>
        <v>8054.19691797815</v>
      </c>
      <c r="M26" s="28"/>
      <c r="N26" s="29" t="inlineStr">
        <f aca="false">H26+J26-L26-D26</f>
        <is>
          <t/>
        </is>
      </c>
      <c r="O26" s="29"/>
    </row>
    <row collapsed="false" customFormat="false" customHeight="true" hidden="false" ht="15" outlineLevel="0" r="27">
      <c r="B27" s="2"/>
      <c r="C27" s="30" t="n">
        <f aca="false">C26+1</f>
        <v>2024</v>
      </c>
      <c r="D27" s="31" t="inlineStr">
        <f aca="false">D26+D26*$N$5</f>
        <is>
          <t/>
        </is>
      </c>
      <c r="E27" s="31"/>
      <c r="F27" s="28" t="inlineStr">
        <f aca="false">F26+D27</f>
        <is>
          <t/>
        </is>
      </c>
      <c r="G27" s="28"/>
      <c r="H27" s="28" t="n">
        <f aca="false">N26</f>
        <v>1082990.64834781</v>
      </c>
      <c r="I27" s="28"/>
      <c r="J27" s="28" t="n">
        <f aca="false">H27*$H$5</f>
        <v>38446.1680163472</v>
      </c>
      <c r="K27" s="28"/>
      <c r="L27" s="28" t="n">
        <f aca="false">J27*$H$7</f>
        <v>8073.69528343292</v>
      </c>
      <c r="M27" s="28"/>
      <c r="N27" s="29" t="inlineStr">
        <f aca="false">H27+J27-L27-D27</f>
        <is>
          <t/>
        </is>
      </c>
      <c r="O27" s="29"/>
    </row>
    <row collapsed="false" customFormat="false" customHeight="true" hidden="false" ht="15" outlineLevel="0" r="28">
      <c r="B28" s="2"/>
      <c r="C28" s="30" t="n">
        <f aca="false">C27+1</f>
        <v>2025</v>
      </c>
      <c r="D28" s="31" t="inlineStr">
        <f aca="false">D27+D27*$N$5</f>
        <is>
          <t/>
        </is>
      </c>
      <c r="E28" s="31"/>
      <c r="F28" s="28" t="inlineStr">
        <f aca="false">F27+D28</f>
        <is>
          <t/>
        </is>
      </c>
      <c r="G28" s="28"/>
      <c r="H28" s="28" t="n">
        <f aca="false">N27</f>
        <v>1084929.24742269</v>
      </c>
      <c r="I28" s="28"/>
      <c r="J28" s="28" t="n">
        <f aca="false">H28*$H$5</f>
        <v>38514.9882835057</v>
      </c>
      <c r="K28" s="28"/>
      <c r="L28" s="28" t="n">
        <f aca="false">J28*$H$7</f>
        <v>8088.14753953619</v>
      </c>
      <c r="M28" s="28"/>
      <c r="N28" s="29" t="inlineStr">
        <f aca="false">H28+J28-L28-D28</f>
        <is>
          <t/>
        </is>
      </c>
      <c r="O28" s="29"/>
    </row>
    <row collapsed="false" customFormat="false" customHeight="true" hidden="false" ht="15" outlineLevel="0" r="29">
      <c r="B29" s="2"/>
      <c r="C29" s="30" t="n">
        <f aca="false">C28+1</f>
        <v>2026</v>
      </c>
      <c r="D29" s="31" t="inlineStr">
        <f aca="false">D28+D28*$N$5</f>
        <is>
          <t/>
        </is>
      </c>
      <c r="E29" s="31"/>
      <c r="F29" s="28" t="inlineStr">
        <f aca="false">F28+D29</f>
        <is>
          <t/>
        </is>
      </c>
      <c r="G29" s="28"/>
      <c r="H29" s="28" t="n">
        <f aca="false">N28</f>
        <v>1086151.6565325</v>
      </c>
      <c r="I29" s="28"/>
      <c r="J29" s="28" t="n">
        <f aca="false">H29*$H$5</f>
        <v>38558.3838069038</v>
      </c>
      <c r="K29" s="28"/>
      <c r="L29" s="28" t="n">
        <f aca="false">J29*$H$7</f>
        <v>8097.2605994498</v>
      </c>
      <c r="M29" s="28"/>
      <c r="N29" s="29" t="inlineStr">
        <f aca="false">H29+J29-L29-D29</f>
        <is>
          <t/>
        </is>
      </c>
      <c r="O29" s="29"/>
    </row>
    <row collapsed="false" customFormat="false" customHeight="true" hidden="false" ht="15" outlineLevel="0" r="30">
      <c r="B30" s="2"/>
      <c r="C30" s="30" t="n">
        <f aca="false">C29+1</f>
        <v>2027</v>
      </c>
      <c r="D30" s="31" t="inlineStr">
        <f aca="false">D29+D29*$N$5</f>
        <is>
          <t/>
        </is>
      </c>
      <c r="E30" s="31"/>
      <c r="F30" s="28" t="inlineStr">
        <f aca="false">F29+D30</f>
        <is>
          <t/>
        </is>
      </c>
      <c r="G30" s="28"/>
      <c r="H30" s="28" t="n">
        <f aca="false">N29</f>
        <v>1086616.90800851</v>
      </c>
      <c r="I30" s="28"/>
      <c r="J30" s="28" t="n">
        <f aca="false">H30*$H$5</f>
        <v>38574.9002343021</v>
      </c>
      <c r="K30" s="28"/>
      <c r="L30" s="28" t="n">
        <f aca="false">J30*$H$7</f>
        <v>8100.72904920343</v>
      </c>
      <c r="M30" s="28"/>
      <c r="N30" s="29" t="inlineStr">
        <f aca="false">H30+J30-L30-D30</f>
        <is>
          <t/>
        </is>
      </c>
      <c r="O30" s="29"/>
    </row>
    <row collapsed="false" customFormat="false" customHeight="true" hidden="false" ht="15" outlineLevel="0" r="31">
      <c r="B31" s="2"/>
      <c r="C31" s="30" t="n">
        <f aca="false">C30+1</f>
        <v>2028</v>
      </c>
      <c r="D31" s="31" t="inlineStr">
        <f aca="false">D30+D30*$N$5</f>
        <is>
          <t/>
        </is>
      </c>
      <c r="E31" s="31"/>
      <c r="F31" s="28" t="inlineStr">
        <f aca="false">F30+D31</f>
        <is>
          <t/>
        </is>
      </c>
      <c r="G31" s="28"/>
      <c r="H31" s="28" t="n">
        <f aca="false">N30</f>
        <v>1086282.31933824</v>
      </c>
      <c r="I31" s="28"/>
      <c r="J31" s="28" t="n">
        <f aca="false">H31*$H$5</f>
        <v>38563.0223365074</v>
      </c>
      <c r="K31" s="28"/>
      <c r="L31" s="28" t="n">
        <f aca="false">J31*$H$7</f>
        <v>8098.23469066656</v>
      </c>
      <c r="M31" s="28"/>
      <c r="N31" s="29" t="inlineStr">
        <f aca="false">H31+J31-L31-D31</f>
        <is>
          <t/>
        </is>
      </c>
      <c r="O31" s="29"/>
    </row>
    <row collapsed="false" customFormat="false" customHeight="true" hidden="false" ht="15" outlineLevel="0" r="32">
      <c r="B32" s="2"/>
      <c r="C32" s="30" t="n">
        <f aca="false">C31+1</f>
        <v>2029</v>
      </c>
      <c r="D32" s="31" t="inlineStr">
        <f aca="false">D31+D31*$N$5</f>
        <is>
          <t/>
        </is>
      </c>
      <c r="E32" s="31"/>
      <c r="F32" s="28" t="inlineStr">
        <f aca="false">F31+D32</f>
        <is>
          <t/>
        </is>
      </c>
      <c r="G32" s="28"/>
      <c r="H32" s="28" t="n">
        <f aca="false">N31</f>
        <v>1085103.42973663</v>
      </c>
      <c r="I32" s="28"/>
      <c r="J32" s="28" t="n">
        <f aca="false">H32*$H$5</f>
        <v>38521.1717556503</v>
      </c>
      <c r="K32" s="28"/>
      <c r="L32" s="28" t="n">
        <f aca="false">J32*$H$7</f>
        <v>8089.44606868657</v>
      </c>
      <c r="M32" s="28"/>
      <c r="N32" s="29" t="inlineStr">
        <f aca="false">H32+J32-L32-D32</f>
        <is>
          <t/>
        </is>
      </c>
      <c r="O32" s="29"/>
    </row>
    <row collapsed="false" customFormat="false" customHeight="true" hidden="false" ht="15" outlineLevel="0" r="33">
      <c r="B33" s="2"/>
      <c r="C33" s="30" t="n">
        <f aca="false">C32+1</f>
        <v>2030</v>
      </c>
      <c r="D33" s="31" t="inlineStr">
        <f aca="false">D32+D32*$N$5</f>
        <is>
          <t/>
        </is>
      </c>
      <c r="E33" s="31"/>
      <c r="F33" s="28" t="inlineStr">
        <f aca="false">F32+D33</f>
        <is>
          <t/>
        </is>
      </c>
      <c r="G33" s="28"/>
      <c r="H33" s="28" t="n">
        <f aca="false">N32</f>
        <v>1083033.93452274</v>
      </c>
      <c r="I33" s="28"/>
      <c r="J33" s="28" t="n">
        <f aca="false">H33*$H$5</f>
        <v>38447.7046755571</v>
      </c>
      <c r="K33" s="28"/>
      <c r="L33" s="28" t="n">
        <f aca="false">J33*$H$7</f>
        <v>8074.017981867</v>
      </c>
      <c r="M33" s="28"/>
      <c r="N33" s="29" t="inlineStr">
        <f aca="false">H33+J33-L33-D33</f>
        <is>
          <t/>
        </is>
      </c>
      <c r="O33" s="29"/>
    </row>
    <row collapsed="false" customFormat="false" customHeight="true" hidden="false" ht="15" outlineLevel="0" r="34">
      <c r="B34" s="2"/>
      <c r="C34" s="30" t="n">
        <f aca="false">C33+1</f>
        <v>2031</v>
      </c>
      <c r="D34" s="31" t="inlineStr">
        <f aca="false">D33+D33*$N$5</f>
        <is>
          <t/>
        </is>
      </c>
      <c r="E34" s="31"/>
      <c r="F34" s="28" t="inlineStr">
        <f aca="false">F33+D34</f>
        <is>
          <t/>
        </is>
      </c>
      <c r="G34" s="28"/>
      <c r="H34" s="28" t="n">
        <f aca="false">N33</f>
        <v>1080025.61722916</v>
      </c>
      <c r="I34" s="28"/>
      <c r="J34" s="28" t="n">
        <f aca="false">H34*$H$5</f>
        <v>38340.9094116351</v>
      </c>
      <c r="K34" s="28"/>
      <c r="L34" s="28" t="n">
        <f aca="false">J34*$H$7</f>
        <v>8051.59097644336</v>
      </c>
      <c r="M34" s="28"/>
      <c r="N34" s="29" t="inlineStr">
        <f aca="false">H34+J34-L34-D34</f>
        <is>
          <t/>
        </is>
      </c>
      <c r="O34" s="29"/>
    </row>
    <row collapsed="false" customFormat="false" customHeight="true" hidden="false" ht="15" outlineLevel="0" r="35">
      <c r="B35" s="2"/>
      <c r="C35" s="30" t="n">
        <f aca="false">C34+1</f>
        <v>2032</v>
      </c>
      <c r="D35" s="31" t="inlineStr">
        <f aca="false">D34+D34*$N$5</f>
        <is>
          <t/>
        </is>
      </c>
      <c r="E35" s="31"/>
      <c r="F35" s="28" t="inlineStr">
        <f aca="false">F34+D35</f>
        <is>
          <t/>
        </is>
      </c>
      <c r="G35" s="28"/>
      <c r="H35" s="28" t="n">
        <f aca="false">N34</f>
        <v>1076028.27936902</v>
      </c>
      <c r="I35" s="28"/>
      <c r="J35" s="28" t="n">
        <f aca="false">H35*$H$5</f>
        <v>38199.0039176004</v>
      </c>
      <c r="K35" s="28"/>
      <c r="L35" s="28" t="n">
        <f aca="false">J35*$H$7</f>
        <v>8021.79082269608</v>
      </c>
      <c r="M35" s="28"/>
      <c r="N35" s="29" t="inlineStr">
        <f aca="false">H35+J35-L35-D35</f>
        <is>
          <t/>
        </is>
      </c>
      <c r="O35" s="29"/>
    </row>
    <row collapsed="false" customFormat="false" customHeight="true" hidden="false" ht="15" outlineLevel="0" r="36">
      <c r="B36" s="2"/>
      <c r="C36" s="30" t="n">
        <f aca="false">C35+1</f>
        <v>2033</v>
      </c>
      <c r="D36" s="31" t="inlineStr">
        <f aca="false">D35+D35*$N$5</f>
        <is>
          <t/>
        </is>
      </c>
      <c r="E36" s="31"/>
      <c r="F36" s="28" t="inlineStr">
        <f aca="false">F35+D36</f>
        <is>
          <t/>
        </is>
      </c>
      <c r="G36" s="28"/>
      <c r="H36" s="28" t="n">
        <f aca="false">N35</f>
        <v>1070989.667783</v>
      </c>
      <c r="I36" s="28"/>
      <c r="J36" s="28" t="n">
        <f aca="false">H36*$H$5</f>
        <v>38020.1332062965</v>
      </c>
      <c r="K36" s="28"/>
      <c r="L36" s="28" t="n">
        <f aca="false">J36*$H$7</f>
        <v>7984.22797332227</v>
      </c>
      <c r="M36" s="28"/>
      <c r="N36" s="29" t="inlineStr">
        <f aca="false">H36+J36-L36-D36</f>
        <is>
          <t/>
        </is>
      </c>
      <c r="O36" s="29"/>
    </row>
    <row collapsed="false" customFormat="false" customHeight="true" hidden="false" ht="15" outlineLevel="0" r="37">
      <c r="B37" s="2"/>
      <c r="C37" s="30" t="n">
        <f aca="false">C36+1</f>
        <v>2034</v>
      </c>
      <c r="D37" s="31" t="inlineStr">
        <f aca="false">D36+D36*$N$5</f>
        <is>
          <t/>
        </is>
      </c>
      <c r="E37" s="31"/>
      <c r="F37" s="28" t="inlineStr">
        <f aca="false">F36+D37</f>
        <is>
          <t/>
        </is>
      </c>
      <c r="G37" s="28"/>
      <c r="H37" s="28" t="n">
        <f aca="false">N36</f>
        <v>1064855.39948619</v>
      </c>
      <c r="I37" s="28"/>
      <c r="J37" s="28" t="n">
        <f aca="false">H37*$H$5</f>
        <v>37802.3666817599</v>
      </c>
      <c r="K37" s="28"/>
      <c r="L37" s="28" t="n">
        <f aca="false">J37*$H$7</f>
        <v>7938.49700316958</v>
      </c>
      <c r="M37" s="28"/>
      <c r="N37" s="29" t="inlineStr">
        <f aca="false">H37+J37-L37-D37</f>
        <is>
          <t/>
        </is>
      </c>
      <c r="O37" s="29"/>
    </row>
    <row collapsed="false" customFormat="false" customHeight="true" hidden="false" ht="15" outlineLevel="0" r="38">
      <c r="B38" s="2"/>
      <c r="C38" s="30" t="n">
        <f aca="false">C37+1</f>
        <v>2035</v>
      </c>
      <c r="D38" s="31" t="inlineStr">
        <f aca="false">D37+D37*$N$5</f>
        <is>
          <t/>
        </is>
      </c>
      <c r="E38" s="31"/>
      <c r="F38" s="28" t="inlineStr">
        <f aca="false">F37+D38</f>
        <is>
          <t/>
        </is>
      </c>
      <c r="G38" s="28"/>
      <c r="H38" s="28" t="n">
        <f aca="false">N37</f>
        <v>1057568.88393235</v>
      </c>
      <c r="I38" s="28"/>
      <c r="J38" s="28" t="n">
        <f aca="false">H38*$H$5</f>
        <v>37543.6953795983</v>
      </c>
      <c r="K38" s="28"/>
      <c r="L38" s="28" t="n">
        <f aca="false">J38*$H$7</f>
        <v>7884.17602971564</v>
      </c>
      <c r="M38" s="28"/>
      <c r="N38" s="29" t="inlineStr">
        <f aca="false">H38+J38-L38-D38</f>
        <is>
          <t/>
        </is>
      </c>
      <c r="O38" s="29"/>
    </row>
    <row collapsed="false" customFormat="false" customHeight="true" hidden="false" ht="15" outlineLevel="0" r="39">
      <c r="B39" s="2"/>
      <c r="C39" s="30" t="n">
        <f aca="false">C38+1</f>
        <v>2036</v>
      </c>
      <c r="D39" s="31" t="inlineStr">
        <f aca="false">D38+D38*$N$5</f>
        <is>
          <t/>
        </is>
      </c>
      <c r="E39" s="31"/>
      <c r="F39" s="28" t="inlineStr">
        <f aca="false">F38+D39</f>
        <is>
          <t/>
        </is>
      </c>
      <c r="G39" s="28"/>
      <c r="H39" s="28" t="n">
        <f aca="false">N38</f>
        <v>1049071.24260999</v>
      </c>
      <c r="I39" s="28"/>
      <c r="J39" s="28" t="n">
        <f aca="false">H39*$H$5</f>
        <v>37242.0291126547</v>
      </c>
      <c r="K39" s="28"/>
      <c r="L39" s="28" t="n">
        <f aca="false">J39*$H$7</f>
        <v>7820.82611365749</v>
      </c>
      <c r="M39" s="28"/>
      <c r="N39" s="29" t="inlineStr">
        <f aca="false">H39+J39-L39-D39</f>
        <is>
          <t/>
        </is>
      </c>
      <c r="O39" s="29"/>
    </row>
    <row collapsed="false" customFormat="false" customHeight="true" hidden="false" ht="15" outlineLevel="0" r="40">
      <c r="B40" s="2"/>
      <c r="C40" s="30" t="n">
        <f aca="false">C39+1</f>
        <v>2037</v>
      </c>
      <c r="D40" s="31" t="inlineStr">
        <f aca="false">D39+D39*$N$5</f>
        <is>
          <t/>
        </is>
      </c>
      <c r="E40" s="31"/>
      <c r="F40" s="28" t="inlineStr">
        <f aca="false">F39+D40</f>
        <is>
          <t/>
        </is>
      </c>
      <c r="G40" s="28"/>
      <c r="H40" s="28" t="n">
        <f aca="false">N39</f>
        <v>1039301.22588254</v>
      </c>
      <c r="I40" s="28"/>
      <c r="J40" s="28" t="n">
        <f aca="false">H40*$H$5</f>
        <v>36895.19351883</v>
      </c>
      <c r="K40" s="28"/>
      <c r="L40" s="28" t="n">
        <f aca="false">J40*$H$7</f>
        <v>7747.9906389543</v>
      </c>
      <c r="M40" s="28"/>
      <c r="N40" s="29" t="inlineStr">
        <f aca="false">H40+J40-L40-D40</f>
        <is>
          <t/>
        </is>
      </c>
      <c r="O40" s="29"/>
    </row>
    <row collapsed="false" customFormat="false" customHeight="true" hidden="false" ht="15" outlineLevel="0" r="41">
      <c r="B41" s="2"/>
      <c r="C41" s="30" t="n">
        <f aca="false">C40+1</f>
        <v>2038</v>
      </c>
      <c r="D41" s="31" t="inlineStr">
        <f aca="false">D40+D40*$N$5</f>
        <is>
          <t/>
        </is>
      </c>
      <c r="E41" s="31"/>
      <c r="F41" s="28" t="inlineStr">
        <f aca="false">F40+D41</f>
        <is>
          <t/>
        </is>
      </c>
      <c r="G41" s="28"/>
      <c r="H41" s="28" t="n">
        <f aca="false">N40</f>
        <v>1028195.12698137</v>
      </c>
      <c r="I41" s="28"/>
      <c r="J41" s="28" t="n">
        <f aca="false">H41*$H$5</f>
        <v>36500.9270078386</v>
      </c>
      <c r="K41" s="28"/>
      <c r="L41" s="28" t="n">
        <f aca="false">J41*$H$7</f>
        <v>7665.19467164611</v>
      </c>
      <c r="M41" s="28"/>
      <c r="N41" s="29" t="inlineStr">
        <f aca="false">H41+J41-L41-D41</f>
        <is>
          <t/>
        </is>
      </c>
      <c r="O41" s="29"/>
    </row>
    <row collapsed="false" customFormat="false" customHeight="true" hidden="false" ht="15" outlineLevel="0" r="42">
      <c r="B42" s="2"/>
      <c r="C42" s="30" t="n">
        <f aca="false">C41+1</f>
        <v>2039</v>
      </c>
      <c r="D42" s="31" t="inlineStr">
        <f aca="false">D41+D41*$N$5</f>
        <is>
          <t/>
        </is>
      </c>
      <c r="E42" s="31"/>
      <c r="F42" s="28" t="inlineStr">
        <f aca="false">F41+D42</f>
        <is>
          <t/>
        </is>
      </c>
      <c r="G42" s="28"/>
      <c r="H42" s="28" t="n">
        <f aca="false">N41</f>
        <v>1015686.69305825</v>
      </c>
      <c r="I42" s="28"/>
      <c r="J42" s="28" t="n">
        <f aca="false">H42*$H$5</f>
        <v>36056.877603568</v>
      </c>
      <c r="K42" s="28"/>
      <c r="L42" s="28" t="n">
        <f aca="false">J42*$H$7</f>
        <v>7571.94429674929</v>
      </c>
      <c r="M42" s="28"/>
      <c r="N42" s="29" t="inlineStr">
        <f aca="false">H42+J42-L42-D42</f>
        <is>
          <t/>
        </is>
      </c>
      <c r="O42" s="29"/>
    </row>
    <row collapsed="false" customFormat="false" customHeight="true" hidden="false" ht="15" outlineLevel="0" r="43">
      <c r="B43" s="2"/>
      <c r="C43" s="30" t="n">
        <f aca="false">C42+1</f>
        <v>2040</v>
      </c>
      <c r="D43" s="31" t="inlineStr">
        <f aca="false">D42+D42*$N$5</f>
        <is>
          <t/>
        </is>
      </c>
      <c r="E43" s="31"/>
      <c r="F43" s="28" t="inlineStr">
        <f aca="false">F42+D43</f>
        <is>
          <t/>
        </is>
      </c>
      <c r="G43" s="28"/>
      <c r="H43" s="28" t="n">
        <f aca="false">N42</f>
        <v>1001707.03320014</v>
      </c>
      <c r="I43" s="28"/>
      <c r="J43" s="28" t="n">
        <f aca="false">H43*$H$5</f>
        <v>35560.5996786049</v>
      </c>
      <c r="K43" s="28"/>
      <c r="L43" s="28" t="n">
        <f aca="false">J43*$H$7</f>
        <v>7467.72593250703</v>
      </c>
      <c r="M43" s="28"/>
      <c r="N43" s="29" t="inlineStr">
        <f aca="false">H43+J43-L43-D43</f>
        <is>
          <t/>
        </is>
      </c>
      <c r="O43" s="29"/>
    </row>
    <row collapsed="false" customFormat="false" customHeight="true" hidden="false" ht="15" outlineLevel="0" r="44">
      <c r="B44" s="2"/>
      <c r="C44" s="30" t="n">
        <f aca="false">C43+1</f>
        <v>2041</v>
      </c>
      <c r="D44" s="31" t="inlineStr">
        <f aca="false">D43+D43*$N$5</f>
        <is>
          <t/>
        </is>
      </c>
      <c r="E44" s="31"/>
      <c r="F44" s="28" t="inlineStr">
        <f aca="false">F43+D44</f>
        <is>
          <t/>
        </is>
      </c>
      <c r="G44" s="28"/>
      <c r="H44" s="28" t="n">
        <f aca="false">N43</f>
        <v>986184.523306532</v>
      </c>
      <c r="I44" s="28"/>
      <c r="J44" s="28" t="n">
        <f aca="false">H44*$H$5</f>
        <v>35009.5505773819</v>
      </c>
      <c r="K44" s="28"/>
      <c r="L44" s="28" t="n">
        <f aca="false">J44*$H$7</f>
        <v>7352.00562125019</v>
      </c>
      <c r="M44" s="28"/>
      <c r="N44" s="29" t="inlineStr">
        <f aca="false">H44+J44-L44-D44</f>
        <is>
          <t/>
        </is>
      </c>
      <c r="O44" s="29"/>
    </row>
    <row collapsed="false" customFormat="false" customHeight="true" hidden="false" ht="15" outlineLevel="0" r="45">
      <c r="B45" s="2"/>
      <c r="C45" s="30" t="n">
        <f aca="false">C44+1</f>
        <v>2042</v>
      </c>
      <c r="D45" s="31" t="inlineStr">
        <f aca="false">D44+D44*$N$5</f>
        <is>
          <t/>
        </is>
      </c>
      <c r="E45" s="31"/>
      <c r="F45" s="28" t="inlineStr">
        <f aca="false">F44+D45</f>
        <is>
          <t/>
        </is>
      </c>
      <c r="G45" s="28"/>
      <c r="H45" s="28" t="n">
        <f aca="false">N44</f>
        <v>969044.707726323</v>
      </c>
      <c r="I45" s="28"/>
      <c r="J45" s="28" t="n">
        <f aca="false">H45*$H$5</f>
        <v>34401.0871242845</v>
      </c>
      <c r="K45" s="28"/>
      <c r="L45" s="28" t="n">
        <f aca="false">J45*$H$7</f>
        <v>7224.22829609974</v>
      </c>
      <c r="M45" s="28"/>
      <c r="N45" s="29" t="inlineStr">
        <f aca="false">H45+J45-L45-D45</f>
        <is>
          <t/>
        </is>
      </c>
      <c r="O45" s="29"/>
    </row>
    <row collapsed="false" customFormat="false" customHeight="true" hidden="false" ht="15" outlineLevel="0" r="46">
      <c r="B46" s="2"/>
      <c r="C46" s="30" t="n">
        <f aca="false">C45+1</f>
        <v>2043</v>
      </c>
      <c r="D46" s="31" t="inlineStr">
        <f aca="false">D45+D45*$N$5</f>
        <is>
          <t/>
        </is>
      </c>
      <c r="E46" s="31"/>
      <c r="F46" s="28" t="inlineStr">
        <f aca="false">F45+D46</f>
        <is>
          <t/>
        </is>
      </c>
      <c r="G46" s="28"/>
      <c r="H46" s="28" t="n">
        <f aca="false">N45</f>
        <v>950210.197547632</v>
      </c>
      <c r="I46" s="28"/>
      <c r="J46" s="28" t="n">
        <f aca="false">H46*$H$5</f>
        <v>33732.4620129409</v>
      </c>
      <c r="K46" s="28"/>
      <c r="L46" s="28" t="n">
        <f aca="false">J46*$H$7</f>
        <v>7083.8170227176</v>
      </c>
      <c r="M46" s="28"/>
      <c r="N46" s="29" t="inlineStr">
        <f aca="false">H46+J46-L46-D46</f>
        <is>
          <t/>
        </is>
      </c>
      <c r="O46" s="29"/>
    </row>
    <row collapsed="false" customFormat="false" customHeight="true" hidden="false" ht="15" outlineLevel="0" r="47">
      <c r="B47" s="2"/>
      <c r="C47" s="30" t="n">
        <f aca="false">C46+1</f>
        <v>2044</v>
      </c>
      <c r="D47" s="31" t="inlineStr">
        <f aca="false">D46+D46*$N$5</f>
        <is>
          <t/>
        </is>
      </c>
      <c r="E47" s="31"/>
      <c r="F47" s="28" t="inlineStr">
        <f aca="false">F46+D47</f>
        <is>
          <t/>
        </is>
      </c>
      <c r="G47" s="28"/>
      <c r="H47" s="28" t="n">
        <f aca="false">N46</f>
        <v>929600.565430894</v>
      </c>
      <c r="I47" s="28"/>
      <c r="J47" s="28" t="n">
        <f aca="false">H47*$H$5</f>
        <v>33000.8200727967</v>
      </c>
      <c r="K47" s="28"/>
      <c r="L47" s="28" t="n">
        <f aca="false">J47*$H$7</f>
        <v>6930.17221528731</v>
      </c>
      <c r="M47" s="28"/>
      <c r="N47" s="29" t="inlineStr">
        <f aca="false">H47+J47-L47-D47</f>
        <is>
          <t/>
        </is>
      </c>
      <c r="O47" s="29"/>
    </row>
    <row collapsed="false" customFormat="false" customHeight="true" hidden="false" ht="15" outlineLevel="0" r="48">
      <c r="B48" s="2"/>
      <c r="C48" s="30" t="n">
        <f aca="false">C47+1</f>
        <v>2045</v>
      </c>
      <c r="D48" s="31" t="inlineStr">
        <f aca="false">D47+D47*$N$5</f>
        <is>
          <t/>
        </is>
      </c>
      <c r="E48" s="31"/>
      <c r="F48" s="28" t="inlineStr">
        <f aca="false">F47+D48</f>
        <is>
          <t/>
        </is>
      </c>
      <c r="G48" s="28"/>
      <c r="H48" s="28" t="n">
        <f aca="false">N47</f>
        <v>907132.236871843</v>
      </c>
      <c r="I48" s="28"/>
      <c r="J48" s="28" t="n">
        <f aca="false">H48*$H$5</f>
        <v>32203.1944089504</v>
      </c>
      <c r="K48" s="28"/>
      <c r="L48" s="28" t="n">
        <f aca="false">J48*$H$7</f>
        <v>6762.67082587959</v>
      </c>
      <c r="M48" s="28"/>
      <c r="N48" s="29" t="inlineStr">
        <f aca="false">H48+J48-L48-D48</f>
        <is>
          <t/>
        </is>
      </c>
      <c r="O48" s="29"/>
    </row>
    <row collapsed="false" customFormat="false" customHeight="true" hidden="false" ht="15" outlineLevel="0" r="49">
      <c r="B49" s="2"/>
      <c r="C49" s="30" t="n">
        <f aca="false">C48+1</f>
        <v>2046</v>
      </c>
      <c r="D49" s="31" t="inlineStr">
        <f aca="false">D48+D48*$N$5</f>
        <is>
          <t/>
        </is>
      </c>
      <c r="E49" s="31"/>
      <c r="F49" s="28" t="inlineStr">
        <f aca="false">F48+D49</f>
        <is>
          <t/>
        </is>
      </c>
      <c r="G49" s="28"/>
      <c r="H49" s="28" t="n">
        <f aca="false">N48</f>
        <v>882718.377777465</v>
      </c>
      <c r="I49" s="28"/>
      <c r="J49" s="28" t="n">
        <f aca="false">H49*$H$5</f>
        <v>31336.5024111</v>
      </c>
      <c r="K49" s="28"/>
      <c r="L49" s="28" t="n">
        <f aca="false">J49*$H$7</f>
        <v>6580.665506331</v>
      </c>
      <c r="M49" s="28"/>
      <c r="N49" s="29" t="inlineStr">
        <f aca="false">H49+J49-L49-D49</f>
        <is>
          <t/>
        </is>
      </c>
      <c r="O49" s="29"/>
    </row>
    <row collapsed="false" customFormat="false" customHeight="true" hidden="false" ht="15" outlineLevel="0" r="50">
      <c r="B50" s="2"/>
      <c r="C50" s="30" t="n">
        <f aca="false">C49+1</f>
        <v>2047</v>
      </c>
      <c r="D50" s="31" t="inlineStr">
        <f aca="false">D49+D49*$N$5</f>
        <is>
          <t/>
        </is>
      </c>
      <c r="E50" s="31"/>
      <c r="F50" s="28" t="inlineStr">
        <f aca="false">F49+D50</f>
        <is>
          <t/>
        </is>
      </c>
      <c r="G50" s="28"/>
      <c r="H50" s="28" t="n">
        <f aca="false">N49</f>
        <v>856268.778234226</v>
      </c>
      <c r="I50" s="28"/>
      <c r="J50" s="28" t="n">
        <f aca="false">H50*$H$5</f>
        <v>30397.541627315</v>
      </c>
      <c r="K50" s="28"/>
      <c r="L50" s="28" t="n">
        <f aca="false">J50*$H$7</f>
        <v>6383.48374173615</v>
      </c>
      <c r="M50" s="28"/>
      <c r="N50" s="29" t="inlineStr">
        <f aca="false">H50+J50-L50-D50</f>
        <is>
          <t/>
        </is>
      </c>
      <c r="O50" s="29"/>
    </row>
    <row collapsed="false" customFormat="false" customHeight="true" hidden="false" ht="15" outlineLevel="0" r="51">
      <c r="B51" s="2"/>
      <c r="C51" s="30" t="n">
        <f aca="false">C50+1</f>
        <v>2048</v>
      </c>
      <c r="D51" s="31" t="inlineStr">
        <f aca="false">D50+D50*$N$5</f>
        <is>
          <t/>
        </is>
      </c>
      <c r="E51" s="31"/>
      <c r="F51" s="28" t="inlineStr">
        <f aca="false">F50+D51</f>
        <is>
          <t/>
        </is>
      </c>
      <c r="G51" s="28"/>
      <c r="H51" s="28" t="n">
        <f aca="false">N50</f>
        <v>827689.732344055</v>
      </c>
      <c r="I51" s="28"/>
      <c r="J51" s="28" t="n">
        <f aca="false">H51*$H$5</f>
        <v>29382.985498214</v>
      </c>
      <c r="K51" s="28"/>
      <c r="L51" s="28" t="n">
        <f aca="false">J51*$H$7</f>
        <v>6170.42695462493</v>
      </c>
      <c r="M51" s="28"/>
      <c r="N51" s="29" t="inlineStr">
        <f aca="false">H51+J51-L51-D51</f>
        <is>
          <t/>
        </is>
      </c>
      <c r="O51" s="29"/>
    </row>
    <row collapsed="false" customFormat="false" customHeight="true" hidden="false" ht="15" outlineLevel="0" r="52">
      <c r="B52" s="2"/>
      <c r="C52" s="30" t="n">
        <f aca="false">C51+1</f>
        <v>2049</v>
      </c>
      <c r="D52" s="31" t="inlineStr">
        <f aca="false">D51+D51*$N$5</f>
        <is>
          <t/>
        </is>
      </c>
      <c r="E52" s="31"/>
      <c r="F52" s="28" t="inlineStr">
        <f aca="false">F51+D52</f>
        <is>
          <t/>
        </is>
      </c>
      <c r="G52" s="28"/>
      <c r="H52" s="28" t="n">
        <f aca="false">N51</f>
        <v>796883.913999572</v>
      </c>
      <c r="I52" s="28"/>
      <c r="J52" s="28" t="n">
        <f aca="false">H52*$H$5</f>
        <v>28289.3789469848</v>
      </c>
      <c r="K52" s="28"/>
      <c r="L52" s="28" t="n">
        <f aca="false">J52*$H$7</f>
        <v>5940.76957886681</v>
      </c>
      <c r="M52" s="28"/>
      <c r="N52" s="29" t="inlineStr">
        <f aca="false">H52+J52-L52-D52</f>
        <is>
          <t/>
        </is>
      </c>
      <c r="O52" s="29"/>
    </row>
    <row collapsed="false" customFormat="false" customHeight="true" hidden="false" ht="15" outlineLevel="0" r="53">
      <c r="B53" s="2"/>
      <c r="C53" s="30" t="n">
        <f aca="false">C52+1</f>
        <v>2050</v>
      </c>
      <c r="D53" s="31" t="inlineStr">
        <f aca="false">D52+D52*$N$5</f>
        <is>
          <t/>
        </is>
      </c>
      <c r="E53" s="31"/>
      <c r="F53" s="28" t="inlineStr">
        <f aca="false">F52+D53</f>
        <is>
          <t/>
        </is>
      </c>
      <c r="G53" s="28"/>
      <c r="H53" s="28" t="n">
        <f aca="false">N52</f>
        <v>763750.248465952</v>
      </c>
      <c r="I53" s="28"/>
      <c r="J53" s="28" t="n">
        <f aca="false">H53*$H$5</f>
        <v>27113.1338205413</v>
      </c>
      <c r="K53" s="28"/>
      <c r="L53" s="28" t="n">
        <f aca="false">J53*$H$7</f>
        <v>5693.75810231367</v>
      </c>
      <c r="M53" s="28"/>
      <c r="N53" s="29" t="inlineStr">
        <f aca="false">H53+J53-L53-D53</f>
        <is>
          <t/>
        </is>
      </c>
      <c r="O53" s="29"/>
    </row>
    <row collapsed="false" customFormat="false" customHeight="true" hidden="false" ht="15" outlineLevel="0" r="54">
      <c r="B54" s="2"/>
      <c r="C54" s="30" t="n">
        <f aca="false">C53+1</f>
        <v>2051</v>
      </c>
      <c r="D54" s="31" t="inlineStr">
        <f aca="false">D53+D53*$N$5</f>
        <is>
          <t/>
        </is>
      </c>
      <c r="E54" s="31"/>
      <c r="F54" s="28" t="inlineStr">
        <f aca="false">F53+D54</f>
        <is>
          <t/>
        </is>
      </c>
      <c r="G54" s="28"/>
      <c r="H54" s="28" t="n">
        <f aca="false">N53</f>
        <v>728183.779632604</v>
      </c>
      <c r="I54" s="28"/>
      <c r="J54" s="28" t="n">
        <f aca="false">H54*$H$5</f>
        <v>25850.5241769574</v>
      </c>
      <c r="K54" s="28"/>
      <c r="L54" s="28" t="n">
        <f aca="false">J54*$H$7</f>
        <v>5428.61007716106</v>
      </c>
      <c r="M54" s="28"/>
      <c r="N54" s="29" t="inlineStr">
        <f aca="false">H54+J54-L54-D54</f>
        <is>
          <t/>
        </is>
      </c>
      <c r="O54" s="29"/>
    </row>
    <row collapsed="false" customFormat="false" customHeight="true" hidden="false" ht="15" outlineLevel="0" r="55">
      <c r="B55" s="2"/>
      <c r="C55" s="30" t="n">
        <f aca="false">C54+1</f>
        <v>2052</v>
      </c>
      <c r="D55" s="31" t="inlineStr">
        <f aca="false">D54+D54*$N$5</f>
        <is>
          <t/>
        </is>
      </c>
      <c r="E55" s="31"/>
      <c r="F55" s="28" t="inlineStr">
        <f aca="false">F54+D55</f>
        <is>
          <t/>
        </is>
      </c>
      <c r="G55" s="28"/>
      <c r="H55" s="28" t="n">
        <f aca="false">N54</f>
        <v>690075.532793477</v>
      </c>
      <c r="I55" s="28"/>
      <c r="J55" s="28" t="n">
        <f aca="false">H55*$H$5</f>
        <v>24497.6814141684</v>
      </c>
      <c r="K55" s="28"/>
      <c r="L55" s="28" t="n">
        <f aca="false">J55*$H$7</f>
        <v>5144.51309697537</v>
      </c>
      <c r="M55" s="28"/>
      <c r="N55" s="29" t="inlineStr">
        <f aca="false">H55+J55-L55-D55</f>
        <is>
          <t/>
        </is>
      </c>
      <c r="O55" s="29"/>
    </row>
    <row collapsed="false" customFormat="false" customHeight="true" hidden="false" ht="15" outlineLevel="0" r="56">
      <c r="B56" s="2"/>
      <c r="C56" s="30" t="n">
        <f aca="false">C55+1</f>
        <v>2053</v>
      </c>
      <c r="D56" s="31" t="inlineStr">
        <f aca="false">D55+D55*$N$5</f>
        <is>
          <t/>
        </is>
      </c>
      <c r="E56" s="31"/>
      <c r="F56" s="28" t="inlineStr">
        <f aca="false">F55+D56</f>
        <is>
          <t/>
        </is>
      </c>
      <c r="G56" s="28"/>
      <c r="H56" s="28" t="n">
        <f aca="false">N55</f>
        <v>649312.372810302</v>
      </c>
      <c r="I56" s="28"/>
      <c r="J56" s="28" t="n">
        <f aca="false">H56*$H$5</f>
        <v>23050.5892347657</v>
      </c>
      <c r="K56" s="28"/>
      <c r="L56" s="28" t="n">
        <f aca="false">J56*$H$7</f>
        <v>4840.6237393008</v>
      </c>
      <c r="M56" s="28"/>
      <c r="N56" s="29" t="inlineStr">
        <f aca="false">H56+J56-L56-D56</f>
        <is>
          <t/>
        </is>
      </c>
      <c r="O56" s="29"/>
    </row>
    <row collapsed="false" customFormat="false" customHeight="true" hidden="false" ht="15" outlineLevel="0" r="57">
      <c r="B57" s="2"/>
      <c r="C57" s="30" t="n">
        <f aca="false">C56+1</f>
        <v>2054</v>
      </c>
      <c r="D57" s="31" t="inlineStr">
        <f aca="false">D56+D56*$N$5</f>
        <is>
          <t/>
        </is>
      </c>
      <c r="E57" s="31"/>
      <c r="F57" s="28" t="inlineStr">
        <f aca="false">F56+D57</f>
        <is>
          <t/>
        </is>
      </c>
      <c r="G57" s="28"/>
      <c r="H57" s="28" t="n">
        <f aca="false">N56</f>
        <v>605776.857508458</v>
      </c>
      <c r="I57" s="28"/>
      <c r="J57" s="28" t="n">
        <f aca="false">H57*$H$5</f>
        <v>21505.0784415503</v>
      </c>
      <c r="K57" s="28"/>
      <c r="L57" s="28" t="n">
        <f aca="false">J57*$H$7</f>
        <v>4516.06647272556</v>
      </c>
      <c r="M57" s="28"/>
      <c r="N57" s="29" t="inlineStr">
        <f aca="false">H57+J57-L57-D57</f>
        <is>
          <t/>
        </is>
      </c>
      <c r="O57" s="29"/>
    </row>
    <row collapsed="false" customFormat="false" customHeight="true" hidden="false" ht="15" outlineLevel="0" r="58">
      <c r="B58" s="2"/>
      <c r="C58" s="30" t="n">
        <f aca="false">C57+1</f>
        <v>2055</v>
      </c>
      <c r="D58" s="31" t="inlineStr">
        <f aca="false">D57+D57*$N$5</f>
        <is>
          <t/>
        </is>
      </c>
      <c r="E58" s="31"/>
      <c r="F58" s="28" t="inlineStr">
        <f aca="false">F57+D58</f>
        <is>
          <t/>
        </is>
      </c>
      <c r="G58" s="28"/>
      <c r="H58" s="28" t="n">
        <f aca="false">N57</f>
        <v>559347.086150368</v>
      </c>
      <c r="I58" s="28"/>
      <c r="J58" s="28" t="n">
        <f aca="false">H58*$H$5</f>
        <v>19856.821558338</v>
      </c>
      <c r="K58" s="28"/>
      <c r="L58" s="28" t="n">
        <f aca="false">J58*$H$7</f>
        <v>4169.93252725099</v>
      </c>
      <c r="M58" s="28"/>
      <c r="N58" s="29" t="inlineStr">
        <f aca="false">H58+J58-L58-D58</f>
        <is>
          <t/>
        </is>
      </c>
      <c r="O58" s="29"/>
    </row>
    <row collapsed="false" customFormat="false" customHeight="true" hidden="false" ht="15" outlineLevel="0" r="59">
      <c r="B59" s="2"/>
      <c r="C59" s="30" t="n">
        <f aca="false">C58+1</f>
        <v>2056</v>
      </c>
      <c r="D59" s="31" t="inlineStr">
        <f aca="false">D58+D58*$N$5</f>
        <is>
          <t/>
        </is>
      </c>
      <c r="E59" s="31"/>
      <c r="F59" s="28" t="inlineStr">
        <f aca="false">F58+D59</f>
        <is>
          <t/>
        </is>
      </c>
      <c r="G59" s="28"/>
      <c r="H59" s="28" t="n">
        <f aca="false">N58</f>
        <v>509896.54282638</v>
      </c>
      <c r="I59" s="28"/>
      <c r="J59" s="28" t="n">
        <f aca="false">H59*$H$5</f>
        <v>18101.3272703365</v>
      </c>
      <c r="K59" s="28"/>
      <c r="L59" s="28" t="n">
        <f aca="false">J59*$H$7</f>
        <v>3801.27872677066</v>
      </c>
      <c r="M59" s="28"/>
      <c r="N59" s="29" t="inlineStr">
        <f aca="false">H59+J59-L59-D59</f>
        <is>
          <t/>
        </is>
      </c>
      <c r="O59" s="29"/>
    </row>
    <row collapsed="false" customFormat="false" customHeight="true" hidden="false" ht="15" outlineLevel="0" r="60">
      <c r="B60" s="2"/>
      <c r="C60" s="30" t="n">
        <f aca="false">C59+1</f>
        <v>2057</v>
      </c>
      <c r="D60" s="31" t="inlineStr">
        <f aca="false">D59+D59*$N$5</f>
        <is>
          <t/>
        </is>
      </c>
      <c r="E60" s="31"/>
      <c r="F60" s="28" t="inlineStr">
        <f aca="false">F59+D60</f>
        <is>
          <t/>
        </is>
      </c>
      <c r="G60" s="28"/>
      <c r="H60" s="28" t="n">
        <f aca="false">N59</f>
        <v>457293.934598049</v>
      </c>
      <c r="I60" s="28"/>
      <c r="J60" s="28" t="n">
        <f aca="false">H60*$H$5</f>
        <v>16233.9346782307</v>
      </c>
      <c r="K60" s="28"/>
      <c r="L60" s="28" t="n">
        <f aca="false">J60*$H$7</f>
        <v>3409.12628242845</v>
      </c>
      <c r="M60" s="28"/>
      <c r="N60" s="29" t="inlineStr">
        <f aca="false">H60+J60-L60-D60</f>
        <is>
          <t/>
        </is>
      </c>
      <c r="O60" s="29"/>
    </row>
    <row collapsed="false" customFormat="false" customHeight="true" hidden="false" ht="15" outlineLevel="0" r="61">
      <c r="B61" s="2"/>
      <c r="C61" s="30" t="n">
        <f aca="false">C60+1</f>
        <v>2058</v>
      </c>
      <c r="D61" s="31" t="inlineStr">
        <f aca="false">D60+D60*$N$5</f>
        <is>
          <t/>
        </is>
      </c>
      <c r="E61" s="31"/>
      <c r="F61" s="28" t="inlineStr">
        <f aca="false">F60+D61</f>
        <is>
          <t/>
        </is>
      </c>
      <c r="G61" s="28"/>
      <c r="H61" s="28" t="n">
        <f aca="false">N60</f>
        <v>401403.024223435</v>
      </c>
      <c r="I61" s="28"/>
      <c r="J61" s="28" t="n">
        <f aca="false">H61*$H$5</f>
        <v>14249.807359932</v>
      </c>
      <c r="K61" s="28"/>
      <c r="L61" s="28" t="n">
        <f aca="false">J61*$H$7</f>
        <v>2992.45954558571</v>
      </c>
      <c r="M61" s="28"/>
      <c r="N61" s="29" t="inlineStr">
        <f aca="false">H61+J61-L61-D61</f>
        <is>
          <t/>
        </is>
      </c>
      <c r="O61" s="29"/>
    </row>
    <row collapsed="false" customFormat="false" customHeight="true" hidden="false" ht="15" outlineLevel="0" r="62">
      <c r="B62" s="2"/>
      <c r="C62" s="30" t="n">
        <f aca="false">C61+1</f>
        <v>2059</v>
      </c>
      <c r="D62" s="31" t="inlineStr">
        <f aca="false">D61+D61*$N$5</f>
        <is>
          <t/>
        </is>
      </c>
      <c r="E62" s="31"/>
      <c r="F62" s="28" t="inlineStr">
        <f aca="false">F61+D62</f>
        <is>
          <t/>
        </is>
      </c>
      <c r="G62" s="28"/>
      <c r="H62" s="28" t="n">
        <f aca="false">N61</f>
        <v>342082.457288688</v>
      </c>
      <c r="I62" s="28"/>
      <c r="J62" s="28" t="n">
        <f aca="false">H62*$H$5</f>
        <v>12143.9272337484</v>
      </c>
      <c r="K62" s="28"/>
      <c r="L62" s="28" t="n">
        <f aca="false">J62*$H$7</f>
        <v>2550.22471908716</v>
      </c>
      <c r="M62" s="28"/>
      <c r="N62" s="29" t="inlineStr">
        <f aca="false">H62+J62-L62-D62</f>
        <is>
          <t/>
        </is>
      </c>
      <c r="O62" s="29"/>
    </row>
    <row collapsed="false" customFormat="false" customHeight="true" hidden="false" ht="15.75" outlineLevel="0" r="63">
      <c r="B63" s="2"/>
      <c r="C63" s="32" t="n">
        <f aca="false">C62+1</f>
        <v>2060</v>
      </c>
      <c r="D63" s="33" t="inlineStr">
        <f aca="false">D62+D62*$N$5</f>
        <is>
          <t/>
        </is>
      </c>
      <c r="E63" s="33"/>
      <c r="F63" s="34" t="inlineStr">
        <f aca="false">F62+D63</f>
        <is>
          <t/>
        </is>
      </c>
      <c r="G63" s="34"/>
      <c r="H63" s="34" t="n">
        <f aca="false">N62</f>
        <v>279185.583564554</v>
      </c>
      <c r="I63" s="34"/>
      <c r="J63" s="34" t="n">
        <f aca="false">H63*$H$5</f>
        <v>9911.08821654168</v>
      </c>
      <c r="K63" s="34"/>
      <c r="L63" s="34" t="n">
        <f aca="false">J63*$H$7</f>
        <v>2081.32852547375</v>
      </c>
      <c r="M63" s="34"/>
      <c r="N63" s="35" t="inlineStr">
        <f aca="false">H63+J63-L63-D63</f>
        <is>
          <t/>
        </is>
      </c>
      <c r="O63" s="35"/>
    </row>
  </sheetData>
  <mergeCells count="340">
    <mergeCell ref="C2:O3"/>
    <mergeCell ref="C4:G4"/>
    <mergeCell ref="H4:I4"/>
    <mergeCell ref="J4:M4"/>
    <mergeCell ref="N4:O4"/>
    <mergeCell ref="C5:G5"/>
    <mergeCell ref="H5:I5"/>
    <mergeCell ref="J5:M5"/>
    <mergeCell ref="N5:O5"/>
    <mergeCell ref="C6:G6"/>
    <mergeCell ref="H6:I6"/>
    <mergeCell ref="J6:M6"/>
    <mergeCell ref="N6:O6"/>
    <mergeCell ref="C7:G7"/>
    <mergeCell ref="H7:I7"/>
    <mergeCell ref="J7:M7"/>
    <mergeCell ref="N7:O7"/>
    <mergeCell ref="C8:G8"/>
    <mergeCell ref="H8:I8"/>
    <mergeCell ref="J8:M8"/>
    <mergeCell ref="N8:O8"/>
    <mergeCell ref="C9:G9"/>
    <mergeCell ref="H9:I9"/>
    <mergeCell ref="J9:M9"/>
    <mergeCell ref="N9:O9"/>
    <mergeCell ref="C10:I10"/>
    <mergeCell ref="J10:O10"/>
    <mergeCell ref="C11:C12"/>
    <mergeCell ref="D11:E12"/>
    <mergeCell ref="F11:G12"/>
    <mergeCell ref="H11:I12"/>
    <mergeCell ref="J11:K12"/>
    <mergeCell ref="L11:M12"/>
    <mergeCell ref="N11:O12"/>
    <mergeCell ref="D13:E13"/>
    <mergeCell ref="F13:G13"/>
    <mergeCell ref="H13:I13"/>
    <mergeCell ref="J13:K13"/>
    <mergeCell ref="L13:M13"/>
    <mergeCell ref="N13:O13"/>
    <mergeCell ref="D14:E14"/>
    <mergeCell ref="F14:G14"/>
    <mergeCell ref="H14:I14"/>
    <mergeCell ref="J14:K14"/>
    <mergeCell ref="L14:M14"/>
    <mergeCell ref="N14:O14"/>
    <mergeCell ref="D15:E15"/>
    <mergeCell ref="F15:G15"/>
    <mergeCell ref="H15:I15"/>
    <mergeCell ref="J15:K15"/>
    <mergeCell ref="L15:M15"/>
    <mergeCell ref="N15:O15"/>
    <mergeCell ref="D16:E16"/>
    <mergeCell ref="F16:G16"/>
    <mergeCell ref="H16:I16"/>
    <mergeCell ref="J16:K16"/>
    <mergeCell ref="L16:M16"/>
    <mergeCell ref="N16:O16"/>
    <mergeCell ref="D17:E17"/>
    <mergeCell ref="F17:G17"/>
    <mergeCell ref="H17:I17"/>
    <mergeCell ref="J17:K17"/>
    <mergeCell ref="L17:M17"/>
    <mergeCell ref="N17:O17"/>
    <mergeCell ref="D18:E18"/>
    <mergeCell ref="F18:G18"/>
    <mergeCell ref="H18:I18"/>
    <mergeCell ref="J18:K18"/>
    <mergeCell ref="L18:M18"/>
    <mergeCell ref="N18:O18"/>
    <mergeCell ref="D19:E19"/>
    <mergeCell ref="F19:G19"/>
    <mergeCell ref="H19:I19"/>
    <mergeCell ref="J19:K19"/>
    <mergeCell ref="L19:M19"/>
    <mergeCell ref="N19:O19"/>
    <mergeCell ref="D20:E20"/>
    <mergeCell ref="F20:G20"/>
    <mergeCell ref="H20:I20"/>
    <mergeCell ref="J20:K20"/>
    <mergeCell ref="L20:M20"/>
    <mergeCell ref="N20:O20"/>
    <mergeCell ref="D21:E21"/>
    <mergeCell ref="F21:G21"/>
    <mergeCell ref="H21:I21"/>
    <mergeCell ref="J21:K21"/>
    <mergeCell ref="L21:M21"/>
    <mergeCell ref="N21:O21"/>
    <mergeCell ref="D22:E22"/>
    <mergeCell ref="F22:G22"/>
    <mergeCell ref="H22:I22"/>
    <mergeCell ref="J22:K22"/>
    <mergeCell ref="L22:M22"/>
    <mergeCell ref="N22:O22"/>
    <mergeCell ref="D23:E23"/>
    <mergeCell ref="F23:G23"/>
    <mergeCell ref="H23:I23"/>
    <mergeCell ref="J23:K23"/>
    <mergeCell ref="L23:M23"/>
    <mergeCell ref="N23:O23"/>
    <mergeCell ref="D24:E24"/>
    <mergeCell ref="F24:G24"/>
    <mergeCell ref="H24:I24"/>
    <mergeCell ref="J24:K24"/>
    <mergeCell ref="L24:M24"/>
    <mergeCell ref="N24:O24"/>
    <mergeCell ref="D25:E25"/>
    <mergeCell ref="F25:G25"/>
    <mergeCell ref="H25:I25"/>
    <mergeCell ref="J25:K25"/>
    <mergeCell ref="L25:M25"/>
    <mergeCell ref="N25:O25"/>
    <mergeCell ref="D26:E26"/>
    <mergeCell ref="F26:G26"/>
    <mergeCell ref="H26:I26"/>
    <mergeCell ref="J26:K26"/>
    <mergeCell ref="L26:M26"/>
    <mergeCell ref="N26:O26"/>
    <mergeCell ref="D27:E27"/>
    <mergeCell ref="F27:G27"/>
    <mergeCell ref="H27:I27"/>
    <mergeCell ref="J27:K27"/>
    <mergeCell ref="L27:M27"/>
    <mergeCell ref="N27:O27"/>
    <mergeCell ref="D28:E28"/>
    <mergeCell ref="F28:G28"/>
    <mergeCell ref="H28:I28"/>
    <mergeCell ref="J28:K28"/>
    <mergeCell ref="L28:M28"/>
    <mergeCell ref="N28:O28"/>
    <mergeCell ref="D29:E29"/>
    <mergeCell ref="F29:G29"/>
    <mergeCell ref="H29:I29"/>
    <mergeCell ref="J29:K29"/>
    <mergeCell ref="L29:M29"/>
    <mergeCell ref="N29:O29"/>
    <mergeCell ref="D30:E30"/>
    <mergeCell ref="F30:G30"/>
    <mergeCell ref="H30:I30"/>
    <mergeCell ref="J30:K30"/>
    <mergeCell ref="L30:M30"/>
    <mergeCell ref="N30:O30"/>
    <mergeCell ref="D31:E31"/>
    <mergeCell ref="F31:G31"/>
    <mergeCell ref="H31:I31"/>
    <mergeCell ref="J31:K31"/>
    <mergeCell ref="L31:M31"/>
    <mergeCell ref="N31:O31"/>
    <mergeCell ref="D32:E32"/>
    <mergeCell ref="F32:G32"/>
    <mergeCell ref="H32:I32"/>
    <mergeCell ref="J32:K32"/>
    <mergeCell ref="L32:M32"/>
    <mergeCell ref="N32:O32"/>
    <mergeCell ref="D33:E33"/>
    <mergeCell ref="F33:G33"/>
    <mergeCell ref="H33:I33"/>
    <mergeCell ref="J33:K33"/>
    <mergeCell ref="L33:M33"/>
    <mergeCell ref="N33:O33"/>
    <mergeCell ref="D34:E34"/>
    <mergeCell ref="F34:G34"/>
    <mergeCell ref="H34:I34"/>
    <mergeCell ref="J34:K34"/>
    <mergeCell ref="L34:M34"/>
    <mergeCell ref="N34:O34"/>
    <mergeCell ref="D35:E35"/>
    <mergeCell ref="F35:G35"/>
    <mergeCell ref="H35:I35"/>
    <mergeCell ref="J35:K35"/>
    <mergeCell ref="L35:M35"/>
    <mergeCell ref="N35:O35"/>
    <mergeCell ref="D36:E36"/>
    <mergeCell ref="F36:G36"/>
    <mergeCell ref="H36:I36"/>
    <mergeCell ref="J36:K36"/>
    <mergeCell ref="L36:M36"/>
    <mergeCell ref="N36:O36"/>
    <mergeCell ref="D37:E37"/>
    <mergeCell ref="F37:G37"/>
    <mergeCell ref="H37:I37"/>
    <mergeCell ref="J37:K37"/>
    <mergeCell ref="L37:M37"/>
    <mergeCell ref="N37:O37"/>
    <mergeCell ref="D38:E38"/>
    <mergeCell ref="F38:G38"/>
    <mergeCell ref="H38:I38"/>
    <mergeCell ref="J38:K38"/>
    <mergeCell ref="L38:M38"/>
    <mergeCell ref="N38:O38"/>
    <mergeCell ref="D39:E39"/>
    <mergeCell ref="F39:G39"/>
    <mergeCell ref="H39:I39"/>
    <mergeCell ref="J39:K39"/>
    <mergeCell ref="L39:M39"/>
    <mergeCell ref="N39:O39"/>
    <mergeCell ref="D40:E40"/>
    <mergeCell ref="F40:G40"/>
    <mergeCell ref="H40:I40"/>
    <mergeCell ref="J40:K40"/>
    <mergeCell ref="L40:M40"/>
    <mergeCell ref="N40:O40"/>
    <mergeCell ref="D41:E41"/>
    <mergeCell ref="F41:G41"/>
    <mergeCell ref="H41:I41"/>
    <mergeCell ref="J41:K41"/>
    <mergeCell ref="L41:M41"/>
    <mergeCell ref="N41:O41"/>
    <mergeCell ref="D42:E42"/>
    <mergeCell ref="F42:G42"/>
    <mergeCell ref="H42:I42"/>
    <mergeCell ref="J42:K42"/>
    <mergeCell ref="L42:M42"/>
    <mergeCell ref="N42:O42"/>
    <mergeCell ref="D43:E43"/>
    <mergeCell ref="F43:G43"/>
    <mergeCell ref="H43:I43"/>
    <mergeCell ref="J43:K43"/>
    <mergeCell ref="L43:M43"/>
    <mergeCell ref="N43:O43"/>
    <mergeCell ref="D44:E44"/>
    <mergeCell ref="F44:G44"/>
    <mergeCell ref="H44:I44"/>
    <mergeCell ref="J44:K44"/>
    <mergeCell ref="L44:M44"/>
    <mergeCell ref="N44:O44"/>
    <mergeCell ref="D45:E45"/>
    <mergeCell ref="F45:G45"/>
    <mergeCell ref="H45:I45"/>
    <mergeCell ref="J45:K45"/>
    <mergeCell ref="L45:M45"/>
    <mergeCell ref="N45:O45"/>
    <mergeCell ref="D46:E46"/>
    <mergeCell ref="F46:G46"/>
    <mergeCell ref="H46:I46"/>
    <mergeCell ref="J46:K46"/>
    <mergeCell ref="L46:M46"/>
    <mergeCell ref="N46:O46"/>
    <mergeCell ref="D47:E47"/>
    <mergeCell ref="F47:G47"/>
    <mergeCell ref="H47:I47"/>
    <mergeCell ref="J47:K47"/>
    <mergeCell ref="L47:M47"/>
    <mergeCell ref="N47:O47"/>
    <mergeCell ref="D48:E48"/>
    <mergeCell ref="F48:G48"/>
    <mergeCell ref="H48:I48"/>
    <mergeCell ref="J48:K48"/>
    <mergeCell ref="L48:M48"/>
    <mergeCell ref="N48:O48"/>
    <mergeCell ref="D49:E49"/>
    <mergeCell ref="F49:G49"/>
    <mergeCell ref="H49:I49"/>
    <mergeCell ref="J49:K49"/>
    <mergeCell ref="L49:M49"/>
    <mergeCell ref="N49:O49"/>
    <mergeCell ref="D50:E50"/>
    <mergeCell ref="F50:G50"/>
    <mergeCell ref="H50:I50"/>
    <mergeCell ref="J50:K50"/>
    <mergeCell ref="L50:M50"/>
    <mergeCell ref="N50:O50"/>
    <mergeCell ref="D51:E51"/>
    <mergeCell ref="F51:G51"/>
    <mergeCell ref="H51:I51"/>
    <mergeCell ref="J51:K51"/>
    <mergeCell ref="L51:M51"/>
    <mergeCell ref="N51:O51"/>
    <mergeCell ref="D52:E52"/>
    <mergeCell ref="F52:G52"/>
    <mergeCell ref="H52:I52"/>
    <mergeCell ref="J52:K52"/>
    <mergeCell ref="L52:M52"/>
    <mergeCell ref="N52:O52"/>
    <mergeCell ref="D53:E53"/>
    <mergeCell ref="F53:G53"/>
    <mergeCell ref="H53:I53"/>
    <mergeCell ref="J53:K53"/>
    <mergeCell ref="L53:M53"/>
    <mergeCell ref="N53:O53"/>
    <mergeCell ref="D54:E54"/>
    <mergeCell ref="F54:G54"/>
    <mergeCell ref="H54:I54"/>
    <mergeCell ref="J54:K54"/>
    <mergeCell ref="L54:M54"/>
    <mergeCell ref="N54:O54"/>
    <mergeCell ref="D55:E55"/>
    <mergeCell ref="F55:G55"/>
    <mergeCell ref="H55:I55"/>
    <mergeCell ref="J55:K55"/>
    <mergeCell ref="L55:M55"/>
    <mergeCell ref="N55:O55"/>
    <mergeCell ref="D56:E56"/>
    <mergeCell ref="F56:G56"/>
    <mergeCell ref="H56:I56"/>
    <mergeCell ref="J56:K56"/>
    <mergeCell ref="L56:M56"/>
    <mergeCell ref="N56:O56"/>
    <mergeCell ref="D57:E57"/>
    <mergeCell ref="F57:G57"/>
    <mergeCell ref="H57:I57"/>
    <mergeCell ref="J57:K57"/>
    <mergeCell ref="L57:M57"/>
    <mergeCell ref="N57:O57"/>
    <mergeCell ref="D58:E58"/>
    <mergeCell ref="F58:G58"/>
    <mergeCell ref="H58:I58"/>
    <mergeCell ref="J58:K58"/>
    <mergeCell ref="L58:M58"/>
    <mergeCell ref="N58:O58"/>
    <mergeCell ref="D59:E59"/>
    <mergeCell ref="F59:G59"/>
    <mergeCell ref="H59:I59"/>
    <mergeCell ref="J59:K59"/>
    <mergeCell ref="L59:M59"/>
    <mergeCell ref="N59:O59"/>
    <mergeCell ref="D60:E60"/>
    <mergeCell ref="F60:G60"/>
    <mergeCell ref="H60:I60"/>
    <mergeCell ref="J60:K60"/>
    <mergeCell ref="L60:M60"/>
    <mergeCell ref="N60:O60"/>
    <mergeCell ref="D61:E61"/>
    <mergeCell ref="F61:G61"/>
    <mergeCell ref="H61:I61"/>
    <mergeCell ref="J61:K61"/>
    <mergeCell ref="L61:M61"/>
    <mergeCell ref="N61:O61"/>
    <mergeCell ref="D62:E62"/>
    <mergeCell ref="F62:G62"/>
    <mergeCell ref="H62:I62"/>
    <mergeCell ref="J62:K62"/>
    <mergeCell ref="L62:M62"/>
    <mergeCell ref="N62:O62"/>
    <mergeCell ref="D63:E63"/>
    <mergeCell ref="F63:G63"/>
    <mergeCell ref="H63:I63"/>
    <mergeCell ref="J63:K63"/>
    <mergeCell ref="L63:M63"/>
    <mergeCell ref="N63:O6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5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32" activeCellId="0" pane="topLeft" sqref="G32"/>
    </sheetView>
  </sheetViews>
  <cols>
    <col collapsed="false" hidden="false" max="1" min="1" style="0" width="8.77254901960784"/>
    <col collapsed="false" hidden="false" max="2" min="2" style="0" width="4.85490196078431"/>
    <col collapsed="false" hidden="false" max="3" min="3" style="0" width="9.72156862745098"/>
    <col collapsed="false" hidden="false" max="4" min="4" style="0" width="10.2666666666667"/>
    <col collapsed="false" hidden="false" max="1025" min="5" style="0" width="8.75686274509804"/>
  </cols>
  <sheetData>
    <row collapsed="false" customFormat="false" customHeight="true" hidden="false" ht="15" outlineLevel="0" r="2">
      <c r="C2" s="36" t="s">
        <v>21</v>
      </c>
      <c r="D2" s="36"/>
      <c r="E2" s="36"/>
      <c r="F2" s="36"/>
      <c r="G2" s="36"/>
      <c r="H2" s="36"/>
      <c r="I2" s="36"/>
      <c r="J2" s="36"/>
      <c r="K2" s="36"/>
      <c r="L2" s="36"/>
      <c r="M2" s="36"/>
    </row>
    <row collapsed="false" customFormat="false" customHeight="true" hidden="false" ht="15" outlineLevel="0" r="3"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collapsed="false" customFormat="false" customHeight="true" hidden="false" ht="15" outlineLevel="0" r="4"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collapsed="false" customFormat="false" customHeight="true" hidden="false" ht="15" outlineLevel="0" r="5"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collapsed="false" customFormat="false" customHeight="true" hidden="false" ht="15" outlineLevel="0" r="8">
      <c r="B8" s="0" t="s">
        <v>22</v>
      </c>
      <c r="C8" s="37" t="s">
        <v>23</v>
      </c>
      <c r="D8" s="37"/>
      <c r="E8" s="37"/>
      <c r="F8" s="37"/>
      <c r="G8" s="37"/>
      <c r="H8" s="37"/>
      <c r="I8" s="37"/>
      <c r="J8" s="37"/>
      <c r="K8" s="37"/>
      <c r="L8" s="37"/>
      <c r="M8" s="37"/>
    </row>
    <row collapsed="false" customFormat="false" customHeight="true" hidden="false" ht="15" outlineLevel="0" r="9"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collapsed="false" customFormat="false" customHeight="true" hidden="false" ht="15" outlineLevel="0" r="12">
      <c r="C12" s="38" t="s">
        <v>24</v>
      </c>
      <c r="D12" s="38" t="s">
        <v>25</v>
      </c>
      <c r="E12" s="38" t="s">
        <v>26</v>
      </c>
      <c r="F12" s="38" t="s">
        <v>27</v>
      </c>
    </row>
    <row collapsed="false" customFormat="false" customHeight="true" hidden="false" ht="15" outlineLevel="0" r="13">
      <c r="C13" s="39" t="s">
        <v>28</v>
      </c>
      <c r="D13" s="40" t="n">
        <v>1500</v>
      </c>
      <c r="E13" s="40" t="n">
        <v>6</v>
      </c>
      <c r="F13" s="40" t="n">
        <v>2</v>
      </c>
    </row>
    <row collapsed="false" customFormat="false" customHeight="true" hidden="false" ht="15" outlineLevel="0" r="15">
      <c r="C15" s="41" t="s">
        <v>29</v>
      </c>
      <c r="D15" s="42" t="n">
        <f aca="false">D13/(1+(E13/100)*F13)</f>
        <v>1339.28571428571</v>
      </c>
      <c r="E15" s="43" t="s">
        <v>30</v>
      </c>
    </row>
    <row collapsed="false" customFormat="false" customHeight="true" hidden="false" ht="15" outlineLevel="0" r="17">
      <c r="B17" s="0" t="s">
        <v>31</v>
      </c>
      <c r="C17" s="44" t="s">
        <v>32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collapsed="false" customFormat="false" customHeight="true" hidden="false" ht="15" outlineLevel="0" r="18"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collapsed="false" customFormat="false" customHeight="true" hidden="false" ht="15" outlineLevel="0" r="21">
      <c r="C21" s="38" t="s">
        <v>24</v>
      </c>
      <c r="D21" s="38" t="s">
        <v>25</v>
      </c>
      <c r="E21" s="38" t="s">
        <v>26</v>
      </c>
      <c r="F21" s="38" t="s">
        <v>27</v>
      </c>
    </row>
    <row collapsed="false" customFormat="false" customHeight="true" hidden="false" ht="15" outlineLevel="0" r="22">
      <c r="C22" s="39" t="n">
        <v>300</v>
      </c>
      <c r="D22" s="40" t="s">
        <v>28</v>
      </c>
      <c r="E22" s="40" t="n">
        <v>6</v>
      </c>
      <c r="F22" s="40" t="n">
        <v>2</v>
      </c>
    </row>
    <row collapsed="false" customFormat="false" customHeight="true" hidden="false" ht="15" outlineLevel="0" r="24">
      <c r="C24" s="45" t="s">
        <v>29</v>
      </c>
      <c r="D24" s="46" t="n">
        <f aca="false">C22*(1+(E22/100)*F22)</f>
        <v>336</v>
      </c>
      <c r="E24" s="0" t="s">
        <v>30</v>
      </c>
    </row>
    <row collapsed="false" customFormat="false" customHeight="true" hidden="false" ht="15" outlineLevel="0" r="25">
      <c r="C25" s="41" t="s">
        <v>33</v>
      </c>
      <c r="D25" s="47" t="n">
        <f aca="false">D24-C22</f>
        <v>36.0000000000001</v>
      </c>
      <c r="E25" s="43" t="s">
        <v>34</v>
      </c>
    </row>
    <row collapsed="false" customFormat="false" customHeight="true" hidden="false" ht="15" outlineLevel="0" r="27">
      <c r="B27" s="0" t="s">
        <v>35</v>
      </c>
      <c r="C27" s="44" t="s">
        <v>36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</row>
    <row collapsed="false" customFormat="false" customHeight="true" hidden="false" ht="15" outlineLevel="0" r="28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</row>
    <row collapsed="false" customFormat="false" customHeight="true" hidden="false" ht="15" outlineLevel="0" r="31">
      <c r="C31" s="38" t="s">
        <v>24</v>
      </c>
      <c r="D31" s="38" t="s">
        <v>25</v>
      </c>
      <c r="E31" s="38" t="s">
        <v>26</v>
      </c>
      <c r="F31" s="38" t="s">
        <v>27</v>
      </c>
    </row>
    <row collapsed="false" customFormat="false" customHeight="true" hidden="false" ht="15" outlineLevel="0" r="32">
      <c r="C32" s="39" t="n">
        <v>6000</v>
      </c>
      <c r="D32" s="40" t="s">
        <v>28</v>
      </c>
      <c r="E32" s="40" t="n">
        <v>1</v>
      </c>
      <c r="F32" s="40" t="n">
        <f aca="false">8</f>
        <v>8</v>
      </c>
    </row>
    <row collapsed="false" customFormat="false" customHeight="true" hidden="false" ht="15" outlineLevel="0" r="34">
      <c r="C34" s="45" t="s">
        <v>29</v>
      </c>
      <c r="D34" s="46" t="n">
        <f aca="false">C32*(1+(E32/100)*F32)</f>
        <v>6480</v>
      </c>
      <c r="E34" s="0" t="s">
        <v>30</v>
      </c>
    </row>
    <row collapsed="false" customFormat="false" customHeight="true" hidden="false" ht="15" outlineLevel="0" r="35">
      <c r="C35" s="41" t="s">
        <v>33</v>
      </c>
      <c r="D35" s="47" t="n">
        <f aca="false">D34-C32</f>
        <v>480</v>
      </c>
      <c r="E35" s="43" t="s">
        <v>34</v>
      </c>
    </row>
    <row collapsed="false" customFormat="false" customHeight="true" hidden="false" ht="15" outlineLevel="0" r="37">
      <c r="B37" s="0" t="s">
        <v>37</v>
      </c>
      <c r="C37" s="37" t="s">
        <v>38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collapsed="false" customFormat="false" customHeight="true" hidden="false" ht="15" outlineLevel="0" r="38"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collapsed="false" customFormat="false" customHeight="true" hidden="false" ht="15" outlineLevel="0" r="41">
      <c r="C41" s="38" t="s">
        <v>24</v>
      </c>
      <c r="D41" s="38" t="s">
        <v>25</v>
      </c>
      <c r="E41" s="38" t="s">
        <v>26</v>
      </c>
      <c r="F41" s="38" t="s">
        <v>27</v>
      </c>
    </row>
    <row collapsed="false" customFormat="false" customHeight="true" hidden="false" ht="15" outlineLevel="0" r="42">
      <c r="C42" s="39" t="n">
        <v>1000</v>
      </c>
      <c r="D42" s="40" t="n">
        <v>1500</v>
      </c>
      <c r="E42" s="40" t="s">
        <v>28</v>
      </c>
      <c r="F42" s="40" t="n">
        <v>5</v>
      </c>
    </row>
    <row collapsed="false" customFormat="false" customHeight="true" hidden="false" ht="15" outlineLevel="0" r="44">
      <c r="C44" s="41" t="s">
        <v>29</v>
      </c>
      <c r="D44" s="42" t="n">
        <f aca="false">(((D42/C42)-1)/5)*100</f>
        <v>10</v>
      </c>
      <c r="E44" s="43" t="s">
        <v>39</v>
      </c>
      <c r="F44" s="43"/>
    </row>
    <row collapsed="false" customFormat="false" customHeight="true" hidden="false" ht="15" outlineLevel="0" r="47">
      <c r="B47" s="0" t="s">
        <v>40</v>
      </c>
      <c r="C47" s="37" t="s">
        <v>41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</row>
    <row collapsed="false" customFormat="false" customHeight="true" hidden="false" ht="15" outlineLevel="0" r="48"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collapsed="false" customFormat="false" customHeight="true" hidden="false" ht="15" outlineLevel="0" r="51">
      <c r="C51" s="38" t="s">
        <v>24</v>
      </c>
      <c r="D51" s="38" t="s">
        <v>25</v>
      </c>
      <c r="E51" s="38" t="s">
        <v>26</v>
      </c>
      <c r="F51" s="38" t="s">
        <v>27</v>
      </c>
    </row>
    <row collapsed="false" customFormat="false" customHeight="true" hidden="false" ht="15" outlineLevel="0" r="52">
      <c r="C52" s="39" t="n">
        <v>2000</v>
      </c>
      <c r="D52" s="40" t="n">
        <v>2640</v>
      </c>
      <c r="E52" s="40" t="n">
        <v>4</v>
      </c>
      <c r="F52" s="40" t="s">
        <v>28</v>
      </c>
    </row>
    <row collapsed="false" customFormat="false" customHeight="true" hidden="false" ht="15" outlineLevel="0" r="54">
      <c r="C54" s="41" t="s">
        <v>29</v>
      </c>
      <c r="D54" s="48" t="n">
        <f aca="false">((D52/C52)-1)/(E52/100)</f>
        <v>8</v>
      </c>
      <c r="E54" s="43" t="s">
        <v>42</v>
      </c>
    </row>
  </sheetData>
  <mergeCells count="6">
    <mergeCell ref="C2:M5"/>
    <mergeCell ref="C8:M9"/>
    <mergeCell ref="C17:M18"/>
    <mergeCell ref="C27:M28"/>
    <mergeCell ref="C37:M38"/>
    <mergeCell ref="C47:M4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" activeCellId="0" pane="topLeft" sqref="C2"/>
    </sheetView>
  </sheetViews>
  <cols>
    <col collapsed="false" hidden="false" max="1" min="1" style="0" width="8.75686274509804"/>
    <col collapsed="false" hidden="false" max="2" min="2" style="0" width="5.53333333333333"/>
    <col collapsed="false" hidden="false" max="3" min="3" style="0" width="9.58823529411765"/>
    <col collapsed="false" hidden="false" max="1025" min="4" style="0" width="8.75686274509804"/>
  </cols>
  <sheetData>
    <row collapsed="false" customFormat="false" customHeight="true" hidden="false" ht="15" outlineLevel="0" r="2">
      <c r="C2" s="36" t="s">
        <v>43</v>
      </c>
      <c r="D2" s="36"/>
      <c r="E2" s="36"/>
      <c r="F2" s="36"/>
      <c r="G2" s="36"/>
      <c r="H2" s="36"/>
      <c r="I2" s="36"/>
      <c r="J2" s="36"/>
      <c r="K2" s="36"/>
      <c r="L2" s="36"/>
      <c r="M2" s="36"/>
    </row>
    <row collapsed="false" customFormat="false" customHeight="true" hidden="false" ht="15" outlineLevel="0" r="3"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collapsed="false" customFormat="false" customHeight="true" hidden="false" ht="15" outlineLevel="0" r="4"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collapsed="false" customFormat="false" customHeight="true" hidden="false" ht="15" outlineLevel="0" r="5"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collapsed="false" customFormat="false" customHeight="true" hidden="false" ht="15" outlineLevel="0" r="8">
      <c r="B8" s="0" t="s">
        <v>22</v>
      </c>
      <c r="C8" s="37" t="s">
        <v>44</v>
      </c>
      <c r="D8" s="37"/>
      <c r="E8" s="37"/>
      <c r="F8" s="37"/>
      <c r="G8" s="37"/>
      <c r="H8" s="37"/>
      <c r="I8" s="37"/>
      <c r="J8" s="37"/>
      <c r="K8" s="37"/>
      <c r="L8" s="37"/>
      <c r="M8" s="37"/>
    </row>
    <row collapsed="false" customFormat="false" customHeight="true" hidden="false" ht="15" outlineLevel="0" r="9"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collapsed="false" customFormat="false" customHeight="true" hidden="false" ht="15" outlineLevel="0" r="12">
      <c r="C12" s="38" t="s">
        <v>24</v>
      </c>
      <c r="D12" s="38" t="s">
        <v>25</v>
      </c>
      <c r="E12" s="38" t="s">
        <v>26</v>
      </c>
      <c r="F12" s="38" t="s">
        <v>27</v>
      </c>
    </row>
    <row collapsed="false" customFormat="false" customHeight="true" hidden="false" ht="15" outlineLevel="0" r="13">
      <c r="C13" s="39" t="s">
        <v>28</v>
      </c>
      <c r="D13" s="49" t="n">
        <v>1500</v>
      </c>
      <c r="E13" s="40" t="n">
        <v>6</v>
      </c>
      <c r="F13" s="40" t="n">
        <v>2</v>
      </c>
    </row>
    <row collapsed="false" customFormat="false" customHeight="true" hidden="false" ht="15" outlineLevel="0" r="15">
      <c r="C15" s="41" t="s">
        <v>29</v>
      </c>
      <c r="D15" s="42" t="n">
        <f aca="false">D13/POWER(1+(E13/100),F13)</f>
        <v>1334.99466002136</v>
      </c>
      <c r="E15" s="43" t="s">
        <v>30</v>
      </c>
    </row>
    <row collapsed="false" customFormat="false" customHeight="true" hidden="false" ht="15" outlineLevel="0" r="17">
      <c r="B17" s="0" t="s">
        <v>31</v>
      </c>
      <c r="C17" s="44" t="s">
        <v>45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collapsed="false" customFormat="false" customHeight="true" hidden="false" ht="15" outlineLevel="0" r="18"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collapsed="false" customFormat="false" customHeight="true" hidden="false" ht="15" outlineLevel="0" r="21">
      <c r="C21" s="38" t="s">
        <v>24</v>
      </c>
      <c r="D21" s="38" t="s">
        <v>25</v>
      </c>
      <c r="E21" s="38" t="s">
        <v>26</v>
      </c>
      <c r="F21" s="38" t="s">
        <v>27</v>
      </c>
    </row>
    <row collapsed="false" customFormat="false" customHeight="true" hidden="false" ht="15" outlineLevel="0" r="22">
      <c r="C22" s="39" t="n">
        <v>300</v>
      </c>
      <c r="D22" s="40" t="s">
        <v>28</v>
      </c>
      <c r="E22" s="40" t="n">
        <v>7</v>
      </c>
      <c r="F22" s="40" t="n">
        <v>4</v>
      </c>
    </row>
    <row collapsed="false" customFormat="false" customHeight="true" hidden="false" ht="15" outlineLevel="0" r="24">
      <c r="C24" s="50" t="s">
        <v>29</v>
      </c>
      <c r="D24" s="51" t="n">
        <f aca="false">C22*POWER(1+E22/100,F22)</f>
        <v>393.238803</v>
      </c>
      <c r="E24" s="52" t="s">
        <v>30</v>
      </c>
    </row>
    <row collapsed="false" customFormat="false" customHeight="true" hidden="false" ht="15" outlineLevel="0" r="25">
      <c r="C25" s="43" t="s">
        <v>33</v>
      </c>
      <c r="D25" s="42" t="n">
        <f aca="false">D24-C22</f>
        <v>93.2388030000001</v>
      </c>
      <c r="E25" s="43" t="s">
        <v>34</v>
      </c>
    </row>
    <row collapsed="false" customFormat="false" customHeight="true" hidden="false" ht="15" outlineLevel="0" r="27">
      <c r="B27" s="0" t="s">
        <v>35</v>
      </c>
      <c r="C27" s="44" t="s">
        <v>46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</row>
    <row collapsed="false" customFormat="false" customHeight="true" hidden="false" ht="15" outlineLevel="0" r="28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</row>
    <row collapsed="false" customFormat="false" customHeight="true" hidden="false" ht="15" outlineLevel="0" r="31">
      <c r="C31" s="38" t="s">
        <v>24</v>
      </c>
      <c r="D31" s="38" t="s">
        <v>25</v>
      </c>
      <c r="E31" s="38" t="s">
        <v>26</v>
      </c>
      <c r="F31" s="38" t="s">
        <v>27</v>
      </c>
    </row>
    <row collapsed="false" customFormat="false" customHeight="true" hidden="false" ht="15" outlineLevel="0" r="32">
      <c r="C32" s="39" t="n">
        <v>1000</v>
      </c>
      <c r="D32" s="40" t="n">
        <v>1601.03</v>
      </c>
      <c r="E32" s="40" t="s">
        <v>28</v>
      </c>
      <c r="F32" s="40" t="n">
        <v>12</v>
      </c>
    </row>
    <row collapsed="false" customFormat="false" customHeight="true" hidden="false" ht="15" outlineLevel="0" r="34">
      <c r="C34" s="41" t="s">
        <v>29</v>
      </c>
      <c r="D34" s="42" t="n">
        <f aca="false">(POWER(D32/C32,1/F32)-1)*100</f>
        <v>3.99998799049852</v>
      </c>
      <c r="E34" s="43" t="s">
        <v>39</v>
      </c>
      <c r="F34" s="43"/>
    </row>
    <row collapsed="false" customFormat="false" customHeight="true" hidden="false" ht="15" outlineLevel="0" r="36">
      <c r="B36" s="0" t="s">
        <v>37</v>
      </c>
      <c r="C36" s="44" t="s">
        <v>47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</row>
    <row collapsed="false" customFormat="false" customHeight="true" hidden="false" ht="15" outlineLevel="0" r="37"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</row>
    <row collapsed="false" customFormat="false" customHeight="true" hidden="false" ht="15" outlineLevel="0" r="40">
      <c r="C40" s="38" t="s">
        <v>24</v>
      </c>
      <c r="D40" s="38" t="s">
        <v>25</v>
      </c>
      <c r="E40" s="38" t="s">
        <v>26</v>
      </c>
      <c r="F40" s="38" t="s">
        <v>27</v>
      </c>
    </row>
    <row collapsed="false" customFormat="false" customHeight="true" hidden="false" ht="15" outlineLevel="0" r="41">
      <c r="C41" s="39" t="n">
        <v>2000</v>
      </c>
      <c r="D41" s="40" t="n">
        <v>3202</v>
      </c>
      <c r="E41" s="40" t="n">
        <v>4</v>
      </c>
      <c r="F41" s="40" t="s">
        <v>28</v>
      </c>
    </row>
    <row collapsed="false" customFormat="false" customHeight="true" hidden="false" ht="15" outlineLevel="0" r="43">
      <c r="C43" s="41" t="s">
        <v>29</v>
      </c>
      <c r="D43" s="42" t="n">
        <f aca="false">LN(D41/C41)/LN(1+E41/100)</f>
        <v>11.9994869082385</v>
      </c>
      <c r="E43" s="43" t="s">
        <v>48</v>
      </c>
      <c r="F43" s="52"/>
    </row>
  </sheetData>
  <mergeCells count="5">
    <mergeCell ref="C2:M5"/>
    <mergeCell ref="C8:M9"/>
    <mergeCell ref="C17:M18"/>
    <mergeCell ref="C27:M28"/>
    <mergeCell ref="C36:M37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2012-11-11T10:51:34.00Z</dcterms:created>
  <dc:creator>Iván Matellanes</dc:creator>
  <cp:lastModifiedBy>Iván Matellanes</cp:lastModifiedBy>
  <dcterms:modified xsi:type="dcterms:W3CDTF">2012-11-11T12:16:54.00Z</dcterms:modified>
  <cp:revision>0</cp:revision>
</cp:coreProperties>
</file>