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3350" windowHeight="10005" tabRatio="849"/>
  </bookViews>
  <sheets>
    <sheet name="CSE" sheetId="74" r:id="rId1"/>
  </sheets>
  <calcPr calcId="144525"/>
</workbook>
</file>

<file path=xl/calcChain.xml><?xml version="1.0" encoding="utf-8"?>
<calcChain xmlns="http://schemas.openxmlformats.org/spreadsheetml/2006/main">
  <c r="BW10" i="74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47"/>
  <c r="BW48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86"/>
  <c r="BW87"/>
  <c r="BW88"/>
  <c r="BW89"/>
  <c r="BW90"/>
  <c r="BW91"/>
  <c r="BW92"/>
  <c r="BW93"/>
  <c r="BW94"/>
  <c r="BW95"/>
  <c r="BW96"/>
  <c r="BW97"/>
  <c r="BW98"/>
  <c r="BW99"/>
  <c r="BW100"/>
  <c r="BW101"/>
  <c r="BW102"/>
  <c r="BW103"/>
  <c r="BW104"/>
  <c r="BW105"/>
  <c r="BW106"/>
  <c r="BW107"/>
  <c r="BW108"/>
  <c r="BW109"/>
  <c r="BW110"/>
  <c r="BW111"/>
  <c r="BW112"/>
  <c r="BW113"/>
  <c r="BW114"/>
  <c r="BW115"/>
  <c r="BW116"/>
  <c r="BW117"/>
  <c r="BW118"/>
  <c r="BW119"/>
  <c r="BW120"/>
  <c r="BW121"/>
  <c r="BW122"/>
  <c r="BW123"/>
  <c r="BW124"/>
  <c r="BW125"/>
  <c r="BW126"/>
  <c r="BW127"/>
  <c r="BW128"/>
  <c r="BW129"/>
  <c r="BW130"/>
  <c r="BW131"/>
  <c r="BW132"/>
  <c r="BW133"/>
  <c r="BW134"/>
  <c r="BW135"/>
  <c r="BW136"/>
  <c r="BW137"/>
  <c r="BW138"/>
  <c r="BW139"/>
  <c r="BW140"/>
  <c r="BW141"/>
  <c r="BW142"/>
  <c r="BW143"/>
  <c r="BW144"/>
  <c r="BW145"/>
  <c r="BW146"/>
  <c r="BW147"/>
  <c r="BW148"/>
  <c r="BW149"/>
  <c r="BW150"/>
  <c r="BW151"/>
  <c r="BW152"/>
  <c r="BW153"/>
  <c r="BW154"/>
  <c r="BW155"/>
  <c r="BW156"/>
  <c r="BW157"/>
  <c r="BW158"/>
  <c r="BW159"/>
  <c r="BW160"/>
  <c r="BW9"/>
  <c r="BV7"/>
  <c r="BU7"/>
  <c r="BT10"/>
  <c r="BT11"/>
  <c r="BT12"/>
  <c r="BT13"/>
  <c r="BT14"/>
  <c r="BT15"/>
  <c r="BT16"/>
  <c r="BT17"/>
  <c r="BT18"/>
  <c r="BT19"/>
  <c r="BT20"/>
  <c r="BT21"/>
  <c r="BT22"/>
  <c r="BT23"/>
  <c r="BT24"/>
  <c r="BT25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BT69"/>
  <c r="BT70"/>
  <c r="BT71"/>
  <c r="BT72"/>
  <c r="BT73"/>
  <c r="BT74"/>
  <c r="BT75"/>
  <c r="BT76"/>
  <c r="BT77"/>
  <c r="BT78"/>
  <c r="BT79"/>
  <c r="BT80"/>
  <c r="BT81"/>
  <c r="BT82"/>
  <c r="BT83"/>
  <c r="BT84"/>
  <c r="BT85"/>
  <c r="BT86"/>
  <c r="BT87"/>
  <c r="BT88"/>
  <c r="BT89"/>
  <c r="BT90"/>
  <c r="BT91"/>
  <c r="BT92"/>
  <c r="BT93"/>
  <c r="BT94"/>
  <c r="BT95"/>
  <c r="BT96"/>
  <c r="BT97"/>
  <c r="BT98"/>
  <c r="BT99"/>
  <c r="BT100"/>
  <c r="BT101"/>
  <c r="BT102"/>
  <c r="BT103"/>
  <c r="BT104"/>
  <c r="BT105"/>
  <c r="BT106"/>
  <c r="BT107"/>
  <c r="BT108"/>
  <c r="BT109"/>
  <c r="BT110"/>
  <c r="BT111"/>
  <c r="BT112"/>
  <c r="BT113"/>
  <c r="BT114"/>
  <c r="BT115"/>
  <c r="BT116"/>
  <c r="BT117"/>
  <c r="BT118"/>
  <c r="BT119"/>
  <c r="BT120"/>
  <c r="BT121"/>
  <c r="BT122"/>
  <c r="BT123"/>
  <c r="BT124"/>
  <c r="BT125"/>
  <c r="BT126"/>
  <c r="BT127"/>
  <c r="BT128"/>
  <c r="BT129"/>
  <c r="BT130"/>
  <c r="BT131"/>
  <c r="BT132"/>
  <c r="BT133"/>
  <c r="BT134"/>
  <c r="BT135"/>
  <c r="BT136"/>
  <c r="BT137"/>
  <c r="BT138"/>
  <c r="BT139"/>
  <c r="BT140"/>
  <c r="BT141"/>
  <c r="BT142"/>
  <c r="BT143"/>
  <c r="BT144"/>
  <c r="BT145"/>
  <c r="BT146"/>
  <c r="BT147"/>
  <c r="BT148"/>
  <c r="BT149"/>
  <c r="BT150"/>
  <c r="BT151"/>
  <c r="BT152"/>
  <c r="BT153"/>
  <c r="BT154"/>
  <c r="BT155"/>
  <c r="BT156"/>
  <c r="BT157"/>
  <c r="BT158"/>
  <c r="BT159"/>
  <c r="BT160"/>
  <c r="BT9"/>
  <c r="BS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29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9"/>
  <c r="BJ7"/>
  <c r="BJ8"/>
  <c r="BW182" l="1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S68"/>
  <c r="BS69"/>
  <c r="BS70"/>
  <c r="BS71"/>
  <c r="BS72"/>
  <c r="BS73"/>
  <c r="BS74"/>
  <c r="BS75"/>
  <c r="BS76"/>
  <c r="BS77"/>
  <c r="BS78"/>
  <c r="BS79"/>
  <c r="BS80"/>
  <c r="BS81"/>
  <c r="BS82"/>
  <c r="BS83"/>
  <c r="BS84"/>
  <c r="BS85"/>
  <c r="BS86"/>
  <c r="BS87"/>
  <c r="BS88"/>
  <c r="BS89"/>
  <c r="BS90"/>
  <c r="BS91"/>
  <c r="BS92"/>
  <c r="BS93"/>
  <c r="BS94"/>
  <c r="BS95"/>
  <c r="BS96"/>
  <c r="BS97"/>
  <c r="BS98"/>
  <c r="BS99"/>
  <c r="BS100"/>
  <c r="BS101"/>
  <c r="BS102"/>
  <c r="BS103"/>
  <c r="BS104"/>
  <c r="BS105"/>
  <c r="BS106"/>
  <c r="BS107"/>
  <c r="BS108"/>
  <c r="BS109"/>
  <c r="BS110"/>
  <c r="BS111"/>
  <c r="BS112"/>
  <c r="BS113"/>
  <c r="BS114"/>
  <c r="BS115"/>
  <c r="BS116"/>
  <c r="BS117"/>
  <c r="BS182"/>
  <c r="BS118"/>
  <c r="BS119"/>
  <c r="BS120"/>
  <c r="BS121"/>
  <c r="BS122"/>
  <c r="BS123"/>
  <c r="BS124"/>
  <c r="BS125"/>
  <c r="BS126"/>
  <c r="BS127"/>
  <c r="BS128"/>
  <c r="BS129"/>
  <c r="BS130"/>
  <c r="BS131"/>
  <c r="BS132"/>
  <c r="BS133"/>
  <c r="BS134"/>
  <c r="BS135"/>
  <c r="BS136"/>
  <c r="BS137"/>
  <c r="BS138"/>
  <c r="BS139"/>
  <c r="BS140"/>
  <c r="BS141"/>
  <c r="BS142"/>
  <c r="BS143"/>
  <c r="BS144"/>
  <c r="BS145"/>
  <c r="BS146"/>
  <c r="BS147"/>
  <c r="BS148"/>
  <c r="BS149"/>
  <c r="BS150"/>
  <c r="BS151"/>
  <c r="BS152"/>
  <c r="BS153"/>
  <c r="BS154"/>
  <c r="BS155"/>
  <c r="BS156"/>
  <c r="BS157"/>
  <c r="BS158"/>
  <c r="BS159"/>
  <c r="BS160"/>
  <c r="BR9"/>
  <c r="AZ7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8"/>
  <c r="AP10" l="1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G10" l="1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BL138" s="1"/>
  <c r="BM138" s="1"/>
  <c r="AG139"/>
  <c r="BL139" s="1"/>
  <c r="BM139" s="1"/>
  <c r="AG140"/>
  <c r="BL140" s="1"/>
  <c r="BM140" s="1"/>
  <c r="AG141"/>
  <c r="BL141" s="1"/>
  <c r="BM141" s="1"/>
  <c r="AG142"/>
  <c r="BL142" s="1"/>
  <c r="BM142" s="1"/>
  <c r="AG143"/>
  <c r="BL143" s="1"/>
  <c r="BM143" s="1"/>
  <c r="AG144"/>
  <c r="BL144" s="1"/>
  <c r="BM144" s="1"/>
  <c r="AG145"/>
  <c r="BL145" s="1"/>
  <c r="BM145" s="1"/>
  <c r="AG146"/>
  <c r="BL146" s="1"/>
  <c r="BM146" s="1"/>
  <c r="AG147"/>
  <c r="BL147" s="1"/>
  <c r="BM147" s="1"/>
  <c r="AG148"/>
  <c r="BL148" s="1"/>
  <c r="BM148" s="1"/>
  <c r="AG149"/>
  <c r="BL149" s="1"/>
  <c r="BM149" s="1"/>
  <c r="AG150"/>
  <c r="BL150" s="1"/>
  <c r="BM150" s="1"/>
  <c r="AG151"/>
  <c r="BL151" s="1"/>
  <c r="BM151" s="1"/>
  <c r="AG152"/>
  <c r="BL152" s="1"/>
  <c r="BM152" s="1"/>
  <c r="AG153"/>
  <c r="BL153" s="1"/>
  <c r="BM153" s="1"/>
  <c r="AG154"/>
  <c r="BL154" s="1"/>
  <c r="BM154" s="1"/>
  <c r="AG155"/>
  <c r="BL155" s="1"/>
  <c r="BM155" s="1"/>
  <c r="AG156"/>
  <c r="BL156" s="1"/>
  <c r="BM156" s="1"/>
  <c r="AG157"/>
  <c r="BL157" s="1"/>
  <c r="BM157" s="1"/>
  <c r="AG158"/>
  <c r="BL158" s="1"/>
  <c r="BM158" s="1"/>
  <c r="AG159"/>
  <c r="BL159" s="1"/>
  <c r="BM159" s="1"/>
  <c r="AG160"/>
  <c r="BL160" s="1"/>
  <c r="BM160" s="1"/>
  <c r="AG161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116"/>
  <c r="BR117"/>
  <c r="BR182"/>
  <c r="BR118"/>
  <c r="BR119"/>
  <c r="BR120"/>
  <c r="BR121"/>
  <c r="BR122"/>
  <c r="BR123"/>
  <c r="BR124"/>
  <c r="BR125"/>
  <c r="BR126"/>
  <c r="BR127"/>
  <c r="BR128"/>
  <c r="BR129"/>
  <c r="BR130"/>
  <c r="BR131"/>
  <c r="BR132"/>
  <c r="BR133"/>
  <c r="BR134"/>
  <c r="BR135"/>
  <c r="BR136"/>
  <c r="BR137"/>
  <c r="BR138"/>
  <c r="BR139"/>
  <c r="BR140"/>
  <c r="BR141"/>
  <c r="BR142"/>
  <c r="BR143"/>
  <c r="BR144"/>
  <c r="BR145"/>
  <c r="BR146"/>
  <c r="BR147"/>
  <c r="BR148"/>
  <c r="BR149"/>
  <c r="BR150"/>
  <c r="BR151"/>
  <c r="BR152"/>
  <c r="BR153"/>
  <c r="BR154"/>
  <c r="BR155"/>
  <c r="BR156"/>
  <c r="BR157"/>
  <c r="BR158"/>
  <c r="BR159"/>
  <c r="BR160"/>
  <c r="BQ9"/>
  <c r="AP9"/>
  <c r="AP8"/>
  <c r="BX157" l="1"/>
  <c r="BY157"/>
  <c r="BZ157"/>
  <c r="BX153"/>
  <c r="BY153"/>
  <c r="BZ153"/>
  <c r="BX149"/>
  <c r="BY149"/>
  <c r="BZ149"/>
  <c r="BX145"/>
  <c r="BY145"/>
  <c r="BZ145"/>
  <c r="BX141"/>
  <c r="BY141"/>
  <c r="BZ141"/>
  <c r="BZ160"/>
  <c r="BX160"/>
  <c r="BY160"/>
  <c r="BZ156"/>
  <c r="BX156"/>
  <c r="BY156"/>
  <c r="BZ152"/>
  <c r="BX152"/>
  <c r="BY152"/>
  <c r="BZ148"/>
  <c r="BX148"/>
  <c r="BY148"/>
  <c r="BZ144"/>
  <c r="BX144"/>
  <c r="BY144"/>
  <c r="BZ140"/>
  <c r="BX140"/>
  <c r="BY140"/>
  <c r="BY159"/>
  <c r="BZ159"/>
  <c r="BX159"/>
  <c r="BY155"/>
  <c r="BZ155"/>
  <c r="BX155"/>
  <c r="BY151"/>
  <c r="BZ151"/>
  <c r="BX151"/>
  <c r="BY147"/>
  <c r="BZ147"/>
  <c r="BX147"/>
  <c r="BY143"/>
  <c r="BZ143"/>
  <c r="BX143"/>
  <c r="BY139"/>
  <c r="BZ139"/>
  <c r="BX139"/>
  <c r="BX158"/>
  <c r="BY158"/>
  <c r="BZ158"/>
  <c r="BX154"/>
  <c r="BY154"/>
  <c r="BZ154"/>
  <c r="BX150"/>
  <c r="BY150"/>
  <c r="BZ150"/>
  <c r="BX146"/>
  <c r="BY146"/>
  <c r="BZ146"/>
  <c r="BX142"/>
  <c r="BY142"/>
  <c r="BZ142"/>
  <c r="BX138"/>
  <c r="BY138"/>
  <c r="BZ138"/>
  <c r="BW164"/>
  <c r="BW181"/>
  <c r="BP181"/>
  <c r="BO181"/>
  <c r="BU181" s="1"/>
  <c r="BK181"/>
  <c r="BZ180"/>
  <c r="BY180"/>
  <c r="BX180"/>
  <c r="BW180"/>
  <c r="BP180" l="1"/>
  <c r="BO180"/>
  <c r="BQ160"/>
  <c r="BV160" s="1"/>
  <c r="BQ159"/>
  <c r="BV159" s="1"/>
  <c r="BQ158"/>
  <c r="BV158" s="1"/>
  <c r="BQ157"/>
  <c r="BV157" s="1"/>
  <c r="BQ156"/>
  <c r="BV156" s="1"/>
  <c r="BU180" l="1"/>
  <c r="BQ155"/>
  <c r="BV155" s="1"/>
  <c r="BQ154"/>
  <c r="BV154" s="1"/>
  <c r="BQ153"/>
  <c r="BV153" s="1"/>
  <c r="BQ152"/>
  <c r="BV152" s="1"/>
  <c r="BQ151"/>
  <c r="BV151" s="1"/>
  <c r="BQ150"/>
  <c r="BV150" s="1"/>
  <c r="BQ149"/>
  <c r="BV149" s="1"/>
  <c r="BQ148"/>
  <c r="BV148" s="1"/>
  <c r="BQ147"/>
  <c r="BV147" s="1"/>
  <c r="BQ146"/>
  <c r="BV146" s="1"/>
  <c r="BQ145"/>
  <c r="BV145" s="1"/>
  <c r="BQ144"/>
  <c r="BV144" s="1"/>
  <c r="BQ143"/>
  <c r="BV143" s="1"/>
  <c r="BQ142"/>
  <c r="BV142" s="1"/>
  <c r="BQ141"/>
  <c r="BV141" s="1"/>
  <c r="BQ140"/>
  <c r="BV140" s="1"/>
  <c r="BQ139" l="1"/>
  <c r="BV139" s="1"/>
  <c r="BQ138"/>
  <c r="BV138" s="1"/>
  <c r="BQ137"/>
  <c r="BP137"/>
  <c r="BO137"/>
  <c r="BU137" s="1"/>
  <c r="W137" l="1"/>
  <c r="M137"/>
  <c r="BQ136"/>
  <c r="BP136"/>
  <c r="BO136"/>
  <c r="W136"/>
  <c r="M136"/>
  <c r="BK136" s="1"/>
  <c r="BM136" s="1"/>
  <c r="BQ135"/>
  <c r="BP135"/>
  <c r="BO135"/>
  <c r="W135"/>
  <c r="M135"/>
  <c r="BQ134"/>
  <c r="BP134"/>
  <c r="BO134"/>
  <c r="BU134" s="1"/>
  <c r="BU136" l="1"/>
  <c r="BK135"/>
  <c r="BM135" s="1"/>
  <c r="BX136"/>
  <c r="BZ136"/>
  <c r="BY136"/>
  <c r="BU135"/>
  <c r="BK137"/>
  <c r="BM137" s="1"/>
  <c r="W134"/>
  <c r="M134"/>
  <c r="BK134" s="1"/>
  <c r="BM134" s="1"/>
  <c r="BQ133"/>
  <c r="BP133"/>
  <c r="BO133"/>
  <c r="W133"/>
  <c r="M133"/>
  <c r="BQ132"/>
  <c r="BU132" s="1"/>
  <c r="BP132"/>
  <c r="BO132"/>
  <c r="W132"/>
  <c r="M132"/>
  <c r="BK132" s="1"/>
  <c r="BM132" s="1"/>
  <c r="BQ131"/>
  <c r="BP131"/>
  <c r="BO131"/>
  <c r="W131"/>
  <c r="M131"/>
  <c r="BQ130"/>
  <c r="BP130"/>
  <c r="BO130"/>
  <c r="BU130" s="1"/>
  <c r="W130"/>
  <c r="M130"/>
  <c r="BK130" s="1"/>
  <c r="BM130" s="1"/>
  <c r="BQ129"/>
  <c r="BP129"/>
  <c r="BO129"/>
  <c r="W129"/>
  <c r="M129"/>
  <c r="BQ128"/>
  <c r="BP128"/>
  <c r="BO128"/>
  <c r="W128"/>
  <c r="M128"/>
  <c r="BK128" s="1"/>
  <c r="BM128" s="1"/>
  <c r="BQ127"/>
  <c r="BP127"/>
  <c r="BO127"/>
  <c r="W127"/>
  <c r="M127"/>
  <c r="BQ126"/>
  <c r="BP126"/>
  <c r="BO126"/>
  <c r="BU126" s="1"/>
  <c r="W126"/>
  <c r="M126"/>
  <c r="BK126" s="1"/>
  <c r="BM126" s="1"/>
  <c r="BQ125"/>
  <c r="BP125"/>
  <c r="BO125"/>
  <c r="W125"/>
  <c r="M125"/>
  <c r="BQ124"/>
  <c r="BP124"/>
  <c r="BO124"/>
  <c r="W124"/>
  <c r="M124"/>
  <c r="BK124" s="1"/>
  <c r="BM124" s="1"/>
  <c r="BQ123"/>
  <c r="BP123"/>
  <c r="BO123"/>
  <c r="W123"/>
  <c r="M123"/>
  <c r="BQ122"/>
  <c r="BP122"/>
  <c r="BO122"/>
  <c r="BU122" s="1"/>
  <c r="W122"/>
  <c r="M122"/>
  <c r="BK122" s="1"/>
  <c r="BM122" s="1"/>
  <c r="BQ121"/>
  <c r="BP121"/>
  <c r="BO121"/>
  <c r="W121"/>
  <c r="M121"/>
  <c r="BQ120"/>
  <c r="BP120"/>
  <c r="BO120"/>
  <c r="W120"/>
  <c r="M120"/>
  <c r="BK120" s="1"/>
  <c r="BM120" s="1"/>
  <c r="BQ119"/>
  <c r="BP119"/>
  <c r="BO119"/>
  <c r="W119"/>
  <c r="M119"/>
  <c r="BQ118"/>
  <c r="BP118"/>
  <c r="BO118"/>
  <c r="BU118" s="1"/>
  <c r="W118"/>
  <c r="M118"/>
  <c r="BK118" s="1"/>
  <c r="BM118" s="1"/>
  <c r="BQ182"/>
  <c r="BP182"/>
  <c r="BO182"/>
  <c r="BQ117"/>
  <c r="BP117"/>
  <c r="BO117"/>
  <c r="BU117" s="1"/>
  <c r="W117"/>
  <c r="M117"/>
  <c r="BK117" s="1"/>
  <c r="BM117" s="1"/>
  <c r="BQ116"/>
  <c r="BP116"/>
  <c r="BO116"/>
  <c r="W116"/>
  <c r="M116"/>
  <c r="BQ115"/>
  <c r="BP115"/>
  <c r="BO115"/>
  <c r="W115"/>
  <c r="M115"/>
  <c r="BK115" s="1"/>
  <c r="BM115" s="1"/>
  <c r="BQ114"/>
  <c r="BP114"/>
  <c r="BO114"/>
  <c r="W114"/>
  <c r="M114"/>
  <c r="BQ113"/>
  <c r="BP113"/>
  <c r="BO113"/>
  <c r="BU113" s="1"/>
  <c r="W113"/>
  <c r="BK114" l="1"/>
  <c r="BM114" s="1"/>
  <c r="BU116"/>
  <c r="BK119"/>
  <c r="BM119" s="1"/>
  <c r="BU121"/>
  <c r="BK123"/>
  <c r="BM123" s="1"/>
  <c r="BU125"/>
  <c r="BK127"/>
  <c r="BM127" s="1"/>
  <c r="BU129"/>
  <c r="BK131"/>
  <c r="BM131" s="1"/>
  <c r="BU133"/>
  <c r="BX124"/>
  <c r="BY124"/>
  <c r="BZ124"/>
  <c r="BZ128"/>
  <c r="BY128"/>
  <c r="BX128"/>
  <c r="BZ132"/>
  <c r="BY132"/>
  <c r="BX132"/>
  <c r="BX137"/>
  <c r="BY137"/>
  <c r="BZ137"/>
  <c r="BX115"/>
  <c r="BZ115"/>
  <c r="BY115"/>
  <c r="BX120"/>
  <c r="BY120"/>
  <c r="BZ120"/>
  <c r="BU114"/>
  <c r="BK116"/>
  <c r="BM116" s="1"/>
  <c r="BU119"/>
  <c r="BK121"/>
  <c r="BM121" s="1"/>
  <c r="BU123"/>
  <c r="BK125"/>
  <c r="BM125" s="1"/>
  <c r="BU127"/>
  <c r="BK129"/>
  <c r="BM129" s="1"/>
  <c r="BU131"/>
  <c r="BK133"/>
  <c r="BM133" s="1"/>
  <c r="BZ135"/>
  <c r="BX135"/>
  <c r="BY135"/>
  <c r="BU115"/>
  <c r="BY117"/>
  <c r="BZ117"/>
  <c r="BX117"/>
  <c r="BZ118"/>
  <c r="BX118"/>
  <c r="BY118"/>
  <c r="BU120"/>
  <c r="BY122"/>
  <c r="BZ122"/>
  <c r="BX122"/>
  <c r="BU124"/>
  <c r="BY126"/>
  <c r="BZ126"/>
  <c r="BX126"/>
  <c r="BU128"/>
  <c r="BZ134"/>
  <c r="BY134"/>
  <c r="BX134"/>
  <c r="BY130"/>
  <c r="BX130"/>
  <c r="BZ130"/>
  <c r="BK182"/>
  <c r="BM182" s="1"/>
  <c r="BU182"/>
  <c r="M113"/>
  <c r="BK113" s="1"/>
  <c r="BM113" s="1"/>
  <c r="BQ112"/>
  <c r="BP112"/>
  <c r="BO112"/>
  <c r="BU112" s="1"/>
  <c r="W112"/>
  <c r="M112"/>
  <c r="BK112" s="1"/>
  <c r="BM112" s="1"/>
  <c r="BQ111"/>
  <c r="BP111"/>
  <c r="BO111"/>
  <c r="BX129" l="1"/>
  <c r="BY129"/>
  <c r="BZ129"/>
  <c r="BX121"/>
  <c r="BZ121"/>
  <c r="BY121"/>
  <c r="BZ112"/>
  <c r="BY112"/>
  <c r="BX112"/>
  <c r="BZ127"/>
  <c r="BX127"/>
  <c r="BY127"/>
  <c r="BX119"/>
  <c r="BY119"/>
  <c r="BZ119"/>
  <c r="BU111"/>
  <c r="BX113"/>
  <c r="BY113"/>
  <c r="BZ113"/>
  <c r="BY133"/>
  <c r="BZ133"/>
  <c r="BX133"/>
  <c r="BX125"/>
  <c r="BY125"/>
  <c r="BZ125"/>
  <c r="BX116"/>
  <c r="BZ116"/>
  <c r="BY116"/>
  <c r="BX131"/>
  <c r="BY131"/>
  <c r="BZ131"/>
  <c r="BZ123"/>
  <c r="BX123"/>
  <c r="BY123"/>
  <c r="BX114"/>
  <c r="BY114"/>
  <c r="BZ114"/>
  <c r="BX182"/>
  <c r="BY182"/>
  <c r="BZ182"/>
  <c r="W111"/>
  <c r="M111"/>
  <c r="BQ110"/>
  <c r="BP110"/>
  <c r="BO110"/>
  <c r="BU110" s="1"/>
  <c r="W110"/>
  <c r="M110"/>
  <c r="BK110" s="1"/>
  <c r="BM110" s="1"/>
  <c r="BQ109"/>
  <c r="BP109"/>
  <c r="BO109"/>
  <c r="W109"/>
  <c r="M109"/>
  <c r="BQ108"/>
  <c r="BP108"/>
  <c r="BO108"/>
  <c r="W108"/>
  <c r="M108"/>
  <c r="BK108" s="1"/>
  <c r="BM108" s="1"/>
  <c r="BQ107"/>
  <c r="BP107"/>
  <c r="BO107"/>
  <c r="W107"/>
  <c r="M107"/>
  <c r="BQ106"/>
  <c r="BP106"/>
  <c r="BO106"/>
  <c r="W106"/>
  <c r="M106"/>
  <c r="BK106" s="1"/>
  <c r="BM106" s="1"/>
  <c r="BQ105"/>
  <c r="BP105"/>
  <c r="BO105"/>
  <c r="W105"/>
  <c r="M105"/>
  <c r="BQ104"/>
  <c r="BP104"/>
  <c r="BO104"/>
  <c r="W104"/>
  <c r="M104"/>
  <c r="BK104" s="1"/>
  <c r="BM104" s="1"/>
  <c r="BQ103"/>
  <c r="BP103"/>
  <c r="BO103"/>
  <c r="W103"/>
  <c r="M103"/>
  <c r="BQ102"/>
  <c r="BP102"/>
  <c r="BO102"/>
  <c r="W102"/>
  <c r="M102"/>
  <c r="BK102" s="1"/>
  <c r="BM102" s="1"/>
  <c r="BQ101"/>
  <c r="BP101"/>
  <c r="BU101" s="1"/>
  <c r="BO101"/>
  <c r="W101"/>
  <c r="BK101" s="1"/>
  <c r="BM101" s="1"/>
  <c r="M101"/>
  <c r="BQ100"/>
  <c r="BP100"/>
  <c r="BO100"/>
  <c r="BU100" s="1"/>
  <c r="W100"/>
  <c r="M100"/>
  <c r="BK100" s="1"/>
  <c r="BM100" s="1"/>
  <c r="BQ99"/>
  <c r="BP99"/>
  <c r="BO99"/>
  <c r="W99"/>
  <c r="M99"/>
  <c r="BQ98"/>
  <c r="BP98"/>
  <c r="BO98"/>
  <c r="W98"/>
  <c r="M98"/>
  <c r="BK98" s="1"/>
  <c r="BM98" s="1"/>
  <c r="BQ97"/>
  <c r="BP97"/>
  <c r="BO97"/>
  <c r="W97"/>
  <c r="M97"/>
  <c r="BQ96"/>
  <c r="BP96"/>
  <c r="BO96"/>
  <c r="BU96" s="1"/>
  <c r="W96"/>
  <c r="M96"/>
  <c r="BK96" s="1"/>
  <c r="BM96" s="1"/>
  <c r="BQ95"/>
  <c r="BP95"/>
  <c r="BO95"/>
  <c r="W95"/>
  <c r="M95"/>
  <c r="BQ94"/>
  <c r="BP94"/>
  <c r="BO94"/>
  <c r="W94"/>
  <c r="M94"/>
  <c r="BK94" s="1"/>
  <c r="BM94" s="1"/>
  <c r="BQ93"/>
  <c r="BP93"/>
  <c r="BO93"/>
  <c r="W93"/>
  <c r="M93"/>
  <c r="BQ92"/>
  <c r="BP92"/>
  <c r="BO92"/>
  <c r="BU92" s="1"/>
  <c r="W92"/>
  <c r="M92"/>
  <c r="BK92" s="1"/>
  <c r="BM92" s="1"/>
  <c r="BQ91"/>
  <c r="BP91"/>
  <c r="BO91"/>
  <c r="W91"/>
  <c r="M91"/>
  <c r="BQ90"/>
  <c r="BP90"/>
  <c r="BO90"/>
  <c r="W90"/>
  <c r="M90"/>
  <c r="BK90" s="1"/>
  <c r="BM90" s="1"/>
  <c r="BQ89"/>
  <c r="BP89"/>
  <c r="BO89"/>
  <c r="W89"/>
  <c r="M89"/>
  <c r="BQ88"/>
  <c r="BP88"/>
  <c r="BO88"/>
  <c r="BU88" s="1"/>
  <c r="W88"/>
  <c r="M88"/>
  <c r="BK88" s="1"/>
  <c r="BM88" s="1"/>
  <c r="BQ87"/>
  <c r="BP87"/>
  <c r="BO87"/>
  <c r="W87"/>
  <c r="M87"/>
  <c r="BQ86"/>
  <c r="BP86"/>
  <c r="BO86"/>
  <c r="W86"/>
  <c r="M86"/>
  <c r="BK86" s="1"/>
  <c r="BM86" s="1"/>
  <c r="BQ85"/>
  <c r="BP85"/>
  <c r="BO85"/>
  <c r="W85"/>
  <c r="M85"/>
  <c r="BQ84"/>
  <c r="BP84"/>
  <c r="BO84"/>
  <c r="BU84" s="1"/>
  <c r="W84"/>
  <c r="M84"/>
  <c r="BK84" s="1"/>
  <c r="BM84" s="1"/>
  <c r="BQ83"/>
  <c r="BP83"/>
  <c r="BU83" s="1"/>
  <c r="BO83"/>
  <c r="W83"/>
  <c r="BK83" s="1"/>
  <c r="BM83" s="1"/>
  <c r="M83"/>
  <c r="BQ82"/>
  <c r="BP82"/>
  <c r="BO82"/>
  <c r="W82"/>
  <c r="M82"/>
  <c r="BK82" s="1"/>
  <c r="BM82" s="1"/>
  <c r="BQ81"/>
  <c r="BP81"/>
  <c r="BO81"/>
  <c r="W81"/>
  <c r="M81"/>
  <c r="BQ80"/>
  <c r="BP80"/>
  <c r="BO80"/>
  <c r="BU80" s="1"/>
  <c r="W80"/>
  <c r="M80"/>
  <c r="BK80" s="1"/>
  <c r="BM80" s="1"/>
  <c r="BQ79"/>
  <c r="BP79"/>
  <c r="BO79"/>
  <c r="W79"/>
  <c r="M79"/>
  <c r="BQ78"/>
  <c r="BP78"/>
  <c r="BO78"/>
  <c r="W78"/>
  <c r="M78"/>
  <c r="BK78" s="1"/>
  <c r="BM78" s="1"/>
  <c r="BQ77"/>
  <c r="BP77"/>
  <c r="BO77"/>
  <c r="W77"/>
  <c r="M77"/>
  <c r="BQ76"/>
  <c r="BP76"/>
  <c r="BO76"/>
  <c r="BU76" s="1"/>
  <c r="W76"/>
  <c r="M76"/>
  <c r="BK76" s="1"/>
  <c r="BM76" s="1"/>
  <c r="BQ75"/>
  <c r="BP75"/>
  <c r="BO75"/>
  <c r="W75"/>
  <c r="M75"/>
  <c r="BQ74"/>
  <c r="BP74"/>
  <c r="BO74"/>
  <c r="W74"/>
  <c r="M74"/>
  <c r="BK74" s="1"/>
  <c r="BM74" s="1"/>
  <c r="BQ73"/>
  <c r="BP73"/>
  <c r="BU73" s="1"/>
  <c r="BO73"/>
  <c r="W73"/>
  <c r="BK73" s="1"/>
  <c r="BM73" s="1"/>
  <c r="M73"/>
  <c r="BQ72"/>
  <c r="BP72"/>
  <c r="BO72"/>
  <c r="BU72" s="1"/>
  <c r="W72"/>
  <c r="M72"/>
  <c r="BK72" s="1"/>
  <c r="BM72" s="1"/>
  <c r="BQ71"/>
  <c r="BP71"/>
  <c r="BO71"/>
  <c r="W71"/>
  <c r="M71"/>
  <c r="BQ70"/>
  <c r="BP70"/>
  <c r="BO70"/>
  <c r="W70"/>
  <c r="M70"/>
  <c r="BK70" s="1"/>
  <c r="BM70" s="1"/>
  <c r="BQ69"/>
  <c r="BP69"/>
  <c r="BO69"/>
  <c r="W69"/>
  <c r="M69"/>
  <c r="BQ68"/>
  <c r="BP68"/>
  <c r="BO68"/>
  <c r="BU68" s="1"/>
  <c r="W68"/>
  <c r="M68"/>
  <c r="BK68" s="1"/>
  <c r="BM68" s="1"/>
  <c r="BQ67"/>
  <c r="BP67"/>
  <c r="BU67" s="1"/>
  <c r="BO67"/>
  <c r="W67"/>
  <c r="BK67" s="1"/>
  <c r="BM67" s="1"/>
  <c r="M67"/>
  <c r="BQ66"/>
  <c r="BP66"/>
  <c r="BO66"/>
  <c r="W66"/>
  <c r="M66"/>
  <c r="BK66" s="1"/>
  <c r="BM66" s="1"/>
  <c r="BQ65"/>
  <c r="BP65"/>
  <c r="BO65"/>
  <c r="W65"/>
  <c r="M65"/>
  <c r="BQ64"/>
  <c r="BP64"/>
  <c r="BO64"/>
  <c r="BU64" s="1"/>
  <c r="W64"/>
  <c r="M64"/>
  <c r="BK64" s="1"/>
  <c r="BM64" s="1"/>
  <c r="BQ63"/>
  <c r="BP63"/>
  <c r="BU63" s="1"/>
  <c r="BO63"/>
  <c r="W63"/>
  <c r="BK63" s="1"/>
  <c r="BM63" s="1"/>
  <c r="M63"/>
  <c r="BQ62"/>
  <c r="BP62"/>
  <c r="BO62"/>
  <c r="W62"/>
  <c r="M62"/>
  <c r="BK62" s="1"/>
  <c r="BM62" s="1"/>
  <c r="BQ61"/>
  <c r="BP61"/>
  <c r="BO61"/>
  <c r="W61"/>
  <c r="M61"/>
  <c r="BQ60"/>
  <c r="BP60"/>
  <c r="BO60"/>
  <c r="BU60" s="1"/>
  <c r="W60"/>
  <c r="M60"/>
  <c r="BK60" s="1"/>
  <c r="BM60" s="1"/>
  <c r="BQ59"/>
  <c r="BP59"/>
  <c r="BO59"/>
  <c r="W59"/>
  <c r="M59"/>
  <c r="BQ58"/>
  <c r="BP58"/>
  <c r="BO58"/>
  <c r="W58"/>
  <c r="M58"/>
  <c r="BK58" s="1"/>
  <c r="BM58" s="1"/>
  <c r="BQ57"/>
  <c r="BP57"/>
  <c r="BO57"/>
  <c r="W57"/>
  <c r="M57"/>
  <c r="BQ56"/>
  <c r="BP56"/>
  <c r="BO56"/>
  <c r="BU56" s="1"/>
  <c r="W56"/>
  <c r="M56"/>
  <c r="BK56" s="1"/>
  <c r="BM56" s="1"/>
  <c r="BQ55"/>
  <c r="BP55"/>
  <c r="BO55"/>
  <c r="W55"/>
  <c r="M55"/>
  <c r="BQ54"/>
  <c r="BP54"/>
  <c r="BO54"/>
  <c r="W54"/>
  <c r="M54"/>
  <c r="BK54" s="1"/>
  <c r="BM54" s="1"/>
  <c r="BQ53"/>
  <c r="BP53"/>
  <c r="BO53"/>
  <c r="W53"/>
  <c r="M53"/>
  <c r="BQ52"/>
  <c r="BP52"/>
  <c r="BO52"/>
  <c r="BU52" s="1"/>
  <c r="W52"/>
  <c r="M52"/>
  <c r="BK52" s="1"/>
  <c r="BM52" s="1"/>
  <c r="BQ51"/>
  <c r="BP51"/>
  <c r="BO51"/>
  <c r="W51"/>
  <c r="M51"/>
  <c r="BQ50"/>
  <c r="BP50"/>
  <c r="BO50"/>
  <c r="W50"/>
  <c r="M50"/>
  <c r="BK50" s="1"/>
  <c r="BM50" s="1"/>
  <c r="BQ49"/>
  <c r="BP49"/>
  <c r="BO49"/>
  <c r="W49"/>
  <c r="M49"/>
  <c r="BQ48"/>
  <c r="BP48"/>
  <c r="BO48"/>
  <c r="BU48" s="1"/>
  <c r="W48"/>
  <c r="M48"/>
  <c r="BK48" s="1"/>
  <c r="BM48" s="1"/>
  <c r="BQ47"/>
  <c r="BP47"/>
  <c r="BO47"/>
  <c r="W47"/>
  <c r="M47"/>
  <c r="BQ46"/>
  <c r="BP46"/>
  <c r="BO46"/>
  <c r="W46"/>
  <c r="M46"/>
  <c r="BK46" s="1"/>
  <c r="BM46" s="1"/>
  <c r="BQ45"/>
  <c r="BP45"/>
  <c r="BO45"/>
  <c r="W45"/>
  <c r="M45"/>
  <c r="BQ44"/>
  <c r="BP44"/>
  <c r="BO44"/>
  <c r="BU44" s="1"/>
  <c r="W44"/>
  <c r="M44"/>
  <c r="BK44" s="1"/>
  <c r="BM44" s="1"/>
  <c r="BQ43"/>
  <c r="BP43"/>
  <c r="BO43"/>
  <c r="W43"/>
  <c r="M43"/>
  <c r="BQ42"/>
  <c r="BP42"/>
  <c r="BO42"/>
  <c r="W42"/>
  <c r="M42"/>
  <c r="BK42" s="1"/>
  <c r="BM42" s="1"/>
  <c r="BQ41"/>
  <c r="BP41"/>
  <c r="BO41"/>
  <c r="W41"/>
  <c r="M41"/>
  <c r="BQ40"/>
  <c r="BP40"/>
  <c r="BO40"/>
  <c r="BU40" s="1"/>
  <c r="W40"/>
  <c r="M40"/>
  <c r="BK40" s="1"/>
  <c r="BM40" s="1"/>
  <c r="BQ39"/>
  <c r="BP39"/>
  <c r="BO39"/>
  <c r="W39"/>
  <c r="M39"/>
  <c r="BQ38"/>
  <c r="BP38"/>
  <c r="BO38"/>
  <c r="W38"/>
  <c r="M38"/>
  <c r="BQ37"/>
  <c r="BP37"/>
  <c r="BO37"/>
  <c r="W37"/>
  <c r="M37"/>
  <c r="BQ36"/>
  <c r="BP36"/>
  <c r="BO36"/>
  <c r="BU36" s="1"/>
  <c r="W36"/>
  <c r="M36"/>
  <c r="BK36" s="1"/>
  <c r="BM36" s="1"/>
  <c r="BQ35"/>
  <c r="BP35"/>
  <c r="BU35" s="1"/>
  <c r="BO35"/>
  <c r="W35"/>
  <c r="BK35" s="1"/>
  <c r="BM35" s="1"/>
  <c r="M35"/>
  <c r="BQ34"/>
  <c r="BP34"/>
  <c r="BO34"/>
  <c r="W34"/>
  <c r="M34"/>
  <c r="BK34" s="1"/>
  <c r="BM34" s="1"/>
  <c r="BQ33"/>
  <c r="BP33"/>
  <c r="BO33"/>
  <c r="W33"/>
  <c r="M33"/>
  <c r="BQ32"/>
  <c r="BP32"/>
  <c r="BO32"/>
  <c r="BU32" s="1"/>
  <c r="W32"/>
  <c r="M32"/>
  <c r="BK32" s="1"/>
  <c r="BM32" s="1"/>
  <c r="BQ31"/>
  <c r="BP31"/>
  <c r="BO31"/>
  <c r="W31"/>
  <c r="M31"/>
  <c r="BQ30"/>
  <c r="BP30"/>
  <c r="BO30"/>
  <c r="W30"/>
  <c r="M30"/>
  <c r="BK30" s="1"/>
  <c r="BM30" s="1"/>
  <c r="BQ29"/>
  <c r="BP29"/>
  <c r="BO29"/>
  <c r="W29"/>
  <c r="M29"/>
  <c r="BQ28"/>
  <c r="BP28"/>
  <c r="BO28"/>
  <c r="BU28" s="1"/>
  <c r="W28"/>
  <c r="M28"/>
  <c r="BK28" s="1"/>
  <c r="BM28" s="1"/>
  <c r="BQ27"/>
  <c r="BP27"/>
  <c r="BU27" s="1"/>
  <c r="BO27"/>
  <c r="W27"/>
  <c r="BK27" s="1"/>
  <c r="BM27" s="1"/>
  <c r="M27"/>
  <c r="BQ26"/>
  <c r="BP26"/>
  <c r="BO26"/>
  <c r="W26"/>
  <c r="M26"/>
  <c r="BK26" s="1"/>
  <c r="BM26" s="1"/>
  <c r="BQ25"/>
  <c r="BP25"/>
  <c r="BO25"/>
  <c r="W25"/>
  <c r="M25"/>
  <c r="BQ24"/>
  <c r="BP24"/>
  <c r="BO24"/>
  <c r="W24"/>
  <c r="M24"/>
  <c r="BK24" s="1"/>
  <c r="BM24" s="1"/>
  <c r="BQ23"/>
  <c r="BP23"/>
  <c r="BU23" s="1"/>
  <c r="BO23"/>
  <c r="W23"/>
  <c r="BK23" s="1"/>
  <c r="BM23" s="1"/>
  <c r="M23"/>
  <c r="BQ22"/>
  <c r="BP22"/>
  <c r="BO22"/>
  <c r="BU22" s="1"/>
  <c r="W22"/>
  <c r="M22"/>
  <c r="BK22" s="1"/>
  <c r="BM22" s="1"/>
  <c r="BQ21"/>
  <c r="BP21"/>
  <c r="BO21"/>
  <c r="W21"/>
  <c r="M21"/>
  <c r="BQ20"/>
  <c r="BP20"/>
  <c r="BO20"/>
  <c r="W20"/>
  <c r="M20"/>
  <c r="BK20" s="1"/>
  <c r="BM20" s="1"/>
  <c r="BQ19"/>
  <c r="BP19"/>
  <c r="BO19"/>
  <c r="W19"/>
  <c r="M19"/>
  <c r="BQ18"/>
  <c r="BP18"/>
  <c r="BO18"/>
  <c r="BU18" s="1"/>
  <c r="W18"/>
  <c r="M18"/>
  <c r="BK18" s="1"/>
  <c r="BM18" s="1"/>
  <c r="BQ17"/>
  <c r="BP17"/>
  <c r="BO17"/>
  <c r="W17"/>
  <c r="M17"/>
  <c r="BQ16"/>
  <c r="BP16"/>
  <c r="BO16"/>
  <c r="W16"/>
  <c r="M16"/>
  <c r="BK16" s="1"/>
  <c r="BM16" s="1"/>
  <c r="BQ15"/>
  <c r="BP15"/>
  <c r="BO15"/>
  <c r="W15"/>
  <c r="M15"/>
  <c r="BQ14"/>
  <c r="BP14"/>
  <c r="BO14"/>
  <c r="BU14" s="1"/>
  <c r="W14"/>
  <c r="M14"/>
  <c r="BK14" s="1"/>
  <c r="BM14" s="1"/>
  <c r="BW179"/>
  <c r="BQ179"/>
  <c r="BP179"/>
  <c r="BO179"/>
  <c r="BQ13"/>
  <c r="BP13"/>
  <c r="BO13"/>
  <c r="BX20" l="1"/>
  <c r="BY20"/>
  <c r="BZ20"/>
  <c r="BZ24"/>
  <c r="BX24"/>
  <c r="BY24"/>
  <c r="BU15"/>
  <c r="BK17"/>
  <c r="BM17" s="1"/>
  <c r="BU19"/>
  <c r="BK21"/>
  <c r="BM21" s="1"/>
  <c r="BK25"/>
  <c r="BM25" s="1"/>
  <c r="BK29"/>
  <c r="BM29" s="1"/>
  <c r="BU31"/>
  <c r="BK33"/>
  <c r="BM33" s="1"/>
  <c r="BK37"/>
  <c r="BM37" s="1"/>
  <c r="BU38"/>
  <c r="BU39"/>
  <c r="BK41"/>
  <c r="BM41" s="1"/>
  <c r="BU43"/>
  <c r="BK45"/>
  <c r="BM45" s="1"/>
  <c r="BU47"/>
  <c r="BK49"/>
  <c r="BM49" s="1"/>
  <c r="BU51"/>
  <c r="BK53"/>
  <c r="BM53" s="1"/>
  <c r="BU55"/>
  <c r="BK57"/>
  <c r="BM57" s="1"/>
  <c r="BU59"/>
  <c r="BK61"/>
  <c r="BM61" s="1"/>
  <c r="BK65"/>
  <c r="BM65" s="1"/>
  <c r="BK69"/>
  <c r="BM69" s="1"/>
  <c r="BU71"/>
  <c r="BU75"/>
  <c r="BK77"/>
  <c r="BM77" s="1"/>
  <c r="BU79"/>
  <c r="BK81"/>
  <c r="BM81" s="1"/>
  <c r="BK85"/>
  <c r="BM85" s="1"/>
  <c r="BU87"/>
  <c r="BK89"/>
  <c r="BM89" s="1"/>
  <c r="BU91"/>
  <c r="BK93"/>
  <c r="BM93" s="1"/>
  <c r="BU95"/>
  <c r="BK97"/>
  <c r="BM97" s="1"/>
  <c r="BU99"/>
  <c r="BU103"/>
  <c r="BK105"/>
  <c r="BM105" s="1"/>
  <c r="BU107"/>
  <c r="BK109"/>
  <c r="BM109" s="1"/>
  <c r="BY14"/>
  <c r="BZ14"/>
  <c r="BX14"/>
  <c r="BU20"/>
  <c r="BY22"/>
  <c r="BZ22"/>
  <c r="BX22"/>
  <c r="BX26"/>
  <c r="BY26"/>
  <c r="BZ26"/>
  <c r="BY30"/>
  <c r="BX30"/>
  <c r="BZ30"/>
  <c r="BY34"/>
  <c r="BZ34"/>
  <c r="BX34"/>
  <c r="BZ42"/>
  <c r="BX42"/>
  <c r="BY42"/>
  <c r="BX46"/>
  <c r="BY46"/>
  <c r="BZ46"/>
  <c r="BX50"/>
  <c r="BZ50"/>
  <c r="BY50"/>
  <c r="BY54"/>
  <c r="BZ54"/>
  <c r="BX54"/>
  <c r="BY58"/>
  <c r="BZ58"/>
  <c r="BX58"/>
  <c r="BX62"/>
  <c r="BY62"/>
  <c r="BZ62"/>
  <c r="BZ66"/>
  <c r="BX66"/>
  <c r="BY66"/>
  <c r="BX70"/>
  <c r="BY70"/>
  <c r="BZ70"/>
  <c r="BZ74"/>
  <c r="BX74"/>
  <c r="BY74"/>
  <c r="BX82"/>
  <c r="BY82"/>
  <c r="BZ82"/>
  <c r="BX86"/>
  <c r="BY86"/>
  <c r="BZ86"/>
  <c r="BZ90"/>
  <c r="BX90"/>
  <c r="BY90"/>
  <c r="BY94"/>
  <c r="BX94"/>
  <c r="BZ94"/>
  <c r="BY98"/>
  <c r="BZ98"/>
  <c r="BX98"/>
  <c r="BX102"/>
  <c r="BY102"/>
  <c r="BZ102"/>
  <c r="BU104"/>
  <c r="BZ106"/>
  <c r="BY106"/>
  <c r="BX106"/>
  <c r="BU108"/>
  <c r="BU16"/>
  <c r="BY18"/>
  <c r="BZ18"/>
  <c r="BX18"/>
  <c r="BU24"/>
  <c r="BU13"/>
  <c r="BK15"/>
  <c r="BM15" s="1"/>
  <c r="BU17"/>
  <c r="BK19"/>
  <c r="BM19" s="1"/>
  <c r="BU21"/>
  <c r="BU25"/>
  <c r="BU29"/>
  <c r="BK31"/>
  <c r="BM31" s="1"/>
  <c r="BU33"/>
  <c r="BU37"/>
  <c r="BK38"/>
  <c r="BM38" s="1"/>
  <c r="BK39"/>
  <c r="BM39" s="1"/>
  <c r="BU41"/>
  <c r="BK43"/>
  <c r="BM43" s="1"/>
  <c r="BU45"/>
  <c r="BK47"/>
  <c r="BM47" s="1"/>
  <c r="BU49"/>
  <c r="BK51"/>
  <c r="BM51" s="1"/>
  <c r="BU53"/>
  <c r="BK55"/>
  <c r="BM55" s="1"/>
  <c r="BU57"/>
  <c r="BK59"/>
  <c r="BM59" s="1"/>
  <c r="BU61"/>
  <c r="BU65"/>
  <c r="BU69"/>
  <c r="BK71"/>
  <c r="BM71" s="1"/>
  <c r="BK75"/>
  <c r="BM75" s="1"/>
  <c r="BU77"/>
  <c r="BK79"/>
  <c r="BM79" s="1"/>
  <c r="BU81"/>
  <c r="BU85"/>
  <c r="BK87"/>
  <c r="BM87" s="1"/>
  <c r="BU89"/>
  <c r="BK91"/>
  <c r="BM91" s="1"/>
  <c r="BU93"/>
  <c r="BK95"/>
  <c r="BM95" s="1"/>
  <c r="BU97"/>
  <c r="BK99"/>
  <c r="BM99" s="1"/>
  <c r="BK103"/>
  <c r="BM103" s="1"/>
  <c r="BU105"/>
  <c r="BK107"/>
  <c r="BM107" s="1"/>
  <c r="BU109"/>
  <c r="BK111"/>
  <c r="BM111" s="1"/>
  <c r="BX16"/>
  <c r="BY16"/>
  <c r="BZ16"/>
  <c r="BU26"/>
  <c r="BY28"/>
  <c r="BZ28"/>
  <c r="BX28"/>
  <c r="BU30"/>
  <c r="BZ32"/>
  <c r="BY32"/>
  <c r="BX32"/>
  <c r="BU34"/>
  <c r="BX40"/>
  <c r="BY40"/>
  <c r="BZ40"/>
  <c r="BU42"/>
  <c r="BX44"/>
  <c r="BZ44"/>
  <c r="BY44"/>
  <c r="BU46"/>
  <c r="BY48"/>
  <c r="BX48"/>
  <c r="BZ48"/>
  <c r="BU50"/>
  <c r="BX52"/>
  <c r="BY52"/>
  <c r="BZ52"/>
  <c r="BU54"/>
  <c r="BX56"/>
  <c r="BY56"/>
  <c r="BZ56"/>
  <c r="BU58"/>
  <c r="BX60"/>
  <c r="BZ60"/>
  <c r="BY60"/>
  <c r="BU62"/>
  <c r="BX64"/>
  <c r="BZ64"/>
  <c r="BY64"/>
  <c r="BU66"/>
  <c r="BY68"/>
  <c r="BX68"/>
  <c r="BZ68"/>
  <c r="BU70"/>
  <c r="BX72"/>
  <c r="BZ72"/>
  <c r="BY72"/>
  <c r="BU74"/>
  <c r="BX76"/>
  <c r="BY76"/>
  <c r="BZ76"/>
  <c r="BU78"/>
  <c r="BX80"/>
  <c r="BY80"/>
  <c r="BZ80"/>
  <c r="BU82"/>
  <c r="BY84"/>
  <c r="BZ84"/>
  <c r="BX84"/>
  <c r="BU86"/>
  <c r="BX88"/>
  <c r="BZ88"/>
  <c r="BY88"/>
  <c r="BU90"/>
  <c r="BX92"/>
  <c r="BY92"/>
  <c r="BZ92"/>
  <c r="BU94"/>
  <c r="BX96"/>
  <c r="BY96"/>
  <c r="BZ96"/>
  <c r="BU98"/>
  <c r="BX100"/>
  <c r="BY100"/>
  <c r="BZ100"/>
  <c r="BU102"/>
  <c r="BZ104"/>
  <c r="BY104"/>
  <c r="BX104"/>
  <c r="BU106"/>
  <c r="BX108"/>
  <c r="BY108"/>
  <c r="BZ108"/>
  <c r="BY81"/>
  <c r="BX81"/>
  <c r="BZ81"/>
  <c r="BX110"/>
  <c r="BZ110"/>
  <c r="BY110"/>
  <c r="BX78"/>
  <c r="BZ78"/>
  <c r="BY78"/>
  <c r="BY36"/>
  <c r="BZ36"/>
  <c r="BX36"/>
  <c r="BX101"/>
  <c r="BZ101"/>
  <c r="BY101"/>
  <c r="BY83"/>
  <c r="BX83"/>
  <c r="BZ83"/>
  <c r="BX73"/>
  <c r="BZ73"/>
  <c r="BY73"/>
  <c r="BY67"/>
  <c r="BX67"/>
  <c r="BZ67"/>
  <c r="BX63"/>
  <c r="BZ63"/>
  <c r="BY63"/>
  <c r="BX38"/>
  <c r="BZ38"/>
  <c r="BY38"/>
  <c r="BX35"/>
  <c r="BZ35"/>
  <c r="BY35"/>
  <c r="BY27"/>
  <c r="BX27"/>
  <c r="BZ27"/>
  <c r="BX23"/>
  <c r="BZ23"/>
  <c r="BY23"/>
  <c r="BU179"/>
  <c r="W13"/>
  <c r="M13"/>
  <c r="BQ12"/>
  <c r="BP12"/>
  <c r="BO12"/>
  <c r="W12"/>
  <c r="M12"/>
  <c r="BK12" s="1"/>
  <c r="BM12" s="1"/>
  <c r="BQ11"/>
  <c r="BP11"/>
  <c r="BO11"/>
  <c r="W11"/>
  <c r="M11"/>
  <c r="BK11" s="1"/>
  <c r="BM11" s="1"/>
  <c r="BQ10"/>
  <c r="BP10"/>
  <c r="BO10"/>
  <c r="BU10" s="1"/>
  <c r="W10"/>
  <c r="M10"/>
  <c r="BP9"/>
  <c r="BO9"/>
  <c r="BU9" s="1"/>
  <c r="AG9"/>
  <c r="W9"/>
  <c r="M9"/>
  <c r="AG8"/>
  <c r="BL8" s="1"/>
  <c r="W8"/>
  <c r="M8"/>
  <c r="AP7"/>
  <c r="AG7"/>
  <c r="W7"/>
  <c r="M7"/>
  <c r="BZ11" l="1"/>
  <c r="BY11"/>
  <c r="BX11"/>
  <c r="BK8"/>
  <c r="BK10"/>
  <c r="BM10" s="1"/>
  <c r="BU12"/>
  <c r="BZ99"/>
  <c r="BX99"/>
  <c r="BY99"/>
  <c r="BX91"/>
  <c r="BY91"/>
  <c r="BZ91"/>
  <c r="BY71"/>
  <c r="BZ71"/>
  <c r="BX71"/>
  <c r="BZ59"/>
  <c r="BX59"/>
  <c r="BY59"/>
  <c r="BZ51"/>
  <c r="BX51"/>
  <c r="BY51"/>
  <c r="BY43"/>
  <c r="BX43"/>
  <c r="BZ43"/>
  <c r="BZ15"/>
  <c r="BX15"/>
  <c r="BY15"/>
  <c r="BY93"/>
  <c r="BZ93"/>
  <c r="BX93"/>
  <c r="BZ85"/>
  <c r="BX85"/>
  <c r="BY85"/>
  <c r="BX61"/>
  <c r="BY61"/>
  <c r="BZ61"/>
  <c r="BX53"/>
  <c r="BY53"/>
  <c r="BZ53"/>
  <c r="BX45"/>
  <c r="BY45"/>
  <c r="BZ45"/>
  <c r="BZ29"/>
  <c r="BX29"/>
  <c r="BY29"/>
  <c r="BX17"/>
  <c r="BY17"/>
  <c r="BZ17"/>
  <c r="BX107"/>
  <c r="BY107"/>
  <c r="BZ107"/>
  <c r="BZ79"/>
  <c r="BX79"/>
  <c r="BY79"/>
  <c r="BY109"/>
  <c r="BZ109"/>
  <c r="BX109"/>
  <c r="BZ37"/>
  <c r="BX37"/>
  <c r="BY37"/>
  <c r="BX25"/>
  <c r="BY25"/>
  <c r="BZ25"/>
  <c r="BZ12"/>
  <c r="BY12"/>
  <c r="BX12"/>
  <c r="BZ95"/>
  <c r="BX95"/>
  <c r="BY95"/>
  <c r="BX87"/>
  <c r="BY87"/>
  <c r="BZ87"/>
  <c r="BZ55"/>
  <c r="BX55"/>
  <c r="BY55"/>
  <c r="BX47"/>
  <c r="BZ47"/>
  <c r="BY47"/>
  <c r="BX39"/>
  <c r="BY39"/>
  <c r="BZ39"/>
  <c r="BX31"/>
  <c r="BY31"/>
  <c r="BZ31"/>
  <c r="BZ19"/>
  <c r="BX19"/>
  <c r="BY19"/>
  <c r="BX97"/>
  <c r="BY97"/>
  <c r="BZ97"/>
  <c r="BY89"/>
  <c r="BZ89"/>
  <c r="BX89"/>
  <c r="BX69"/>
  <c r="BY69"/>
  <c r="BZ69"/>
  <c r="BX57"/>
  <c r="BY57"/>
  <c r="BZ57"/>
  <c r="BY49"/>
  <c r="BZ49"/>
  <c r="BX49"/>
  <c r="BY41"/>
  <c r="BZ41"/>
  <c r="BX41"/>
  <c r="BX33"/>
  <c r="BY33"/>
  <c r="BZ33"/>
  <c r="BX21"/>
  <c r="BY21"/>
  <c r="BZ21"/>
  <c r="BK9"/>
  <c r="BM9" s="1"/>
  <c r="BU11"/>
  <c r="BK13"/>
  <c r="BM13" s="1"/>
  <c r="BN11" s="1"/>
  <c r="BZ111"/>
  <c r="BX111"/>
  <c r="BY111"/>
  <c r="BY103"/>
  <c r="BZ103"/>
  <c r="BX103"/>
  <c r="BX75"/>
  <c r="BY75"/>
  <c r="BZ75"/>
  <c r="BZ105"/>
  <c r="BX105"/>
  <c r="BY105"/>
  <c r="BY77"/>
  <c r="BZ77"/>
  <c r="BX77"/>
  <c r="BY65"/>
  <c r="BZ65"/>
  <c r="BX65"/>
  <c r="BN26"/>
  <c r="BN18"/>
  <c r="BN10"/>
  <c r="BN25"/>
  <c r="BN17"/>
  <c r="BN20"/>
  <c r="BN12"/>
  <c r="BN27"/>
  <c r="BN19"/>
  <c r="BX13"/>
  <c r="BZ13"/>
  <c r="BY13"/>
  <c r="BN22"/>
  <c r="BN14"/>
  <c r="BN21"/>
  <c r="BN13"/>
  <c r="BN24"/>
  <c r="BN16"/>
  <c r="BN23"/>
  <c r="BN15"/>
  <c r="BN140" l="1"/>
  <c r="BN154"/>
  <c r="BX10"/>
  <c r="BY10"/>
  <c r="BZ10"/>
  <c r="BN9"/>
  <c r="BK179"/>
  <c r="BM179" s="1"/>
  <c r="BM181"/>
  <c r="BY181" s="1"/>
  <c r="BN146" l="1"/>
  <c r="BN114"/>
  <c r="BN82"/>
  <c r="BN50"/>
  <c r="BN137"/>
  <c r="BN105"/>
  <c r="BN73"/>
  <c r="BN41"/>
  <c r="BN160"/>
  <c r="BN116"/>
  <c r="BN84"/>
  <c r="BN52"/>
  <c r="BN139"/>
  <c r="BN107"/>
  <c r="BN75"/>
  <c r="BN43"/>
  <c r="BN158"/>
  <c r="BN126"/>
  <c r="BN94"/>
  <c r="BN62"/>
  <c r="BN30"/>
  <c r="BN149"/>
  <c r="BN117"/>
  <c r="BN85"/>
  <c r="BN53"/>
  <c r="BN128"/>
  <c r="BN96"/>
  <c r="BN64"/>
  <c r="BN32"/>
  <c r="BN151"/>
  <c r="BN119"/>
  <c r="BN87"/>
  <c r="BN55"/>
  <c r="BN138"/>
  <c r="BN106"/>
  <c r="BN74"/>
  <c r="BN42"/>
  <c r="BN129"/>
  <c r="BN97"/>
  <c r="BN65"/>
  <c r="BN33"/>
  <c r="BN144"/>
  <c r="BN108"/>
  <c r="BN76"/>
  <c r="BN44"/>
  <c r="BN131"/>
  <c r="BN99"/>
  <c r="BN67"/>
  <c r="BN35"/>
  <c r="BN150"/>
  <c r="BN118"/>
  <c r="BN86"/>
  <c r="BN54"/>
  <c r="BN141"/>
  <c r="BN109"/>
  <c r="BN77"/>
  <c r="BN45"/>
  <c r="BN120"/>
  <c r="BN88"/>
  <c r="BN56"/>
  <c r="BN143"/>
  <c r="BN47"/>
  <c r="BN130"/>
  <c r="BN98"/>
  <c r="BN66"/>
  <c r="BN34"/>
  <c r="BN153"/>
  <c r="BN121"/>
  <c r="BN89"/>
  <c r="BN57"/>
  <c r="BN132"/>
  <c r="BN100"/>
  <c r="BN68"/>
  <c r="BN36"/>
  <c r="BN155"/>
  <c r="BN123"/>
  <c r="BN91"/>
  <c r="BN59"/>
  <c r="BN142"/>
  <c r="BN110"/>
  <c r="BN78"/>
  <c r="BN46"/>
  <c r="BN133"/>
  <c r="BN101"/>
  <c r="BN69"/>
  <c r="BN37"/>
  <c r="BN152"/>
  <c r="BN112"/>
  <c r="BN80"/>
  <c r="BN48"/>
  <c r="BN135"/>
  <c r="BN103"/>
  <c r="BN71"/>
  <c r="BN39"/>
  <c r="BN111"/>
  <c r="BN122"/>
  <c r="BN90"/>
  <c r="BN58"/>
  <c r="BN145"/>
  <c r="BN113"/>
  <c r="BN81"/>
  <c r="BN49"/>
  <c r="BN124"/>
  <c r="BN92"/>
  <c r="BN60"/>
  <c r="BN28"/>
  <c r="BN147"/>
  <c r="BN115"/>
  <c r="BN83"/>
  <c r="BN51"/>
  <c r="BN148"/>
  <c r="BN134"/>
  <c r="BN102"/>
  <c r="BN70"/>
  <c r="BN38"/>
  <c r="BN157"/>
  <c r="BN125"/>
  <c r="BN93"/>
  <c r="BN61"/>
  <c r="BN29"/>
  <c r="BN136"/>
  <c r="BN104"/>
  <c r="BN72"/>
  <c r="BN40"/>
  <c r="BN159"/>
  <c r="BN127"/>
  <c r="BN95"/>
  <c r="BN63"/>
  <c r="BN31"/>
  <c r="BN79"/>
  <c r="BN156"/>
  <c r="BN182"/>
  <c r="BX181"/>
  <c r="BZ181"/>
  <c r="BX9"/>
  <c r="BZ9"/>
  <c r="BY9"/>
  <c r="BY179"/>
  <c r="BX179"/>
  <c r="BN179"/>
  <c r="BZ179"/>
  <c r="BN181"/>
  <c r="BY164" l="1"/>
  <c r="BX164"/>
  <c r="BZ164"/>
</calcChain>
</file>

<file path=xl/sharedStrings.xml><?xml version="1.0" encoding="utf-8"?>
<sst xmlns="http://schemas.openxmlformats.org/spreadsheetml/2006/main" count="424" uniqueCount="417">
  <si>
    <t>CP</t>
  </si>
  <si>
    <t>ES</t>
  </si>
  <si>
    <t>RANK</t>
  </si>
  <si>
    <t>VIGNAN'S INSTITUTE OF ENGINEERING FOR WOMEN :: VISAKHAPATNAM</t>
  </si>
  <si>
    <t>EXAMINATION CELL</t>
  </si>
  <si>
    <t xml:space="preserve">TOTAL </t>
  </si>
  <si>
    <t>%</t>
  </si>
  <si>
    <t>secured distinction 
and not failed 
in atleast one subject</t>
  </si>
  <si>
    <t>M-I</t>
  </si>
  <si>
    <t>S.No.</t>
  </si>
  <si>
    <t>Roll No.</t>
  </si>
  <si>
    <t>Name of the Student</t>
  </si>
  <si>
    <t>ENG-I</t>
  </si>
  <si>
    <t>CP Lab</t>
  </si>
  <si>
    <t>Failed in atleast one subject</t>
  </si>
  <si>
    <t>secured SECOND  class and 
not failed in atleast 
one subject</t>
  </si>
  <si>
    <t>secured first class and 
not failed in atleast 
one subject</t>
  </si>
  <si>
    <t>I - I</t>
  </si>
  <si>
    <t>SEMESTER</t>
  </si>
  <si>
    <t xml:space="preserve">SUBJECTS </t>
  </si>
  <si>
    <t>CREDITS</t>
  </si>
  <si>
    <t>ED</t>
  </si>
  <si>
    <t>I - II</t>
  </si>
  <si>
    <t>EACH SEMESTER CREDITS</t>
  </si>
  <si>
    <t>I-I</t>
  </si>
  <si>
    <t>I-II</t>
  </si>
  <si>
    <t xml:space="preserve"> TOTAL 
CREDITS</t>
  </si>
  <si>
    <t>Regular</t>
  </si>
  <si>
    <t>Later</t>
  </si>
  <si>
    <t>EM</t>
  </si>
  <si>
    <t>PEHV</t>
  </si>
  <si>
    <t>ECS Lab-1</t>
  </si>
  <si>
    <t>E-II</t>
  </si>
  <si>
    <t>EC</t>
  </si>
  <si>
    <t>M-III</t>
  </si>
  <si>
    <t>EC Lab</t>
  </si>
  <si>
    <t>EP</t>
  </si>
  <si>
    <t>EP LAB</t>
  </si>
  <si>
    <t>ECS LAB</t>
  </si>
  <si>
    <t>M-II MM</t>
  </si>
  <si>
    <t>EPV IT</t>
  </si>
  <si>
    <t>13NM1A0501</t>
  </si>
  <si>
    <t>ADAPA LAVANYA</t>
  </si>
  <si>
    <t>13NM1A0502</t>
  </si>
  <si>
    <t>ADARI BHARGAVI</t>
  </si>
  <si>
    <t>13NM1A0503</t>
  </si>
  <si>
    <t>ADDALA SARVANI</t>
  </si>
  <si>
    <t>13NM1A0504</t>
  </si>
  <si>
    <t>ADIREDDI DEVI PRIYANKA</t>
  </si>
  <si>
    <t>13NM1A0505</t>
  </si>
  <si>
    <t>ADIREDDY ANITHA</t>
  </si>
  <si>
    <t>13NM1A0506</t>
  </si>
  <si>
    <t>ALLA JHANSI RANI</t>
  </si>
  <si>
    <t>13NM1A0507</t>
  </si>
  <si>
    <t>ANDANAPALLI SRIVATSAVI</t>
  </si>
  <si>
    <t>13NM1A0508</t>
  </si>
  <si>
    <t>ANDRA DIVYA SRI KRANTHI</t>
  </si>
  <si>
    <t>13NM1A0509</t>
  </si>
  <si>
    <t>ARISAM SRIMANJU</t>
  </si>
  <si>
    <t>13NM1A0510</t>
  </si>
  <si>
    <t>ARREPU SRAVYA</t>
  </si>
  <si>
    <t>13NM1A0511</t>
  </si>
  <si>
    <t>AVUTHU PRATYUSHA</t>
  </si>
  <si>
    <t>13NM1A0512</t>
  </si>
  <si>
    <t>BALINENI JASMITHA</t>
  </si>
  <si>
    <t>13NM1A0513</t>
  </si>
  <si>
    <t>BALIREDDY SRUJANA</t>
  </si>
  <si>
    <t>13NM1A0514</t>
  </si>
  <si>
    <t>BANDARU MEENA</t>
  </si>
  <si>
    <t>13NM1A0515</t>
  </si>
  <si>
    <t>BATTULA BALA JYOTHI RAVALI</t>
  </si>
  <si>
    <t>13NM1A0516</t>
  </si>
  <si>
    <t>BAYYAPU PRIYA BHARGAVI</t>
  </si>
  <si>
    <t>13NM1A0517</t>
  </si>
  <si>
    <t>BHUPATHIRAJU KEERTHI</t>
  </si>
  <si>
    <t>13NM1A0518</t>
  </si>
  <si>
    <t>BODDETI VINODINI</t>
  </si>
  <si>
    <t>13NM1A0519</t>
  </si>
  <si>
    <t>BOKAM BHARATHI</t>
  </si>
  <si>
    <t>13NM1A0520</t>
  </si>
  <si>
    <t>BONDA DEVI</t>
  </si>
  <si>
    <t>13NM1A0521</t>
  </si>
  <si>
    <t>BOORAVILLI JAGRUTHI</t>
  </si>
  <si>
    <t>13NM1A0522</t>
  </si>
  <si>
    <t>BUGATHA VARALAKSHMI</t>
  </si>
  <si>
    <t>13NM1A0523</t>
  </si>
  <si>
    <t>CHANDANALA SOWMYA</t>
  </si>
  <si>
    <t>13NM1A0524</t>
  </si>
  <si>
    <t>CHAPPA SANTHI</t>
  </si>
  <si>
    <t>13NM1A0525</t>
  </si>
  <si>
    <t>CHELLARAPU SNEHA</t>
  </si>
  <si>
    <t>13NM1A0526</t>
  </si>
  <si>
    <t>CHINNI SUSANNA</t>
  </si>
  <si>
    <t>13NM1A0527</t>
  </si>
  <si>
    <t>CHOKKAKULA APARNA</t>
  </si>
  <si>
    <t>13NM1A0528</t>
  </si>
  <si>
    <t>DASARI SWETHA MOUNICA</t>
  </si>
  <si>
    <t>13NM1A0529</t>
  </si>
  <si>
    <t>DEVARAPALLI BHAVANI</t>
  </si>
  <si>
    <t>13NM1A0530</t>
  </si>
  <si>
    <t>DEVARASETTI LAVANYA</t>
  </si>
  <si>
    <t>13NM1A0531</t>
  </si>
  <si>
    <t>DINDI JHANSI</t>
  </si>
  <si>
    <t>13NM1A0532</t>
  </si>
  <si>
    <t>DIVYA GORLI</t>
  </si>
  <si>
    <t>13NM1A0533</t>
  </si>
  <si>
    <t>DODDI ALEKHYA</t>
  </si>
  <si>
    <t>13NM1A0534</t>
  </si>
  <si>
    <t>DOGGA PALLAVI</t>
  </si>
  <si>
    <t>13NM1A0535</t>
  </si>
  <si>
    <t>DONDAPATI SANGEETHA</t>
  </si>
  <si>
    <t>13NM1A0536</t>
  </si>
  <si>
    <t>DUBASI ALEKHYA</t>
  </si>
  <si>
    <t>13NM1A0537</t>
  </si>
  <si>
    <t>DUDDUPUDI RATNA SHANTI</t>
  </si>
  <si>
    <t>13NM1A0538</t>
  </si>
  <si>
    <t>DUNGALA VIJAYA</t>
  </si>
  <si>
    <t>13NM1A0539</t>
  </si>
  <si>
    <t>G SUDHESHNA</t>
  </si>
  <si>
    <t>13NM1A0540</t>
  </si>
  <si>
    <t>GIDIJALA VENKATA SAIRATNA MALA</t>
  </si>
  <si>
    <t>13NM1A0541</t>
  </si>
  <si>
    <t>GOGULAMUDI HARIKA</t>
  </si>
  <si>
    <t>13NM1A0542</t>
  </si>
  <si>
    <t>GOLUKONDA SIREESHA</t>
  </si>
  <si>
    <t>13NM1A0543</t>
  </si>
  <si>
    <t>GONTINA ANITHA KRISHNA</t>
  </si>
  <si>
    <t>13NM1A0544</t>
  </si>
  <si>
    <t>GORLE HEMA SAI SREE</t>
  </si>
  <si>
    <t>13NM1A0545</t>
  </si>
  <si>
    <t>GUDALA MANASA</t>
  </si>
  <si>
    <t>13NM1A0546</t>
  </si>
  <si>
    <t>GUNTUBOINA SRAVANI</t>
  </si>
  <si>
    <t>13NM1A0547</t>
  </si>
  <si>
    <t>JAJULA VASAVI</t>
  </si>
  <si>
    <t>13NM1A0548</t>
  </si>
  <si>
    <t>JAMI PRANATHI</t>
  </si>
  <si>
    <t>13NM1A0549</t>
  </si>
  <si>
    <t>JAMPANA HARIKA</t>
  </si>
  <si>
    <t>13NM1A0550</t>
  </si>
  <si>
    <t>JETTI SREESRAVYA</t>
  </si>
  <si>
    <t>13NM1A0551</t>
  </si>
  <si>
    <t>KAJOL RASHMI SAHU</t>
  </si>
  <si>
    <t>13NM1A0552</t>
  </si>
  <si>
    <t>KALINGI MADHURI</t>
  </si>
  <si>
    <t>13NM1A0553</t>
  </si>
  <si>
    <t>KAMSU GEETANJALI</t>
  </si>
  <si>
    <t>13NM1A0554</t>
  </si>
  <si>
    <t xml:space="preserve">KARANAM BHARATHI SANTOSHI KUMARI
</t>
  </si>
  <si>
    <t>13NM1A0555</t>
  </si>
  <si>
    <t>KARRI BHAVANA</t>
  </si>
  <si>
    <t>13NM1A0556</t>
  </si>
  <si>
    <t>KARRI DIVYA</t>
  </si>
  <si>
    <t>13NM1A0557</t>
  </si>
  <si>
    <t>KARRI DURGA BHAVANI</t>
  </si>
  <si>
    <t>13NM1A0558</t>
  </si>
  <si>
    <t>KATIPOMU SATYA JYOTHI PRIYA</t>
  </si>
  <si>
    <t>13NM1A0559</t>
  </si>
  <si>
    <t>KILAMBI D P PRIYA SIRISHA</t>
  </si>
  <si>
    <t>13NM1A0560</t>
  </si>
  <si>
    <t>KOLUSU RAVALI</t>
  </si>
  <si>
    <t>13NM1A0561</t>
  </si>
  <si>
    <t>KOMMIREDDY AKHILA</t>
  </si>
  <si>
    <t>13NM1A0562</t>
  </si>
  <si>
    <t>KOTA SNEHA</t>
  </si>
  <si>
    <t>13NM1A0563</t>
  </si>
  <si>
    <t>KOTANA GEETA LAKSHMI PRIYANKA</t>
  </si>
  <si>
    <t>13NM1A0564</t>
  </si>
  <si>
    <t>KOTHAKOTA JHANSI</t>
  </si>
  <si>
    <t>13NM1A0565</t>
  </si>
  <si>
    <t>KOVVURI SWATHI</t>
  </si>
  <si>
    <t>13NM1A0566</t>
  </si>
  <si>
    <t>KURAPATI KALYANI</t>
  </si>
  <si>
    <t>13NM1A0567</t>
  </si>
  <si>
    <t>LAGISETTI MANASA</t>
  </si>
  <si>
    <t>13NM1A0568</t>
  </si>
  <si>
    <t>LAKAMSANI SIRISHA</t>
  </si>
  <si>
    <t>13NM1A0569</t>
  </si>
  <si>
    <t>LAKKOJU LALITHA LAVANYA KUMARI</t>
  </si>
  <si>
    <t>13NM1A0570</t>
  </si>
  <si>
    <t>M R L BHAVANI</t>
  </si>
  <si>
    <t>13NM1A0571</t>
  </si>
  <si>
    <t>MALLIPEDDI RESHMA CHOWDARY</t>
  </si>
  <si>
    <t>13NM1A0572</t>
  </si>
  <si>
    <t>MAMATA MAHATO</t>
  </si>
  <si>
    <t>13NM1A0573</t>
  </si>
  <si>
    <t>MANSOOR RIZWANA SHERIN</t>
  </si>
  <si>
    <t>13NM1A0574</t>
  </si>
  <si>
    <t>MEKALA KIRANMAYI</t>
  </si>
  <si>
    <t>13NM1A0575</t>
  </si>
  <si>
    <t>MIDATHADA DEEPTHI</t>
  </si>
  <si>
    <t>13NM1A0576</t>
  </si>
  <si>
    <t>MIKKILINENI SINDHURA</t>
  </si>
  <si>
    <t>13NM1A0577</t>
  </si>
  <si>
    <t>MIRTHINTI LASYA RAVALI</t>
  </si>
  <si>
    <t>13NM1A0578</t>
  </si>
  <si>
    <t>MUDDU DURGA BHAVANI</t>
  </si>
  <si>
    <t>13NM1A0579</t>
  </si>
  <si>
    <t>MUMMINA BHARGAVI</t>
  </si>
  <si>
    <t>13NM1A0580</t>
  </si>
  <si>
    <t>MUNGARA DEEPIKA</t>
  </si>
  <si>
    <t>13NM1A0581</t>
  </si>
  <si>
    <t>NAGULAPALLI SARIKA</t>
  </si>
  <si>
    <t>13NM1A0582</t>
  </si>
  <si>
    <t>NARIPPINNI LIKHITHA</t>
  </si>
  <si>
    <t>13NM1A0583</t>
  </si>
  <si>
    <t>NEMALIPURI POOJA</t>
  </si>
  <si>
    <t>13NM1A0584</t>
  </si>
  <si>
    <t>NODAGALA AMRUTHA PRIYANKA</t>
  </si>
  <si>
    <t>13NM1A0585</t>
  </si>
  <si>
    <t>PADALA ANVESHITHA</t>
  </si>
  <si>
    <t>13NM1A0586</t>
  </si>
  <si>
    <t>PALAKOLANU RAGINI</t>
  </si>
  <si>
    <t>13NM1A0587</t>
  </si>
  <si>
    <t>PALLA AMRUTHA</t>
  </si>
  <si>
    <t>13NM1A0588</t>
  </si>
  <si>
    <t>PARASURAMPURAM DEVI BHAVYA</t>
  </si>
  <si>
    <t>13NM1A0589</t>
  </si>
  <si>
    <t>PATIBANDLA HARINI SREE</t>
  </si>
  <si>
    <t>13NM1A0590</t>
  </si>
  <si>
    <t>PATNAIKUNI RAMA SANTOSHI</t>
  </si>
  <si>
    <t>13NM1A0591</t>
  </si>
  <si>
    <t>PATTA DEEPIKA</t>
  </si>
  <si>
    <t>13NM1A0592</t>
  </si>
  <si>
    <t>PEDDIREDDY LAVANYA</t>
  </si>
  <si>
    <t>13NM1A0593</t>
  </si>
  <si>
    <t>PEERUKATLA LEPAKSHI</t>
  </si>
  <si>
    <t>13NM1A0594</t>
  </si>
  <si>
    <t>PENNAM LAKSHMI VAIBHAVI</t>
  </si>
  <si>
    <t>13NM1A0595</t>
  </si>
  <si>
    <t xml:space="preserve">PERICHERLA VINEETHA </t>
  </si>
  <si>
    <t>13NM1A0596</t>
  </si>
  <si>
    <t>PERLA SWATHI</t>
  </si>
  <si>
    <t>13NM1A0597</t>
  </si>
  <si>
    <t>PILLA GAYATRI</t>
  </si>
  <si>
    <t>13NM1A0598</t>
  </si>
  <si>
    <t>PRATYUSHA BULUSU</t>
  </si>
  <si>
    <t>13NM1A0599</t>
  </si>
  <si>
    <t>PUDI SANDHYA</t>
  </si>
  <si>
    <t>13NM1A05A0</t>
  </si>
  <si>
    <t>PULIDINDI SRINANDINI</t>
  </si>
  <si>
    <t>13NM1A05A1</t>
  </si>
  <si>
    <t>PUNYAMANTHULA LEELA</t>
  </si>
  <si>
    <t>13NM1A05A2</t>
  </si>
  <si>
    <t>PUTTA SHARMILA</t>
  </si>
  <si>
    <t>13NM1A05A3</t>
  </si>
  <si>
    <t>RAJ NANDINI KUMARI YADAV</t>
  </si>
  <si>
    <t>13NM1A05A4</t>
  </si>
  <si>
    <t>RAMATHOTA HIMA BINDU</t>
  </si>
  <si>
    <t>13NM1A05A5</t>
  </si>
  <si>
    <t>RATNALA SUSHMA</t>
  </si>
  <si>
    <t>13NM1A05A6</t>
  </si>
  <si>
    <t>RAVUPALLI DEVI SOUJANYA</t>
  </si>
  <si>
    <t>13NM1A05A7</t>
  </si>
  <si>
    <t>REDDY ANWESHITA</t>
  </si>
  <si>
    <t>13NM1A05A8</t>
  </si>
  <si>
    <t>SABBATHI PALLAVI</t>
  </si>
  <si>
    <t>13NM1A05A9</t>
  </si>
  <si>
    <t>SABEHA</t>
  </si>
  <si>
    <t>13NM1A05B0</t>
  </si>
  <si>
    <t>SABHAVAT VINEETHA</t>
  </si>
  <si>
    <t>13NM1A05B1</t>
  </si>
  <si>
    <t>SADASIVUNI RAGHAVI</t>
  </si>
  <si>
    <t>13NM1A05B2</t>
  </si>
  <si>
    <t>SANTHULURI VENKATA NAGA SRIVALLI</t>
  </si>
  <si>
    <t>13NM1A05B3</t>
  </si>
  <si>
    <t>SARAGADAM VAISHALI</t>
  </si>
  <si>
    <t>13NM1A05B4</t>
  </si>
  <si>
    <t>SARIPALLI SWATHI</t>
  </si>
  <si>
    <t>13NM1A05B5</t>
  </si>
  <si>
    <t>SASANAPURI DIVYA</t>
  </si>
  <si>
    <t>13NM1A05B6</t>
  </si>
  <si>
    <t>SINGULURI LEELA SATYA JYOTHI</t>
  </si>
  <si>
    <t>13NM1A05B7</t>
  </si>
  <si>
    <t>SOMIREDDY SINDHUJA</t>
  </si>
  <si>
    <t>13NM1A05B8</t>
  </si>
  <si>
    <t>SONTHENA TANOOJA RANI</t>
  </si>
  <si>
    <t>13NM1A05B9</t>
  </si>
  <si>
    <t>TAGARAMPUDI HARITHA</t>
  </si>
  <si>
    <t>13NM1A05C0</t>
  </si>
  <si>
    <t>TAMADA MARY GRACY</t>
  </si>
  <si>
    <t>13NM1A05C1</t>
  </si>
  <si>
    <t>TAMMINA VASAVI</t>
  </si>
  <si>
    <t>13NM1A05C2</t>
  </si>
  <si>
    <t>TANDRANGI DIVYASRI</t>
  </si>
  <si>
    <t>13NM1A05C3</t>
  </si>
  <si>
    <t>UDAMALA ANUSHA</t>
  </si>
  <si>
    <t>13NM1A05C4</t>
  </si>
  <si>
    <t>UTTARALA HEMASRI</t>
  </si>
  <si>
    <t>13NM1A05C5</t>
  </si>
  <si>
    <t>VAKAMULLU VASUNDHARA</t>
  </si>
  <si>
    <t>13NM1A05C6</t>
  </si>
  <si>
    <t>VARADA DIVYA</t>
  </si>
  <si>
    <t>13NM1A05C7</t>
  </si>
  <si>
    <t>VELAMURI MANASA</t>
  </si>
  <si>
    <t>13NM1A05C8</t>
  </si>
  <si>
    <t>VESALAPU AJITHA</t>
  </si>
  <si>
    <t>13NM1A05C9</t>
  </si>
  <si>
    <t>VETUKURI LAKSHMIBHAVANI</t>
  </si>
  <si>
    <t>13NM1A05D0</t>
  </si>
  <si>
    <t>YELAMANCHILI NAVYA SRI</t>
  </si>
  <si>
    <t>13NM1A05D1</t>
  </si>
  <si>
    <t>YELLAMALLI SATYA SYAMALA</t>
  </si>
  <si>
    <t>13NM1A05D2</t>
  </si>
  <si>
    <t>YELUGUBANTI NAVEENA</t>
  </si>
  <si>
    <t>13NM1A05D3</t>
  </si>
  <si>
    <t>YENNETI MONIKA VENKATA SWETHA</t>
  </si>
  <si>
    <t>(2013 Admitted Batch)</t>
  </si>
  <si>
    <t>14NM5A0501</t>
  </si>
  <si>
    <t>BADDETI DEVI</t>
  </si>
  <si>
    <t>14NM5A0502</t>
  </si>
  <si>
    <t>BALLINA MOHANA LAKSHMI</t>
  </si>
  <si>
    <t>14NM5A0503</t>
  </si>
  <si>
    <t>BANDARU VIJAYA BHARATHI</t>
  </si>
  <si>
    <t>14NM5A0504</t>
  </si>
  <si>
    <t>BHUMIREDDI DIVYA</t>
  </si>
  <si>
    <t>14NM5A0505</t>
  </si>
  <si>
    <t>BOBBILI SARANYA</t>
  </si>
  <si>
    <t>14NM5A0506</t>
  </si>
  <si>
    <t>BOJA DEVISRI</t>
  </si>
  <si>
    <t>14NM5A0507</t>
  </si>
  <si>
    <t>CHINTAGUNTI RENUKA</t>
  </si>
  <si>
    <t>14NM5A0508</t>
  </si>
  <si>
    <t>DARA SOWJANYA</t>
  </si>
  <si>
    <t>14NM5A0509</t>
  </si>
  <si>
    <t>JAJULA PRASANNA</t>
  </si>
  <si>
    <t>14NM5A0510</t>
  </si>
  <si>
    <t>JAMI KAVITHA</t>
  </si>
  <si>
    <t>14NM5A0511</t>
  </si>
  <si>
    <t>KADHA USHA INDRAJA</t>
  </si>
  <si>
    <t>14NM5A0512</t>
  </si>
  <si>
    <t>KANNURU DEVI</t>
  </si>
  <si>
    <t>14NM5A0513</t>
  </si>
  <si>
    <t>KODURU BALA SAI ARUNA</t>
  </si>
  <si>
    <t>14NM5A0514</t>
  </si>
  <si>
    <t>MASAVARAPU YAMINI</t>
  </si>
  <si>
    <t>14NM5A0515</t>
  </si>
  <si>
    <t>MUNUKOTI MANASA</t>
  </si>
  <si>
    <t>14NM5A0516</t>
  </si>
  <si>
    <t>NAIDU SUBHA SRI</t>
  </si>
  <si>
    <t>14NM5A0517</t>
  </si>
  <si>
    <t>PETAKAMSETTI LALITHA</t>
  </si>
  <si>
    <t>14NM5A0518</t>
  </si>
  <si>
    <t>POTNOORU SRAVANI</t>
  </si>
  <si>
    <t>14NM5A0519</t>
  </si>
  <si>
    <t>PYLA MOWNIKA</t>
  </si>
  <si>
    <t>14NM5A0520</t>
  </si>
  <si>
    <t>SINGARAPU LAKSHMI PRASANNA</t>
  </si>
  <si>
    <t>14NM5A0521</t>
  </si>
  <si>
    <t>SARAGADAM DIVYASRI</t>
  </si>
  <si>
    <t>14NM5A0522</t>
  </si>
  <si>
    <t>VANGAPANDU RAJESWARI</t>
  </si>
  <si>
    <t>14NM5A0523</t>
  </si>
  <si>
    <t>PATIBANDLA KRANTHI KARUNA</t>
  </si>
  <si>
    <t>II - I</t>
  </si>
  <si>
    <t>II-I</t>
  </si>
  <si>
    <t>MEFA</t>
  </si>
  <si>
    <t>DS</t>
  </si>
  <si>
    <t>DLD</t>
  </si>
  <si>
    <t>MFCS</t>
  </si>
  <si>
    <t>OOPS</t>
  </si>
  <si>
    <t>DS LAB</t>
  </si>
  <si>
    <t>OOPS LAB</t>
  </si>
  <si>
    <t>DLD LAB</t>
  </si>
  <si>
    <t>SEMINOR</t>
  </si>
  <si>
    <t>12NM1A0563</t>
  </si>
  <si>
    <t>MATTAPARTHI SWATHI PRIYA</t>
  </si>
  <si>
    <t>EDC 
27</t>
  </si>
  <si>
    <t>P&amp;S
51</t>
  </si>
  <si>
    <t>ECP
62</t>
  </si>
  <si>
    <t>DS LAB
69</t>
  </si>
  <si>
    <t>EDC LAB
60</t>
  </si>
  <si>
    <t>MM 
48</t>
  </si>
  <si>
    <t>EP
9</t>
  </si>
  <si>
    <t>EP&amp;ED L
60</t>
  </si>
  <si>
    <t>CP LAB
54</t>
  </si>
  <si>
    <t>EC-II
32</t>
  </si>
  <si>
    <t>ES
56</t>
  </si>
  <si>
    <t>II - II</t>
  </si>
  <si>
    <t>II-II</t>
  </si>
  <si>
    <t>P&amp;S</t>
  </si>
  <si>
    <t>JP</t>
  </si>
  <si>
    <t>FLAT</t>
  </si>
  <si>
    <t>CO</t>
  </si>
  <si>
    <t>ADS</t>
  </si>
  <si>
    <t>ADS LAB</t>
  </si>
  <si>
    <t>FOSS LAB</t>
  </si>
  <si>
    <t>JP LAB</t>
  </si>
  <si>
    <t>EW  ENG
58    58</t>
  </si>
  <si>
    <t>IPR</t>
  </si>
  <si>
    <t>III - I</t>
  </si>
  <si>
    <t>CD</t>
  </si>
  <si>
    <t>PPL</t>
  </si>
  <si>
    <t>DBMS</t>
  </si>
  <si>
    <t>OS</t>
  </si>
  <si>
    <t>DC</t>
  </si>
  <si>
    <t>CD LAB</t>
  </si>
  <si>
    <t>OS&amp;LP LAB</t>
  </si>
  <si>
    <t>DBMS LAB</t>
  </si>
  <si>
    <t>12NM1A0594</t>
  </si>
  <si>
    <t>ROJA DUKKIPATI</t>
  </si>
  <si>
    <t>13NM5A0503</t>
  </si>
  <si>
    <t xml:space="preserve">KARRA ANUSHA </t>
  </si>
  <si>
    <t>III-I</t>
  </si>
  <si>
    <t>later</t>
  </si>
  <si>
    <t>OVERALL TOTAL</t>
  </si>
  <si>
    <t>III - II</t>
  </si>
  <si>
    <t>III-II</t>
  </si>
  <si>
    <t>SE</t>
  </si>
  <si>
    <t>DWM</t>
  </si>
  <si>
    <t>CN</t>
  </si>
  <si>
    <t>DAA</t>
  </si>
  <si>
    <t>WT</t>
  </si>
  <si>
    <t xml:space="preserve">CN NP </t>
  </si>
  <si>
    <t>SE LAB</t>
  </si>
  <si>
    <t>WT LAB</t>
  </si>
  <si>
    <t>JNTU External Marks Statement   -  UPTO III - II</t>
  </si>
</sst>
</file>

<file path=xl/styles.xml><?xml version="1.0" encoding="utf-8"?>
<styleSheet xmlns="http://schemas.openxmlformats.org/spreadsheetml/2006/main">
  <numFmts count="1">
    <numFmt numFmtId="164" formatCode="0;[Red]0"/>
  </numFmts>
  <fonts count="54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  <charset val="204"/>
    </font>
    <font>
      <sz val="10"/>
      <name val="Times"/>
      <family val="1"/>
    </font>
    <font>
      <b/>
      <sz val="9"/>
      <name val="Times"/>
      <family val="1"/>
    </font>
    <font>
      <sz val="9"/>
      <name val="Times"/>
      <family val="1"/>
    </font>
    <font>
      <sz val="10"/>
      <color indexed="8"/>
      <name val="Times"/>
      <family val="1"/>
    </font>
    <font>
      <b/>
      <sz val="14"/>
      <name val="Times"/>
      <family val="1"/>
    </font>
    <font>
      <sz val="8"/>
      <name val="Times"/>
      <family val="1"/>
    </font>
    <font>
      <sz val="12"/>
      <name val="Times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Times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Arial"/>
      <family val="2"/>
    </font>
    <font>
      <b/>
      <u/>
      <sz val="18"/>
      <name val="Arial"/>
      <family val="2"/>
    </font>
    <font>
      <b/>
      <sz val="18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"/>
      <family val="1"/>
    </font>
    <font>
      <b/>
      <sz val="14"/>
      <name val="Times New Roman"/>
      <family val="1"/>
      <charset val="204"/>
    </font>
    <font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"/>
      <family val="1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4"/>
      <name val="Times"/>
      <family val="1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1">
    <xf numFmtId="0" fontId="0" fillId="0" borderId="0" applyNumberFormat="0" applyFill="0" applyBorder="0" applyProtection="0">
      <alignment vertical="top" wrapText="1"/>
    </xf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7" applyNumberFormat="0" applyAlignment="0" applyProtection="0"/>
    <xf numFmtId="0" fontId="26" fillId="28" borderId="8" applyNumberFormat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2" fillId="30" borderId="7" applyNumberFormat="0" applyAlignment="0" applyProtection="0"/>
    <xf numFmtId="0" fontId="33" fillId="0" borderId="12" applyNumberFormat="0" applyFill="0" applyAlignment="0" applyProtection="0"/>
    <xf numFmtId="0" fontId="34" fillId="31" borderId="0" applyNumberFormat="0" applyBorder="0" applyAlignment="0" applyProtection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32" borderId="13" applyNumberFormat="0" applyFont="0" applyAlignment="0" applyProtection="0"/>
    <xf numFmtId="0" fontId="35" fillId="27" borderId="14" applyNumberFormat="0" applyAlignment="0" applyProtection="0"/>
    <xf numFmtId="0" fontId="36" fillId="0" borderId="0" applyNumberFormat="0" applyFill="0" applyBorder="0" applyAlignment="0" applyProtection="0"/>
    <xf numFmtId="0" fontId="37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3">
    <xf numFmtId="0" fontId="0" fillId="0" borderId="0" xfId="0">
      <alignment vertical="top" wrapText="1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/>
    <xf numFmtId="0" fontId="9" fillId="0" borderId="1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0" fontId="9" fillId="0" borderId="0" xfId="0" applyFont="1">
      <alignment vertical="top" wrapText="1"/>
    </xf>
    <xf numFmtId="0" fontId="9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7" fillId="34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Alignment="1"/>
    <xf numFmtId="2" fontId="9" fillId="0" borderId="0" xfId="0" applyNumberFormat="1" applyFont="1">
      <alignment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9" fillId="34" borderId="0" xfId="0" applyFont="1" applyFill="1" applyAlignment="1">
      <alignment vertical="center"/>
    </xf>
    <xf numFmtId="0" fontId="17" fillId="0" borderId="1" xfId="0" applyFont="1" applyBorder="1" applyAlignment="1">
      <alignment vertical="center"/>
    </xf>
    <xf numFmtId="0" fontId="9" fillId="34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39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/>
    </xf>
    <xf numFmtId="0" fontId="16" fillId="3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vertical="center"/>
    </xf>
    <xf numFmtId="0" fontId="0" fillId="35" borderId="0" xfId="0" applyFill="1" applyAlignment="1">
      <alignment horizontal="center" vertical="center"/>
    </xf>
    <xf numFmtId="0" fontId="18" fillId="35" borderId="1" xfId="0" applyFont="1" applyFill="1" applyBorder="1" applyAlignment="1">
      <alignment horizontal="center" vertical="center"/>
    </xf>
    <xf numFmtId="0" fontId="19" fillId="35" borderId="1" xfId="0" applyFont="1" applyFill="1" applyBorder="1" applyAlignment="1">
      <alignment horizontal="center" vertical="center"/>
    </xf>
    <xf numFmtId="0" fontId="20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center" vertical="center" wrapText="1"/>
    </xf>
    <xf numFmtId="2" fontId="18" fillId="35" borderId="1" xfId="0" applyNumberFormat="1" applyFont="1" applyFill="1" applyBorder="1" applyAlignment="1">
      <alignment horizontal="center" vertical="center"/>
    </xf>
    <xf numFmtId="1" fontId="16" fillId="35" borderId="1" xfId="0" applyNumberFormat="1" applyFont="1" applyFill="1" applyBorder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>
      <alignment vertical="top" wrapText="1"/>
    </xf>
    <xf numFmtId="0" fontId="8" fillId="38" borderId="26" xfId="0" applyFont="1" applyFill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9" fillId="0" borderId="0" xfId="0" applyFont="1" applyBorder="1">
      <alignment vertical="top" wrapText="1"/>
    </xf>
    <xf numFmtId="0" fontId="20" fillId="44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46" fillId="38" borderId="26" xfId="0" applyFont="1" applyFill="1" applyBorder="1" applyAlignment="1">
      <alignment horizontal="center" vertical="center" wrapText="1"/>
    </xf>
    <xf numFmtId="0" fontId="46" fillId="0" borderId="26" xfId="0" applyFont="1" applyFill="1" applyBorder="1" applyAlignment="1">
      <alignment horizontal="center" vertical="center" wrapText="1"/>
    </xf>
    <xf numFmtId="0" fontId="20" fillId="45" borderId="1" xfId="0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38" borderId="0" xfId="0" applyFont="1" applyFill="1">
      <alignment vertical="top" wrapText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48" fillId="0" borderId="1" xfId="46" applyFont="1" applyBorder="1" applyAlignment="1" applyProtection="1">
      <alignment horizontal="center" vertical="center" wrapText="1"/>
      <protection hidden="1"/>
    </xf>
    <xf numFmtId="0" fontId="48" fillId="0" borderId="1" xfId="46" applyFont="1" applyBorder="1" applyAlignment="1" applyProtection="1">
      <alignment horizontal="center" vertical="center"/>
      <protection hidden="1"/>
    </xf>
    <xf numFmtId="0" fontId="43" fillId="0" borderId="1" xfId="0" applyFont="1" applyBorder="1" applyAlignment="1" applyProtection="1">
      <alignment horizontal="center" vertical="center"/>
      <protection hidden="1"/>
    </xf>
    <xf numFmtId="0" fontId="52" fillId="43" borderId="1" xfId="0" applyFont="1" applyFill="1" applyBorder="1" applyAlignment="1" applyProtection="1">
      <alignment horizontal="center" vertical="center"/>
      <protection hidden="1"/>
    </xf>
    <xf numFmtId="0" fontId="49" fillId="35" borderId="6" xfId="0" applyFont="1" applyFill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20" fillId="38" borderId="1" xfId="0" applyFont="1" applyFill="1" applyBorder="1" applyAlignment="1" applyProtection="1">
      <alignment horizontal="center" vertical="center" wrapText="1"/>
      <protection hidden="1"/>
    </xf>
    <xf numFmtId="0" fontId="46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20" fillId="34" borderId="1" xfId="0" applyFont="1" applyFill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0" fillId="38" borderId="1" xfId="0" applyFill="1" applyBorder="1" applyAlignment="1" applyProtection="1">
      <alignment horizontal="center" vertical="center" wrapText="1"/>
      <protection hidden="1"/>
    </xf>
    <xf numFmtId="0" fontId="20" fillId="38" borderId="1" xfId="0" applyFont="1" applyFill="1" applyBorder="1" applyAlignment="1" applyProtection="1">
      <alignment horizontal="center" vertical="center"/>
      <protection hidden="1"/>
    </xf>
    <xf numFmtId="0" fontId="46" fillId="38" borderId="1" xfId="0" applyFont="1" applyFill="1" applyBorder="1" applyAlignment="1" applyProtection="1">
      <alignment horizontal="center" vertical="center"/>
      <protection hidden="1"/>
    </xf>
    <xf numFmtId="0" fontId="13" fillId="38" borderId="1" xfId="0" applyFont="1" applyFill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7" fillId="34" borderId="1" xfId="0" applyFont="1" applyFill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0" fontId="50" fillId="0" borderId="3" xfId="46" applyFont="1" applyBorder="1" applyAlignment="1" applyProtection="1">
      <alignment horizontal="center" vertical="center"/>
      <protection hidden="1"/>
    </xf>
    <xf numFmtId="0" fontId="50" fillId="0" borderId="28" xfId="46" applyFont="1" applyBorder="1" applyAlignment="1" applyProtection="1">
      <alignment horizontal="center" vertical="center"/>
      <protection hidden="1"/>
    </xf>
    <xf numFmtId="0" fontId="49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51" fillId="0" borderId="3" xfId="46" applyFont="1" applyBorder="1" applyAlignment="1" applyProtection="1">
      <alignment horizontal="center" vertical="center"/>
      <protection hidden="1"/>
    </xf>
    <xf numFmtId="0" fontId="51" fillId="0" borderId="3" xfId="46" applyFont="1" applyBorder="1" applyAlignment="1" applyProtection="1">
      <alignment horizontal="center" vertical="center" wrapText="1"/>
      <protection hidden="1"/>
    </xf>
    <xf numFmtId="0" fontId="51" fillId="0" borderId="28" xfId="46" applyFont="1" applyBorder="1" applyAlignment="1" applyProtection="1">
      <alignment horizontal="center" vertical="center"/>
      <protection hidden="1"/>
    </xf>
    <xf numFmtId="0" fontId="51" fillId="0" borderId="21" xfId="46" applyFont="1" applyBorder="1" applyAlignment="1" applyProtection="1">
      <alignment horizontal="center" vertical="center" wrapText="1"/>
      <protection hidden="1"/>
    </xf>
    <xf numFmtId="0" fontId="7" fillId="36" borderId="2" xfId="0" applyFont="1" applyFill="1" applyBorder="1" applyAlignment="1" applyProtection="1">
      <alignment horizontal="center" vertical="center" wrapText="1"/>
      <protection hidden="1"/>
    </xf>
    <xf numFmtId="0" fontId="8" fillId="36" borderId="1" xfId="0" applyFont="1" applyFill="1" applyBorder="1" applyAlignment="1" applyProtection="1">
      <alignment horizontal="center" vertical="center" wrapText="1"/>
      <protection hidden="1"/>
    </xf>
    <xf numFmtId="0" fontId="8" fillId="36" borderId="2" xfId="0" applyFont="1" applyFill="1" applyBorder="1" applyAlignment="1" applyProtection="1">
      <alignment horizontal="center" vertical="center" wrapText="1"/>
      <protection hidden="1"/>
    </xf>
    <xf numFmtId="0" fontId="8" fillId="36" borderId="26" xfId="0" applyFont="1" applyFill="1" applyBorder="1" applyAlignment="1" applyProtection="1">
      <alignment horizontal="center" vertical="center" wrapText="1"/>
      <protection hidden="1"/>
    </xf>
    <xf numFmtId="0" fontId="7" fillId="36" borderId="26" xfId="0" applyFont="1" applyFill="1" applyBorder="1" applyAlignment="1" applyProtection="1">
      <alignment horizontal="center" vertical="center" wrapText="1"/>
      <protection hidden="1"/>
    </xf>
    <xf numFmtId="0" fontId="44" fillId="36" borderId="26" xfId="0" applyFont="1" applyFill="1" applyBorder="1" applyAlignment="1" applyProtection="1">
      <alignment horizontal="center" vertical="center" wrapText="1"/>
      <protection hidden="1"/>
    </xf>
    <xf numFmtId="0" fontId="53" fillId="36" borderId="0" xfId="0" applyFont="1" applyFill="1" applyAlignment="1" applyProtection="1">
      <alignment horizontal="center" vertical="center"/>
      <protection hidden="1"/>
    </xf>
    <xf numFmtId="0" fontId="21" fillId="0" borderId="1" xfId="0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/>
      <protection hidden="1"/>
    </xf>
    <xf numFmtId="0" fontId="12" fillId="33" borderId="1" xfId="0" applyFont="1" applyFill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18" fillId="35" borderId="1" xfId="0" applyFont="1" applyFill="1" applyBorder="1" applyAlignment="1" applyProtection="1">
      <alignment horizontal="center" vertical="center"/>
      <protection hidden="1"/>
    </xf>
    <xf numFmtId="0" fontId="45" fillId="0" borderId="1" xfId="0" applyFont="1" applyBorder="1" applyAlignment="1" applyProtection="1">
      <alignment horizontal="center" vertical="center"/>
      <protection hidden="1"/>
    </xf>
    <xf numFmtId="0" fontId="45" fillId="0" borderId="1" xfId="0" applyFont="1" applyFill="1" applyBorder="1" applyAlignment="1" applyProtection="1">
      <alignment horizontal="center" vertical="center"/>
      <protection hidden="1"/>
    </xf>
    <xf numFmtId="0" fontId="20" fillId="35" borderId="1" xfId="0" applyFont="1" applyFill="1" applyBorder="1" applyAlignment="1" applyProtection="1">
      <alignment horizontal="center" vertical="center"/>
      <protection hidden="1"/>
    </xf>
    <xf numFmtId="0" fontId="8" fillId="35" borderId="26" xfId="0" applyFont="1" applyFill="1" applyBorder="1" applyAlignment="1" applyProtection="1">
      <alignment horizontal="center" vertical="center" wrapText="1"/>
      <protection hidden="1"/>
    </xf>
    <xf numFmtId="0" fontId="8" fillId="0" borderId="26" xfId="0" applyFont="1" applyFill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44" fillId="35" borderId="26" xfId="0" applyFont="1" applyFill="1" applyBorder="1" applyAlignment="1" applyProtection="1">
      <alignment horizontal="center" vertical="center" wrapText="1"/>
      <protection hidden="1"/>
    </xf>
    <xf numFmtId="0" fontId="20" fillId="0" borderId="1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0" fontId="39" fillId="0" borderId="1" xfId="0" applyFont="1" applyBorder="1" applyAlignment="1" applyProtection="1">
      <alignment horizontal="center" vertical="center"/>
      <protection hidden="1"/>
    </xf>
    <xf numFmtId="0" fontId="46" fillId="38" borderId="26" xfId="0" applyFont="1" applyFill="1" applyBorder="1" applyAlignment="1" applyProtection="1">
      <alignment horizontal="center" vertical="center" wrapText="1"/>
      <protection hidden="1"/>
    </xf>
    <xf numFmtId="0" fontId="46" fillId="0" borderId="26" xfId="0" applyFont="1" applyFill="1" applyBorder="1" applyAlignment="1" applyProtection="1">
      <alignment horizontal="center" vertical="center" wrapText="1"/>
      <protection hidden="1"/>
    </xf>
    <xf numFmtId="0" fontId="46" fillId="0" borderId="1" xfId="0" applyFont="1" applyFill="1" applyBorder="1" applyAlignment="1" applyProtection="1">
      <alignment horizontal="center" vertical="center" wrapText="1"/>
      <protection hidden="1"/>
    </xf>
    <xf numFmtId="0" fontId="46" fillId="38" borderId="1" xfId="0" applyFont="1" applyFill="1" applyBorder="1" applyAlignment="1" applyProtection="1">
      <alignment horizontal="center" vertical="center" wrapText="1"/>
      <protection hidden="1"/>
    </xf>
    <xf numFmtId="0" fontId="20" fillId="44" borderId="1" xfId="0" applyFont="1" applyFill="1" applyBorder="1" applyAlignment="1" applyProtection="1">
      <alignment horizontal="center" vertical="center" wrapText="1"/>
      <protection hidden="1"/>
    </xf>
    <xf numFmtId="0" fontId="20" fillId="45" borderId="1" xfId="0" applyFont="1" applyFill="1" applyBorder="1" applyAlignment="1" applyProtection="1">
      <alignment horizontal="center" vertical="center" wrapText="1"/>
      <protection hidden="1"/>
    </xf>
    <xf numFmtId="2" fontId="13" fillId="0" borderId="1" xfId="0" applyNumberFormat="1" applyFont="1" applyBorder="1" applyAlignment="1" applyProtection="1">
      <alignment horizontal="center" vertical="center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1" fillId="0" borderId="0" xfId="71" applyAlignment="1" applyProtection="1">
      <alignment horizontal="center" vertical="center"/>
      <protection hidden="1"/>
    </xf>
    <xf numFmtId="0" fontId="1" fillId="0" borderId="0" xfId="72" applyAlignment="1" applyProtection="1">
      <alignment horizontal="center" vertical="center"/>
      <protection hidden="1"/>
    </xf>
    <xf numFmtId="0" fontId="1" fillId="0" borderId="0" xfId="73" applyAlignment="1" applyProtection="1">
      <alignment horizontal="center" vertical="center"/>
      <protection hidden="1"/>
    </xf>
    <xf numFmtId="0" fontId="1" fillId="0" borderId="0" xfId="74" applyAlignment="1" applyProtection="1">
      <alignment horizontal="center" vertical="center"/>
      <protection hidden="1"/>
    </xf>
    <xf numFmtId="0" fontId="1" fillId="0" borderId="0" xfId="75" applyAlignment="1" applyProtection="1">
      <alignment horizontal="center" vertical="center"/>
      <protection hidden="1"/>
    </xf>
    <xf numFmtId="0" fontId="17" fillId="34" borderId="1" xfId="0" applyFont="1" applyFill="1" applyBorder="1" applyAlignment="1" applyProtection="1">
      <alignment horizontal="left" vertical="center" wrapText="1"/>
      <protection hidden="1"/>
    </xf>
    <xf numFmtId="0" fontId="1" fillId="0" borderId="0" xfId="76" applyAlignment="1" applyProtection="1">
      <alignment horizontal="center" vertical="center"/>
      <protection hidden="1"/>
    </xf>
    <xf numFmtId="0" fontId="1" fillId="0" borderId="0" xfId="77" applyAlignment="1" applyProtection="1">
      <alignment horizontal="center" vertical="center"/>
      <protection hidden="1"/>
    </xf>
    <xf numFmtId="0" fontId="1" fillId="0" borderId="0" xfId="78" applyAlignment="1" applyProtection="1">
      <alignment horizontal="center" vertical="center"/>
      <protection hidden="1"/>
    </xf>
    <xf numFmtId="0" fontId="1" fillId="0" borderId="0" xfId="79" applyAlignment="1" applyProtection="1">
      <alignment horizontal="center" vertical="center"/>
      <protection hidden="1"/>
    </xf>
    <xf numFmtId="0" fontId="1" fillId="0" borderId="0" xfId="80" applyAlignment="1" applyProtection="1">
      <alignment horizontal="center" vertical="center"/>
      <protection hidden="1"/>
    </xf>
    <xf numFmtId="0" fontId="39" fillId="0" borderId="1" xfId="0" applyFont="1" applyBorder="1" applyAlignment="1" applyProtection="1">
      <alignment horizontal="left" vertical="center"/>
      <protection hidden="1"/>
    </xf>
    <xf numFmtId="0" fontId="13" fillId="0" borderId="2" xfId="0" applyFont="1" applyBorder="1" applyAlignment="1" applyProtection="1">
      <alignment horizontal="center" vertical="center" wrapText="1"/>
      <protection hidden="1"/>
    </xf>
    <xf numFmtId="0" fontId="20" fillId="38" borderId="2" xfId="0" applyFont="1" applyFill="1" applyBorder="1" applyAlignment="1" applyProtection="1">
      <alignment horizontal="center" vertical="center"/>
      <protection hidden="1"/>
    </xf>
    <xf numFmtId="0" fontId="13" fillId="0" borderId="2" xfId="0" applyFont="1" applyFill="1" applyBorder="1" applyProtection="1">
      <alignment vertical="top" wrapText="1"/>
      <protection hidden="1"/>
    </xf>
    <xf numFmtId="0" fontId="9" fillId="38" borderId="1" xfId="0" applyFont="1" applyFill="1" applyBorder="1" applyAlignment="1" applyProtection="1">
      <alignment horizontal="center" vertical="center"/>
      <protection hidden="1"/>
    </xf>
    <xf numFmtId="0" fontId="39" fillId="38" borderId="1" xfId="0" applyFont="1" applyFill="1" applyBorder="1" applyAlignment="1" applyProtection="1">
      <alignment horizontal="center" vertical="center"/>
      <protection hidden="1"/>
    </xf>
    <xf numFmtId="0" fontId="47" fillId="38" borderId="1" xfId="0" applyFont="1" applyFill="1" applyBorder="1" applyAlignment="1" applyProtection="1">
      <alignment horizontal="left" vertical="center" wrapText="1"/>
      <protection hidden="1"/>
    </xf>
    <xf numFmtId="0" fontId="13" fillId="38" borderId="2" xfId="0" applyFont="1" applyFill="1" applyBorder="1" applyAlignment="1" applyProtection="1">
      <alignment horizontal="center" vertical="center" wrapText="1"/>
      <protection hidden="1"/>
    </xf>
    <xf numFmtId="0" fontId="13" fillId="38" borderId="2" xfId="0" applyFont="1" applyFill="1" applyBorder="1" applyAlignment="1" applyProtection="1">
      <alignment horizontal="center" vertical="center"/>
      <protection hidden="1"/>
    </xf>
    <xf numFmtId="0" fontId="13" fillId="38" borderId="1" xfId="0" applyFont="1" applyFill="1" applyBorder="1" applyProtection="1">
      <alignment vertical="top" wrapText="1"/>
      <protection hidden="1"/>
    </xf>
    <xf numFmtId="2" fontId="13" fillId="38" borderId="1" xfId="0" applyNumberFormat="1" applyFont="1" applyFill="1" applyBorder="1" applyAlignment="1" applyProtection="1">
      <alignment horizontal="center" vertical="center"/>
      <protection hidden="1"/>
    </xf>
    <xf numFmtId="0" fontId="47" fillId="34" borderId="1" xfId="0" applyFont="1" applyFill="1" applyBorder="1" applyAlignment="1" applyProtection="1">
      <alignment horizontal="left" vertical="center" wrapText="1"/>
      <protection hidden="1"/>
    </xf>
    <xf numFmtId="0" fontId="13" fillId="41" borderId="2" xfId="0" applyFont="1" applyFill="1" applyBorder="1" applyAlignment="1" applyProtection="1">
      <alignment horizontal="center" vertical="center"/>
      <protection hidden="1"/>
    </xf>
    <xf numFmtId="0" fontId="20" fillId="41" borderId="2" xfId="0" applyFont="1" applyFill="1" applyBorder="1" applyAlignment="1" applyProtection="1">
      <alignment horizontal="center" vertical="center"/>
      <protection hidden="1"/>
    </xf>
    <xf numFmtId="0" fontId="13" fillId="44" borderId="1" xfId="0" applyFont="1" applyFill="1" applyBorder="1" applyProtection="1">
      <alignment vertical="top" wrapText="1"/>
      <protection hidden="1"/>
    </xf>
    <xf numFmtId="0" fontId="13" fillId="0" borderId="2" xfId="0" applyFont="1" applyBorder="1" applyAlignment="1" applyProtection="1">
      <alignment horizontal="center" vertical="center"/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39" fillId="0" borderId="1" xfId="0" applyFont="1" applyBorder="1" applyAlignment="1" applyProtection="1">
      <alignment vertical="center"/>
      <protection hidden="1"/>
    </xf>
    <xf numFmtId="0" fontId="13" fillId="0" borderId="1" xfId="0" applyFont="1" applyBorder="1" applyAlignment="1" applyProtection="1">
      <alignment horizontal="center" vertical="center" wrapText="1"/>
      <protection hidden="1"/>
    </xf>
    <xf numFmtId="0" fontId="13" fillId="41" borderId="1" xfId="0" applyFont="1" applyFill="1" applyBorder="1" applyAlignment="1" applyProtection="1">
      <alignment horizontal="center" vertical="center"/>
      <protection hidden="1"/>
    </xf>
    <xf numFmtId="0" fontId="20" fillId="41" borderId="1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18" fillId="41" borderId="1" xfId="0" applyFont="1" applyFill="1" applyBorder="1" applyAlignment="1" applyProtection="1">
      <alignment horizontal="center" vertical="center" wrapText="1"/>
      <protection hidden="1"/>
    </xf>
    <xf numFmtId="0" fontId="8" fillId="38" borderId="26" xfId="0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Fill="1" applyBorder="1" applyAlignment="1" applyProtection="1">
      <alignment horizontal="center" vertical="center" wrapText="1"/>
      <protection hidden="1"/>
    </xf>
    <xf numFmtId="0" fontId="7" fillId="44" borderId="1" xfId="0" applyFont="1" applyFill="1" applyBorder="1" applyAlignment="1" applyProtection="1">
      <alignment horizontal="center" vertical="center" wrapText="1"/>
      <protection hidden="1"/>
    </xf>
    <xf numFmtId="0" fontId="7" fillId="45" borderId="1" xfId="0" applyFont="1" applyFill="1" applyBorder="1" applyAlignment="1" applyProtection="1">
      <alignment horizontal="center" vertical="center" wrapText="1"/>
      <protection hidden="1"/>
    </xf>
    <xf numFmtId="2" fontId="18" fillId="0" borderId="1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/>
      <protection hidden="1"/>
    </xf>
    <xf numFmtId="1" fontId="16" fillId="0" borderId="3" xfId="0" applyNumberFormat="1" applyFont="1" applyBorder="1" applyAlignment="1" applyProtection="1">
      <alignment horizontal="center" vertical="center"/>
      <protection hidden="1"/>
    </xf>
    <xf numFmtId="0" fontId="39" fillId="0" borderId="1" xfId="0" applyFont="1" applyFill="1" applyBorder="1" applyAlignment="1" applyProtection="1">
      <alignment horizontal="center" vertical="center"/>
      <protection hidden="1"/>
    </xf>
    <xf numFmtId="0" fontId="39" fillId="0" borderId="4" xfId="0" applyFont="1" applyFill="1" applyBorder="1" applyAlignment="1" applyProtection="1">
      <alignment horizontal="left" vertical="center" wrapText="1"/>
      <protection hidden="1"/>
    </xf>
    <xf numFmtId="0" fontId="18" fillId="41" borderId="1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Protection="1">
      <alignment vertical="top" wrapText="1"/>
      <protection hidden="1"/>
    </xf>
    <xf numFmtId="0" fontId="9" fillId="38" borderId="1" xfId="0" applyFont="1" applyFill="1" applyBorder="1" applyProtection="1">
      <alignment vertical="top" wrapText="1"/>
      <protection hidden="1"/>
    </xf>
    <xf numFmtId="0" fontId="39" fillId="0" borderId="4" xfId="0" applyFont="1" applyBorder="1" applyAlignment="1" applyProtection="1">
      <alignment horizontal="left" vertical="center"/>
      <protection hidden="1"/>
    </xf>
    <xf numFmtId="0" fontId="9" fillId="0" borderId="0" xfId="0" applyFont="1" applyAlignment="1" applyProtection="1">
      <protection hidden="1"/>
    </xf>
    <xf numFmtId="2" fontId="9" fillId="0" borderId="0" xfId="0" applyNumberFormat="1" applyFont="1" applyAlignment="1" applyProtection="1">
      <protection hidden="1"/>
    </xf>
    <xf numFmtId="0" fontId="9" fillId="0" borderId="0" xfId="0" applyFont="1" applyFill="1" applyAlignment="1" applyProtection="1">
      <protection hidden="1"/>
    </xf>
    <xf numFmtId="0" fontId="18" fillId="0" borderId="3" xfId="0" applyFont="1" applyBorder="1" applyAlignment="1" applyProtection="1">
      <alignment horizontal="center" vertical="center"/>
      <protection hidden="1"/>
    </xf>
    <xf numFmtId="0" fontId="20" fillId="36" borderId="26" xfId="0" applyFont="1" applyFill="1" applyBorder="1" applyAlignment="1" applyProtection="1">
      <alignment horizontal="center" vertical="center" wrapText="1"/>
      <protection hidden="1"/>
    </xf>
    <xf numFmtId="0" fontId="20" fillId="36" borderId="2" xfId="0" applyFont="1" applyFill="1" applyBorder="1" applyAlignment="1" applyProtection="1">
      <alignment horizontal="center" vertical="center" wrapText="1"/>
      <protection hidden="1"/>
    </xf>
    <xf numFmtId="0" fontId="40" fillId="0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/>
      <protection hidden="1"/>
    </xf>
    <xf numFmtId="0" fontId="7" fillId="38" borderId="1" xfId="0" applyFont="1" applyFill="1" applyBorder="1" applyAlignment="1" applyProtection="1">
      <alignment horizontal="center" vertical="center" wrapText="1"/>
      <protection hidden="1"/>
    </xf>
    <xf numFmtId="0" fontId="21" fillId="35" borderId="29" xfId="0" applyFont="1" applyFill="1" applyBorder="1" applyAlignment="1" applyProtection="1">
      <alignment horizontal="center" vertical="center"/>
      <protection hidden="1"/>
    </xf>
    <xf numFmtId="0" fontId="21" fillId="35" borderId="30" xfId="0" applyFont="1" applyFill="1" applyBorder="1" applyAlignment="1" applyProtection="1">
      <alignment horizontal="center" vertical="center"/>
      <protection hidden="1"/>
    </xf>
    <xf numFmtId="0" fontId="21" fillId="35" borderId="31" xfId="0" applyFont="1" applyFill="1" applyBorder="1" applyAlignment="1" applyProtection="1">
      <alignment horizontal="center" vertical="center"/>
      <protection hidden="1"/>
    </xf>
    <xf numFmtId="0" fontId="20" fillId="35" borderId="0" xfId="0" applyFont="1" applyFill="1" applyBorder="1" applyAlignment="1" applyProtection="1">
      <alignment horizontal="center" vertical="center"/>
      <protection hidden="1"/>
    </xf>
    <xf numFmtId="0" fontId="20" fillId="36" borderId="22" xfId="0" applyFont="1" applyFill="1" applyBorder="1" applyAlignment="1" applyProtection="1">
      <alignment horizontal="center" vertical="center" wrapText="1"/>
      <protection hidden="1"/>
    </xf>
    <xf numFmtId="0" fontId="20" fillId="36" borderId="24" xfId="0" applyFont="1" applyFill="1" applyBorder="1" applyAlignment="1" applyProtection="1">
      <alignment horizontal="center" vertical="center" wrapText="1"/>
      <protection hidden="1"/>
    </xf>
    <xf numFmtId="0" fontId="20" fillId="36" borderId="27" xfId="0" applyFont="1" applyFill="1" applyBorder="1" applyAlignment="1" applyProtection="1">
      <alignment horizontal="center" vertical="center" wrapText="1"/>
      <protection hidden="1"/>
    </xf>
    <xf numFmtId="0" fontId="20" fillId="36" borderId="16" xfId="0" applyFont="1" applyFill="1" applyBorder="1" applyAlignment="1" applyProtection="1">
      <alignment horizontal="center" vertical="center" wrapText="1"/>
      <protection hidden="1"/>
    </xf>
    <xf numFmtId="0" fontId="20" fillId="36" borderId="26" xfId="0" applyFont="1" applyFill="1" applyBorder="1" applyAlignment="1" applyProtection="1">
      <alignment horizontal="center" vertical="center" wrapText="1"/>
      <protection hidden="1"/>
    </xf>
    <xf numFmtId="0" fontId="20" fillId="36" borderId="25" xfId="0" applyFont="1" applyFill="1" applyBorder="1" applyAlignment="1" applyProtection="1">
      <alignment horizontal="center" vertical="center" wrapText="1"/>
      <protection hidden="1"/>
    </xf>
    <xf numFmtId="0" fontId="20" fillId="36" borderId="2" xfId="0" applyFont="1" applyFill="1" applyBorder="1" applyAlignment="1" applyProtection="1">
      <alignment horizontal="center" vertical="center" wrapText="1"/>
      <protection hidden="1"/>
    </xf>
    <xf numFmtId="0" fontId="20" fillId="36" borderId="3" xfId="0" applyFont="1" applyFill="1" applyBorder="1" applyAlignment="1" applyProtection="1">
      <alignment horizontal="center" vertical="center" wrapText="1"/>
      <protection hidden="1"/>
    </xf>
    <xf numFmtId="0" fontId="21" fillId="35" borderId="17" xfId="0" applyFont="1" applyFill="1" applyBorder="1" applyAlignment="1" applyProtection="1">
      <alignment horizontal="center" vertical="center"/>
      <protection hidden="1"/>
    </xf>
    <xf numFmtId="0" fontId="21" fillId="35" borderId="5" xfId="0" applyFont="1" applyFill="1" applyBorder="1" applyAlignment="1" applyProtection="1">
      <alignment horizontal="center" vertical="center"/>
      <protection hidden="1"/>
    </xf>
    <xf numFmtId="0" fontId="21" fillId="35" borderId="18" xfId="0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>
      <alignment horizontal="center"/>
    </xf>
    <xf numFmtId="0" fontId="42" fillId="0" borderId="16" xfId="0" applyFont="1" applyBorder="1" applyAlignment="1" applyProtection="1">
      <alignment horizontal="center" vertical="center"/>
      <protection hidden="1"/>
    </xf>
    <xf numFmtId="0" fontId="20" fillId="36" borderId="0" xfId="0" applyFont="1" applyFill="1" applyBorder="1" applyAlignment="1" applyProtection="1">
      <alignment horizontal="center" vertical="center"/>
      <protection hidden="1"/>
    </xf>
    <xf numFmtId="0" fontId="6" fillId="39" borderId="2" xfId="0" applyFont="1" applyFill="1" applyBorder="1" applyAlignment="1" applyProtection="1">
      <alignment horizontal="center" vertical="center" wrapText="1"/>
      <protection hidden="1"/>
    </xf>
    <xf numFmtId="0" fontId="6" fillId="39" borderId="21" xfId="0" applyFont="1" applyFill="1" applyBorder="1" applyAlignment="1" applyProtection="1">
      <alignment horizontal="center" vertical="center" wrapText="1"/>
      <protection hidden="1"/>
    </xf>
    <xf numFmtId="0" fontId="6" fillId="39" borderId="3" xfId="0" applyFont="1" applyFill="1" applyBorder="1" applyAlignment="1" applyProtection="1">
      <alignment horizontal="center" vertical="center" wrapText="1"/>
      <protection hidden="1"/>
    </xf>
    <xf numFmtId="0" fontId="6" fillId="42" borderId="2" xfId="0" applyFont="1" applyFill="1" applyBorder="1" applyAlignment="1" applyProtection="1">
      <alignment horizontal="center" vertical="center" wrapText="1"/>
      <protection hidden="1"/>
    </xf>
    <xf numFmtId="0" fontId="6" fillId="42" borderId="21" xfId="0" applyFont="1" applyFill="1" applyBorder="1" applyAlignment="1" applyProtection="1">
      <alignment horizontal="center" vertical="center" wrapText="1"/>
      <protection hidden="1"/>
    </xf>
    <xf numFmtId="0" fontId="6" fillId="42" borderId="3" xfId="0" applyFont="1" applyFill="1" applyBorder="1" applyAlignment="1" applyProtection="1">
      <alignment horizontal="center" vertical="center" wrapText="1"/>
      <protection hidden="1"/>
    </xf>
    <xf numFmtId="0" fontId="6" fillId="40" borderId="2" xfId="0" applyFont="1" applyFill="1" applyBorder="1" applyAlignment="1" applyProtection="1">
      <alignment horizontal="center" vertical="center" wrapText="1"/>
      <protection hidden="1"/>
    </xf>
    <xf numFmtId="0" fontId="6" fillId="40" borderId="21" xfId="0" applyFont="1" applyFill="1" applyBorder="1" applyAlignment="1" applyProtection="1">
      <alignment horizontal="center" vertical="center" wrapText="1"/>
      <protection hidden="1"/>
    </xf>
    <xf numFmtId="0" fontId="6" fillId="40" borderId="3" xfId="0" applyFont="1" applyFill="1" applyBorder="1" applyAlignment="1" applyProtection="1">
      <alignment horizontal="center" vertical="center" wrapText="1"/>
      <protection hidden="1"/>
    </xf>
    <xf numFmtId="2" fontId="7" fillId="37" borderId="1" xfId="0" applyNumberFormat="1" applyFont="1" applyFill="1" applyBorder="1" applyAlignment="1" applyProtection="1">
      <alignment horizontal="center" vertical="center"/>
      <protection hidden="1"/>
    </xf>
    <xf numFmtId="0" fontId="7" fillId="37" borderId="1" xfId="0" applyFont="1" applyFill="1" applyBorder="1" applyAlignment="1" applyProtection="1">
      <alignment horizontal="center" vertical="center"/>
      <protection hidden="1"/>
    </xf>
    <xf numFmtId="0" fontId="21" fillId="35" borderId="1" xfId="0" applyFont="1" applyFill="1" applyBorder="1" applyAlignment="1" applyProtection="1">
      <alignment horizontal="center" vertical="center" wrapText="1"/>
      <protection hidden="1"/>
    </xf>
    <xf numFmtId="0" fontId="21" fillId="35" borderId="19" xfId="0" applyFont="1" applyFill="1" applyBorder="1" applyAlignment="1" applyProtection="1">
      <alignment horizontal="center" vertical="center"/>
      <protection hidden="1"/>
    </xf>
    <xf numFmtId="0" fontId="21" fillId="35" borderId="20" xfId="0" applyFont="1" applyFill="1" applyBorder="1" applyAlignment="1" applyProtection="1">
      <alignment horizontal="center" vertical="center"/>
      <protection hidden="1"/>
    </xf>
    <xf numFmtId="0" fontId="7" fillId="37" borderId="27" xfId="0" applyFont="1" applyFill="1" applyBorder="1" applyAlignment="1" applyProtection="1">
      <alignment horizontal="center" vertical="center" wrapText="1"/>
      <protection hidden="1"/>
    </xf>
    <xf numFmtId="0" fontId="7" fillId="37" borderId="26" xfId="0" applyFont="1" applyFill="1" applyBorder="1" applyAlignment="1" applyProtection="1">
      <alignment horizontal="center" vertical="center" wrapText="1"/>
      <protection hidden="1"/>
    </xf>
    <xf numFmtId="0" fontId="7" fillId="37" borderId="0" xfId="0" applyFont="1" applyFill="1" applyBorder="1" applyAlignment="1" applyProtection="1">
      <alignment horizontal="center" vertical="center" wrapText="1"/>
      <protection hidden="1"/>
    </xf>
    <xf numFmtId="0" fontId="7" fillId="37" borderId="32" xfId="0" applyFont="1" applyFill="1" applyBorder="1" applyAlignment="1" applyProtection="1">
      <alignment horizontal="center" vertical="center" wrapText="1"/>
      <protection hidden="1"/>
    </xf>
    <xf numFmtId="0" fontId="20" fillId="35" borderId="4" xfId="0" applyFont="1" applyFill="1" applyBorder="1" applyAlignment="1" applyProtection="1">
      <alignment horizontal="center" vertical="center" wrapText="1"/>
      <protection hidden="1"/>
    </xf>
    <xf numFmtId="0" fontId="20" fillId="35" borderId="23" xfId="0" applyFont="1" applyFill="1" applyBorder="1" applyAlignment="1" applyProtection="1">
      <alignment horizontal="center" vertical="center" wrapText="1"/>
      <protection hidden="1"/>
    </xf>
    <xf numFmtId="0" fontId="20" fillId="35" borderId="6" xfId="0" applyFont="1" applyFill="1" applyBorder="1" applyAlignment="1" applyProtection="1">
      <alignment horizontal="center" vertical="center" wrapText="1"/>
      <protection hidden="1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60"/>
    <cellStyle name="Normal 18" xfId="61"/>
    <cellStyle name="Normal 19" xfId="37"/>
    <cellStyle name="Normal 2" xfId="38"/>
    <cellStyle name="Normal 2 2" xfId="39"/>
    <cellStyle name="Normal 20" xfId="40"/>
    <cellStyle name="Normal 21" xfId="62"/>
    <cellStyle name="Normal 22" xfId="63"/>
    <cellStyle name="Normal 23" xfId="64"/>
    <cellStyle name="Normal 24" xfId="65"/>
    <cellStyle name="Normal 25" xfId="66"/>
    <cellStyle name="Normal 26" xfId="67"/>
    <cellStyle name="Normal 27" xfId="68"/>
    <cellStyle name="Normal 28" xfId="69"/>
    <cellStyle name="Normal 29" xfId="70"/>
    <cellStyle name="Normal 3" xfId="41"/>
    <cellStyle name="Normal 30" xfId="71"/>
    <cellStyle name="Normal 31" xfId="72"/>
    <cellStyle name="Normal 32" xfId="73"/>
    <cellStyle name="Normal 33" xfId="74"/>
    <cellStyle name="Normal 34" xfId="75"/>
    <cellStyle name="Normal 35" xfId="76"/>
    <cellStyle name="Normal 36" xfId="77"/>
    <cellStyle name="Normal 37" xfId="78"/>
    <cellStyle name="Normal 38" xfId="79"/>
    <cellStyle name="Normal 39" xfId="80"/>
    <cellStyle name="Normal 4" xfId="42"/>
    <cellStyle name="Normal 5" xfId="43"/>
    <cellStyle name="Normal 6" xfId="44"/>
    <cellStyle name="Normal 7" xfId="45"/>
    <cellStyle name="Normal 8" xfId="46"/>
    <cellStyle name="Normal 9" xfId="52"/>
    <cellStyle name="Note" xfId="47" builtinId="10" customBuiltin="1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288524</xdr:colOff>
      <xdr:row>1</xdr:row>
      <xdr:rowOff>51557</xdr:rowOff>
    </xdr:from>
    <xdr:to>
      <xdr:col>1</xdr:col>
      <xdr:colOff>837047</xdr:colOff>
      <xdr:row>3</xdr:row>
      <xdr:rowOff>0</xdr:rowOff>
    </xdr:to>
    <xdr:sp macro="" textlink="">
      <xdr:nvSpPr>
        <xdr:cNvPr id="4" name="TextBox 3"/>
        <xdr:cNvSpPr txBox="1"/>
      </xdr:nvSpPr>
      <xdr:spPr>
        <a:xfrm>
          <a:off x="288524" y="346832"/>
          <a:ext cx="939048" cy="44374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r>
            <a:rPr lang="en-US" sz="3600" b="1">
              <a:solidFill>
                <a:schemeClr val="bg1"/>
              </a:solidFill>
            </a:rPr>
            <a:t>CSE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1599291</xdr:colOff>
      <xdr:row>5</xdr:row>
      <xdr:rowOff>191273</xdr:rowOff>
    </xdr:from>
    <xdr:to>
      <xdr:col>2</xdr:col>
      <xdr:colOff>2099525</xdr:colOff>
      <xdr:row>5</xdr:row>
      <xdr:rowOff>192861</xdr:rowOff>
    </xdr:to>
    <xdr:cxnSp macro="">
      <xdr:nvCxnSpPr>
        <xdr:cNvPr id="8" name="Straight Arrow Connector 7"/>
        <xdr:cNvCxnSpPr/>
      </xdr:nvCxnSpPr>
      <xdr:spPr>
        <a:xfrm>
          <a:off x="2921585" y="1648038"/>
          <a:ext cx="500234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1532065</xdr:colOff>
      <xdr:row>6</xdr:row>
      <xdr:rowOff>172358</xdr:rowOff>
    </xdr:from>
    <xdr:to>
      <xdr:col>2</xdr:col>
      <xdr:colOff>2041824</xdr:colOff>
      <xdr:row>6</xdr:row>
      <xdr:rowOff>173946</xdr:rowOff>
    </xdr:to>
    <xdr:cxnSp macro="">
      <xdr:nvCxnSpPr>
        <xdr:cNvPr id="9" name="Straight Arrow Connector 8"/>
        <xdr:cNvCxnSpPr/>
      </xdr:nvCxnSpPr>
      <xdr:spPr>
        <a:xfrm>
          <a:off x="2854359" y="2010123"/>
          <a:ext cx="509759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1606240</xdr:colOff>
      <xdr:row>4</xdr:row>
      <xdr:rowOff>152351</xdr:rowOff>
    </xdr:from>
    <xdr:to>
      <xdr:col>2</xdr:col>
      <xdr:colOff>2115999</xdr:colOff>
      <xdr:row>4</xdr:row>
      <xdr:rowOff>153939</xdr:rowOff>
    </xdr:to>
    <xdr:cxnSp macro="">
      <xdr:nvCxnSpPr>
        <xdr:cNvPr id="10" name="Straight Arrow Connector 9"/>
        <xdr:cNvCxnSpPr/>
      </xdr:nvCxnSpPr>
      <xdr:spPr>
        <a:xfrm>
          <a:off x="2928534" y="1328969"/>
          <a:ext cx="509759" cy="1588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56434</xdr:colOff>
      <xdr:row>1</xdr:row>
      <xdr:rowOff>161951</xdr:rowOff>
    </xdr:from>
    <xdr:to>
      <xdr:col>77</xdr:col>
      <xdr:colOff>1001293</xdr:colOff>
      <xdr:row>3</xdr:row>
      <xdr:rowOff>152827</xdr:rowOff>
    </xdr:to>
    <xdr:sp macro="" textlink="">
      <xdr:nvSpPr>
        <xdr:cNvPr id="6" name="TextBox 5"/>
        <xdr:cNvSpPr txBox="1"/>
      </xdr:nvSpPr>
      <xdr:spPr>
        <a:xfrm>
          <a:off x="25475389" y="460496"/>
          <a:ext cx="944859" cy="4884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r>
            <a:rPr lang="en-US" sz="3600" b="1">
              <a:solidFill>
                <a:schemeClr val="bg1"/>
              </a:solidFill>
            </a:rPr>
            <a:t>CSE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oneCellAnchor>
    <xdr:from>
      <xdr:col>4</xdr:col>
      <xdr:colOff>515936</xdr:colOff>
      <xdr:row>1</xdr:row>
      <xdr:rowOff>26458</xdr:rowOff>
    </xdr:from>
    <xdr:ext cx="5159375" cy="468013"/>
    <xdr:sp macro="" textlink="">
      <xdr:nvSpPr>
        <xdr:cNvPr id="12" name="TextBox 11"/>
        <xdr:cNvSpPr txBox="1"/>
      </xdr:nvSpPr>
      <xdr:spPr>
        <a:xfrm>
          <a:off x="5900207" y="317500"/>
          <a:ext cx="5159375" cy="46801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t">
          <a:spAutoFit/>
        </a:bodyPr>
        <a:lstStyle/>
        <a:p>
          <a:r>
            <a:rPr lang="en-US" sz="2400" b="1"/>
            <a:t>Any Modifications Contact Exam Cell</a:t>
          </a:r>
        </a:p>
      </xdr:txBody>
    </xdr:sp>
    <xdr:clientData/>
  </xdr:oneCellAnchor>
  <xdr:oneCellAnchor>
    <xdr:from>
      <xdr:col>69</xdr:col>
      <xdr:colOff>489463</xdr:colOff>
      <xdr:row>0</xdr:row>
      <xdr:rowOff>13231</xdr:rowOff>
    </xdr:from>
    <xdr:ext cx="2966542" cy="1036181"/>
    <xdr:sp macro="" textlink="">
      <xdr:nvSpPr>
        <xdr:cNvPr id="14" name="TextBox 13"/>
        <xdr:cNvSpPr txBox="1"/>
      </xdr:nvSpPr>
      <xdr:spPr>
        <a:xfrm>
          <a:off x="46818005" y="13231"/>
          <a:ext cx="2966542" cy="1036181"/>
        </a:xfrm>
        <a:prstGeom prst="rect">
          <a:avLst/>
        </a:prstGeom>
        <a:solidFill>
          <a:srgbClr val="00B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600" b="1">
              <a:latin typeface="Arial" pitchFamily="34" charset="0"/>
              <a:cs typeface="Arial" pitchFamily="34" charset="0"/>
            </a:rPr>
            <a:t>Total Credits upto III-I</a:t>
          </a:r>
          <a:r>
            <a:rPr lang="en-US" sz="1600" b="1" baseline="0">
              <a:latin typeface="Arial" pitchFamily="34" charset="0"/>
              <a:cs typeface="Arial" pitchFamily="34" charset="0"/>
            </a:rPr>
            <a:t>  </a:t>
          </a:r>
          <a:r>
            <a:rPr lang="en-US" sz="1600" b="1">
              <a:latin typeface="Arial" pitchFamily="34" charset="0"/>
              <a:cs typeface="Arial" pitchFamily="34" charset="0"/>
            </a:rPr>
            <a:t>=137</a:t>
          </a:r>
        </a:p>
        <a:p>
          <a:r>
            <a:rPr lang="en-US" sz="1600" b="1">
              <a:latin typeface="Arial" pitchFamily="34" charset="0"/>
              <a:cs typeface="Arial" pitchFamily="34" charset="0"/>
            </a:rPr>
            <a:t>40% of Total</a:t>
          </a:r>
          <a:r>
            <a:rPr lang="en-US" sz="1600" b="1" baseline="0">
              <a:latin typeface="Arial" pitchFamily="34" charset="0"/>
              <a:cs typeface="Arial" pitchFamily="34" charset="0"/>
            </a:rPr>
            <a:t> credits   </a:t>
          </a:r>
          <a:r>
            <a:rPr lang="en-US" sz="1600" b="1">
              <a:latin typeface="Arial" pitchFamily="34" charset="0"/>
              <a:cs typeface="Arial" pitchFamily="34" charset="0"/>
            </a:rPr>
            <a:t> =55</a:t>
          </a:r>
        </a:p>
        <a:p>
          <a:r>
            <a:rPr lang="en-US" sz="1600" b="1">
              <a:latin typeface="Arial" pitchFamily="34" charset="0"/>
              <a:cs typeface="Arial" pitchFamily="34" charset="0"/>
            </a:rPr>
            <a:t>Total Later</a:t>
          </a:r>
          <a:r>
            <a:rPr lang="en-US" sz="1600" b="1" baseline="0">
              <a:latin typeface="Arial" pitchFamily="34" charset="0"/>
              <a:cs typeface="Arial" pitchFamily="34" charset="0"/>
            </a:rPr>
            <a:t> Entry   	     =89</a:t>
          </a:r>
        </a:p>
        <a:p>
          <a:r>
            <a:rPr lang="en-US" sz="1600" b="1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40% of Total</a:t>
          </a:r>
          <a:r>
            <a:rPr lang="en-US" sz="1600" b="1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credits </a:t>
          </a:r>
          <a:r>
            <a:rPr lang="en-US" sz="1600" b="1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rPr>
            <a:t>   =36</a:t>
          </a:r>
          <a:endParaRPr lang="en-US" sz="1600" b="1" baseline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</xdr:col>
      <xdr:colOff>1005417</xdr:colOff>
      <xdr:row>1</xdr:row>
      <xdr:rowOff>13228</xdr:rowOff>
    </xdr:from>
    <xdr:ext cx="4476751" cy="468013"/>
    <xdr:sp macro="" textlink="">
      <xdr:nvSpPr>
        <xdr:cNvPr id="15" name="TextBox 14"/>
        <xdr:cNvSpPr txBox="1"/>
      </xdr:nvSpPr>
      <xdr:spPr>
        <a:xfrm>
          <a:off x="1402292" y="304270"/>
          <a:ext cx="4476751" cy="468013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400" b="1"/>
            <a:t>Date of Modification 02-07-2016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82"/>
  <sheetViews>
    <sheetView tabSelected="1" zoomScale="72" zoomScaleNormal="72" zoomScaleSheetLayoutView="85" workbookViewId="0">
      <selection activeCell="A8" sqref="A8"/>
    </sheetView>
  </sheetViews>
  <sheetFormatPr defaultRowHeight="12.75"/>
  <cols>
    <col min="1" max="1" width="6.83203125" style="7" customWidth="1"/>
    <col min="2" max="2" width="21.1640625" style="7" customWidth="1"/>
    <col min="3" max="3" width="55.33203125" style="7" bestFit="1" customWidth="1"/>
    <col min="4" max="62" width="10.83203125" style="7" customWidth="1"/>
    <col min="63" max="63" width="13.1640625" style="7" customWidth="1"/>
    <col min="64" max="64" width="10.83203125" style="7" customWidth="1"/>
    <col min="65" max="65" width="10" style="20" customWidth="1"/>
    <col min="66" max="66" width="9.6640625" style="7" customWidth="1"/>
    <col min="67" max="67" width="14" style="7" customWidth="1"/>
    <col min="68" max="68" width="15" style="7" customWidth="1"/>
    <col min="69" max="72" width="12.83203125" style="7" customWidth="1"/>
    <col min="73" max="73" width="12" style="50" customWidth="1"/>
    <col min="74" max="74" width="10" style="50" customWidth="1"/>
    <col min="75" max="75" width="17.1640625" style="7" customWidth="1"/>
    <col min="76" max="76" width="26" style="23" customWidth="1"/>
    <col min="77" max="77" width="21" style="23" customWidth="1"/>
    <col min="78" max="78" width="25.33203125" style="23" customWidth="1"/>
    <col min="79" max="16384" width="9.33203125" style="7"/>
  </cols>
  <sheetData>
    <row r="1" spans="1:83" s="2" customFormat="1" ht="23.25">
      <c r="A1" s="190" t="s">
        <v>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91"/>
      <c r="BY1" s="91"/>
      <c r="BZ1" s="91"/>
    </row>
    <row r="2" spans="1:83" s="2" customFormat="1" ht="15.75" customHeight="1">
      <c r="A2" s="190" t="s">
        <v>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91"/>
      <c r="BY2" s="91"/>
      <c r="BZ2" s="91"/>
    </row>
    <row r="3" spans="1:83" s="2" customFormat="1" ht="23.25">
      <c r="A3" s="191" t="s">
        <v>416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91"/>
      <c r="BY3" s="91"/>
      <c r="BZ3" s="91"/>
    </row>
    <row r="4" spans="1:83" s="2" customFormat="1" ht="24" thickBot="1">
      <c r="A4" s="192" t="s">
        <v>307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91"/>
      <c r="BY4" s="91"/>
      <c r="BZ4" s="91"/>
    </row>
    <row r="5" spans="1:83" s="2" customFormat="1" ht="21.75" customHeight="1" thickBot="1">
      <c r="A5" s="197" t="s">
        <v>18</v>
      </c>
      <c r="B5" s="197"/>
      <c r="C5" s="197"/>
      <c r="D5" s="194" t="s">
        <v>17</v>
      </c>
      <c r="E5" s="195"/>
      <c r="F5" s="195"/>
      <c r="G5" s="195"/>
      <c r="H5" s="195"/>
      <c r="I5" s="195"/>
      <c r="J5" s="195"/>
      <c r="K5" s="195"/>
      <c r="L5" s="195"/>
      <c r="M5" s="196"/>
      <c r="N5" s="194" t="s">
        <v>22</v>
      </c>
      <c r="O5" s="195"/>
      <c r="P5" s="195"/>
      <c r="Q5" s="195"/>
      <c r="R5" s="195"/>
      <c r="S5" s="195"/>
      <c r="T5" s="195"/>
      <c r="U5" s="195"/>
      <c r="V5" s="195"/>
      <c r="W5" s="196"/>
      <c r="X5" s="224" t="s">
        <v>354</v>
      </c>
      <c r="Y5" s="225"/>
      <c r="Z5" s="225"/>
      <c r="AA5" s="225"/>
      <c r="AB5" s="225"/>
      <c r="AC5" s="225"/>
      <c r="AD5" s="225"/>
      <c r="AE5" s="225"/>
      <c r="AF5" s="225"/>
      <c r="AG5" s="225"/>
      <c r="AH5" s="194" t="s">
        <v>378</v>
      </c>
      <c r="AI5" s="195"/>
      <c r="AJ5" s="195"/>
      <c r="AK5" s="195"/>
      <c r="AL5" s="195"/>
      <c r="AM5" s="195"/>
      <c r="AN5" s="195"/>
      <c r="AO5" s="195"/>
      <c r="AP5" s="196"/>
      <c r="AQ5" s="194" t="s">
        <v>390</v>
      </c>
      <c r="AR5" s="195"/>
      <c r="AS5" s="195"/>
      <c r="AT5" s="195"/>
      <c r="AU5" s="195"/>
      <c r="AV5" s="195"/>
      <c r="AW5" s="195"/>
      <c r="AX5" s="195"/>
      <c r="AY5" s="195"/>
      <c r="AZ5" s="196"/>
      <c r="BA5" s="206" t="s">
        <v>406</v>
      </c>
      <c r="BB5" s="207"/>
      <c r="BC5" s="207"/>
      <c r="BD5" s="207"/>
      <c r="BE5" s="207"/>
      <c r="BF5" s="207"/>
      <c r="BG5" s="207"/>
      <c r="BH5" s="207"/>
      <c r="BI5" s="207"/>
      <c r="BJ5" s="208"/>
      <c r="BK5" s="226" t="s">
        <v>405</v>
      </c>
      <c r="BL5" s="227"/>
      <c r="BM5" s="221" t="s">
        <v>6</v>
      </c>
      <c r="BN5" s="222" t="s">
        <v>2</v>
      </c>
      <c r="BO5" s="230" t="s">
        <v>23</v>
      </c>
      <c r="BP5" s="231"/>
      <c r="BQ5" s="231"/>
      <c r="BR5" s="231"/>
      <c r="BS5" s="231"/>
      <c r="BT5" s="232"/>
      <c r="BU5" s="223" t="s">
        <v>26</v>
      </c>
      <c r="BV5" s="223"/>
      <c r="BW5" s="193" t="s">
        <v>14</v>
      </c>
      <c r="BX5" s="212" t="s">
        <v>15</v>
      </c>
      <c r="BY5" s="215" t="s">
        <v>16</v>
      </c>
      <c r="BZ5" s="218" t="s">
        <v>7</v>
      </c>
    </row>
    <row r="6" spans="1:83" s="2" customFormat="1" ht="39" customHeight="1" thickBot="1">
      <c r="A6" s="210" t="s">
        <v>19</v>
      </c>
      <c r="B6" s="210"/>
      <c r="C6" s="210"/>
      <c r="D6" s="92" t="s">
        <v>12</v>
      </c>
      <c r="E6" s="92" t="s">
        <v>8</v>
      </c>
      <c r="F6" s="92" t="s">
        <v>33</v>
      </c>
      <c r="G6" s="92" t="s">
        <v>0</v>
      </c>
      <c r="H6" s="92" t="s">
        <v>1</v>
      </c>
      <c r="I6" s="92" t="s">
        <v>29</v>
      </c>
      <c r="J6" s="92" t="s">
        <v>31</v>
      </c>
      <c r="K6" s="92" t="s">
        <v>35</v>
      </c>
      <c r="L6" s="92" t="s">
        <v>13</v>
      </c>
      <c r="M6" s="93" t="s">
        <v>5</v>
      </c>
      <c r="N6" s="92" t="s">
        <v>32</v>
      </c>
      <c r="O6" s="92" t="s">
        <v>39</v>
      </c>
      <c r="P6" s="92" t="s">
        <v>34</v>
      </c>
      <c r="Q6" s="92" t="s">
        <v>36</v>
      </c>
      <c r="R6" s="92" t="s">
        <v>30</v>
      </c>
      <c r="S6" s="92" t="s">
        <v>21</v>
      </c>
      <c r="T6" s="92" t="s">
        <v>38</v>
      </c>
      <c r="U6" s="92" t="s">
        <v>37</v>
      </c>
      <c r="V6" s="92" t="s">
        <v>40</v>
      </c>
      <c r="W6" s="93" t="s">
        <v>5</v>
      </c>
      <c r="X6" s="68" t="s">
        <v>358</v>
      </c>
      <c r="Y6" s="68" t="s">
        <v>359</v>
      </c>
      <c r="Z6" s="68" t="s">
        <v>360</v>
      </c>
      <c r="AA6" s="68" t="s">
        <v>357</v>
      </c>
      <c r="AB6" s="68" t="s">
        <v>356</v>
      </c>
      <c r="AC6" s="68" t="s">
        <v>361</v>
      </c>
      <c r="AD6" s="68" t="s">
        <v>362</v>
      </c>
      <c r="AE6" s="68" t="s">
        <v>363</v>
      </c>
      <c r="AF6" s="68" t="s">
        <v>364</v>
      </c>
      <c r="AG6" s="94" t="s">
        <v>5</v>
      </c>
      <c r="AH6" s="95" t="s">
        <v>380</v>
      </c>
      <c r="AI6" s="95" t="s">
        <v>381</v>
      </c>
      <c r="AJ6" s="95" t="s">
        <v>382</v>
      </c>
      <c r="AK6" s="95" t="s">
        <v>383</v>
      </c>
      <c r="AL6" s="96" t="s">
        <v>384</v>
      </c>
      <c r="AM6" s="97" t="s">
        <v>385</v>
      </c>
      <c r="AN6" s="98" t="s">
        <v>386</v>
      </c>
      <c r="AO6" s="97" t="s">
        <v>387</v>
      </c>
      <c r="AP6" s="93" t="s">
        <v>5</v>
      </c>
      <c r="AQ6" s="99" t="s">
        <v>391</v>
      </c>
      <c r="AR6" s="99" t="s">
        <v>392</v>
      </c>
      <c r="AS6" s="100" t="s">
        <v>393</v>
      </c>
      <c r="AT6" s="99" t="s">
        <v>394</v>
      </c>
      <c r="AU6" s="101" t="s">
        <v>395</v>
      </c>
      <c r="AV6" s="102" t="s">
        <v>364</v>
      </c>
      <c r="AW6" s="102" t="s">
        <v>396</v>
      </c>
      <c r="AX6" s="97" t="s">
        <v>397</v>
      </c>
      <c r="AY6" s="97" t="s">
        <v>398</v>
      </c>
      <c r="AZ6" s="97" t="s">
        <v>5</v>
      </c>
      <c r="BA6" s="70" t="s">
        <v>408</v>
      </c>
      <c r="BB6" s="69" t="s">
        <v>409</v>
      </c>
      <c r="BC6" s="69" t="s">
        <v>410</v>
      </c>
      <c r="BD6" s="70" t="s">
        <v>411</v>
      </c>
      <c r="BE6" s="70" t="s">
        <v>412</v>
      </c>
      <c r="BF6" s="69" t="s">
        <v>389</v>
      </c>
      <c r="BG6" s="69" t="s">
        <v>413</v>
      </c>
      <c r="BH6" s="67" t="s">
        <v>414</v>
      </c>
      <c r="BI6" s="67" t="s">
        <v>415</v>
      </c>
      <c r="BJ6" s="67" t="s">
        <v>5</v>
      </c>
      <c r="BK6" s="228"/>
      <c r="BL6" s="229"/>
      <c r="BM6" s="221"/>
      <c r="BN6" s="222"/>
      <c r="BO6" s="71" t="s">
        <v>24</v>
      </c>
      <c r="BP6" s="71" t="s">
        <v>25</v>
      </c>
      <c r="BQ6" s="71" t="s">
        <v>355</v>
      </c>
      <c r="BR6" s="71" t="s">
        <v>379</v>
      </c>
      <c r="BS6" s="71" t="s">
        <v>403</v>
      </c>
      <c r="BT6" s="71" t="s">
        <v>407</v>
      </c>
      <c r="BU6" s="223"/>
      <c r="BV6" s="223"/>
      <c r="BW6" s="193"/>
      <c r="BX6" s="213"/>
      <c r="BY6" s="216"/>
      <c r="BZ6" s="219"/>
      <c r="CE6" s="21"/>
    </row>
    <row r="7" spans="1:83" s="2" customFormat="1" ht="30" customHeight="1">
      <c r="A7" s="211" t="s">
        <v>20</v>
      </c>
      <c r="B7" s="211"/>
      <c r="C7" s="211"/>
      <c r="D7" s="103">
        <v>3</v>
      </c>
      <c r="E7" s="103">
        <v>3</v>
      </c>
      <c r="F7" s="103">
        <v>3</v>
      </c>
      <c r="G7" s="103">
        <v>3</v>
      </c>
      <c r="H7" s="103">
        <v>3</v>
      </c>
      <c r="I7" s="103">
        <v>3</v>
      </c>
      <c r="J7" s="103">
        <v>2</v>
      </c>
      <c r="K7" s="103">
        <v>2</v>
      </c>
      <c r="L7" s="103">
        <v>2</v>
      </c>
      <c r="M7" s="104">
        <f>SUM(D7:L7)</f>
        <v>24</v>
      </c>
      <c r="N7" s="103">
        <v>3</v>
      </c>
      <c r="O7" s="103">
        <v>3</v>
      </c>
      <c r="P7" s="103">
        <v>3</v>
      </c>
      <c r="Q7" s="103">
        <v>3</v>
      </c>
      <c r="R7" s="103">
        <v>3</v>
      </c>
      <c r="S7" s="103">
        <v>3</v>
      </c>
      <c r="T7" s="103">
        <v>2</v>
      </c>
      <c r="U7" s="103">
        <v>2</v>
      </c>
      <c r="V7" s="103">
        <v>2</v>
      </c>
      <c r="W7" s="105">
        <f>SUM(N7:V7)</f>
        <v>24</v>
      </c>
      <c r="X7" s="103">
        <v>3</v>
      </c>
      <c r="Y7" s="103">
        <v>3</v>
      </c>
      <c r="Z7" s="103">
        <v>3</v>
      </c>
      <c r="AA7" s="103">
        <v>3</v>
      </c>
      <c r="AB7" s="103">
        <v>3</v>
      </c>
      <c r="AC7" s="103">
        <v>2</v>
      </c>
      <c r="AD7" s="103">
        <v>2</v>
      </c>
      <c r="AE7" s="103">
        <v>2</v>
      </c>
      <c r="AF7" s="103">
        <v>1</v>
      </c>
      <c r="AG7" s="106">
        <f>SUM(X7:AF7)</f>
        <v>22</v>
      </c>
      <c r="AH7" s="103">
        <v>3</v>
      </c>
      <c r="AI7" s="103">
        <v>3</v>
      </c>
      <c r="AJ7" s="103">
        <v>3</v>
      </c>
      <c r="AK7" s="103">
        <v>3</v>
      </c>
      <c r="AL7" s="103">
        <v>3</v>
      </c>
      <c r="AM7" s="103">
        <v>2</v>
      </c>
      <c r="AN7" s="103">
        <v>2</v>
      </c>
      <c r="AO7" s="106">
        <v>2</v>
      </c>
      <c r="AP7" s="106">
        <f>SUM(AH7:AO7)</f>
        <v>21</v>
      </c>
      <c r="AQ7" s="103">
        <v>3</v>
      </c>
      <c r="AR7" s="103">
        <v>3</v>
      </c>
      <c r="AS7" s="103">
        <v>3</v>
      </c>
      <c r="AT7" s="103">
        <v>3</v>
      </c>
      <c r="AU7" s="103">
        <v>3</v>
      </c>
      <c r="AV7" s="103">
        <v>1</v>
      </c>
      <c r="AW7" s="103">
        <v>2</v>
      </c>
      <c r="AX7" s="107">
        <v>2</v>
      </c>
      <c r="AY7" s="107">
        <v>2</v>
      </c>
      <c r="AZ7" s="108">
        <f>SUM(AQ7:AY7)</f>
        <v>22</v>
      </c>
      <c r="BA7" s="189">
        <v>3</v>
      </c>
      <c r="BB7" s="189">
        <v>3</v>
      </c>
      <c r="BC7" s="189">
        <v>3</v>
      </c>
      <c r="BD7" s="189">
        <v>3</v>
      </c>
      <c r="BE7" s="189">
        <v>3</v>
      </c>
      <c r="BF7" s="189">
        <v>3</v>
      </c>
      <c r="BG7" s="189">
        <v>2</v>
      </c>
      <c r="BH7" s="188">
        <v>2</v>
      </c>
      <c r="BI7" s="188">
        <v>2</v>
      </c>
      <c r="BJ7" s="109">
        <f>SUM(BA7:BI7)</f>
        <v>24</v>
      </c>
      <c r="BK7" s="72" t="s">
        <v>27</v>
      </c>
      <c r="BL7" s="73" t="s">
        <v>404</v>
      </c>
      <c r="BM7" s="221"/>
      <c r="BN7" s="222"/>
      <c r="BO7" s="198">
        <v>24</v>
      </c>
      <c r="BP7" s="200">
        <v>24</v>
      </c>
      <c r="BQ7" s="202">
        <v>22</v>
      </c>
      <c r="BR7" s="202">
        <v>21</v>
      </c>
      <c r="BS7" s="204">
        <v>22</v>
      </c>
      <c r="BT7" s="204">
        <v>24</v>
      </c>
      <c r="BU7" s="110">
        <f>SUM(BO7:BT8)</f>
        <v>137</v>
      </c>
      <c r="BV7" s="110">
        <f>SUM(BQ7:BT8)</f>
        <v>89</v>
      </c>
      <c r="BW7" s="193"/>
      <c r="BX7" s="213"/>
      <c r="BY7" s="216"/>
      <c r="BZ7" s="219"/>
      <c r="CE7" s="21"/>
    </row>
    <row r="8" spans="1:83" s="2" customFormat="1" ht="29.25" customHeight="1">
      <c r="A8" s="111" t="s">
        <v>9</v>
      </c>
      <c r="B8" s="112" t="s">
        <v>10</v>
      </c>
      <c r="C8" s="112" t="s">
        <v>11</v>
      </c>
      <c r="D8" s="113">
        <v>100</v>
      </c>
      <c r="E8" s="113">
        <v>100</v>
      </c>
      <c r="F8" s="113">
        <v>100</v>
      </c>
      <c r="G8" s="113">
        <v>100</v>
      </c>
      <c r="H8" s="113">
        <v>100</v>
      </c>
      <c r="I8" s="113">
        <v>100</v>
      </c>
      <c r="J8" s="113">
        <v>75</v>
      </c>
      <c r="K8" s="113">
        <v>75</v>
      </c>
      <c r="L8" s="114">
        <v>75</v>
      </c>
      <c r="M8" s="115">
        <f t="shared" ref="M8:M70" si="0">SUM(D8:L8)</f>
        <v>825</v>
      </c>
      <c r="N8" s="116">
        <v>100</v>
      </c>
      <c r="O8" s="116">
        <v>100</v>
      </c>
      <c r="P8" s="116">
        <v>100</v>
      </c>
      <c r="Q8" s="116">
        <v>100</v>
      </c>
      <c r="R8" s="116">
        <v>100</v>
      </c>
      <c r="S8" s="116">
        <v>100</v>
      </c>
      <c r="T8" s="116">
        <v>75</v>
      </c>
      <c r="U8" s="116">
        <v>75</v>
      </c>
      <c r="V8" s="117">
        <v>75</v>
      </c>
      <c r="W8" s="118">
        <f t="shared" ref="W8:W70" si="1">SUM(N8:V8)</f>
        <v>825</v>
      </c>
      <c r="X8" s="113">
        <v>100</v>
      </c>
      <c r="Y8" s="113">
        <v>100</v>
      </c>
      <c r="Z8" s="113">
        <v>100</v>
      </c>
      <c r="AA8" s="113">
        <v>100</v>
      </c>
      <c r="AB8" s="113">
        <v>100</v>
      </c>
      <c r="AC8" s="113">
        <v>75</v>
      </c>
      <c r="AD8" s="113">
        <v>75</v>
      </c>
      <c r="AE8" s="114">
        <v>75</v>
      </c>
      <c r="AF8" s="114">
        <v>50</v>
      </c>
      <c r="AG8" s="119">
        <f>SUM(X8:AF8)</f>
        <v>775</v>
      </c>
      <c r="AH8" s="113">
        <v>100</v>
      </c>
      <c r="AI8" s="113">
        <v>100</v>
      </c>
      <c r="AJ8" s="113">
        <v>100</v>
      </c>
      <c r="AK8" s="113">
        <v>100</v>
      </c>
      <c r="AL8" s="113">
        <v>100</v>
      </c>
      <c r="AM8" s="113">
        <v>75</v>
      </c>
      <c r="AN8" s="113">
        <v>75</v>
      </c>
      <c r="AO8" s="114">
        <v>75</v>
      </c>
      <c r="AP8" s="119">
        <f>SUM(AH8:AO8)</f>
        <v>725</v>
      </c>
      <c r="AQ8" s="113">
        <v>100</v>
      </c>
      <c r="AR8" s="113">
        <v>100</v>
      </c>
      <c r="AS8" s="113">
        <v>100</v>
      </c>
      <c r="AT8" s="113">
        <v>100</v>
      </c>
      <c r="AU8" s="113">
        <v>100</v>
      </c>
      <c r="AV8" s="113">
        <v>50</v>
      </c>
      <c r="AW8" s="113">
        <v>75</v>
      </c>
      <c r="AX8" s="114">
        <v>75</v>
      </c>
      <c r="AY8" s="120">
        <v>75</v>
      </c>
      <c r="AZ8" s="119">
        <f>SUM(AQ8:AY8)</f>
        <v>775</v>
      </c>
      <c r="BA8" s="121">
        <v>100</v>
      </c>
      <c r="BB8" s="121">
        <v>100</v>
      </c>
      <c r="BC8" s="121">
        <v>100</v>
      </c>
      <c r="BD8" s="121">
        <v>100</v>
      </c>
      <c r="BE8" s="121">
        <v>100</v>
      </c>
      <c r="BF8" s="121">
        <v>100</v>
      </c>
      <c r="BG8" s="121">
        <v>75</v>
      </c>
      <c r="BH8" s="121">
        <v>75</v>
      </c>
      <c r="BI8" s="122">
        <v>75</v>
      </c>
      <c r="BJ8" s="123">
        <f>SUM(BA8:BI8)</f>
        <v>825</v>
      </c>
      <c r="BK8" s="68">
        <f>SUM(M8,W8,AG8,AP8,AZ8,BJ8)</f>
        <v>4750</v>
      </c>
      <c r="BL8" s="68">
        <f>SUM(AG8,AP8,AZ8,BJ8)</f>
        <v>3100</v>
      </c>
      <c r="BM8" s="221"/>
      <c r="BN8" s="222"/>
      <c r="BO8" s="199"/>
      <c r="BP8" s="201"/>
      <c r="BQ8" s="203"/>
      <c r="BR8" s="203"/>
      <c r="BS8" s="205"/>
      <c r="BT8" s="205"/>
      <c r="BU8" s="75" t="s">
        <v>27</v>
      </c>
      <c r="BV8" s="124" t="s">
        <v>28</v>
      </c>
      <c r="BW8" s="193"/>
      <c r="BX8" s="214"/>
      <c r="BY8" s="217"/>
      <c r="BZ8" s="220"/>
      <c r="CE8" s="21"/>
    </row>
    <row r="9" spans="1:83" s="8" customFormat="1" ht="30" customHeight="1">
      <c r="A9" s="125">
        <v>1</v>
      </c>
      <c r="B9" s="126" t="s">
        <v>41</v>
      </c>
      <c r="C9" s="90" t="s">
        <v>42</v>
      </c>
      <c r="D9" s="74">
        <v>67</v>
      </c>
      <c r="E9" s="74">
        <v>43</v>
      </c>
      <c r="F9" s="74">
        <v>44</v>
      </c>
      <c r="G9" s="83">
        <v>53</v>
      </c>
      <c r="H9" s="74">
        <v>55</v>
      </c>
      <c r="I9" s="74">
        <v>57</v>
      </c>
      <c r="J9" s="74">
        <v>63</v>
      </c>
      <c r="K9" s="74">
        <v>63</v>
      </c>
      <c r="L9" s="74">
        <v>65</v>
      </c>
      <c r="M9" s="87">
        <f t="shared" si="0"/>
        <v>510</v>
      </c>
      <c r="N9" s="74">
        <v>73</v>
      </c>
      <c r="O9" s="74">
        <v>69</v>
      </c>
      <c r="P9" s="74">
        <v>62</v>
      </c>
      <c r="Q9" s="74">
        <v>66</v>
      </c>
      <c r="R9" s="74">
        <v>66</v>
      </c>
      <c r="S9" s="74">
        <v>71</v>
      </c>
      <c r="T9" s="74">
        <v>69</v>
      </c>
      <c r="U9" s="74">
        <v>64</v>
      </c>
      <c r="V9" s="74">
        <v>71</v>
      </c>
      <c r="W9" s="85">
        <f t="shared" si="1"/>
        <v>611</v>
      </c>
      <c r="X9" s="78">
        <v>76</v>
      </c>
      <c r="Y9" s="78">
        <v>72</v>
      </c>
      <c r="Z9" s="78">
        <v>60</v>
      </c>
      <c r="AA9" s="78">
        <v>55</v>
      </c>
      <c r="AB9" s="78">
        <v>60</v>
      </c>
      <c r="AC9" s="78">
        <v>68</v>
      </c>
      <c r="AD9" s="78">
        <v>68</v>
      </c>
      <c r="AE9" s="78">
        <v>68</v>
      </c>
      <c r="AF9" s="78">
        <v>40</v>
      </c>
      <c r="AG9" s="127">
        <f t="shared" ref="AG9:AG72" si="2">SUM(X9:AF9)</f>
        <v>567</v>
      </c>
      <c r="AH9" s="128">
        <v>75</v>
      </c>
      <c r="AI9" s="128">
        <v>63</v>
      </c>
      <c r="AJ9" s="128">
        <v>51</v>
      </c>
      <c r="AK9" s="128">
        <v>45</v>
      </c>
      <c r="AL9" s="128">
        <v>80</v>
      </c>
      <c r="AM9" s="128">
        <v>67</v>
      </c>
      <c r="AN9" s="128">
        <v>56</v>
      </c>
      <c r="AO9" s="128">
        <v>48</v>
      </c>
      <c r="AP9" s="127">
        <f t="shared" ref="AP9:AP72" si="3">SUM(AH9:AO9)</f>
        <v>485</v>
      </c>
      <c r="AQ9" s="128">
        <v>63</v>
      </c>
      <c r="AR9" s="128">
        <v>55</v>
      </c>
      <c r="AS9" s="128">
        <v>47</v>
      </c>
      <c r="AT9" s="128">
        <v>41</v>
      </c>
      <c r="AU9" s="128">
        <v>42</v>
      </c>
      <c r="AV9" s="128">
        <v>39</v>
      </c>
      <c r="AW9" s="128">
        <v>49</v>
      </c>
      <c r="AX9" s="128">
        <v>57</v>
      </c>
      <c r="AY9" s="128">
        <v>57</v>
      </c>
      <c r="AZ9" s="127">
        <f t="shared" ref="AZ9:AZ72" si="4">SUM(AQ9:AY9)</f>
        <v>450</v>
      </c>
      <c r="BA9" s="129">
        <v>71</v>
      </c>
      <c r="BB9" s="129">
        <v>60</v>
      </c>
      <c r="BC9" s="129">
        <v>61</v>
      </c>
      <c r="BD9" s="129">
        <v>47</v>
      </c>
      <c r="BE9" s="129">
        <v>59</v>
      </c>
      <c r="BF9" s="129">
        <v>20</v>
      </c>
      <c r="BG9" s="129">
        <v>64</v>
      </c>
      <c r="BH9" s="129">
        <v>56</v>
      </c>
      <c r="BI9" s="129">
        <v>62</v>
      </c>
      <c r="BJ9" s="130">
        <f>SUM(BA9:BI9)</f>
        <v>500</v>
      </c>
      <c r="BK9" s="131">
        <f>SUM(M9,W9,AG9,AP9,AZ9,BJ9)</f>
        <v>3123</v>
      </c>
      <c r="BL9" s="132"/>
      <c r="BM9" s="133">
        <f>(BK9/4750)*100</f>
        <v>65.747368421052627</v>
      </c>
      <c r="BN9" s="79">
        <f>RANK($BM9,$BM$9:$BM160)</f>
        <v>108</v>
      </c>
      <c r="BO9" s="79">
        <f>24-(COUNTIF(D9:I9,"&lt;40")*3)-(COUNTIF(J9:L9,"&lt;30")*2)</f>
        <v>24</v>
      </c>
      <c r="BP9" s="79">
        <f>24-(COUNTIF(N9:S9,"&lt;40")*3)-(COUNTIF(T9:V9,"&lt;30")*2)</f>
        <v>24</v>
      </c>
      <c r="BQ9" s="79">
        <f>22-(COUNTIF(X9:AB9,"&lt;40")*3)-(COUNTIF(AC9:AE9,"&lt;30")*2)</f>
        <v>22</v>
      </c>
      <c r="BR9" s="79">
        <f>21-(COUNTIF(AH9:AL9,"&lt;40")*3)-(COUNTIF(AM9:AO9,"&lt;30")*2)</f>
        <v>21</v>
      </c>
      <c r="BS9" s="79">
        <f>22-(COUNTIF(AQ9:AU9,"&lt;40")*3)-(COUNTIF(AV9,"&lt;20")*1)-(COUNTIF(AW9:AY9,"&lt;30")*2)</f>
        <v>22</v>
      </c>
      <c r="BT9" s="79">
        <f>24-(COUNTIF(BA9:BF9,"&lt;40")*3)-(COUNTIF(BG9:BI9,"&lt;30")*2)</f>
        <v>21</v>
      </c>
      <c r="BU9" s="134">
        <f>SUM(BO9:BT9)</f>
        <v>134</v>
      </c>
      <c r="BV9" s="134"/>
      <c r="BW9" s="80">
        <f>COUNTIF(D9:I9,"&lt;40")+COUNTIF(J9:L9,"&lt;30")+COUNTIF(N9:S9,"&lt;40")+COUNTIF(T9:V9,"&lt;30")+COUNTIF(X9:AB9,"&lt;40")+COUNTIF(AC9:AE9,"&lt;30")+COUNTIF(AH9:AL9,"&lt;40")+COUNTIF(AM9:AO9,"&lt;30")+COUNTIF(AQ9:AU9,"&lt;40")+COUNTIF(AV9,"&lt;20")+COUNTIF(AM9:AO9,"&lt;30")+COUNTIF(BA9:BF9,"&lt;40")+COUNTIF(BG9:BI9,"&lt;30")</f>
        <v>1</v>
      </c>
      <c r="BX9" s="81">
        <f t="shared" ref="BX9" si="5">COUNTIFS(BM9,"&lt;=59.99",BW9,"=0")</f>
        <v>0</v>
      </c>
      <c r="BY9" s="81">
        <f t="shared" ref="BY9" si="6">COUNTIFS(BM9,"&gt;=60",BM9,"&lt;=69.99",BW9,"=0")</f>
        <v>0</v>
      </c>
      <c r="BZ9" s="81">
        <f t="shared" ref="BZ9" si="7">COUNTIFS(BM9,"&gt;=70",BW9,"=0")</f>
        <v>0</v>
      </c>
      <c r="CE9" s="22"/>
    </row>
    <row r="10" spans="1:83" s="8" customFormat="1" ht="30" customHeight="1">
      <c r="A10" s="111">
        <v>2</v>
      </c>
      <c r="B10" s="126" t="s">
        <v>43</v>
      </c>
      <c r="C10" s="90" t="s">
        <v>44</v>
      </c>
      <c r="D10" s="74">
        <v>86</v>
      </c>
      <c r="E10" s="74">
        <v>65</v>
      </c>
      <c r="F10" s="74">
        <v>63</v>
      </c>
      <c r="G10" s="74">
        <v>72</v>
      </c>
      <c r="H10" s="74">
        <v>67</v>
      </c>
      <c r="I10" s="74">
        <v>71</v>
      </c>
      <c r="J10" s="74">
        <v>69</v>
      </c>
      <c r="K10" s="74">
        <v>71</v>
      </c>
      <c r="L10" s="74">
        <v>74</v>
      </c>
      <c r="M10" s="87">
        <f t="shared" si="0"/>
        <v>638</v>
      </c>
      <c r="N10" s="74">
        <v>72</v>
      </c>
      <c r="O10" s="74">
        <v>73</v>
      </c>
      <c r="P10" s="74">
        <v>67</v>
      </c>
      <c r="Q10" s="74">
        <v>65</v>
      </c>
      <c r="R10" s="74">
        <v>66</v>
      </c>
      <c r="S10" s="74">
        <v>79</v>
      </c>
      <c r="T10" s="74">
        <v>66</v>
      </c>
      <c r="U10" s="74">
        <v>72</v>
      </c>
      <c r="V10" s="74">
        <v>70</v>
      </c>
      <c r="W10" s="85">
        <f t="shared" si="1"/>
        <v>630</v>
      </c>
      <c r="X10" s="78">
        <v>78</v>
      </c>
      <c r="Y10" s="78">
        <v>75</v>
      </c>
      <c r="Z10" s="78">
        <v>67</v>
      </c>
      <c r="AA10" s="78">
        <v>56</v>
      </c>
      <c r="AB10" s="78">
        <v>79</v>
      </c>
      <c r="AC10" s="78">
        <v>74</v>
      </c>
      <c r="AD10" s="78">
        <v>73</v>
      </c>
      <c r="AE10" s="78">
        <v>72</v>
      </c>
      <c r="AF10" s="78">
        <v>50</v>
      </c>
      <c r="AG10" s="127">
        <f t="shared" si="2"/>
        <v>624</v>
      </c>
      <c r="AH10" s="128">
        <v>70</v>
      </c>
      <c r="AI10" s="128">
        <v>67</v>
      </c>
      <c r="AJ10" s="128">
        <v>77</v>
      </c>
      <c r="AK10" s="128">
        <v>53</v>
      </c>
      <c r="AL10" s="128">
        <v>76</v>
      </c>
      <c r="AM10" s="128">
        <v>73</v>
      </c>
      <c r="AN10" s="128">
        <v>69</v>
      </c>
      <c r="AO10" s="128">
        <v>75</v>
      </c>
      <c r="AP10" s="127">
        <f t="shared" si="3"/>
        <v>560</v>
      </c>
      <c r="AQ10" s="128">
        <v>43</v>
      </c>
      <c r="AR10" s="128">
        <v>54</v>
      </c>
      <c r="AS10" s="128">
        <v>47</v>
      </c>
      <c r="AT10" s="128">
        <v>50</v>
      </c>
      <c r="AU10" s="128">
        <v>80</v>
      </c>
      <c r="AV10" s="128">
        <v>42</v>
      </c>
      <c r="AW10" s="128">
        <v>68</v>
      </c>
      <c r="AX10" s="128">
        <v>69</v>
      </c>
      <c r="AY10" s="128">
        <v>67</v>
      </c>
      <c r="AZ10" s="127">
        <f t="shared" si="4"/>
        <v>520</v>
      </c>
      <c r="BA10" s="129">
        <v>65</v>
      </c>
      <c r="BB10" s="129">
        <v>80</v>
      </c>
      <c r="BC10" s="129">
        <v>73</v>
      </c>
      <c r="BD10" s="129">
        <v>69</v>
      </c>
      <c r="BE10" s="129">
        <v>50</v>
      </c>
      <c r="BF10" s="129">
        <v>61</v>
      </c>
      <c r="BG10" s="129">
        <v>71</v>
      </c>
      <c r="BH10" s="129">
        <v>65</v>
      </c>
      <c r="BI10" s="129">
        <v>68</v>
      </c>
      <c r="BJ10" s="130">
        <f t="shared" ref="BJ10:BJ73" si="8">SUM(BA10:BI10)</f>
        <v>602</v>
      </c>
      <c r="BK10" s="131">
        <f t="shared" ref="BK10:BK73" si="9">SUM(M10,W10,AG10,AP10,AZ10,BJ10)</f>
        <v>3574</v>
      </c>
      <c r="BL10" s="132"/>
      <c r="BM10" s="133">
        <f t="shared" ref="BM10:BM73" si="10">(BK10/4750)*100</f>
        <v>75.242105263157896</v>
      </c>
      <c r="BN10" s="79">
        <f>RANK($BM10,$BM$9:$BM161)</f>
        <v>27</v>
      </c>
      <c r="BO10" s="79">
        <f t="shared" ref="BO10:BO72" si="11">24-(COUNTIF(D10:I10,"&lt;40")*3)-(COUNTIF(J10:L10,"&lt;30")*2)</f>
        <v>24</v>
      </c>
      <c r="BP10" s="79">
        <f t="shared" ref="BP10:BP72" si="12">24-(COUNTIF(N10:S10,"&lt;40")*3)-(COUNTIF(T10:V10,"&lt;30")*2)</f>
        <v>24</v>
      </c>
      <c r="BQ10" s="79">
        <f t="shared" ref="BQ10:BQ72" si="13">22-(COUNTIF(X10:AB10,"&lt;40")*3)-(COUNTIF(AC10:AE10,"&lt;30")*2)</f>
        <v>22</v>
      </c>
      <c r="BR10" s="79">
        <f t="shared" ref="BR10:BR73" si="14">21-(COUNTIF(AH10:AL10,"&lt;40")*3)-(COUNTIF(AM10:AO10,"&lt;30")*2)</f>
        <v>21</v>
      </c>
      <c r="BS10" s="79">
        <f t="shared" ref="BS10:BS73" si="15">22-(COUNTIF(AQ10:AU10,"&lt;40")*3)-(COUNTIF(AV10,"&lt;20")*1)-(COUNTIF(AW10:AY10,"&lt;30")*2)</f>
        <v>22</v>
      </c>
      <c r="BT10" s="79">
        <f t="shared" ref="BT10:BT73" si="16">24-(COUNTIF(BA10:BF10,"&lt;40")*3)-(COUNTIF(BG10:BI10,"&lt;30")*2)</f>
        <v>24</v>
      </c>
      <c r="BU10" s="134">
        <f t="shared" ref="BU10:BU73" si="17">SUM(BO10:BT10)</f>
        <v>137</v>
      </c>
      <c r="BV10" s="134"/>
      <c r="BW10" s="80">
        <f t="shared" ref="BW10:BW73" si="18">COUNTIF(D10:I10,"&lt;40")+COUNTIF(J10:L10,"&lt;30")+COUNTIF(N10:S10,"&lt;40")+COUNTIF(T10:V10,"&lt;30")+COUNTIF(X10:AB10,"&lt;40")+COUNTIF(AC10:AE10,"&lt;30")+COUNTIF(AH10:AL10,"&lt;40")+COUNTIF(AM10:AO10,"&lt;30")+COUNTIF(AQ10:AU10,"&lt;40")+COUNTIF(AV10,"&lt;20")+COUNTIF(AM10:AO10,"&lt;30")+COUNTIF(BA10:BF10,"&lt;40")+COUNTIF(BG10:BI10,"&lt;30")</f>
        <v>0</v>
      </c>
      <c r="BX10" s="81">
        <f t="shared" ref="BX10:BX73" si="19">COUNTIFS(BM10,"&lt;=59.99",BW10,"=0")</f>
        <v>0</v>
      </c>
      <c r="BY10" s="81">
        <f t="shared" ref="BY10:BY73" si="20">COUNTIFS(BM10,"&gt;=60",BM10,"&lt;=69.99",BW10,"=0")</f>
        <v>0</v>
      </c>
      <c r="BZ10" s="81">
        <f t="shared" ref="BZ10:BZ73" si="21">COUNTIFS(BM10,"&gt;=70",BW10,"=0")</f>
        <v>1</v>
      </c>
      <c r="CE10" s="22"/>
    </row>
    <row r="11" spans="1:83" s="8" customFormat="1" ht="30" customHeight="1">
      <c r="A11" s="125">
        <v>3</v>
      </c>
      <c r="B11" s="126" t="s">
        <v>45</v>
      </c>
      <c r="C11" s="90" t="s">
        <v>46</v>
      </c>
      <c r="D11" s="74">
        <v>83</v>
      </c>
      <c r="E11" s="74">
        <v>78</v>
      </c>
      <c r="F11" s="74">
        <v>47</v>
      </c>
      <c r="G11" s="74">
        <v>64</v>
      </c>
      <c r="H11" s="74">
        <v>67</v>
      </c>
      <c r="I11" s="74">
        <v>48</v>
      </c>
      <c r="J11" s="74">
        <v>72</v>
      </c>
      <c r="K11" s="74">
        <v>57</v>
      </c>
      <c r="L11" s="74">
        <v>67</v>
      </c>
      <c r="M11" s="87">
        <f t="shared" si="0"/>
        <v>583</v>
      </c>
      <c r="N11" s="74">
        <v>73</v>
      </c>
      <c r="O11" s="74">
        <v>69</v>
      </c>
      <c r="P11" s="74">
        <v>61</v>
      </c>
      <c r="Q11" s="74">
        <v>47</v>
      </c>
      <c r="R11" s="74">
        <v>57</v>
      </c>
      <c r="S11" s="74">
        <v>61</v>
      </c>
      <c r="T11" s="74">
        <v>72</v>
      </c>
      <c r="U11" s="74">
        <v>70</v>
      </c>
      <c r="V11" s="74">
        <v>73</v>
      </c>
      <c r="W11" s="85">
        <f t="shared" si="1"/>
        <v>583</v>
      </c>
      <c r="X11" s="78">
        <v>75</v>
      </c>
      <c r="Y11" s="78">
        <v>66</v>
      </c>
      <c r="Z11" s="78">
        <v>54</v>
      </c>
      <c r="AA11" s="78">
        <v>56</v>
      </c>
      <c r="AB11" s="78">
        <v>49</v>
      </c>
      <c r="AC11" s="78">
        <v>73</v>
      </c>
      <c r="AD11" s="78">
        <v>62</v>
      </c>
      <c r="AE11" s="78">
        <v>66</v>
      </c>
      <c r="AF11" s="78">
        <v>41</v>
      </c>
      <c r="AG11" s="127">
        <f t="shared" si="2"/>
        <v>542</v>
      </c>
      <c r="AH11" s="128">
        <v>56</v>
      </c>
      <c r="AI11" s="128">
        <v>52</v>
      </c>
      <c r="AJ11" s="128">
        <v>63</v>
      </c>
      <c r="AK11" s="128">
        <v>49</v>
      </c>
      <c r="AL11" s="128">
        <v>42</v>
      </c>
      <c r="AM11" s="128">
        <v>70</v>
      </c>
      <c r="AN11" s="128">
        <v>63</v>
      </c>
      <c r="AO11" s="128">
        <v>70</v>
      </c>
      <c r="AP11" s="127">
        <f t="shared" si="3"/>
        <v>465</v>
      </c>
      <c r="AQ11" s="128">
        <v>65</v>
      </c>
      <c r="AR11" s="128">
        <v>60</v>
      </c>
      <c r="AS11" s="128">
        <v>45</v>
      </c>
      <c r="AT11" s="128">
        <v>50</v>
      </c>
      <c r="AU11" s="128">
        <v>59</v>
      </c>
      <c r="AV11" s="128">
        <v>43</v>
      </c>
      <c r="AW11" s="128">
        <v>70</v>
      </c>
      <c r="AX11" s="128">
        <v>67</v>
      </c>
      <c r="AY11" s="128">
        <v>65</v>
      </c>
      <c r="AZ11" s="127">
        <f t="shared" si="4"/>
        <v>524</v>
      </c>
      <c r="BA11" s="129">
        <v>62</v>
      </c>
      <c r="BB11" s="129">
        <v>48</v>
      </c>
      <c r="BC11" s="129">
        <v>50</v>
      </c>
      <c r="BD11" s="129">
        <v>73</v>
      </c>
      <c r="BE11" s="129">
        <v>50</v>
      </c>
      <c r="BF11" s="129">
        <v>50</v>
      </c>
      <c r="BG11" s="129">
        <v>65</v>
      </c>
      <c r="BH11" s="129">
        <v>63</v>
      </c>
      <c r="BI11" s="129">
        <v>69</v>
      </c>
      <c r="BJ11" s="130">
        <f t="shared" si="8"/>
        <v>530</v>
      </c>
      <c r="BK11" s="131">
        <f t="shared" si="9"/>
        <v>3227</v>
      </c>
      <c r="BL11" s="132"/>
      <c r="BM11" s="133">
        <f t="shared" si="10"/>
        <v>67.936842105263167</v>
      </c>
      <c r="BN11" s="79">
        <f>RANK($BM11,$BM$9:$BM162)</f>
        <v>85</v>
      </c>
      <c r="BO11" s="79">
        <f t="shared" si="11"/>
        <v>24</v>
      </c>
      <c r="BP11" s="79">
        <f t="shared" si="12"/>
        <v>24</v>
      </c>
      <c r="BQ11" s="79">
        <f t="shared" si="13"/>
        <v>22</v>
      </c>
      <c r="BR11" s="79">
        <f t="shared" si="14"/>
        <v>21</v>
      </c>
      <c r="BS11" s="79">
        <f t="shared" si="15"/>
        <v>22</v>
      </c>
      <c r="BT11" s="79">
        <f t="shared" si="16"/>
        <v>24</v>
      </c>
      <c r="BU11" s="134">
        <f t="shared" si="17"/>
        <v>137</v>
      </c>
      <c r="BV11" s="134"/>
      <c r="BW11" s="80">
        <f t="shared" si="18"/>
        <v>0</v>
      </c>
      <c r="BX11" s="81">
        <f t="shared" si="19"/>
        <v>0</v>
      </c>
      <c r="BY11" s="81">
        <f t="shared" si="20"/>
        <v>1</v>
      </c>
      <c r="BZ11" s="81">
        <f t="shared" si="21"/>
        <v>0</v>
      </c>
      <c r="CE11" s="22"/>
    </row>
    <row r="12" spans="1:83" s="8" customFormat="1" ht="30" customHeight="1">
      <c r="A12" s="111">
        <v>4</v>
      </c>
      <c r="B12" s="126" t="s">
        <v>47</v>
      </c>
      <c r="C12" s="90" t="s">
        <v>48</v>
      </c>
      <c r="D12" s="74">
        <v>55</v>
      </c>
      <c r="E12" s="74">
        <v>27</v>
      </c>
      <c r="F12" s="83">
        <v>40</v>
      </c>
      <c r="G12" s="78">
        <v>47</v>
      </c>
      <c r="H12" s="74">
        <v>43</v>
      </c>
      <c r="I12" s="83">
        <v>44</v>
      </c>
      <c r="J12" s="74">
        <v>57</v>
      </c>
      <c r="K12" s="74">
        <v>58</v>
      </c>
      <c r="L12" s="74">
        <v>67</v>
      </c>
      <c r="M12" s="87">
        <f t="shared" si="0"/>
        <v>438</v>
      </c>
      <c r="N12" s="74">
        <v>65</v>
      </c>
      <c r="O12" s="74">
        <v>43</v>
      </c>
      <c r="P12" s="74">
        <v>19</v>
      </c>
      <c r="Q12" s="74">
        <v>44</v>
      </c>
      <c r="R12" s="74">
        <v>51</v>
      </c>
      <c r="S12" s="74">
        <v>96</v>
      </c>
      <c r="T12" s="74">
        <v>66</v>
      </c>
      <c r="U12" s="74">
        <v>56</v>
      </c>
      <c r="V12" s="74">
        <v>69</v>
      </c>
      <c r="W12" s="85">
        <f t="shared" si="1"/>
        <v>509</v>
      </c>
      <c r="X12" s="78">
        <v>54</v>
      </c>
      <c r="Y12" s="78">
        <v>40</v>
      </c>
      <c r="Z12" s="78">
        <v>45</v>
      </c>
      <c r="AA12" s="78">
        <v>48</v>
      </c>
      <c r="AB12" s="78">
        <v>53</v>
      </c>
      <c r="AC12" s="78">
        <v>67</v>
      </c>
      <c r="AD12" s="78">
        <v>61</v>
      </c>
      <c r="AE12" s="78">
        <v>66</v>
      </c>
      <c r="AF12" s="78">
        <v>42</v>
      </c>
      <c r="AG12" s="127">
        <f t="shared" si="2"/>
        <v>476</v>
      </c>
      <c r="AH12" s="128">
        <v>46</v>
      </c>
      <c r="AI12" s="128">
        <v>40</v>
      </c>
      <c r="AJ12" s="128">
        <v>51</v>
      </c>
      <c r="AK12" s="128">
        <v>46</v>
      </c>
      <c r="AL12" s="128">
        <v>57</v>
      </c>
      <c r="AM12" s="128">
        <v>65</v>
      </c>
      <c r="AN12" s="128">
        <v>56</v>
      </c>
      <c r="AO12" s="128">
        <v>62</v>
      </c>
      <c r="AP12" s="127">
        <f t="shared" si="3"/>
        <v>423</v>
      </c>
      <c r="AQ12" s="128">
        <v>49</v>
      </c>
      <c r="AR12" s="128">
        <v>45</v>
      </c>
      <c r="AS12" s="128">
        <v>42</v>
      </c>
      <c r="AT12" s="128">
        <v>43</v>
      </c>
      <c r="AU12" s="128">
        <v>30</v>
      </c>
      <c r="AV12" s="128">
        <v>42</v>
      </c>
      <c r="AW12" s="128">
        <v>61</v>
      </c>
      <c r="AX12" s="128">
        <v>59</v>
      </c>
      <c r="AY12" s="128">
        <v>55</v>
      </c>
      <c r="AZ12" s="127">
        <f t="shared" si="4"/>
        <v>426</v>
      </c>
      <c r="BA12" s="129">
        <v>59</v>
      </c>
      <c r="BB12" s="129">
        <v>45</v>
      </c>
      <c r="BC12" s="129">
        <v>46</v>
      </c>
      <c r="BD12" s="129">
        <v>32</v>
      </c>
      <c r="BE12" s="129">
        <v>44</v>
      </c>
      <c r="BF12" s="129">
        <v>59</v>
      </c>
      <c r="BG12" s="129">
        <v>61</v>
      </c>
      <c r="BH12" s="129">
        <v>50</v>
      </c>
      <c r="BI12" s="129">
        <v>55</v>
      </c>
      <c r="BJ12" s="130">
        <f t="shared" si="8"/>
        <v>451</v>
      </c>
      <c r="BK12" s="131">
        <f t="shared" si="9"/>
        <v>2723</v>
      </c>
      <c r="BL12" s="132"/>
      <c r="BM12" s="133">
        <f t="shared" si="10"/>
        <v>57.326315789473682</v>
      </c>
      <c r="BN12" s="79">
        <f>RANK($BM12,$BM$9:$BM163)</f>
        <v>146</v>
      </c>
      <c r="BO12" s="79">
        <f t="shared" si="11"/>
        <v>21</v>
      </c>
      <c r="BP12" s="79">
        <f t="shared" si="12"/>
        <v>21</v>
      </c>
      <c r="BQ12" s="79">
        <f t="shared" si="13"/>
        <v>22</v>
      </c>
      <c r="BR12" s="79">
        <f t="shared" si="14"/>
        <v>21</v>
      </c>
      <c r="BS12" s="79">
        <f t="shared" si="15"/>
        <v>19</v>
      </c>
      <c r="BT12" s="79">
        <f t="shared" si="16"/>
        <v>21</v>
      </c>
      <c r="BU12" s="134">
        <f t="shared" si="17"/>
        <v>125</v>
      </c>
      <c r="BV12" s="134"/>
      <c r="BW12" s="80">
        <f t="shared" si="18"/>
        <v>4</v>
      </c>
      <c r="BX12" s="81">
        <f t="shared" si="19"/>
        <v>0</v>
      </c>
      <c r="BY12" s="81">
        <f t="shared" si="20"/>
        <v>0</v>
      </c>
      <c r="BZ12" s="81">
        <f t="shared" si="21"/>
        <v>0</v>
      </c>
      <c r="CE12" s="22"/>
    </row>
    <row r="13" spans="1:83" s="8" customFormat="1" ht="30" customHeight="1">
      <c r="A13" s="125">
        <v>5</v>
      </c>
      <c r="B13" s="126" t="s">
        <v>49</v>
      </c>
      <c r="C13" s="90" t="s">
        <v>50</v>
      </c>
      <c r="D13" s="74">
        <v>62</v>
      </c>
      <c r="E13" s="74">
        <v>41</v>
      </c>
      <c r="F13" s="74">
        <v>74</v>
      </c>
      <c r="G13" s="83">
        <v>49</v>
      </c>
      <c r="H13" s="74">
        <v>41</v>
      </c>
      <c r="I13" s="74">
        <v>57</v>
      </c>
      <c r="J13" s="74">
        <v>60</v>
      </c>
      <c r="K13" s="74">
        <v>55</v>
      </c>
      <c r="L13" s="74">
        <v>63</v>
      </c>
      <c r="M13" s="87">
        <f t="shared" si="0"/>
        <v>502</v>
      </c>
      <c r="N13" s="74">
        <v>69</v>
      </c>
      <c r="O13" s="74">
        <v>76</v>
      </c>
      <c r="P13" s="74">
        <v>62</v>
      </c>
      <c r="Q13" s="74">
        <v>50</v>
      </c>
      <c r="R13" s="74">
        <v>61</v>
      </c>
      <c r="S13" s="74">
        <v>49</v>
      </c>
      <c r="T13" s="74">
        <v>63</v>
      </c>
      <c r="U13" s="74">
        <v>63</v>
      </c>
      <c r="V13" s="74">
        <v>68</v>
      </c>
      <c r="W13" s="85">
        <f t="shared" si="1"/>
        <v>561</v>
      </c>
      <c r="X13" s="78">
        <v>52</v>
      </c>
      <c r="Y13" s="78">
        <v>56</v>
      </c>
      <c r="Z13" s="78">
        <v>45</v>
      </c>
      <c r="AA13" s="78">
        <v>54</v>
      </c>
      <c r="AB13" s="78">
        <v>68</v>
      </c>
      <c r="AC13" s="78">
        <v>66</v>
      </c>
      <c r="AD13" s="78">
        <v>63</v>
      </c>
      <c r="AE13" s="78">
        <v>64</v>
      </c>
      <c r="AF13" s="78">
        <v>42</v>
      </c>
      <c r="AG13" s="127">
        <f t="shared" si="2"/>
        <v>510</v>
      </c>
      <c r="AH13" s="128">
        <v>48</v>
      </c>
      <c r="AI13" s="128">
        <v>42</v>
      </c>
      <c r="AJ13" s="128">
        <v>56</v>
      </c>
      <c r="AK13" s="128">
        <v>46</v>
      </c>
      <c r="AL13" s="128">
        <v>69</v>
      </c>
      <c r="AM13" s="128">
        <v>67</v>
      </c>
      <c r="AN13" s="128">
        <v>58</v>
      </c>
      <c r="AO13" s="128">
        <v>65</v>
      </c>
      <c r="AP13" s="127">
        <f t="shared" si="3"/>
        <v>451</v>
      </c>
      <c r="AQ13" s="128">
        <v>73</v>
      </c>
      <c r="AR13" s="128">
        <v>50</v>
      </c>
      <c r="AS13" s="128">
        <v>44</v>
      </c>
      <c r="AT13" s="128">
        <v>40</v>
      </c>
      <c r="AU13" s="128">
        <v>40</v>
      </c>
      <c r="AV13" s="128">
        <v>40</v>
      </c>
      <c r="AW13" s="128">
        <v>62</v>
      </c>
      <c r="AX13" s="128">
        <v>58</v>
      </c>
      <c r="AY13" s="128">
        <v>61</v>
      </c>
      <c r="AZ13" s="127">
        <f t="shared" si="4"/>
        <v>468</v>
      </c>
      <c r="BA13" s="129">
        <v>64</v>
      </c>
      <c r="BB13" s="129">
        <v>61</v>
      </c>
      <c r="BC13" s="129">
        <v>55</v>
      </c>
      <c r="BD13" s="129">
        <v>60</v>
      </c>
      <c r="BE13" s="129">
        <v>51</v>
      </c>
      <c r="BF13" s="129">
        <v>77</v>
      </c>
      <c r="BG13" s="129">
        <v>65</v>
      </c>
      <c r="BH13" s="129">
        <v>52</v>
      </c>
      <c r="BI13" s="129">
        <v>58</v>
      </c>
      <c r="BJ13" s="130">
        <f t="shared" si="8"/>
        <v>543</v>
      </c>
      <c r="BK13" s="131">
        <f t="shared" si="9"/>
        <v>3035</v>
      </c>
      <c r="BL13" s="132"/>
      <c r="BM13" s="133">
        <f t="shared" si="10"/>
        <v>63.89473684210526</v>
      </c>
      <c r="BN13" s="79">
        <f>RANK($BM13,$BM$9:$BM164)</f>
        <v>125</v>
      </c>
      <c r="BO13" s="79">
        <f t="shared" si="11"/>
        <v>24</v>
      </c>
      <c r="BP13" s="79">
        <f t="shared" si="12"/>
        <v>24</v>
      </c>
      <c r="BQ13" s="79">
        <f t="shared" si="13"/>
        <v>22</v>
      </c>
      <c r="BR13" s="79">
        <f t="shared" si="14"/>
        <v>21</v>
      </c>
      <c r="BS13" s="79">
        <f t="shared" si="15"/>
        <v>22</v>
      </c>
      <c r="BT13" s="79">
        <f t="shared" si="16"/>
        <v>24</v>
      </c>
      <c r="BU13" s="134">
        <f t="shared" si="17"/>
        <v>137</v>
      </c>
      <c r="BV13" s="134"/>
      <c r="BW13" s="80">
        <f t="shared" si="18"/>
        <v>0</v>
      </c>
      <c r="BX13" s="81">
        <f t="shared" si="19"/>
        <v>0</v>
      </c>
      <c r="BY13" s="81">
        <f t="shared" si="20"/>
        <v>1</v>
      </c>
      <c r="BZ13" s="81">
        <f t="shared" si="21"/>
        <v>0</v>
      </c>
      <c r="CE13" s="22"/>
    </row>
    <row r="14" spans="1:83" s="8" customFormat="1" ht="30" customHeight="1">
      <c r="A14" s="111">
        <v>6</v>
      </c>
      <c r="B14" s="126" t="s">
        <v>53</v>
      </c>
      <c r="C14" s="135" t="s">
        <v>54</v>
      </c>
      <c r="D14" s="74">
        <v>80</v>
      </c>
      <c r="E14" s="74">
        <v>44</v>
      </c>
      <c r="F14" s="74">
        <v>49</v>
      </c>
      <c r="G14" s="74">
        <v>53</v>
      </c>
      <c r="H14" s="74">
        <v>55</v>
      </c>
      <c r="I14" s="74">
        <v>41</v>
      </c>
      <c r="J14" s="74">
        <v>63</v>
      </c>
      <c r="K14" s="74">
        <v>63</v>
      </c>
      <c r="L14" s="74">
        <v>73</v>
      </c>
      <c r="M14" s="87">
        <f t="shared" si="0"/>
        <v>521</v>
      </c>
      <c r="N14" s="74">
        <v>73</v>
      </c>
      <c r="O14" s="74">
        <v>70</v>
      </c>
      <c r="P14" s="74">
        <v>59</v>
      </c>
      <c r="Q14" s="74">
        <v>57</v>
      </c>
      <c r="R14" s="74">
        <v>64</v>
      </c>
      <c r="S14" s="74">
        <v>75</v>
      </c>
      <c r="T14" s="74">
        <v>69</v>
      </c>
      <c r="U14" s="74">
        <v>67</v>
      </c>
      <c r="V14" s="74">
        <v>69</v>
      </c>
      <c r="W14" s="85">
        <f t="shared" si="1"/>
        <v>603</v>
      </c>
      <c r="X14" s="78">
        <v>56</v>
      </c>
      <c r="Y14" s="78">
        <v>59</v>
      </c>
      <c r="Z14" s="78">
        <v>62</v>
      </c>
      <c r="AA14" s="78">
        <v>66</v>
      </c>
      <c r="AB14" s="78">
        <v>70</v>
      </c>
      <c r="AC14" s="78">
        <v>67</v>
      </c>
      <c r="AD14" s="78">
        <v>57</v>
      </c>
      <c r="AE14" s="78">
        <v>60</v>
      </c>
      <c r="AF14" s="78">
        <v>47</v>
      </c>
      <c r="AG14" s="127">
        <f t="shared" si="2"/>
        <v>544</v>
      </c>
      <c r="AH14" s="128">
        <v>50</v>
      </c>
      <c r="AI14" s="128">
        <v>59</v>
      </c>
      <c r="AJ14" s="128">
        <v>74</v>
      </c>
      <c r="AK14" s="128">
        <v>42</v>
      </c>
      <c r="AL14" s="128">
        <v>63</v>
      </c>
      <c r="AM14" s="128">
        <v>70</v>
      </c>
      <c r="AN14" s="128">
        <v>59</v>
      </c>
      <c r="AO14" s="128">
        <v>70</v>
      </c>
      <c r="AP14" s="127">
        <f t="shared" si="3"/>
        <v>487</v>
      </c>
      <c r="AQ14" s="128">
        <v>53</v>
      </c>
      <c r="AR14" s="128">
        <v>53</v>
      </c>
      <c r="AS14" s="128">
        <v>47</v>
      </c>
      <c r="AT14" s="128">
        <v>51</v>
      </c>
      <c r="AU14" s="128">
        <v>71</v>
      </c>
      <c r="AV14" s="128">
        <v>36</v>
      </c>
      <c r="AW14" s="128">
        <v>58</v>
      </c>
      <c r="AX14" s="128">
        <v>57</v>
      </c>
      <c r="AY14" s="128">
        <v>60</v>
      </c>
      <c r="AZ14" s="127">
        <f t="shared" si="4"/>
        <v>486</v>
      </c>
      <c r="BA14" s="129">
        <v>54</v>
      </c>
      <c r="BB14" s="129">
        <v>67</v>
      </c>
      <c r="BC14" s="129">
        <v>58</v>
      </c>
      <c r="BD14" s="129">
        <v>66</v>
      </c>
      <c r="BE14" s="129">
        <v>56</v>
      </c>
      <c r="BF14" s="129">
        <v>62</v>
      </c>
      <c r="BG14" s="129">
        <v>70</v>
      </c>
      <c r="BH14" s="129">
        <v>66</v>
      </c>
      <c r="BI14" s="129">
        <v>63</v>
      </c>
      <c r="BJ14" s="130">
        <f t="shared" si="8"/>
        <v>562</v>
      </c>
      <c r="BK14" s="131">
        <f t="shared" si="9"/>
        <v>3203</v>
      </c>
      <c r="BL14" s="132"/>
      <c r="BM14" s="133">
        <f t="shared" si="10"/>
        <v>67.431578947368422</v>
      </c>
      <c r="BN14" s="79">
        <f>RANK($BM14,$BM$9:$BM165)</f>
        <v>91</v>
      </c>
      <c r="BO14" s="79">
        <f t="shared" si="11"/>
        <v>24</v>
      </c>
      <c r="BP14" s="79">
        <f t="shared" si="12"/>
        <v>24</v>
      </c>
      <c r="BQ14" s="79">
        <f t="shared" si="13"/>
        <v>22</v>
      </c>
      <c r="BR14" s="79">
        <f t="shared" si="14"/>
        <v>21</v>
      </c>
      <c r="BS14" s="79">
        <f t="shared" si="15"/>
        <v>22</v>
      </c>
      <c r="BT14" s="79">
        <f t="shared" si="16"/>
        <v>24</v>
      </c>
      <c r="BU14" s="134">
        <f t="shared" si="17"/>
        <v>137</v>
      </c>
      <c r="BV14" s="134"/>
      <c r="BW14" s="80">
        <f t="shared" si="18"/>
        <v>0</v>
      </c>
      <c r="BX14" s="81">
        <f t="shared" si="19"/>
        <v>0</v>
      </c>
      <c r="BY14" s="81">
        <f t="shared" si="20"/>
        <v>1</v>
      </c>
      <c r="BZ14" s="81">
        <f t="shared" si="21"/>
        <v>0</v>
      </c>
      <c r="CE14" s="22"/>
    </row>
    <row r="15" spans="1:83" s="8" customFormat="1" ht="30" customHeight="1">
      <c r="A15" s="125">
        <v>7</v>
      </c>
      <c r="B15" s="126" t="s">
        <v>55</v>
      </c>
      <c r="C15" s="90" t="s">
        <v>56</v>
      </c>
      <c r="D15" s="74">
        <v>66</v>
      </c>
      <c r="E15" s="74">
        <v>55</v>
      </c>
      <c r="F15" s="74">
        <v>66</v>
      </c>
      <c r="G15" s="74">
        <v>47</v>
      </c>
      <c r="H15" s="74">
        <v>61</v>
      </c>
      <c r="I15" s="74">
        <v>73</v>
      </c>
      <c r="J15" s="74">
        <v>66</v>
      </c>
      <c r="K15" s="74">
        <v>62</v>
      </c>
      <c r="L15" s="74">
        <v>71</v>
      </c>
      <c r="M15" s="87">
        <f t="shared" si="0"/>
        <v>567</v>
      </c>
      <c r="N15" s="74">
        <v>72</v>
      </c>
      <c r="O15" s="74">
        <v>58</v>
      </c>
      <c r="P15" s="74">
        <v>47</v>
      </c>
      <c r="Q15" s="74">
        <v>73</v>
      </c>
      <c r="R15" s="74">
        <v>70</v>
      </c>
      <c r="S15" s="74">
        <v>79</v>
      </c>
      <c r="T15" s="74">
        <v>60</v>
      </c>
      <c r="U15" s="74">
        <v>67</v>
      </c>
      <c r="V15" s="74">
        <v>72</v>
      </c>
      <c r="W15" s="85">
        <f t="shared" si="1"/>
        <v>598</v>
      </c>
      <c r="X15" s="78">
        <v>60</v>
      </c>
      <c r="Y15" s="78">
        <v>52</v>
      </c>
      <c r="Z15" s="78">
        <v>65</v>
      </c>
      <c r="AA15" s="78">
        <v>59</v>
      </c>
      <c r="AB15" s="78">
        <v>51</v>
      </c>
      <c r="AC15" s="78">
        <v>70</v>
      </c>
      <c r="AD15" s="78">
        <v>66</v>
      </c>
      <c r="AE15" s="78">
        <v>66</v>
      </c>
      <c r="AF15" s="78">
        <v>33</v>
      </c>
      <c r="AG15" s="127">
        <f t="shared" si="2"/>
        <v>522</v>
      </c>
      <c r="AH15" s="128">
        <v>71</v>
      </c>
      <c r="AI15" s="128">
        <v>51</v>
      </c>
      <c r="AJ15" s="128">
        <v>71</v>
      </c>
      <c r="AK15" s="128">
        <v>52</v>
      </c>
      <c r="AL15" s="128">
        <v>53</v>
      </c>
      <c r="AM15" s="128">
        <v>69</v>
      </c>
      <c r="AN15" s="128">
        <v>58</v>
      </c>
      <c r="AO15" s="128">
        <v>66</v>
      </c>
      <c r="AP15" s="127">
        <f t="shared" si="3"/>
        <v>491</v>
      </c>
      <c r="AQ15" s="128">
        <v>55</v>
      </c>
      <c r="AR15" s="128">
        <v>66</v>
      </c>
      <c r="AS15" s="128">
        <v>42</v>
      </c>
      <c r="AT15" s="128">
        <v>54</v>
      </c>
      <c r="AU15" s="128">
        <v>52</v>
      </c>
      <c r="AV15" s="128">
        <v>37</v>
      </c>
      <c r="AW15" s="128">
        <v>64</v>
      </c>
      <c r="AX15" s="128">
        <v>59</v>
      </c>
      <c r="AY15" s="128">
        <v>58</v>
      </c>
      <c r="AZ15" s="127">
        <f t="shared" si="4"/>
        <v>487</v>
      </c>
      <c r="BA15" s="129">
        <v>67</v>
      </c>
      <c r="BB15" s="129">
        <v>53</v>
      </c>
      <c r="BC15" s="129">
        <v>55</v>
      </c>
      <c r="BD15" s="129">
        <v>48</v>
      </c>
      <c r="BE15" s="129">
        <v>53</v>
      </c>
      <c r="BF15" s="129">
        <v>58</v>
      </c>
      <c r="BG15" s="129">
        <v>66</v>
      </c>
      <c r="BH15" s="129">
        <v>56</v>
      </c>
      <c r="BI15" s="129">
        <v>64</v>
      </c>
      <c r="BJ15" s="130">
        <f t="shared" si="8"/>
        <v>520</v>
      </c>
      <c r="BK15" s="131">
        <f t="shared" si="9"/>
        <v>3185</v>
      </c>
      <c r="BL15" s="132"/>
      <c r="BM15" s="133">
        <f t="shared" si="10"/>
        <v>67.05263157894737</v>
      </c>
      <c r="BN15" s="79">
        <f>RANK($BM15,$BM$9:$BM166)</f>
        <v>94</v>
      </c>
      <c r="BO15" s="79">
        <f t="shared" si="11"/>
        <v>24</v>
      </c>
      <c r="BP15" s="79">
        <f t="shared" si="12"/>
        <v>24</v>
      </c>
      <c r="BQ15" s="79">
        <f t="shared" si="13"/>
        <v>22</v>
      </c>
      <c r="BR15" s="79">
        <f t="shared" si="14"/>
        <v>21</v>
      </c>
      <c r="BS15" s="79">
        <f t="shared" si="15"/>
        <v>22</v>
      </c>
      <c r="BT15" s="79">
        <f t="shared" si="16"/>
        <v>24</v>
      </c>
      <c r="BU15" s="134">
        <f t="shared" si="17"/>
        <v>137</v>
      </c>
      <c r="BV15" s="134"/>
      <c r="BW15" s="80">
        <f t="shared" si="18"/>
        <v>0</v>
      </c>
      <c r="BX15" s="81">
        <f t="shared" si="19"/>
        <v>0</v>
      </c>
      <c r="BY15" s="81">
        <f t="shared" si="20"/>
        <v>1</v>
      </c>
      <c r="BZ15" s="81">
        <f t="shared" si="21"/>
        <v>0</v>
      </c>
      <c r="CE15" s="22"/>
    </row>
    <row r="16" spans="1:83" s="8" customFormat="1" ht="30" customHeight="1">
      <c r="A16" s="111">
        <v>8</v>
      </c>
      <c r="B16" s="126" t="s">
        <v>57</v>
      </c>
      <c r="C16" s="90" t="s">
        <v>58</v>
      </c>
      <c r="D16" s="74">
        <v>81</v>
      </c>
      <c r="E16" s="74">
        <v>48</v>
      </c>
      <c r="F16" s="74">
        <v>49</v>
      </c>
      <c r="G16" s="74">
        <v>51</v>
      </c>
      <c r="H16" s="74">
        <v>47</v>
      </c>
      <c r="I16" s="74">
        <v>54</v>
      </c>
      <c r="J16" s="74">
        <v>69</v>
      </c>
      <c r="K16" s="74">
        <v>62</v>
      </c>
      <c r="L16" s="74">
        <v>72</v>
      </c>
      <c r="M16" s="87">
        <f t="shared" si="0"/>
        <v>533</v>
      </c>
      <c r="N16" s="74">
        <v>76</v>
      </c>
      <c r="O16" s="74">
        <v>83</v>
      </c>
      <c r="P16" s="74">
        <v>72</v>
      </c>
      <c r="Q16" s="74">
        <v>64</v>
      </c>
      <c r="R16" s="74">
        <v>68</v>
      </c>
      <c r="S16" s="74">
        <v>75</v>
      </c>
      <c r="T16" s="74">
        <v>66</v>
      </c>
      <c r="U16" s="74">
        <v>69</v>
      </c>
      <c r="V16" s="74">
        <v>70</v>
      </c>
      <c r="W16" s="85">
        <f t="shared" si="1"/>
        <v>643</v>
      </c>
      <c r="X16" s="78">
        <v>73</v>
      </c>
      <c r="Y16" s="78">
        <v>70</v>
      </c>
      <c r="Z16" s="78">
        <v>64</v>
      </c>
      <c r="AA16" s="78">
        <v>69</v>
      </c>
      <c r="AB16" s="78">
        <v>69</v>
      </c>
      <c r="AC16" s="78">
        <v>71</v>
      </c>
      <c r="AD16" s="78">
        <v>67</v>
      </c>
      <c r="AE16" s="78">
        <v>62</v>
      </c>
      <c r="AF16" s="78">
        <v>41</v>
      </c>
      <c r="AG16" s="127">
        <f t="shared" si="2"/>
        <v>586</v>
      </c>
      <c r="AH16" s="128">
        <v>71</v>
      </c>
      <c r="AI16" s="128">
        <v>61</v>
      </c>
      <c r="AJ16" s="128">
        <v>78</v>
      </c>
      <c r="AK16" s="128">
        <v>53</v>
      </c>
      <c r="AL16" s="128">
        <v>71</v>
      </c>
      <c r="AM16" s="128">
        <v>71</v>
      </c>
      <c r="AN16" s="128">
        <v>67</v>
      </c>
      <c r="AO16" s="128">
        <v>73</v>
      </c>
      <c r="AP16" s="127">
        <f t="shared" si="3"/>
        <v>545</v>
      </c>
      <c r="AQ16" s="128">
        <v>80</v>
      </c>
      <c r="AR16" s="128">
        <v>61</v>
      </c>
      <c r="AS16" s="128">
        <v>59</v>
      </c>
      <c r="AT16" s="128">
        <v>54</v>
      </c>
      <c r="AU16" s="128">
        <v>52</v>
      </c>
      <c r="AV16" s="128">
        <v>32</v>
      </c>
      <c r="AW16" s="128">
        <v>65</v>
      </c>
      <c r="AX16" s="128">
        <v>58</v>
      </c>
      <c r="AY16" s="128">
        <v>64</v>
      </c>
      <c r="AZ16" s="127">
        <f t="shared" si="4"/>
        <v>525</v>
      </c>
      <c r="BA16" s="129">
        <v>67</v>
      </c>
      <c r="BB16" s="129">
        <v>54</v>
      </c>
      <c r="BC16" s="129">
        <v>46</v>
      </c>
      <c r="BD16" s="129">
        <v>54</v>
      </c>
      <c r="BE16" s="129">
        <v>59</v>
      </c>
      <c r="BF16" s="129">
        <v>65</v>
      </c>
      <c r="BG16" s="129">
        <v>73</v>
      </c>
      <c r="BH16" s="129">
        <v>68</v>
      </c>
      <c r="BI16" s="129">
        <v>70</v>
      </c>
      <c r="BJ16" s="130">
        <f t="shared" si="8"/>
        <v>556</v>
      </c>
      <c r="BK16" s="131">
        <f t="shared" si="9"/>
        <v>3388</v>
      </c>
      <c r="BL16" s="132"/>
      <c r="BM16" s="133">
        <f t="shared" si="10"/>
        <v>71.326315789473682</v>
      </c>
      <c r="BN16" s="79">
        <f>RANK($BM16,$BM$9:$BM167)</f>
        <v>64</v>
      </c>
      <c r="BO16" s="79">
        <f t="shared" si="11"/>
        <v>24</v>
      </c>
      <c r="BP16" s="79">
        <f t="shared" si="12"/>
        <v>24</v>
      </c>
      <c r="BQ16" s="79">
        <f t="shared" si="13"/>
        <v>22</v>
      </c>
      <c r="BR16" s="79">
        <f t="shared" si="14"/>
        <v>21</v>
      </c>
      <c r="BS16" s="79">
        <f t="shared" si="15"/>
        <v>22</v>
      </c>
      <c r="BT16" s="79">
        <f t="shared" si="16"/>
        <v>24</v>
      </c>
      <c r="BU16" s="134">
        <f t="shared" si="17"/>
        <v>137</v>
      </c>
      <c r="BV16" s="134"/>
      <c r="BW16" s="80">
        <f t="shared" si="18"/>
        <v>0</v>
      </c>
      <c r="BX16" s="81">
        <f t="shared" si="19"/>
        <v>0</v>
      </c>
      <c r="BY16" s="81">
        <f t="shared" si="20"/>
        <v>0</v>
      </c>
      <c r="BZ16" s="81">
        <f t="shared" si="21"/>
        <v>1</v>
      </c>
      <c r="CE16" s="22"/>
    </row>
    <row r="17" spans="1:83" s="8" customFormat="1" ht="30" customHeight="1">
      <c r="A17" s="125">
        <v>9</v>
      </c>
      <c r="B17" s="126" t="s">
        <v>59</v>
      </c>
      <c r="C17" s="90" t="s">
        <v>60</v>
      </c>
      <c r="D17" s="74">
        <v>62</v>
      </c>
      <c r="E17" s="74">
        <v>81</v>
      </c>
      <c r="F17" s="74">
        <v>67</v>
      </c>
      <c r="G17" s="74">
        <v>67</v>
      </c>
      <c r="H17" s="74">
        <v>74</v>
      </c>
      <c r="I17" s="74">
        <v>59</v>
      </c>
      <c r="J17" s="74">
        <v>60</v>
      </c>
      <c r="K17" s="74">
        <v>71</v>
      </c>
      <c r="L17" s="74">
        <v>73</v>
      </c>
      <c r="M17" s="87">
        <f t="shared" si="0"/>
        <v>614</v>
      </c>
      <c r="N17" s="74">
        <v>67</v>
      </c>
      <c r="O17" s="74">
        <v>82</v>
      </c>
      <c r="P17" s="74">
        <v>84</v>
      </c>
      <c r="Q17" s="74">
        <v>69</v>
      </c>
      <c r="R17" s="74">
        <v>66</v>
      </c>
      <c r="S17" s="74">
        <v>70</v>
      </c>
      <c r="T17" s="74">
        <v>63</v>
      </c>
      <c r="U17" s="74">
        <v>72</v>
      </c>
      <c r="V17" s="74">
        <v>71</v>
      </c>
      <c r="W17" s="85">
        <f t="shared" si="1"/>
        <v>644</v>
      </c>
      <c r="X17" s="78">
        <v>79</v>
      </c>
      <c r="Y17" s="78">
        <v>82</v>
      </c>
      <c r="Z17" s="78">
        <v>67</v>
      </c>
      <c r="AA17" s="78">
        <v>62</v>
      </c>
      <c r="AB17" s="78">
        <v>74</v>
      </c>
      <c r="AC17" s="78">
        <v>70</v>
      </c>
      <c r="AD17" s="78">
        <v>68</v>
      </c>
      <c r="AE17" s="78">
        <v>65</v>
      </c>
      <c r="AF17" s="78">
        <v>41</v>
      </c>
      <c r="AG17" s="127">
        <f t="shared" si="2"/>
        <v>608</v>
      </c>
      <c r="AH17" s="128">
        <v>70</v>
      </c>
      <c r="AI17" s="128">
        <v>68</v>
      </c>
      <c r="AJ17" s="128">
        <v>55</v>
      </c>
      <c r="AK17" s="128">
        <v>44</v>
      </c>
      <c r="AL17" s="128">
        <v>70</v>
      </c>
      <c r="AM17" s="128">
        <v>65</v>
      </c>
      <c r="AN17" s="128">
        <v>67</v>
      </c>
      <c r="AO17" s="128">
        <v>75</v>
      </c>
      <c r="AP17" s="127">
        <f t="shared" si="3"/>
        <v>514</v>
      </c>
      <c r="AQ17" s="128">
        <v>47</v>
      </c>
      <c r="AR17" s="128">
        <v>51</v>
      </c>
      <c r="AS17" s="128">
        <v>52</v>
      </c>
      <c r="AT17" s="128">
        <v>50</v>
      </c>
      <c r="AU17" s="128">
        <v>74</v>
      </c>
      <c r="AV17" s="128">
        <v>43</v>
      </c>
      <c r="AW17" s="128">
        <v>68</v>
      </c>
      <c r="AX17" s="128">
        <v>63</v>
      </c>
      <c r="AY17" s="128">
        <v>66</v>
      </c>
      <c r="AZ17" s="127">
        <f t="shared" si="4"/>
        <v>514</v>
      </c>
      <c r="BA17" s="129">
        <v>77</v>
      </c>
      <c r="BB17" s="129">
        <v>67</v>
      </c>
      <c r="BC17" s="129">
        <v>62</v>
      </c>
      <c r="BD17" s="129">
        <v>71</v>
      </c>
      <c r="BE17" s="129">
        <v>65</v>
      </c>
      <c r="BF17" s="129">
        <v>82</v>
      </c>
      <c r="BG17" s="129">
        <v>67</v>
      </c>
      <c r="BH17" s="129">
        <v>61</v>
      </c>
      <c r="BI17" s="129">
        <v>67</v>
      </c>
      <c r="BJ17" s="130">
        <f t="shared" si="8"/>
        <v>619</v>
      </c>
      <c r="BK17" s="131">
        <f t="shared" si="9"/>
        <v>3513</v>
      </c>
      <c r="BL17" s="132"/>
      <c r="BM17" s="133">
        <f t="shared" si="10"/>
        <v>73.957894736842107</v>
      </c>
      <c r="BN17" s="79">
        <f>RANK($BM17,$BM$9:$BM168)</f>
        <v>40</v>
      </c>
      <c r="BO17" s="79">
        <f t="shared" si="11"/>
        <v>24</v>
      </c>
      <c r="BP17" s="79">
        <f t="shared" si="12"/>
        <v>24</v>
      </c>
      <c r="BQ17" s="79">
        <f t="shared" si="13"/>
        <v>22</v>
      </c>
      <c r="BR17" s="79">
        <f t="shared" si="14"/>
        <v>21</v>
      </c>
      <c r="BS17" s="79">
        <f t="shared" si="15"/>
        <v>22</v>
      </c>
      <c r="BT17" s="79">
        <f t="shared" si="16"/>
        <v>24</v>
      </c>
      <c r="BU17" s="134">
        <f t="shared" si="17"/>
        <v>137</v>
      </c>
      <c r="BV17" s="134"/>
      <c r="BW17" s="80">
        <f t="shared" si="18"/>
        <v>0</v>
      </c>
      <c r="BX17" s="81">
        <f t="shared" si="19"/>
        <v>0</v>
      </c>
      <c r="BY17" s="81">
        <f t="shared" si="20"/>
        <v>0</v>
      </c>
      <c r="BZ17" s="81">
        <f t="shared" si="21"/>
        <v>1</v>
      </c>
      <c r="CE17" s="22"/>
    </row>
    <row r="18" spans="1:83" s="8" customFormat="1" ht="30" customHeight="1">
      <c r="A18" s="111">
        <v>10</v>
      </c>
      <c r="B18" s="126" t="s">
        <v>61</v>
      </c>
      <c r="C18" s="90" t="s">
        <v>62</v>
      </c>
      <c r="D18" s="74">
        <v>76</v>
      </c>
      <c r="E18" s="74">
        <v>74</v>
      </c>
      <c r="F18" s="74">
        <v>58</v>
      </c>
      <c r="G18" s="74">
        <v>68</v>
      </c>
      <c r="H18" s="74">
        <v>68</v>
      </c>
      <c r="I18" s="74">
        <v>50</v>
      </c>
      <c r="J18" s="74">
        <v>69</v>
      </c>
      <c r="K18" s="74">
        <v>59</v>
      </c>
      <c r="L18" s="74">
        <v>71</v>
      </c>
      <c r="M18" s="87">
        <f t="shared" si="0"/>
        <v>593</v>
      </c>
      <c r="N18" s="74">
        <v>72</v>
      </c>
      <c r="O18" s="74">
        <v>76</v>
      </c>
      <c r="P18" s="74">
        <v>63</v>
      </c>
      <c r="Q18" s="74">
        <v>63</v>
      </c>
      <c r="R18" s="74">
        <v>67</v>
      </c>
      <c r="S18" s="74">
        <v>87</v>
      </c>
      <c r="T18" s="74">
        <v>66</v>
      </c>
      <c r="U18" s="74">
        <v>70</v>
      </c>
      <c r="V18" s="74">
        <v>71</v>
      </c>
      <c r="W18" s="85">
        <f t="shared" si="1"/>
        <v>635</v>
      </c>
      <c r="X18" s="78">
        <v>51</v>
      </c>
      <c r="Y18" s="78">
        <v>77</v>
      </c>
      <c r="Z18" s="78">
        <v>54</v>
      </c>
      <c r="AA18" s="78">
        <v>70</v>
      </c>
      <c r="AB18" s="78">
        <v>78</v>
      </c>
      <c r="AC18" s="78">
        <v>74</v>
      </c>
      <c r="AD18" s="78">
        <v>69</v>
      </c>
      <c r="AE18" s="78">
        <v>66</v>
      </c>
      <c r="AF18" s="78">
        <v>47</v>
      </c>
      <c r="AG18" s="127">
        <f t="shared" si="2"/>
        <v>586</v>
      </c>
      <c r="AH18" s="128">
        <v>53</v>
      </c>
      <c r="AI18" s="128">
        <v>53</v>
      </c>
      <c r="AJ18" s="128">
        <v>75</v>
      </c>
      <c r="AK18" s="128">
        <v>56</v>
      </c>
      <c r="AL18" s="128">
        <v>71</v>
      </c>
      <c r="AM18" s="128">
        <v>74</v>
      </c>
      <c r="AN18" s="128">
        <v>71</v>
      </c>
      <c r="AO18" s="128">
        <v>71</v>
      </c>
      <c r="AP18" s="127">
        <f t="shared" si="3"/>
        <v>524</v>
      </c>
      <c r="AQ18" s="128">
        <v>70</v>
      </c>
      <c r="AR18" s="128">
        <v>59</v>
      </c>
      <c r="AS18" s="128">
        <v>57</v>
      </c>
      <c r="AT18" s="128">
        <v>58</v>
      </c>
      <c r="AU18" s="128">
        <v>89</v>
      </c>
      <c r="AV18" s="128">
        <v>42</v>
      </c>
      <c r="AW18" s="128">
        <v>66</v>
      </c>
      <c r="AX18" s="128">
        <v>63</v>
      </c>
      <c r="AY18" s="128">
        <v>63</v>
      </c>
      <c r="AZ18" s="127">
        <f t="shared" si="4"/>
        <v>567</v>
      </c>
      <c r="BA18" s="129">
        <v>65</v>
      </c>
      <c r="BB18" s="129">
        <v>65</v>
      </c>
      <c r="BC18" s="129">
        <v>68</v>
      </c>
      <c r="BD18" s="129">
        <v>73</v>
      </c>
      <c r="BE18" s="129">
        <v>61</v>
      </c>
      <c r="BF18" s="129">
        <v>61</v>
      </c>
      <c r="BG18" s="129">
        <v>66</v>
      </c>
      <c r="BH18" s="129">
        <v>64</v>
      </c>
      <c r="BI18" s="129">
        <v>70</v>
      </c>
      <c r="BJ18" s="130">
        <f t="shared" si="8"/>
        <v>593</v>
      </c>
      <c r="BK18" s="131">
        <f t="shared" si="9"/>
        <v>3498</v>
      </c>
      <c r="BL18" s="132"/>
      <c r="BM18" s="133">
        <f t="shared" si="10"/>
        <v>73.642105263157902</v>
      </c>
      <c r="BN18" s="79">
        <f>RANK($BM18,$BM$9:$BM169)</f>
        <v>43</v>
      </c>
      <c r="BO18" s="79">
        <f t="shared" si="11"/>
        <v>24</v>
      </c>
      <c r="BP18" s="79">
        <f t="shared" si="12"/>
        <v>24</v>
      </c>
      <c r="BQ18" s="79">
        <f t="shared" si="13"/>
        <v>22</v>
      </c>
      <c r="BR18" s="79">
        <f t="shared" si="14"/>
        <v>21</v>
      </c>
      <c r="BS18" s="79">
        <f t="shared" si="15"/>
        <v>22</v>
      </c>
      <c r="BT18" s="79">
        <f t="shared" si="16"/>
        <v>24</v>
      </c>
      <c r="BU18" s="134">
        <f t="shared" si="17"/>
        <v>137</v>
      </c>
      <c r="BV18" s="134"/>
      <c r="BW18" s="80">
        <f t="shared" si="18"/>
        <v>0</v>
      </c>
      <c r="BX18" s="81">
        <f t="shared" si="19"/>
        <v>0</v>
      </c>
      <c r="BY18" s="81">
        <f t="shared" si="20"/>
        <v>0</v>
      </c>
      <c r="BZ18" s="81">
        <f t="shared" si="21"/>
        <v>1</v>
      </c>
      <c r="CE18" s="22"/>
    </row>
    <row r="19" spans="1:83" s="8" customFormat="1" ht="30" customHeight="1">
      <c r="A19" s="125">
        <v>11</v>
      </c>
      <c r="B19" s="126" t="s">
        <v>63</v>
      </c>
      <c r="C19" s="90" t="s">
        <v>64</v>
      </c>
      <c r="D19" s="74">
        <v>81</v>
      </c>
      <c r="E19" s="74">
        <v>59</v>
      </c>
      <c r="F19" s="74">
        <v>85</v>
      </c>
      <c r="G19" s="74">
        <v>56</v>
      </c>
      <c r="H19" s="74">
        <v>71</v>
      </c>
      <c r="I19" s="74">
        <v>52</v>
      </c>
      <c r="J19" s="74">
        <v>72</v>
      </c>
      <c r="K19" s="74">
        <v>71</v>
      </c>
      <c r="L19" s="74">
        <v>72</v>
      </c>
      <c r="M19" s="87">
        <f t="shared" si="0"/>
        <v>619</v>
      </c>
      <c r="N19" s="74">
        <v>77</v>
      </c>
      <c r="O19" s="74">
        <v>63</v>
      </c>
      <c r="P19" s="74">
        <v>64</v>
      </c>
      <c r="Q19" s="74">
        <v>66</v>
      </c>
      <c r="R19" s="74">
        <v>66</v>
      </c>
      <c r="S19" s="74">
        <v>59</v>
      </c>
      <c r="T19" s="74">
        <v>72</v>
      </c>
      <c r="U19" s="74">
        <v>72</v>
      </c>
      <c r="V19" s="74">
        <v>70</v>
      </c>
      <c r="W19" s="85">
        <f t="shared" si="1"/>
        <v>609</v>
      </c>
      <c r="X19" s="78">
        <v>61</v>
      </c>
      <c r="Y19" s="78">
        <v>58</v>
      </c>
      <c r="Z19" s="78">
        <v>65</v>
      </c>
      <c r="AA19" s="78">
        <v>54</v>
      </c>
      <c r="AB19" s="78">
        <v>69</v>
      </c>
      <c r="AC19" s="78">
        <v>75</v>
      </c>
      <c r="AD19" s="78">
        <v>65</v>
      </c>
      <c r="AE19" s="78">
        <v>72</v>
      </c>
      <c r="AF19" s="78">
        <v>47</v>
      </c>
      <c r="AG19" s="127">
        <f t="shared" si="2"/>
        <v>566</v>
      </c>
      <c r="AH19" s="128">
        <v>57</v>
      </c>
      <c r="AI19" s="128">
        <v>55</v>
      </c>
      <c r="AJ19" s="128">
        <v>71</v>
      </c>
      <c r="AK19" s="128">
        <v>54</v>
      </c>
      <c r="AL19" s="128">
        <v>74</v>
      </c>
      <c r="AM19" s="128">
        <v>75</v>
      </c>
      <c r="AN19" s="128">
        <v>68</v>
      </c>
      <c r="AO19" s="128">
        <v>67</v>
      </c>
      <c r="AP19" s="127">
        <f t="shared" si="3"/>
        <v>521</v>
      </c>
      <c r="AQ19" s="128">
        <v>59</v>
      </c>
      <c r="AR19" s="128">
        <v>63</v>
      </c>
      <c r="AS19" s="128">
        <v>51</v>
      </c>
      <c r="AT19" s="128">
        <v>65</v>
      </c>
      <c r="AU19" s="128">
        <v>49</v>
      </c>
      <c r="AV19" s="128">
        <v>45</v>
      </c>
      <c r="AW19" s="128">
        <v>70</v>
      </c>
      <c r="AX19" s="128">
        <v>65</v>
      </c>
      <c r="AY19" s="128">
        <v>57</v>
      </c>
      <c r="AZ19" s="127">
        <f t="shared" si="4"/>
        <v>524</v>
      </c>
      <c r="BA19" s="129">
        <v>70</v>
      </c>
      <c r="BB19" s="129">
        <v>57</v>
      </c>
      <c r="BC19" s="129">
        <v>58</v>
      </c>
      <c r="BD19" s="129">
        <v>56</v>
      </c>
      <c r="BE19" s="129">
        <v>49</v>
      </c>
      <c r="BF19" s="129">
        <v>63</v>
      </c>
      <c r="BG19" s="129">
        <v>69</v>
      </c>
      <c r="BH19" s="129">
        <v>66</v>
      </c>
      <c r="BI19" s="129">
        <v>70</v>
      </c>
      <c r="BJ19" s="130">
        <f t="shared" si="8"/>
        <v>558</v>
      </c>
      <c r="BK19" s="131">
        <f t="shared" si="9"/>
        <v>3397</v>
      </c>
      <c r="BL19" s="132"/>
      <c r="BM19" s="133">
        <f t="shared" si="10"/>
        <v>71.515789473684208</v>
      </c>
      <c r="BN19" s="79">
        <f>RANK($BM19,$BM$9:$BM170)</f>
        <v>61</v>
      </c>
      <c r="BO19" s="79">
        <f t="shared" si="11"/>
        <v>24</v>
      </c>
      <c r="BP19" s="79">
        <f t="shared" si="12"/>
        <v>24</v>
      </c>
      <c r="BQ19" s="79">
        <f t="shared" si="13"/>
        <v>22</v>
      </c>
      <c r="BR19" s="79">
        <f t="shared" si="14"/>
        <v>21</v>
      </c>
      <c r="BS19" s="79">
        <f t="shared" si="15"/>
        <v>22</v>
      </c>
      <c r="BT19" s="79">
        <f t="shared" si="16"/>
        <v>24</v>
      </c>
      <c r="BU19" s="134">
        <f t="shared" si="17"/>
        <v>137</v>
      </c>
      <c r="BV19" s="134"/>
      <c r="BW19" s="80">
        <f t="shared" si="18"/>
        <v>0</v>
      </c>
      <c r="BX19" s="81">
        <f t="shared" si="19"/>
        <v>0</v>
      </c>
      <c r="BY19" s="81">
        <f t="shared" si="20"/>
        <v>0</v>
      </c>
      <c r="BZ19" s="81">
        <f t="shared" si="21"/>
        <v>1</v>
      </c>
      <c r="CE19" s="22"/>
    </row>
    <row r="20" spans="1:83" s="8" customFormat="1" ht="30" customHeight="1">
      <c r="A20" s="111">
        <v>12</v>
      </c>
      <c r="B20" s="126" t="s">
        <v>65</v>
      </c>
      <c r="C20" s="90" t="s">
        <v>66</v>
      </c>
      <c r="D20" s="74">
        <v>72</v>
      </c>
      <c r="E20" s="74">
        <v>87</v>
      </c>
      <c r="F20" s="74">
        <v>55</v>
      </c>
      <c r="G20" s="74">
        <v>55</v>
      </c>
      <c r="H20" s="74">
        <v>63</v>
      </c>
      <c r="I20" s="74">
        <v>51</v>
      </c>
      <c r="J20" s="74">
        <v>66</v>
      </c>
      <c r="K20" s="74">
        <v>61</v>
      </c>
      <c r="L20" s="74">
        <v>69</v>
      </c>
      <c r="M20" s="87">
        <f t="shared" si="0"/>
        <v>579</v>
      </c>
      <c r="N20" s="74">
        <v>67</v>
      </c>
      <c r="O20" s="74">
        <v>89</v>
      </c>
      <c r="P20" s="74">
        <v>68</v>
      </c>
      <c r="Q20" s="74">
        <v>57</v>
      </c>
      <c r="R20" s="74">
        <v>62</v>
      </c>
      <c r="S20" s="74">
        <v>80</v>
      </c>
      <c r="T20" s="74">
        <v>69</v>
      </c>
      <c r="U20" s="74">
        <v>69</v>
      </c>
      <c r="V20" s="74">
        <v>69</v>
      </c>
      <c r="W20" s="85">
        <f t="shared" si="1"/>
        <v>630</v>
      </c>
      <c r="X20" s="78">
        <v>57</v>
      </c>
      <c r="Y20" s="78">
        <v>76</v>
      </c>
      <c r="Z20" s="78">
        <v>51</v>
      </c>
      <c r="AA20" s="78">
        <v>54</v>
      </c>
      <c r="AB20" s="78">
        <v>54</v>
      </c>
      <c r="AC20" s="78">
        <v>71</v>
      </c>
      <c r="AD20" s="78">
        <v>64</v>
      </c>
      <c r="AE20" s="78">
        <v>62</v>
      </c>
      <c r="AF20" s="78">
        <v>44</v>
      </c>
      <c r="AG20" s="127">
        <f t="shared" si="2"/>
        <v>533</v>
      </c>
      <c r="AH20" s="128">
        <v>74</v>
      </c>
      <c r="AI20" s="128">
        <v>54</v>
      </c>
      <c r="AJ20" s="128">
        <v>68</v>
      </c>
      <c r="AK20" s="128">
        <v>56</v>
      </c>
      <c r="AL20" s="128">
        <v>70</v>
      </c>
      <c r="AM20" s="128">
        <v>70</v>
      </c>
      <c r="AN20" s="128">
        <v>64</v>
      </c>
      <c r="AO20" s="128">
        <v>68</v>
      </c>
      <c r="AP20" s="127">
        <f t="shared" si="3"/>
        <v>524</v>
      </c>
      <c r="AQ20" s="128">
        <v>57</v>
      </c>
      <c r="AR20" s="128">
        <v>56</v>
      </c>
      <c r="AS20" s="128">
        <v>48</v>
      </c>
      <c r="AT20" s="128">
        <v>40</v>
      </c>
      <c r="AU20" s="128">
        <v>49</v>
      </c>
      <c r="AV20" s="128">
        <v>37</v>
      </c>
      <c r="AW20" s="128">
        <v>60</v>
      </c>
      <c r="AX20" s="128">
        <v>61</v>
      </c>
      <c r="AY20" s="128">
        <v>59</v>
      </c>
      <c r="AZ20" s="127">
        <f t="shared" si="4"/>
        <v>467</v>
      </c>
      <c r="BA20" s="129">
        <v>44</v>
      </c>
      <c r="BB20" s="129">
        <v>47</v>
      </c>
      <c r="BC20" s="129">
        <v>47</v>
      </c>
      <c r="BD20" s="129">
        <v>50</v>
      </c>
      <c r="BE20" s="129">
        <v>53</v>
      </c>
      <c r="BF20" s="129">
        <v>53</v>
      </c>
      <c r="BG20" s="129">
        <v>67</v>
      </c>
      <c r="BH20" s="129">
        <v>53</v>
      </c>
      <c r="BI20" s="129">
        <v>64</v>
      </c>
      <c r="BJ20" s="130">
        <f t="shared" si="8"/>
        <v>478</v>
      </c>
      <c r="BK20" s="131">
        <f t="shared" si="9"/>
        <v>3211</v>
      </c>
      <c r="BL20" s="132"/>
      <c r="BM20" s="133">
        <f t="shared" si="10"/>
        <v>67.600000000000009</v>
      </c>
      <c r="BN20" s="79">
        <f>RANK($BM20,$BM$9:$BM171)</f>
        <v>88</v>
      </c>
      <c r="BO20" s="79">
        <f t="shared" si="11"/>
        <v>24</v>
      </c>
      <c r="BP20" s="79">
        <f t="shared" si="12"/>
        <v>24</v>
      </c>
      <c r="BQ20" s="79">
        <f t="shared" si="13"/>
        <v>22</v>
      </c>
      <c r="BR20" s="79">
        <f t="shared" si="14"/>
        <v>21</v>
      </c>
      <c r="BS20" s="79">
        <f t="shared" si="15"/>
        <v>22</v>
      </c>
      <c r="BT20" s="79">
        <f t="shared" si="16"/>
        <v>24</v>
      </c>
      <c r="BU20" s="134">
        <f t="shared" si="17"/>
        <v>137</v>
      </c>
      <c r="BV20" s="134"/>
      <c r="BW20" s="80">
        <f t="shared" si="18"/>
        <v>0</v>
      </c>
      <c r="BX20" s="81">
        <f t="shared" si="19"/>
        <v>0</v>
      </c>
      <c r="BY20" s="81">
        <f t="shared" si="20"/>
        <v>1</v>
      </c>
      <c r="BZ20" s="81">
        <f t="shared" si="21"/>
        <v>0</v>
      </c>
      <c r="CE20" s="22"/>
    </row>
    <row r="21" spans="1:83" s="8" customFormat="1" ht="30" customHeight="1">
      <c r="A21" s="125">
        <v>13</v>
      </c>
      <c r="B21" s="126" t="s">
        <v>67</v>
      </c>
      <c r="C21" s="90" t="s">
        <v>68</v>
      </c>
      <c r="D21" s="74">
        <v>63</v>
      </c>
      <c r="E21" s="74">
        <v>43</v>
      </c>
      <c r="F21" s="74">
        <v>69</v>
      </c>
      <c r="G21" s="74">
        <v>68</v>
      </c>
      <c r="H21" s="74">
        <v>61</v>
      </c>
      <c r="I21" s="74">
        <v>51</v>
      </c>
      <c r="J21" s="74">
        <v>63</v>
      </c>
      <c r="K21" s="74">
        <v>68</v>
      </c>
      <c r="L21" s="74">
        <v>69</v>
      </c>
      <c r="M21" s="87">
        <f t="shared" si="0"/>
        <v>555</v>
      </c>
      <c r="N21" s="74">
        <v>67</v>
      </c>
      <c r="O21" s="74">
        <v>70</v>
      </c>
      <c r="P21" s="74">
        <v>55</v>
      </c>
      <c r="Q21" s="74">
        <v>58</v>
      </c>
      <c r="R21" s="74">
        <v>63</v>
      </c>
      <c r="S21" s="74">
        <v>68</v>
      </c>
      <c r="T21" s="74">
        <v>66</v>
      </c>
      <c r="U21" s="74">
        <v>68</v>
      </c>
      <c r="V21" s="74">
        <v>69</v>
      </c>
      <c r="W21" s="85">
        <f t="shared" si="1"/>
        <v>584</v>
      </c>
      <c r="X21" s="78">
        <v>61</v>
      </c>
      <c r="Y21" s="78">
        <v>69</v>
      </c>
      <c r="Z21" s="78">
        <v>58</v>
      </c>
      <c r="AA21" s="78">
        <v>61</v>
      </c>
      <c r="AB21" s="78">
        <v>80</v>
      </c>
      <c r="AC21" s="78">
        <v>69</v>
      </c>
      <c r="AD21" s="78">
        <v>68</v>
      </c>
      <c r="AE21" s="78">
        <v>68</v>
      </c>
      <c r="AF21" s="78">
        <v>47</v>
      </c>
      <c r="AG21" s="127">
        <f t="shared" si="2"/>
        <v>581</v>
      </c>
      <c r="AH21" s="128">
        <v>68</v>
      </c>
      <c r="AI21" s="128">
        <v>62</v>
      </c>
      <c r="AJ21" s="128">
        <v>67</v>
      </c>
      <c r="AK21" s="128">
        <v>54</v>
      </c>
      <c r="AL21" s="128">
        <v>78</v>
      </c>
      <c r="AM21" s="128">
        <v>68</v>
      </c>
      <c r="AN21" s="128">
        <v>64</v>
      </c>
      <c r="AO21" s="128">
        <v>62</v>
      </c>
      <c r="AP21" s="127">
        <f t="shared" si="3"/>
        <v>523</v>
      </c>
      <c r="AQ21" s="128">
        <v>51</v>
      </c>
      <c r="AR21" s="128">
        <v>55</v>
      </c>
      <c r="AS21" s="128">
        <v>60</v>
      </c>
      <c r="AT21" s="128">
        <v>53</v>
      </c>
      <c r="AU21" s="128">
        <v>78</v>
      </c>
      <c r="AV21" s="128">
        <v>36</v>
      </c>
      <c r="AW21" s="128">
        <v>60</v>
      </c>
      <c r="AX21" s="128">
        <v>61</v>
      </c>
      <c r="AY21" s="128">
        <v>62</v>
      </c>
      <c r="AZ21" s="127">
        <f t="shared" si="4"/>
        <v>516</v>
      </c>
      <c r="BA21" s="129">
        <v>83</v>
      </c>
      <c r="BB21" s="129">
        <v>71</v>
      </c>
      <c r="BC21" s="129">
        <v>66</v>
      </c>
      <c r="BD21" s="129">
        <v>70</v>
      </c>
      <c r="BE21" s="129">
        <v>63</v>
      </c>
      <c r="BF21" s="129">
        <v>84</v>
      </c>
      <c r="BG21" s="129">
        <v>71</v>
      </c>
      <c r="BH21" s="129">
        <v>61</v>
      </c>
      <c r="BI21" s="129">
        <v>66</v>
      </c>
      <c r="BJ21" s="130">
        <f t="shared" si="8"/>
        <v>635</v>
      </c>
      <c r="BK21" s="131">
        <f t="shared" si="9"/>
        <v>3394</v>
      </c>
      <c r="BL21" s="132"/>
      <c r="BM21" s="133">
        <f t="shared" si="10"/>
        <v>71.452631578947361</v>
      </c>
      <c r="BN21" s="79">
        <f>RANK($BM21,$BM$9:$BM172)</f>
        <v>63</v>
      </c>
      <c r="BO21" s="79">
        <f t="shared" si="11"/>
        <v>24</v>
      </c>
      <c r="BP21" s="79">
        <f t="shared" si="12"/>
        <v>24</v>
      </c>
      <c r="BQ21" s="79">
        <f t="shared" si="13"/>
        <v>22</v>
      </c>
      <c r="BR21" s="79">
        <f t="shared" si="14"/>
        <v>21</v>
      </c>
      <c r="BS21" s="79">
        <f t="shared" si="15"/>
        <v>22</v>
      </c>
      <c r="BT21" s="79">
        <f t="shared" si="16"/>
        <v>24</v>
      </c>
      <c r="BU21" s="134">
        <f t="shared" si="17"/>
        <v>137</v>
      </c>
      <c r="BV21" s="134"/>
      <c r="BW21" s="80">
        <f t="shared" si="18"/>
        <v>0</v>
      </c>
      <c r="BX21" s="81">
        <f t="shared" si="19"/>
        <v>0</v>
      </c>
      <c r="BY21" s="81">
        <f t="shared" si="20"/>
        <v>0</v>
      </c>
      <c r="BZ21" s="81">
        <f t="shared" si="21"/>
        <v>1</v>
      </c>
      <c r="CE21" s="22"/>
    </row>
    <row r="22" spans="1:83" s="8" customFormat="1" ht="30" customHeight="1">
      <c r="A22" s="111">
        <v>14</v>
      </c>
      <c r="B22" s="126" t="s">
        <v>69</v>
      </c>
      <c r="C22" s="90" t="s">
        <v>70</v>
      </c>
      <c r="D22" s="74">
        <v>80</v>
      </c>
      <c r="E22" s="74">
        <v>66</v>
      </c>
      <c r="F22" s="74">
        <v>72</v>
      </c>
      <c r="G22" s="74">
        <v>76</v>
      </c>
      <c r="H22" s="74">
        <v>72</v>
      </c>
      <c r="I22" s="74">
        <v>65</v>
      </c>
      <c r="J22" s="74">
        <v>66</v>
      </c>
      <c r="K22" s="74">
        <v>73</v>
      </c>
      <c r="L22" s="74">
        <v>74</v>
      </c>
      <c r="M22" s="87">
        <f t="shared" si="0"/>
        <v>644</v>
      </c>
      <c r="N22" s="74">
        <v>80</v>
      </c>
      <c r="O22" s="74">
        <v>50</v>
      </c>
      <c r="P22" s="74">
        <v>74</v>
      </c>
      <c r="Q22" s="74">
        <v>69</v>
      </c>
      <c r="R22" s="74">
        <v>66</v>
      </c>
      <c r="S22" s="74">
        <v>69</v>
      </c>
      <c r="T22" s="74">
        <v>66</v>
      </c>
      <c r="U22" s="74">
        <v>72</v>
      </c>
      <c r="V22" s="74">
        <v>71</v>
      </c>
      <c r="W22" s="85">
        <f t="shared" si="1"/>
        <v>617</v>
      </c>
      <c r="X22" s="78">
        <v>64</v>
      </c>
      <c r="Y22" s="78">
        <v>74</v>
      </c>
      <c r="Z22" s="78">
        <v>73</v>
      </c>
      <c r="AA22" s="78">
        <v>69</v>
      </c>
      <c r="AB22" s="78">
        <v>83</v>
      </c>
      <c r="AC22" s="78">
        <v>74</v>
      </c>
      <c r="AD22" s="78">
        <v>68</v>
      </c>
      <c r="AE22" s="78">
        <v>54</v>
      </c>
      <c r="AF22" s="78">
        <v>43</v>
      </c>
      <c r="AG22" s="127">
        <f t="shared" si="2"/>
        <v>602</v>
      </c>
      <c r="AH22" s="128">
        <v>61</v>
      </c>
      <c r="AI22" s="128">
        <v>63</v>
      </c>
      <c r="AJ22" s="128">
        <v>83</v>
      </c>
      <c r="AK22" s="128">
        <v>47</v>
      </c>
      <c r="AL22" s="128">
        <v>61</v>
      </c>
      <c r="AM22" s="128">
        <v>75</v>
      </c>
      <c r="AN22" s="128">
        <v>68</v>
      </c>
      <c r="AO22" s="128">
        <v>74</v>
      </c>
      <c r="AP22" s="127">
        <f t="shared" si="3"/>
        <v>532</v>
      </c>
      <c r="AQ22" s="128">
        <v>67</v>
      </c>
      <c r="AR22" s="128">
        <v>74</v>
      </c>
      <c r="AS22" s="128">
        <v>56</v>
      </c>
      <c r="AT22" s="128">
        <v>50</v>
      </c>
      <c r="AU22" s="128">
        <v>95</v>
      </c>
      <c r="AV22" s="128">
        <v>43</v>
      </c>
      <c r="AW22" s="128">
        <v>62</v>
      </c>
      <c r="AX22" s="128">
        <v>65</v>
      </c>
      <c r="AY22" s="128">
        <v>63</v>
      </c>
      <c r="AZ22" s="127">
        <f t="shared" si="4"/>
        <v>575</v>
      </c>
      <c r="BA22" s="129">
        <v>63</v>
      </c>
      <c r="BB22" s="129">
        <v>74</v>
      </c>
      <c r="BC22" s="129">
        <v>83</v>
      </c>
      <c r="BD22" s="129">
        <v>69</v>
      </c>
      <c r="BE22" s="129">
        <v>59</v>
      </c>
      <c r="BF22" s="129">
        <v>60</v>
      </c>
      <c r="BG22" s="129">
        <v>74</v>
      </c>
      <c r="BH22" s="129">
        <v>50</v>
      </c>
      <c r="BI22" s="129">
        <v>67</v>
      </c>
      <c r="BJ22" s="130">
        <f t="shared" si="8"/>
        <v>599</v>
      </c>
      <c r="BK22" s="131">
        <f t="shared" si="9"/>
        <v>3569</v>
      </c>
      <c r="BL22" s="132"/>
      <c r="BM22" s="133">
        <f t="shared" si="10"/>
        <v>75.136842105263156</v>
      </c>
      <c r="BN22" s="79">
        <f>RANK($BM22,$BM$9:$BM173)</f>
        <v>29</v>
      </c>
      <c r="BO22" s="79">
        <f t="shared" si="11"/>
        <v>24</v>
      </c>
      <c r="BP22" s="79">
        <f t="shared" si="12"/>
        <v>24</v>
      </c>
      <c r="BQ22" s="79">
        <f t="shared" si="13"/>
        <v>22</v>
      </c>
      <c r="BR22" s="79">
        <f t="shared" si="14"/>
        <v>21</v>
      </c>
      <c r="BS22" s="79">
        <f t="shared" si="15"/>
        <v>22</v>
      </c>
      <c r="BT22" s="79">
        <f t="shared" si="16"/>
        <v>24</v>
      </c>
      <c r="BU22" s="134">
        <f t="shared" si="17"/>
        <v>137</v>
      </c>
      <c r="BV22" s="134"/>
      <c r="BW22" s="80">
        <f t="shared" si="18"/>
        <v>0</v>
      </c>
      <c r="BX22" s="81">
        <f t="shared" si="19"/>
        <v>0</v>
      </c>
      <c r="BY22" s="81">
        <f t="shared" si="20"/>
        <v>0</v>
      </c>
      <c r="BZ22" s="81">
        <f t="shared" si="21"/>
        <v>1</v>
      </c>
      <c r="CE22" s="22"/>
    </row>
    <row r="23" spans="1:83" s="8" customFormat="1" ht="30" customHeight="1">
      <c r="A23" s="125">
        <v>15</v>
      </c>
      <c r="B23" s="126" t="s">
        <v>71</v>
      </c>
      <c r="C23" s="90" t="s">
        <v>72</v>
      </c>
      <c r="D23" s="74">
        <v>79</v>
      </c>
      <c r="E23" s="74">
        <v>76</v>
      </c>
      <c r="F23" s="74">
        <v>70</v>
      </c>
      <c r="G23" s="74">
        <v>84</v>
      </c>
      <c r="H23" s="74">
        <v>78</v>
      </c>
      <c r="I23" s="74">
        <v>82</v>
      </c>
      <c r="J23" s="74">
        <v>75</v>
      </c>
      <c r="K23" s="74">
        <v>75</v>
      </c>
      <c r="L23" s="74">
        <v>75</v>
      </c>
      <c r="M23" s="87">
        <f t="shared" si="0"/>
        <v>694</v>
      </c>
      <c r="N23" s="74">
        <v>79</v>
      </c>
      <c r="O23" s="136">
        <v>92</v>
      </c>
      <c r="P23" s="74">
        <v>98</v>
      </c>
      <c r="Q23" s="74">
        <v>83</v>
      </c>
      <c r="R23" s="137">
        <v>79</v>
      </c>
      <c r="S23" s="74">
        <v>100</v>
      </c>
      <c r="T23" s="74">
        <v>75</v>
      </c>
      <c r="U23" s="74">
        <v>75</v>
      </c>
      <c r="V23" s="74">
        <v>73</v>
      </c>
      <c r="W23" s="85">
        <f t="shared" si="1"/>
        <v>754</v>
      </c>
      <c r="X23" s="78">
        <v>78</v>
      </c>
      <c r="Y23" s="78">
        <v>69</v>
      </c>
      <c r="Z23" s="78">
        <v>72</v>
      </c>
      <c r="AA23" s="78">
        <v>71</v>
      </c>
      <c r="AB23" s="78">
        <v>71</v>
      </c>
      <c r="AC23" s="78">
        <v>75</v>
      </c>
      <c r="AD23" s="78">
        <v>74</v>
      </c>
      <c r="AE23" s="78">
        <v>73</v>
      </c>
      <c r="AF23" s="78">
        <v>50</v>
      </c>
      <c r="AG23" s="127">
        <f t="shared" si="2"/>
        <v>633</v>
      </c>
      <c r="AH23" s="128">
        <v>84</v>
      </c>
      <c r="AI23" s="128">
        <v>75</v>
      </c>
      <c r="AJ23" s="128">
        <v>83</v>
      </c>
      <c r="AK23" s="128">
        <v>69</v>
      </c>
      <c r="AL23" s="128">
        <v>80</v>
      </c>
      <c r="AM23" s="128">
        <v>75</v>
      </c>
      <c r="AN23" s="128">
        <v>69</v>
      </c>
      <c r="AO23" s="128">
        <v>75</v>
      </c>
      <c r="AP23" s="127">
        <f t="shared" si="3"/>
        <v>610</v>
      </c>
      <c r="AQ23" s="128">
        <v>69</v>
      </c>
      <c r="AR23" s="128">
        <v>71</v>
      </c>
      <c r="AS23" s="128">
        <v>57</v>
      </c>
      <c r="AT23" s="128">
        <v>65</v>
      </c>
      <c r="AU23" s="128">
        <v>66</v>
      </c>
      <c r="AV23" s="128">
        <v>47</v>
      </c>
      <c r="AW23" s="128">
        <v>75</v>
      </c>
      <c r="AX23" s="128">
        <v>74</v>
      </c>
      <c r="AY23" s="128">
        <v>73</v>
      </c>
      <c r="AZ23" s="127">
        <f t="shared" si="4"/>
        <v>597</v>
      </c>
      <c r="BA23" s="129">
        <v>83</v>
      </c>
      <c r="BB23" s="129">
        <v>80</v>
      </c>
      <c r="BC23" s="129">
        <v>75</v>
      </c>
      <c r="BD23" s="129">
        <v>60</v>
      </c>
      <c r="BE23" s="129">
        <v>70</v>
      </c>
      <c r="BF23" s="129">
        <v>69</v>
      </c>
      <c r="BG23" s="129">
        <v>75</v>
      </c>
      <c r="BH23" s="129">
        <v>74</v>
      </c>
      <c r="BI23" s="129">
        <v>75</v>
      </c>
      <c r="BJ23" s="130">
        <f t="shared" si="8"/>
        <v>661</v>
      </c>
      <c r="BK23" s="131">
        <f t="shared" si="9"/>
        <v>3949</v>
      </c>
      <c r="BL23" s="132"/>
      <c r="BM23" s="133">
        <f t="shared" si="10"/>
        <v>83.136842105263156</v>
      </c>
      <c r="BN23" s="79">
        <f>RANK($BM23,$BM$9:$BM174)</f>
        <v>2</v>
      </c>
      <c r="BO23" s="79">
        <f t="shared" si="11"/>
        <v>24</v>
      </c>
      <c r="BP23" s="79">
        <f t="shared" si="12"/>
        <v>24</v>
      </c>
      <c r="BQ23" s="79">
        <f t="shared" si="13"/>
        <v>22</v>
      </c>
      <c r="BR23" s="79">
        <f t="shared" si="14"/>
        <v>21</v>
      </c>
      <c r="BS23" s="79">
        <f t="shared" si="15"/>
        <v>22</v>
      </c>
      <c r="BT23" s="79">
        <f t="shared" si="16"/>
        <v>24</v>
      </c>
      <c r="BU23" s="134">
        <f t="shared" si="17"/>
        <v>137</v>
      </c>
      <c r="BV23" s="134"/>
      <c r="BW23" s="80">
        <f t="shared" si="18"/>
        <v>0</v>
      </c>
      <c r="BX23" s="81">
        <f t="shared" si="19"/>
        <v>0</v>
      </c>
      <c r="BY23" s="81">
        <f t="shared" si="20"/>
        <v>0</v>
      </c>
      <c r="BZ23" s="81">
        <f t="shared" si="21"/>
        <v>1</v>
      </c>
      <c r="CE23" s="22"/>
    </row>
    <row r="24" spans="1:83" s="8" customFormat="1" ht="30" customHeight="1">
      <c r="A24" s="111">
        <v>16</v>
      </c>
      <c r="B24" s="126" t="s">
        <v>73</v>
      </c>
      <c r="C24" s="90" t="s">
        <v>74</v>
      </c>
      <c r="D24" s="74">
        <v>73</v>
      </c>
      <c r="E24" s="74">
        <v>91</v>
      </c>
      <c r="F24" s="74">
        <v>67</v>
      </c>
      <c r="G24" s="74">
        <v>64</v>
      </c>
      <c r="H24" s="74">
        <v>69</v>
      </c>
      <c r="I24" s="74">
        <v>61</v>
      </c>
      <c r="J24" s="74">
        <v>65</v>
      </c>
      <c r="K24" s="74">
        <v>70</v>
      </c>
      <c r="L24" s="74">
        <v>73</v>
      </c>
      <c r="M24" s="87">
        <f t="shared" si="0"/>
        <v>633</v>
      </c>
      <c r="N24" s="74">
        <v>67</v>
      </c>
      <c r="O24" s="74">
        <v>100</v>
      </c>
      <c r="P24" s="74">
        <v>90</v>
      </c>
      <c r="Q24" s="74">
        <v>73</v>
      </c>
      <c r="R24" s="74">
        <v>77</v>
      </c>
      <c r="S24" s="74">
        <v>85</v>
      </c>
      <c r="T24" s="74">
        <v>72</v>
      </c>
      <c r="U24" s="74">
        <v>72</v>
      </c>
      <c r="V24" s="74">
        <v>71</v>
      </c>
      <c r="W24" s="85">
        <f t="shared" si="1"/>
        <v>707</v>
      </c>
      <c r="X24" s="78">
        <v>84</v>
      </c>
      <c r="Y24" s="78">
        <v>87</v>
      </c>
      <c r="Z24" s="78">
        <v>76</v>
      </c>
      <c r="AA24" s="78">
        <v>81</v>
      </c>
      <c r="AB24" s="78">
        <v>74</v>
      </c>
      <c r="AC24" s="78">
        <v>75</v>
      </c>
      <c r="AD24" s="78">
        <v>72</v>
      </c>
      <c r="AE24" s="78">
        <v>72</v>
      </c>
      <c r="AF24" s="78">
        <v>50</v>
      </c>
      <c r="AG24" s="127">
        <f t="shared" si="2"/>
        <v>671</v>
      </c>
      <c r="AH24" s="128">
        <v>83</v>
      </c>
      <c r="AI24" s="128">
        <v>70</v>
      </c>
      <c r="AJ24" s="128">
        <v>79</v>
      </c>
      <c r="AK24" s="128">
        <v>77</v>
      </c>
      <c r="AL24" s="128">
        <v>81</v>
      </c>
      <c r="AM24" s="128">
        <v>74</v>
      </c>
      <c r="AN24" s="128">
        <v>72</v>
      </c>
      <c r="AO24" s="128">
        <v>75</v>
      </c>
      <c r="AP24" s="127">
        <f t="shared" si="3"/>
        <v>611</v>
      </c>
      <c r="AQ24" s="128">
        <v>86</v>
      </c>
      <c r="AR24" s="128">
        <v>69</v>
      </c>
      <c r="AS24" s="128">
        <v>73</v>
      </c>
      <c r="AT24" s="128">
        <v>58</v>
      </c>
      <c r="AU24" s="128">
        <v>74</v>
      </c>
      <c r="AV24" s="128">
        <v>42</v>
      </c>
      <c r="AW24" s="128">
        <v>72</v>
      </c>
      <c r="AX24" s="128">
        <v>74</v>
      </c>
      <c r="AY24" s="128">
        <v>74</v>
      </c>
      <c r="AZ24" s="127">
        <f t="shared" si="4"/>
        <v>622</v>
      </c>
      <c r="BA24" s="129">
        <v>97</v>
      </c>
      <c r="BB24" s="129">
        <v>72</v>
      </c>
      <c r="BC24" s="129">
        <v>69</v>
      </c>
      <c r="BD24" s="129">
        <v>79</v>
      </c>
      <c r="BE24" s="129">
        <v>79</v>
      </c>
      <c r="BF24" s="129">
        <v>75</v>
      </c>
      <c r="BG24" s="129">
        <v>75</v>
      </c>
      <c r="BH24" s="129">
        <v>74</v>
      </c>
      <c r="BI24" s="129">
        <v>75</v>
      </c>
      <c r="BJ24" s="130">
        <f t="shared" si="8"/>
        <v>695</v>
      </c>
      <c r="BK24" s="131">
        <f t="shared" si="9"/>
        <v>3939</v>
      </c>
      <c r="BL24" s="132"/>
      <c r="BM24" s="133">
        <f t="shared" si="10"/>
        <v>82.926315789473676</v>
      </c>
      <c r="BN24" s="79">
        <f>RANK($BM24,$BM$9:$BM175)</f>
        <v>6</v>
      </c>
      <c r="BO24" s="79">
        <f t="shared" si="11"/>
        <v>24</v>
      </c>
      <c r="BP24" s="79">
        <f t="shared" si="12"/>
        <v>24</v>
      </c>
      <c r="BQ24" s="79">
        <f t="shared" si="13"/>
        <v>22</v>
      </c>
      <c r="BR24" s="79">
        <f t="shared" si="14"/>
        <v>21</v>
      </c>
      <c r="BS24" s="79">
        <f t="shared" si="15"/>
        <v>22</v>
      </c>
      <c r="BT24" s="79">
        <f t="shared" si="16"/>
        <v>24</v>
      </c>
      <c r="BU24" s="134">
        <f t="shared" si="17"/>
        <v>137</v>
      </c>
      <c r="BV24" s="134"/>
      <c r="BW24" s="80">
        <f t="shared" si="18"/>
        <v>0</v>
      </c>
      <c r="BX24" s="81">
        <f t="shared" si="19"/>
        <v>0</v>
      </c>
      <c r="BY24" s="81">
        <f t="shared" si="20"/>
        <v>0</v>
      </c>
      <c r="BZ24" s="81">
        <f t="shared" si="21"/>
        <v>1</v>
      </c>
      <c r="CE24" s="22"/>
    </row>
    <row r="25" spans="1:83" s="8" customFormat="1" ht="30" customHeight="1">
      <c r="A25" s="125">
        <v>17</v>
      </c>
      <c r="B25" s="126" t="s">
        <v>75</v>
      </c>
      <c r="C25" s="90" t="s">
        <v>76</v>
      </c>
      <c r="D25" s="74">
        <v>85</v>
      </c>
      <c r="E25" s="74">
        <v>71</v>
      </c>
      <c r="F25" s="74">
        <v>67</v>
      </c>
      <c r="G25" s="74">
        <v>67</v>
      </c>
      <c r="H25" s="74">
        <v>77</v>
      </c>
      <c r="I25" s="74">
        <v>59</v>
      </c>
      <c r="J25" s="74">
        <v>69</v>
      </c>
      <c r="K25" s="74">
        <v>73</v>
      </c>
      <c r="L25" s="74">
        <v>74</v>
      </c>
      <c r="M25" s="87">
        <f t="shared" si="0"/>
        <v>642</v>
      </c>
      <c r="N25" s="74">
        <v>81</v>
      </c>
      <c r="O25" s="74">
        <v>75</v>
      </c>
      <c r="P25" s="74">
        <v>70</v>
      </c>
      <c r="Q25" s="74">
        <v>62</v>
      </c>
      <c r="R25" s="74">
        <v>71</v>
      </c>
      <c r="S25" s="74">
        <v>73</v>
      </c>
      <c r="T25" s="74">
        <v>63</v>
      </c>
      <c r="U25" s="74">
        <v>73</v>
      </c>
      <c r="V25" s="74">
        <v>69</v>
      </c>
      <c r="W25" s="85">
        <f t="shared" si="1"/>
        <v>637</v>
      </c>
      <c r="X25" s="78">
        <v>78</v>
      </c>
      <c r="Y25" s="78">
        <v>77</v>
      </c>
      <c r="Z25" s="78">
        <v>63</v>
      </c>
      <c r="AA25" s="78">
        <v>53</v>
      </c>
      <c r="AB25" s="78">
        <v>63</v>
      </c>
      <c r="AC25" s="78">
        <v>73</v>
      </c>
      <c r="AD25" s="78">
        <v>69</v>
      </c>
      <c r="AE25" s="78">
        <v>69</v>
      </c>
      <c r="AF25" s="78">
        <v>48</v>
      </c>
      <c r="AG25" s="127">
        <f t="shared" si="2"/>
        <v>593</v>
      </c>
      <c r="AH25" s="128">
        <v>67</v>
      </c>
      <c r="AI25" s="128">
        <v>67</v>
      </c>
      <c r="AJ25" s="128">
        <v>54</v>
      </c>
      <c r="AK25" s="128">
        <v>59</v>
      </c>
      <c r="AL25" s="128">
        <v>72</v>
      </c>
      <c r="AM25" s="128">
        <v>71</v>
      </c>
      <c r="AN25" s="128">
        <v>63</v>
      </c>
      <c r="AO25" s="128">
        <v>66</v>
      </c>
      <c r="AP25" s="127">
        <f t="shared" si="3"/>
        <v>519</v>
      </c>
      <c r="AQ25" s="128">
        <v>52</v>
      </c>
      <c r="AR25" s="128">
        <v>52</v>
      </c>
      <c r="AS25" s="128">
        <v>59</v>
      </c>
      <c r="AT25" s="128">
        <v>54</v>
      </c>
      <c r="AU25" s="128">
        <v>64</v>
      </c>
      <c r="AV25" s="128">
        <v>43</v>
      </c>
      <c r="AW25" s="128">
        <v>69</v>
      </c>
      <c r="AX25" s="128">
        <v>69</v>
      </c>
      <c r="AY25" s="128">
        <v>68</v>
      </c>
      <c r="AZ25" s="127">
        <f t="shared" si="4"/>
        <v>530</v>
      </c>
      <c r="BA25" s="129">
        <v>82</v>
      </c>
      <c r="BB25" s="129">
        <v>61</v>
      </c>
      <c r="BC25" s="129">
        <v>58</v>
      </c>
      <c r="BD25" s="129">
        <v>61</v>
      </c>
      <c r="BE25" s="129">
        <v>68</v>
      </c>
      <c r="BF25" s="129">
        <v>82</v>
      </c>
      <c r="BG25" s="129">
        <v>65</v>
      </c>
      <c r="BH25" s="129">
        <v>72</v>
      </c>
      <c r="BI25" s="129">
        <v>65</v>
      </c>
      <c r="BJ25" s="130">
        <f t="shared" si="8"/>
        <v>614</v>
      </c>
      <c r="BK25" s="131">
        <f t="shared" si="9"/>
        <v>3535</v>
      </c>
      <c r="BL25" s="132"/>
      <c r="BM25" s="133">
        <f t="shared" si="10"/>
        <v>74.421052631578945</v>
      </c>
      <c r="BN25" s="79">
        <f>RANK($BM25,$BM$9:$BM176)</f>
        <v>33</v>
      </c>
      <c r="BO25" s="79">
        <f t="shared" si="11"/>
        <v>24</v>
      </c>
      <c r="BP25" s="79">
        <f t="shared" si="12"/>
        <v>24</v>
      </c>
      <c r="BQ25" s="79">
        <f t="shared" si="13"/>
        <v>22</v>
      </c>
      <c r="BR25" s="79">
        <f t="shared" si="14"/>
        <v>21</v>
      </c>
      <c r="BS25" s="79">
        <f t="shared" si="15"/>
        <v>22</v>
      </c>
      <c r="BT25" s="79">
        <f t="shared" si="16"/>
        <v>24</v>
      </c>
      <c r="BU25" s="134">
        <f t="shared" si="17"/>
        <v>137</v>
      </c>
      <c r="BV25" s="134"/>
      <c r="BW25" s="80">
        <f t="shared" si="18"/>
        <v>0</v>
      </c>
      <c r="BX25" s="81">
        <f t="shared" si="19"/>
        <v>0</v>
      </c>
      <c r="BY25" s="81">
        <f t="shared" si="20"/>
        <v>0</v>
      </c>
      <c r="BZ25" s="81">
        <f t="shared" si="21"/>
        <v>1</v>
      </c>
      <c r="CE25" s="22"/>
    </row>
    <row r="26" spans="1:83" s="8" customFormat="1" ht="30" customHeight="1">
      <c r="A26" s="111">
        <v>18</v>
      </c>
      <c r="B26" s="126" t="s">
        <v>77</v>
      </c>
      <c r="C26" s="90" t="s">
        <v>78</v>
      </c>
      <c r="D26" s="74">
        <v>84</v>
      </c>
      <c r="E26" s="74">
        <v>89</v>
      </c>
      <c r="F26" s="74">
        <v>56</v>
      </c>
      <c r="G26" s="74">
        <v>67</v>
      </c>
      <c r="H26" s="74">
        <v>56</v>
      </c>
      <c r="I26" s="74">
        <v>59</v>
      </c>
      <c r="J26" s="74">
        <v>63</v>
      </c>
      <c r="K26" s="74">
        <v>73</v>
      </c>
      <c r="L26" s="74">
        <v>72</v>
      </c>
      <c r="M26" s="87">
        <f t="shared" si="0"/>
        <v>619</v>
      </c>
      <c r="N26" s="74">
        <v>74</v>
      </c>
      <c r="O26" s="74">
        <v>87</v>
      </c>
      <c r="P26" s="74">
        <v>87</v>
      </c>
      <c r="Q26" s="74">
        <v>76</v>
      </c>
      <c r="R26" s="74">
        <v>67</v>
      </c>
      <c r="S26" s="74">
        <v>91</v>
      </c>
      <c r="T26" s="74">
        <v>66</v>
      </c>
      <c r="U26" s="74">
        <v>72</v>
      </c>
      <c r="V26" s="74">
        <v>70</v>
      </c>
      <c r="W26" s="85">
        <f t="shared" si="1"/>
        <v>690</v>
      </c>
      <c r="X26" s="78">
        <v>69</v>
      </c>
      <c r="Y26" s="78">
        <v>58</v>
      </c>
      <c r="Z26" s="78">
        <v>61</v>
      </c>
      <c r="AA26" s="78">
        <v>80</v>
      </c>
      <c r="AB26" s="78">
        <v>69</v>
      </c>
      <c r="AC26" s="78">
        <v>74</v>
      </c>
      <c r="AD26" s="78">
        <v>62</v>
      </c>
      <c r="AE26" s="78">
        <v>67</v>
      </c>
      <c r="AF26" s="78">
        <v>43</v>
      </c>
      <c r="AG26" s="127">
        <f t="shared" si="2"/>
        <v>583</v>
      </c>
      <c r="AH26" s="128">
        <v>80</v>
      </c>
      <c r="AI26" s="128">
        <v>66</v>
      </c>
      <c r="AJ26" s="128">
        <v>92</v>
      </c>
      <c r="AK26" s="128">
        <v>58</v>
      </c>
      <c r="AL26" s="128">
        <v>79</v>
      </c>
      <c r="AM26" s="128">
        <v>65</v>
      </c>
      <c r="AN26" s="128">
        <v>68</v>
      </c>
      <c r="AO26" s="128">
        <v>75</v>
      </c>
      <c r="AP26" s="127">
        <f t="shared" si="3"/>
        <v>583</v>
      </c>
      <c r="AQ26" s="128">
        <v>77</v>
      </c>
      <c r="AR26" s="128">
        <v>73</v>
      </c>
      <c r="AS26" s="128">
        <v>53</v>
      </c>
      <c r="AT26" s="128">
        <v>57</v>
      </c>
      <c r="AU26" s="128">
        <v>88</v>
      </c>
      <c r="AV26" s="128">
        <v>39</v>
      </c>
      <c r="AW26" s="128">
        <v>63</v>
      </c>
      <c r="AX26" s="128">
        <v>69</v>
      </c>
      <c r="AY26" s="128">
        <v>59</v>
      </c>
      <c r="AZ26" s="127">
        <f t="shared" si="4"/>
        <v>578</v>
      </c>
      <c r="BA26" s="129">
        <v>63</v>
      </c>
      <c r="BB26" s="129">
        <v>66</v>
      </c>
      <c r="BC26" s="129">
        <v>72</v>
      </c>
      <c r="BD26" s="129">
        <v>71</v>
      </c>
      <c r="BE26" s="129">
        <v>60</v>
      </c>
      <c r="BF26" s="129">
        <v>59</v>
      </c>
      <c r="BG26" s="129">
        <v>74</v>
      </c>
      <c r="BH26" s="129">
        <v>52</v>
      </c>
      <c r="BI26" s="129">
        <v>66</v>
      </c>
      <c r="BJ26" s="130">
        <f t="shared" si="8"/>
        <v>583</v>
      </c>
      <c r="BK26" s="131">
        <f t="shared" si="9"/>
        <v>3636</v>
      </c>
      <c r="BL26" s="132"/>
      <c r="BM26" s="133">
        <f t="shared" si="10"/>
        <v>76.547368421052624</v>
      </c>
      <c r="BN26" s="79">
        <f>RANK($BM26,$BM$9:$BM177)</f>
        <v>18</v>
      </c>
      <c r="BO26" s="79">
        <f t="shared" si="11"/>
        <v>24</v>
      </c>
      <c r="BP26" s="79">
        <f t="shared" si="12"/>
        <v>24</v>
      </c>
      <c r="BQ26" s="79">
        <f t="shared" si="13"/>
        <v>22</v>
      </c>
      <c r="BR26" s="79">
        <f t="shared" si="14"/>
        <v>21</v>
      </c>
      <c r="BS26" s="79">
        <f t="shared" si="15"/>
        <v>22</v>
      </c>
      <c r="BT26" s="79">
        <f t="shared" si="16"/>
        <v>24</v>
      </c>
      <c r="BU26" s="134">
        <f t="shared" si="17"/>
        <v>137</v>
      </c>
      <c r="BV26" s="134"/>
      <c r="BW26" s="80">
        <f t="shared" si="18"/>
        <v>0</v>
      </c>
      <c r="BX26" s="81">
        <f t="shared" si="19"/>
        <v>0</v>
      </c>
      <c r="BY26" s="81">
        <f t="shared" si="20"/>
        <v>0</v>
      </c>
      <c r="BZ26" s="81">
        <f t="shared" si="21"/>
        <v>1</v>
      </c>
      <c r="CE26" s="22"/>
    </row>
    <row r="27" spans="1:83" s="8" customFormat="1" ht="30" customHeight="1">
      <c r="A27" s="125">
        <v>19</v>
      </c>
      <c r="B27" s="126" t="s">
        <v>79</v>
      </c>
      <c r="C27" s="90" t="s">
        <v>80</v>
      </c>
      <c r="D27" s="74">
        <v>67</v>
      </c>
      <c r="E27" s="74">
        <v>48</v>
      </c>
      <c r="F27" s="74">
        <v>58</v>
      </c>
      <c r="G27" s="74">
        <v>58</v>
      </c>
      <c r="H27" s="74">
        <v>48</v>
      </c>
      <c r="I27" s="74">
        <v>50</v>
      </c>
      <c r="J27" s="74">
        <v>66</v>
      </c>
      <c r="K27" s="74">
        <v>70</v>
      </c>
      <c r="L27" s="74">
        <v>67</v>
      </c>
      <c r="M27" s="87">
        <f t="shared" si="0"/>
        <v>532</v>
      </c>
      <c r="N27" s="74">
        <v>64</v>
      </c>
      <c r="O27" s="138">
        <v>60</v>
      </c>
      <c r="P27" s="74">
        <v>64</v>
      </c>
      <c r="Q27" s="74">
        <v>75</v>
      </c>
      <c r="R27" s="74">
        <v>63</v>
      </c>
      <c r="S27" s="74">
        <v>85</v>
      </c>
      <c r="T27" s="74">
        <v>69</v>
      </c>
      <c r="U27" s="74">
        <v>68</v>
      </c>
      <c r="V27" s="74">
        <v>69</v>
      </c>
      <c r="W27" s="85">
        <f t="shared" si="1"/>
        <v>617</v>
      </c>
      <c r="X27" s="78">
        <v>74</v>
      </c>
      <c r="Y27" s="78">
        <v>47</v>
      </c>
      <c r="Z27" s="78">
        <v>60</v>
      </c>
      <c r="AA27" s="78">
        <v>58</v>
      </c>
      <c r="AB27" s="78">
        <v>53</v>
      </c>
      <c r="AC27" s="78">
        <v>69</v>
      </c>
      <c r="AD27" s="78">
        <v>58</v>
      </c>
      <c r="AE27" s="78">
        <v>56</v>
      </c>
      <c r="AF27" s="78">
        <v>42</v>
      </c>
      <c r="AG27" s="127">
        <f t="shared" si="2"/>
        <v>517</v>
      </c>
      <c r="AH27" s="128">
        <v>71</v>
      </c>
      <c r="AI27" s="128">
        <v>58</v>
      </c>
      <c r="AJ27" s="128">
        <v>72</v>
      </c>
      <c r="AK27" s="128">
        <v>55</v>
      </c>
      <c r="AL27" s="128">
        <v>69</v>
      </c>
      <c r="AM27" s="128">
        <v>69</v>
      </c>
      <c r="AN27" s="128">
        <v>67</v>
      </c>
      <c r="AO27" s="128">
        <v>65</v>
      </c>
      <c r="AP27" s="127">
        <f t="shared" si="3"/>
        <v>526</v>
      </c>
      <c r="AQ27" s="128">
        <v>50</v>
      </c>
      <c r="AR27" s="128">
        <v>72</v>
      </c>
      <c r="AS27" s="128">
        <v>44</v>
      </c>
      <c r="AT27" s="128">
        <v>58</v>
      </c>
      <c r="AU27" s="128">
        <v>52</v>
      </c>
      <c r="AV27" s="128">
        <v>37</v>
      </c>
      <c r="AW27" s="128">
        <v>66</v>
      </c>
      <c r="AX27" s="128">
        <v>59</v>
      </c>
      <c r="AY27" s="128">
        <v>57</v>
      </c>
      <c r="AZ27" s="127">
        <f t="shared" si="4"/>
        <v>495</v>
      </c>
      <c r="BA27" s="129">
        <v>79</v>
      </c>
      <c r="BB27" s="129">
        <v>60</v>
      </c>
      <c r="BC27" s="129">
        <v>53</v>
      </c>
      <c r="BD27" s="129">
        <v>57</v>
      </c>
      <c r="BE27" s="129">
        <v>45</v>
      </c>
      <c r="BF27" s="129">
        <v>72</v>
      </c>
      <c r="BG27" s="129">
        <v>70</v>
      </c>
      <c r="BH27" s="129">
        <v>52</v>
      </c>
      <c r="BI27" s="129">
        <v>60</v>
      </c>
      <c r="BJ27" s="130">
        <f t="shared" si="8"/>
        <v>548</v>
      </c>
      <c r="BK27" s="131">
        <f t="shared" si="9"/>
        <v>3235</v>
      </c>
      <c r="BL27" s="132"/>
      <c r="BM27" s="133">
        <f t="shared" si="10"/>
        <v>68.10526315789474</v>
      </c>
      <c r="BN27" s="79">
        <f>RANK($BM27,$BM$9:$BM178)</f>
        <v>79</v>
      </c>
      <c r="BO27" s="79">
        <f t="shared" si="11"/>
        <v>24</v>
      </c>
      <c r="BP27" s="79">
        <f t="shared" si="12"/>
        <v>24</v>
      </c>
      <c r="BQ27" s="79">
        <f t="shared" si="13"/>
        <v>22</v>
      </c>
      <c r="BR27" s="79">
        <f t="shared" si="14"/>
        <v>21</v>
      </c>
      <c r="BS27" s="79">
        <f t="shared" si="15"/>
        <v>22</v>
      </c>
      <c r="BT27" s="79">
        <f t="shared" si="16"/>
        <v>24</v>
      </c>
      <c r="BU27" s="134">
        <f t="shared" si="17"/>
        <v>137</v>
      </c>
      <c r="BV27" s="134"/>
      <c r="BW27" s="80">
        <f t="shared" si="18"/>
        <v>0</v>
      </c>
      <c r="BX27" s="81">
        <f t="shared" si="19"/>
        <v>0</v>
      </c>
      <c r="BY27" s="81">
        <f t="shared" si="20"/>
        <v>1</v>
      </c>
      <c r="BZ27" s="81">
        <f t="shared" si="21"/>
        <v>0</v>
      </c>
      <c r="CE27" s="22"/>
    </row>
    <row r="28" spans="1:83" s="8" customFormat="1" ht="30" customHeight="1">
      <c r="A28" s="111">
        <v>20</v>
      </c>
      <c r="B28" s="126" t="s">
        <v>81</v>
      </c>
      <c r="C28" s="90" t="s">
        <v>82</v>
      </c>
      <c r="D28" s="74">
        <v>71</v>
      </c>
      <c r="E28" s="74">
        <v>64</v>
      </c>
      <c r="F28" s="74">
        <v>68</v>
      </c>
      <c r="G28" s="74">
        <v>58</v>
      </c>
      <c r="H28" s="74">
        <v>61</v>
      </c>
      <c r="I28" s="74">
        <v>63</v>
      </c>
      <c r="J28" s="74">
        <v>72</v>
      </c>
      <c r="K28" s="74">
        <v>68</v>
      </c>
      <c r="L28" s="74">
        <v>73</v>
      </c>
      <c r="M28" s="87">
        <f t="shared" si="0"/>
        <v>598</v>
      </c>
      <c r="N28" s="74">
        <v>77</v>
      </c>
      <c r="O28" s="74">
        <v>81</v>
      </c>
      <c r="P28" s="74">
        <v>76</v>
      </c>
      <c r="Q28" s="74">
        <v>79</v>
      </c>
      <c r="R28" s="74">
        <v>70</v>
      </c>
      <c r="S28" s="74">
        <v>100</v>
      </c>
      <c r="T28" s="74">
        <v>72</v>
      </c>
      <c r="U28" s="74">
        <v>69</v>
      </c>
      <c r="V28" s="74">
        <v>72</v>
      </c>
      <c r="W28" s="85">
        <f t="shared" si="1"/>
        <v>696</v>
      </c>
      <c r="X28" s="78">
        <v>87</v>
      </c>
      <c r="Y28" s="78">
        <v>73</v>
      </c>
      <c r="Z28" s="78">
        <v>80</v>
      </c>
      <c r="AA28" s="78">
        <v>79</v>
      </c>
      <c r="AB28" s="78">
        <v>67</v>
      </c>
      <c r="AC28" s="78">
        <v>75</v>
      </c>
      <c r="AD28" s="78">
        <v>74</v>
      </c>
      <c r="AE28" s="78">
        <v>71</v>
      </c>
      <c r="AF28" s="78">
        <v>50</v>
      </c>
      <c r="AG28" s="127">
        <f t="shared" si="2"/>
        <v>656</v>
      </c>
      <c r="AH28" s="128">
        <v>81</v>
      </c>
      <c r="AI28" s="128">
        <v>67</v>
      </c>
      <c r="AJ28" s="128">
        <v>77</v>
      </c>
      <c r="AK28" s="128">
        <v>56</v>
      </c>
      <c r="AL28" s="128">
        <v>77</v>
      </c>
      <c r="AM28" s="128">
        <v>75</v>
      </c>
      <c r="AN28" s="128">
        <v>68</v>
      </c>
      <c r="AO28" s="128">
        <v>73</v>
      </c>
      <c r="AP28" s="127">
        <f t="shared" si="3"/>
        <v>574</v>
      </c>
      <c r="AQ28" s="128">
        <v>80</v>
      </c>
      <c r="AR28" s="128">
        <v>63</v>
      </c>
      <c r="AS28" s="128">
        <v>57</v>
      </c>
      <c r="AT28" s="128">
        <v>58</v>
      </c>
      <c r="AU28" s="128">
        <v>51</v>
      </c>
      <c r="AV28" s="128">
        <v>48</v>
      </c>
      <c r="AW28" s="128">
        <v>72</v>
      </c>
      <c r="AX28" s="128">
        <v>70</v>
      </c>
      <c r="AY28" s="128">
        <v>72</v>
      </c>
      <c r="AZ28" s="127">
        <f t="shared" si="4"/>
        <v>571</v>
      </c>
      <c r="BA28" s="129">
        <v>77</v>
      </c>
      <c r="BB28" s="129">
        <v>57</v>
      </c>
      <c r="BC28" s="129">
        <v>60</v>
      </c>
      <c r="BD28" s="129">
        <v>68</v>
      </c>
      <c r="BE28" s="129">
        <v>69</v>
      </c>
      <c r="BF28" s="129">
        <v>71</v>
      </c>
      <c r="BG28" s="129">
        <v>75</v>
      </c>
      <c r="BH28" s="129">
        <v>74</v>
      </c>
      <c r="BI28" s="129">
        <v>74</v>
      </c>
      <c r="BJ28" s="130">
        <f t="shared" si="8"/>
        <v>625</v>
      </c>
      <c r="BK28" s="131">
        <f t="shared" si="9"/>
        <v>3720</v>
      </c>
      <c r="BL28" s="132"/>
      <c r="BM28" s="133">
        <f t="shared" si="10"/>
        <v>78.315789473684205</v>
      </c>
      <c r="BN28" s="79">
        <f>RANK($BM28,$BM$9:$BM179)</f>
        <v>14</v>
      </c>
      <c r="BO28" s="79">
        <f t="shared" si="11"/>
        <v>24</v>
      </c>
      <c r="BP28" s="79">
        <f t="shared" si="12"/>
        <v>24</v>
      </c>
      <c r="BQ28" s="79">
        <f t="shared" si="13"/>
        <v>22</v>
      </c>
      <c r="BR28" s="79">
        <f t="shared" si="14"/>
        <v>21</v>
      </c>
      <c r="BS28" s="79">
        <f t="shared" si="15"/>
        <v>22</v>
      </c>
      <c r="BT28" s="79">
        <f t="shared" si="16"/>
        <v>24</v>
      </c>
      <c r="BU28" s="134">
        <f t="shared" si="17"/>
        <v>137</v>
      </c>
      <c r="BV28" s="134"/>
      <c r="BW28" s="80">
        <f t="shared" si="18"/>
        <v>0</v>
      </c>
      <c r="BX28" s="81">
        <f t="shared" si="19"/>
        <v>0</v>
      </c>
      <c r="BY28" s="81">
        <f t="shared" si="20"/>
        <v>0</v>
      </c>
      <c r="BZ28" s="81">
        <f t="shared" si="21"/>
        <v>1</v>
      </c>
      <c r="CE28" s="22"/>
    </row>
    <row r="29" spans="1:83" s="8" customFormat="1" ht="30" customHeight="1">
      <c r="A29" s="125">
        <v>21</v>
      </c>
      <c r="B29" s="126" t="s">
        <v>83</v>
      </c>
      <c r="C29" s="90" t="s">
        <v>84</v>
      </c>
      <c r="D29" s="74">
        <v>83</v>
      </c>
      <c r="E29" s="74">
        <v>78</v>
      </c>
      <c r="F29" s="74">
        <v>80</v>
      </c>
      <c r="G29" s="74">
        <v>76</v>
      </c>
      <c r="H29" s="74">
        <v>74</v>
      </c>
      <c r="I29" s="74">
        <v>74</v>
      </c>
      <c r="J29" s="74">
        <v>72</v>
      </c>
      <c r="K29" s="74">
        <v>73</v>
      </c>
      <c r="L29" s="74">
        <v>74</v>
      </c>
      <c r="M29" s="87">
        <f t="shared" si="0"/>
        <v>684</v>
      </c>
      <c r="N29" s="74">
        <v>82</v>
      </c>
      <c r="O29" s="74">
        <v>98</v>
      </c>
      <c r="P29" s="74">
        <v>90</v>
      </c>
      <c r="Q29" s="74">
        <v>76</v>
      </c>
      <c r="R29" s="74">
        <v>66</v>
      </c>
      <c r="S29" s="74">
        <v>79</v>
      </c>
      <c r="T29" s="74">
        <v>75</v>
      </c>
      <c r="U29" s="74">
        <v>75</v>
      </c>
      <c r="V29" s="74">
        <v>72</v>
      </c>
      <c r="W29" s="85">
        <f t="shared" si="1"/>
        <v>713</v>
      </c>
      <c r="X29" s="78">
        <v>87</v>
      </c>
      <c r="Y29" s="78">
        <v>78</v>
      </c>
      <c r="Z29" s="78">
        <v>82</v>
      </c>
      <c r="AA29" s="78">
        <v>66</v>
      </c>
      <c r="AB29" s="78">
        <v>86</v>
      </c>
      <c r="AC29" s="78">
        <v>71</v>
      </c>
      <c r="AD29" s="78">
        <v>71</v>
      </c>
      <c r="AE29" s="78">
        <v>69</v>
      </c>
      <c r="AF29" s="78">
        <v>49</v>
      </c>
      <c r="AG29" s="127">
        <f t="shared" si="2"/>
        <v>659</v>
      </c>
      <c r="AH29" s="128">
        <v>83</v>
      </c>
      <c r="AI29" s="128">
        <v>85</v>
      </c>
      <c r="AJ29" s="128">
        <v>60</v>
      </c>
      <c r="AK29" s="128">
        <v>60</v>
      </c>
      <c r="AL29" s="128">
        <v>79</v>
      </c>
      <c r="AM29" s="128">
        <v>72</v>
      </c>
      <c r="AN29" s="128">
        <v>69</v>
      </c>
      <c r="AO29" s="128">
        <v>71</v>
      </c>
      <c r="AP29" s="127">
        <f t="shared" si="3"/>
        <v>579</v>
      </c>
      <c r="AQ29" s="128">
        <v>53</v>
      </c>
      <c r="AR29" s="128">
        <v>58</v>
      </c>
      <c r="AS29" s="128">
        <v>51</v>
      </c>
      <c r="AT29" s="128">
        <v>48</v>
      </c>
      <c r="AU29" s="128">
        <v>89</v>
      </c>
      <c r="AV29" s="128">
        <v>41</v>
      </c>
      <c r="AW29" s="128">
        <v>70</v>
      </c>
      <c r="AX29" s="128">
        <v>69</v>
      </c>
      <c r="AY29" s="128">
        <v>72</v>
      </c>
      <c r="AZ29" s="127">
        <f t="shared" si="4"/>
        <v>551</v>
      </c>
      <c r="BA29" s="129">
        <v>90</v>
      </c>
      <c r="BB29" s="129">
        <v>63</v>
      </c>
      <c r="BC29" s="129">
        <v>67</v>
      </c>
      <c r="BD29" s="129">
        <v>68</v>
      </c>
      <c r="BE29" s="129">
        <v>79</v>
      </c>
      <c r="BF29" s="129">
        <v>80</v>
      </c>
      <c r="BG29" s="129">
        <v>73</v>
      </c>
      <c r="BH29" s="129">
        <v>64</v>
      </c>
      <c r="BI29" s="129">
        <v>73</v>
      </c>
      <c r="BJ29" s="130">
        <f t="shared" si="8"/>
        <v>657</v>
      </c>
      <c r="BK29" s="131">
        <f t="shared" si="9"/>
        <v>3843</v>
      </c>
      <c r="BL29" s="132"/>
      <c r="BM29" s="133">
        <f t="shared" si="10"/>
        <v>80.905263157894737</v>
      </c>
      <c r="BN29" s="79">
        <f>RANK($BM29,$BM$9:$BM180)</f>
        <v>8</v>
      </c>
      <c r="BO29" s="79">
        <f t="shared" si="11"/>
        <v>24</v>
      </c>
      <c r="BP29" s="79">
        <f t="shared" si="12"/>
        <v>24</v>
      </c>
      <c r="BQ29" s="79">
        <f t="shared" si="13"/>
        <v>22</v>
      </c>
      <c r="BR29" s="79">
        <f t="shared" si="14"/>
        <v>21</v>
      </c>
      <c r="BS29" s="79">
        <f t="shared" si="15"/>
        <v>22</v>
      </c>
      <c r="BT29" s="79">
        <f t="shared" si="16"/>
        <v>24</v>
      </c>
      <c r="BU29" s="134">
        <f t="shared" si="17"/>
        <v>137</v>
      </c>
      <c r="BV29" s="134"/>
      <c r="BW29" s="80">
        <f t="shared" si="18"/>
        <v>0</v>
      </c>
      <c r="BX29" s="81">
        <f t="shared" si="19"/>
        <v>0</v>
      </c>
      <c r="BY29" s="81">
        <f t="shared" si="20"/>
        <v>0</v>
      </c>
      <c r="BZ29" s="81">
        <f t="shared" si="21"/>
        <v>1</v>
      </c>
      <c r="CE29" s="22"/>
    </row>
    <row r="30" spans="1:83" s="8" customFormat="1" ht="30" customHeight="1">
      <c r="A30" s="111">
        <v>22</v>
      </c>
      <c r="B30" s="126" t="s">
        <v>85</v>
      </c>
      <c r="C30" s="90" t="s">
        <v>86</v>
      </c>
      <c r="D30" s="74">
        <v>77</v>
      </c>
      <c r="E30" s="74">
        <v>86</v>
      </c>
      <c r="F30" s="74">
        <v>64</v>
      </c>
      <c r="G30" s="74">
        <v>72</v>
      </c>
      <c r="H30" s="74">
        <v>70</v>
      </c>
      <c r="I30" s="74">
        <v>59</v>
      </c>
      <c r="J30" s="74">
        <v>68</v>
      </c>
      <c r="K30" s="74">
        <v>65</v>
      </c>
      <c r="L30" s="74">
        <v>75</v>
      </c>
      <c r="M30" s="87">
        <f t="shared" si="0"/>
        <v>636</v>
      </c>
      <c r="N30" s="74">
        <v>73</v>
      </c>
      <c r="O30" s="74">
        <v>93</v>
      </c>
      <c r="P30" s="74">
        <v>92</v>
      </c>
      <c r="Q30" s="74">
        <v>50</v>
      </c>
      <c r="R30" s="74">
        <v>61</v>
      </c>
      <c r="S30" s="74">
        <v>86</v>
      </c>
      <c r="T30" s="74">
        <v>72</v>
      </c>
      <c r="U30" s="74">
        <v>71</v>
      </c>
      <c r="V30" s="74">
        <v>72</v>
      </c>
      <c r="W30" s="85">
        <f t="shared" si="1"/>
        <v>670</v>
      </c>
      <c r="X30" s="78">
        <v>59</v>
      </c>
      <c r="Y30" s="78">
        <v>66</v>
      </c>
      <c r="Z30" s="78">
        <v>61</v>
      </c>
      <c r="AA30" s="78">
        <v>66</v>
      </c>
      <c r="AB30" s="78">
        <v>63</v>
      </c>
      <c r="AC30" s="78">
        <v>73</v>
      </c>
      <c r="AD30" s="78">
        <v>72</v>
      </c>
      <c r="AE30" s="78">
        <v>71</v>
      </c>
      <c r="AF30" s="78">
        <v>50</v>
      </c>
      <c r="AG30" s="127">
        <f t="shared" si="2"/>
        <v>581</v>
      </c>
      <c r="AH30" s="128">
        <v>87</v>
      </c>
      <c r="AI30" s="128">
        <v>56</v>
      </c>
      <c r="AJ30" s="128">
        <v>85</v>
      </c>
      <c r="AK30" s="128">
        <v>73</v>
      </c>
      <c r="AL30" s="128">
        <v>73</v>
      </c>
      <c r="AM30" s="128">
        <v>71</v>
      </c>
      <c r="AN30" s="128">
        <v>67</v>
      </c>
      <c r="AO30" s="128">
        <v>67</v>
      </c>
      <c r="AP30" s="127">
        <f t="shared" si="3"/>
        <v>579</v>
      </c>
      <c r="AQ30" s="128">
        <v>72</v>
      </c>
      <c r="AR30" s="128">
        <v>63</v>
      </c>
      <c r="AS30" s="128">
        <v>49</v>
      </c>
      <c r="AT30" s="128">
        <v>53</v>
      </c>
      <c r="AU30" s="128">
        <v>89</v>
      </c>
      <c r="AV30" s="128">
        <v>32</v>
      </c>
      <c r="AW30" s="128">
        <v>68</v>
      </c>
      <c r="AX30" s="128">
        <v>74</v>
      </c>
      <c r="AY30" s="128">
        <v>74</v>
      </c>
      <c r="AZ30" s="127">
        <f t="shared" si="4"/>
        <v>574</v>
      </c>
      <c r="BA30" s="129">
        <v>52</v>
      </c>
      <c r="BB30" s="129">
        <v>73</v>
      </c>
      <c r="BC30" s="129">
        <v>65</v>
      </c>
      <c r="BD30" s="129">
        <v>65</v>
      </c>
      <c r="BE30" s="129">
        <v>47</v>
      </c>
      <c r="BF30" s="129">
        <v>49</v>
      </c>
      <c r="BG30" s="129">
        <v>75</v>
      </c>
      <c r="BH30" s="129">
        <v>65</v>
      </c>
      <c r="BI30" s="129">
        <v>69</v>
      </c>
      <c r="BJ30" s="130">
        <f t="shared" si="8"/>
        <v>560</v>
      </c>
      <c r="BK30" s="131">
        <f t="shared" si="9"/>
        <v>3600</v>
      </c>
      <c r="BL30" s="132"/>
      <c r="BM30" s="133">
        <f t="shared" si="10"/>
        <v>75.789473684210535</v>
      </c>
      <c r="BN30" s="79">
        <f>RANK($BM30,$BM$9:$BM181)</f>
        <v>21</v>
      </c>
      <c r="BO30" s="79">
        <f t="shared" si="11"/>
        <v>24</v>
      </c>
      <c r="BP30" s="79">
        <f t="shared" si="12"/>
        <v>24</v>
      </c>
      <c r="BQ30" s="79">
        <f t="shared" si="13"/>
        <v>22</v>
      </c>
      <c r="BR30" s="79">
        <f t="shared" si="14"/>
        <v>21</v>
      </c>
      <c r="BS30" s="79">
        <f t="shared" si="15"/>
        <v>22</v>
      </c>
      <c r="BT30" s="79">
        <f t="shared" si="16"/>
        <v>24</v>
      </c>
      <c r="BU30" s="134">
        <f t="shared" si="17"/>
        <v>137</v>
      </c>
      <c r="BV30" s="134"/>
      <c r="BW30" s="80">
        <f t="shared" si="18"/>
        <v>0</v>
      </c>
      <c r="BX30" s="81">
        <f t="shared" si="19"/>
        <v>0</v>
      </c>
      <c r="BY30" s="81">
        <f t="shared" si="20"/>
        <v>0</v>
      </c>
      <c r="BZ30" s="81">
        <f t="shared" si="21"/>
        <v>1</v>
      </c>
      <c r="CE30" s="22"/>
    </row>
    <row r="31" spans="1:83" s="8" customFormat="1" ht="30" customHeight="1">
      <c r="A31" s="125">
        <v>23</v>
      </c>
      <c r="B31" s="126" t="s">
        <v>87</v>
      </c>
      <c r="C31" s="90" t="s">
        <v>88</v>
      </c>
      <c r="D31" s="74">
        <v>65</v>
      </c>
      <c r="E31" s="74">
        <v>49</v>
      </c>
      <c r="F31" s="74">
        <v>71</v>
      </c>
      <c r="G31" s="74">
        <v>51</v>
      </c>
      <c r="H31" s="74">
        <v>63</v>
      </c>
      <c r="I31" s="74">
        <v>49</v>
      </c>
      <c r="J31" s="74">
        <v>72</v>
      </c>
      <c r="K31" s="74">
        <v>63</v>
      </c>
      <c r="L31" s="74">
        <v>74</v>
      </c>
      <c r="M31" s="87">
        <f t="shared" si="0"/>
        <v>557</v>
      </c>
      <c r="N31" s="74">
        <v>79</v>
      </c>
      <c r="O31" s="74">
        <v>43</v>
      </c>
      <c r="P31" s="74">
        <v>42</v>
      </c>
      <c r="Q31" s="74">
        <v>60</v>
      </c>
      <c r="R31" s="74">
        <v>66</v>
      </c>
      <c r="S31" s="74">
        <v>53</v>
      </c>
      <c r="T31" s="74">
        <v>72</v>
      </c>
      <c r="U31" s="74">
        <v>67</v>
      </c>
      <c r="V31" s="74">
        <v>69</v>
      </c>
      <c r="W31" s="85">
        <f t="shared" si="1"/>
        <v>551</v>
      </c>
      <c r="X31" s="78">
        <v>55</v>
      </c>
      <c r="Y31" s="78">
        <v>65</v>
      </c>
      <c r="Z31" s="78">
        <v>66</v>
      </c>
      <c r="AA31" s="78">
        <v>51</v>
      </c>
      <c r="AB31" s="78">
        <v>58</v>
      </c>
      <c r="AC31" s="78">
        <v>69</v>
      </c>
      <c r="AD31" s="78">
        <v>62</v>
      </c>
      <c r="AE31" s="78">
        <v>63</v>
      </c>
      <c r="AF31" s="78">
        <v>42</v>
      </c>
      <c r="AG31" s="127">
        <f t="shared" si="2"/>
        <v>531</v>
      </c>
      <c r="AH31" s="128">
        <v>77</v>
      </c>
      <c r="AI31" s="128">
        <v>61</v>
      </c>
      <c r="AJ31" s="128">
        <v>66</v>
      </c>
      <c r="AK31" s="128">
        <v>52</v>
      </c>
      <c r="AL31" s="128">
        <v>55</v>
      </c>
      <c r="AM31" s="128">
        <v>68</v>
      </c>
      <c r="AN31" s="128">
        <v>64</v>
      </c>
      <c r="AO31" s="128">
        <v>63</v>
      </c>
      <c r="AP31" s="127">
        <f t="shared" si="3"/>
        <v>506</v>
      </c>
      <c r="AQ31" s="128">
        <v>61</v>
      </c>
      <c r="AR31" s="128">
        <v>72</v>
      </c>
      <c r="AS31" s="128">
        <v>59</v>
      </c>
      <c r="AT31" s="128">
        <v>63</v>
      </c>
      <c r="AU31" s="128">
        <v>45</v>
      </c>
      <c r="AV31" s="128">
        <v>32</v>
      </c>
      <c r="AW31" s="128">
        <v>64</v>
      </c>
      <c r="AX31" s="128">
        <v>56</v>
      </c>
      <c r="AY31" s="128">
        <v>63</v>
      </c>
      <c r="AZ31" s="127">
        <f t="shared" si="4"/>
        <v>515</v>
      </c>
      <c r="BA31" s="129">
        <v>91</v>
      </c>
      <c r="BB31" s="129">
        <v>53</v>
      </c>
      <c r="BC31" s="129">
        <v>64</v>
      </c>
      <c r="BD31" s="129">
        <v>54</v>
      </c>
      <c r="BE31" s="129">
        <v>51</v>
      </c>
      <c r="BF31" s="129">
        <v>79</v>
      </c>
      <c r="BG31" s="129">
        <v>67</v>
      </c>
      <c r="BH31" s="129">
        <v>48</v>
      </c>
      <c r="BI31" s="129">
        <v>61</v>
      </c>
      <c r="BJ31" s="130">
        <f t="shared" si="8"/>
        <v>568</v>
      </c>
      <c r="BK31" s="131">
        <f t="shared" si="9"/>
        <v>3228</v>
      </c>
      <c r="BL31" s="132"/>
      <c r="BM31" s="133">
        <f t="shared" si="10"/>
        <v>67.957894736842107</v>
      </c>
      <c r="BN31" s="79">
        <f>RANK($BM31,$BM$9:$BM182)</f>
        <v>82</v>
      </c>
      <c r="BO31" s="79">
        <f t="shared" si="11"/>
        <v>24</v>
      </c>
      <c r="BP31" s="79">
        <f t="shared" si="12"/>
        <v>24</v>
      </c>
      <c r="BQ31" s="79">
        <f t="shared" si="13"/>
        <v>22</v>
      </c>
      <c r="BR31" s="79">
        <f t="shared" si="14"/>
        <v>21</v>
      </c>
      <c r="BS31" s="79">
        <f t="shared" si="15"/>
        <v>22</v>
      </c>
      <c r="BT31" s="79">
        <f t="shared" si="16"/>
        <v>24</v>
      </c>
      <c r="BU31" s="134">
        <f t="shared" si="17"/>
        <v>137</v>
      </c>
      <c r="BV31" s="134"/>
      <c r="BW31" s="80">
        <f t="shared" si="18"/>
        <v>0</v>
      </c>
      <c r="BX31" s="81">
        <f t="shared" si="19"/>
        <v>0</v>
      </c>
      <c r="BY31" s="81">
        <f t="shared" si="20"/>
        <v>1</v>
      </c>
      <c r="BZ31" s="81">
        <f t="shared" si="21"/>
        <v>0</v>
      </c>
      <c r="CE31" s="22"/>
    </row>
    <row r="32" spans="1:83" s="8" customFormat="1" ht="30" customHeight="1">
      <c r="A32" s="111">
        <v>24</v>
      </c>
      <c r="B32" s="126" t="s">
        <v>89</v>
      </c>
      <c r="C32" s="90" t="s">
        <v>90</v>
      </c>
      <c r="D32" s="74">
        <v>60</v>
      </c>
      <c r="E32" s="74">
        <v>40</v>
      </c>
      <c r="F32" s="74">
        <v>45</v>
      </c>
      <c r="G32" s="74">
        <v>52</v>
      </c>
      <c r="H32" s="74">
        <v>64</v>
      </c>
      <c r="I32" s="74">
        <v>50</v>
      </c>
      <c r="J32" s="74">
        <v>66</v>
      </c>
      <c r="K32" s="74">
        <v>62</v>
      </c>
      <c r="L32" s="74">
        <v>71</v>
      </c>
      <c r="M32" s="87">
        <f t="shared" si="0"/>
        <v>510</v>
      </c>
      <c r="N32" s="74">
        <v>64</v>
      </c>
      <c r="O32" s="74">
        <v>69</v>
      </c>
      <c r="P32" s="74">
        <v>50</v>
      </c>
      <c r="Q32" s="74">
        <v>53</v>
      </c>
      <c r="R32" s="74">
        <v>69</v>
      </c>
      <c r="S32" s="74">
        <v>52</v>
      </c>
      <c r="T32" s="74">
        <v>66</v>
      </c>
      <c r="U32" s="74">
        <v>65</v>
      </c>
      <c r="V32" s="74">
        <v>69</v>
      </c>
      <c r="W32" s="85">
        <f t="shared" si="1"/>
        <v>557</v>
      </c>
      <c r="X32" s="78">
        <v>63</v>
      </c>
      <c r="Y32" s="78">
        <v>57</v>
      </c>
      <c r="Z32" s="78">
        <v>53</v>
      </c>
      <c r="AA32" s="78">
        <v>56</v>
      </c>
      <c r="AB32" s="78">
        <v>54</v>
      </c>
      <c r="AC32" s="78">
        <v>72</v>
      </c>
      <c r="AD32" s="78">
        <v>64</v>
      </c>
      <c r="AE32" s="78">
        <v>64</v>
      </c>
      <c r="AF32" s="78">
        <v>46</v>
      </c>
      <c r="AG32" s="127">
        <f t="shared" si="2"/>
        <v>529</v>
      </c>
      <c r="AH32" s="128">
        <v>54</v>
      </c>
      <c r="AI32" s="128">
        <v>60</v>
      </c>
      <c r="AJ32" s="128">
        <v>69</v>
      </c>
      <c r="AK32" s="128">
        <v>55</v>
      </c>
      <c r="AL32" s="128">
        <v>67</v>
      </c>
      <c r="AM32" s="128">
        <v>68</v>
      </c>
      <c r="AN32" s="128">
        <v>63</v>
      </c>
      <c r="AO32" s="128">
        <v>62</v>
      </c>
      <c r="AP32" s="127">
        <f t="shared" si="3"/>
        <v>498</v>
      </c>
      <c r="AQ32" s="128">
        <v>78</v>
      </c>
      <c r="AR32" s="128">
        <v>64</v>
      </c>
      <c r="AS32" s="128">
        <v>49</v>
      </c>
      <c r="AT32" s="128">
        <v>49</v>
      </c>
      <c r="AU32" s="128">
        <v>45</v>
      </c>
      <c r="AV32" s="128">
        <v>43</v>
      </c>
      <c r="AW32" s="128">
        <v>68</v>
      </c>
      <c r="AX32" s="128">
        <v>62</v>
      </c>
      <c r="AY32" s="128">
        <v>57</v>
      </c>
      <c r="AZ32" s="127">
        <f t="shared" si="4"/>
        <v>515</v>
      </c>
      <c r="BA32" s="129">
        <v>69</v>
      </c>
      <c r="BB32" s="129">
        <v>53</v>
      </c>
      <c r="BC32" s="129">
        <v>71</v>
      </c>
      <c r="BD32" s="129">
        <v>54</v>
      </c>
      <c r="BE32" s="129">
        <v>53</v>
      </c>
      <c r="BF32" s="129">
        <v>61</v>
      </c>
      <c r="BG32" s="129">
        <v>69</v>
      </c>
      <c r="BH32" s="129">
        <v>52</v>
      </c>
      <c r="BI32" s="129">
        <v>65</v>
      </c>
      <c r="BJ32" s="130">
        <f t="shared" si="8"/>
        <v>547</v>
      </c>
      <c r="BK32" s="131">
        <f t="shared" si="9"/>
        <v>3156</v>
      </c>
      <c r="BL32" s="132"/>
      <c r="BM32" s="133">
        <f t="shared" si="10"/>
        <v>66.442105263157885</v>
      </c>
      <c r="BN32" s="79">
        <f>RANK($BM32,$BM$9:$BM183)</f>
        <v>99</v>
      </c>
      <c r="BO32" s="79">
        <f t="shared" si="11"/>
        <v>24</v>
      </c>
      <c r="BP32" s="79">
        <f t="shared" si="12"/>
        <v>24</v>
      </c>
      <c r="BQ32" s="79">
        <f t="shared" si="13"/>
        <v>22</v>
      </c>
      <c r="BR32" s="79">
        <f t="shared" si="14"/>
        <v>21</v>
      </c>
      <c r="BS32" s="79">
        <f t="shared" si="15"/>
        <v>22</v>
      </c>
      <c r="BT32" s="79">
        <f t="shared" si="16"/>
        <v>24</v>
      </c>
      <c r="BU32" s="134">
        <f t="shared" si="17"/>
        <v>137</v>
      </c>
      <c r="BV32" s="134"/>
      <c r="BW32" s="80">
        <f t="shared" si="18"/>
        <v>0</v>
      </c>
      <c r="BX32" s="81">
        <f t="shared" si="19"/>
        <v>0</v>
      </c>
      <c r="BY32" s="81">
        <f t="shared" si="20"/>
        <v>1</v>
      </c>
      <c r="BZ32" s="81">
        <f t="shared" si="21"/>
        <v>0</v>
      </c>
      <c r="CE32" s="22"/>
    </row>
    <row r="33" spans="1:83" s="8" customFormat="1" ht="30" customHeight="1">
      <c r="A33" s="125">
        <v>25</v>
      </c>
      <c r="B33" s="126" t="s">
        <v>91</v>
      </c>
      <c r="C33" s="90" t="s">
        <v>92</v>
      </c>
      <c r="D33" s="74">
        <v>78</v>
      </c>
      <c r="E33" s="74">
        <v>41</v>
      </c>
      <c r="F33" s="74">
        <v>48</v>
      </c>
      <c r="G33" s="74">
        <v>52</v>
      </c>
      <c r="H33" s="74">
        <v>56</v>
      </c>
      <c r="I33" s="74">
        <v>49</v>
      </c>
      <c r="J33" s="74">
        <v>69</v>
      </c>
      <c r="K33" s="74">
        <v>66</v>
      </c>
      <c r="L33" s="74">
        <v>71</v>
      </c>
      <c r="M33" s="87">
        <f t="shared" si="0"/>
        <v>530</v>
      </c>
      <c r="N33" s="74">
        <v>76</v>
      </c>
      <c r="O33" s="74">
        <v>62</v>
      </c>
      <c r="P33" s="74">
        <v>52</v>
      </c>
      <c r="Q33" s="74">
        <v>47</v>
      </c>
      <c r="R33" s="74">
        <v>60</v>
      </c>
      <c r="S33" s="74">
        <v>60</v>
      </c>
      <c r="T33" s="74">
        <v>69</v>
      </c>
      <c r="U33" s="74">
        <v>75</v>
      </c>
      <c r="V33" s="74">
        <v>70</v>
      </c>
      <c r="W33" s="85">
        <f t="shared" si="1"/>
        <v>571</v>
      </c>
      <c r="X33" s="78">
        <v>50</v>
      </c>
      <c r="Y33" s="78">
        <v>59</v>
      </c>
      <c r="Z33" s="78">
        <v>52</v>
      </c>
      <c r="AA33" s="78">
        <v>62</v>
      </c>
      <c r="AB33" s="78">
        <v>71</v>
      </c>
      <c r="AC33" s="78">
        <v>75</v>
      </c>
      <c r="AD33" s="78">
        <v>70</v>
      </c>
      <c r="AE33" s="78">
        <v>51</v>
      </c>
      <c r="AF33" s="78">
        <v>49</v>
      </c>
      <c r="AG33" s="127">
        <f t="shared" si="2"/>
        <v>539</v>
      </c>
      <c r="AH33" s="128">
        <v>64</v>
      </c>
      <c r="AI33" s="128">
        <v>68</v>
      </c>
      <c r="AJ33" s="128">
        <v>58</v>
      </c>
      <c r="AK33" s="128">
        <v>60</v>
      </c>
      <c r="AL33" s="128">
        <v>76</v>
      </c>
      <c r="AM33" s="128">
        <v>71</v>
      </c>
      <c r="AN33" s="128">
        <v>63</v>
      </c>
      <c r="AO33" s="128">
        <v>71</v>
      </c>
      <c r="AP33" s="127">
        <f t="shared" si="3"/>
        <v>531</v>
      </c>
      <c r="AQ33" s="128">
        <v>45</v>
      </c>
      <c r="AR33" s="128">
        <v>51</v>
      </c>
      <c r="AS33" s="128">
        <v>48</v>
      </c>
      <c r="AT33" s="128">
        <v>46</v>
      </c>
      <c r="AU33" s="128">
        <v>73</v>
      </c>
      <c r="AV33" s="128">
        <v>40</v>
      </c>
      <c r="AW33" s="128">
        <v>62</v>
      </c>
      <c r="AX33" s="128">
        <v>67</v>
      </c>
      <c r="AY33" s="128">
        <v>56</v>
      </c>
      <c r="AZ33" s="127">
        <f t="shared" si="4"/>
        <v>488</v>
      </c>
      <c r="BA33" s="129">
        <v>71</v>
      </c>
      <c r="BB33" s="129">
        <v>65</v>
      </c>
      <c r="BC33" s="129">
        <v>55</v>
      </c>
      <c r="BD33" s="129">
        <v>50</v>
      </c>
      <c r="BE33" s="129">
        <v>60</v>
      </c>
      <c r="BF33" s="129">
        <v>76</v>
      </c>
      <c r="BG33" s="129">
        <v>69</v>
      </c>
      <c r="BH33" s="129">
        <v>54</v>
      </c>
      <c r="BI33" s="129">
        <v>62</v>
      </c>
      <c r="BJ33" s="130">
        <f t="shared" si="8"/>
        <v>562</v>
      </c>
      <c r="BK33" s="131">
        <f t="shared" si="9"/>
        <v>3221</v>
      </c>
      <c r="BL33" s="132"/>
      <c r="BM33" s="133">
        <f t="shared" si="10"/>
        <v>67.810526315789474</v>
      </c>
      <c r="BN33" s="79">
        <f>RANK($BM33,$BM$9:$BM184)</f>
        <v>87</v>
      </c>
      <c r="BO33" s="79">
        <f t="shared" si="11"/>
        <v>24</v>
      </c>
      <c r="BP33" s="79">
        <f t="shared" si="12"/>
        <v>24</v>
      </c>
      <c r="BQ33" s="79">
        <f t="shared" si="13"/>
        <v>22</v>
      </c>
      <c r="BR33" s="79">
        <f t="shared" si="14"/>
        <v>21</v>
      </c>
      <c r="BS33" s="79">
        <f t="shared" si="15"/>
        <v>22</v>
      </c>
      <c r="BT33" s="79">
        <f t="shared" si="16"/>
        <v>24</v>
      </c>
      <c r="BU33" s="134">
        <f t="shared" si="17"/>
        <v>137</v>
      </c>
      <c r="BV33" s="134"/>
      <c r="BW33" s="80">
        <f t="shared" si="18"/>
        <v>0</v>
      </c>
      <c r="BX33" s="81">
        <f t="shared" si="19"/>
        <v>0</v>
      </c>
      <c r="BY33" s="81">
        <f t="shared" si="20"/>
        <v>1</v>
      </c>
      <c r="BZ33" s="81">
        <f t="shared" si="21"/>
        <v>0</v>
      </c>
      <c r="CE33" s="22"/>
    </row>
    <row r="34" spans="1:83" s="8" customFormat="1" ht="30" customHeight="1">
      <c r="A34" s="111">
        <v>26</v>
      </c>
      <c r="B34" s="126" t="s">
        <v>93</v>
      </c>
      <c r="C34" s="90" t="s">
        <v>94</v>
      </c>
      <c r="D34" s="74">
        <v>74</v>
      </c>
      <c r="E34" s="74">
        <v>79</v>
      </c>
      <c r="F34" s="74">
        <v>57</v>
      </c>
      <c r="G34" s="74">
        <v>59</v>
      </c>
      <c r="H34" s="74">
        <v>60</v>
      </c>
      <c r="I34" s="74">
        <v>65</v>
      </c>
      <c r="J34" s="74">
        <v>63</v>
      </c>
      <c r="K34" s="74">
        <v>70</v>
      </c>
      <c r="L34" s="74">
        <v>70</v>
      </c>
      <c r="M34" s="87">
        <f t="shared" si="0"/>
        <v>597</v>
      </c>
      <c r="N34" s="74">
        <v>68</v>
      </c>
      <c r="O34" s="74">
        <v>78</v>
      </c>
      <c r="P34" s="74">
        <v>93</v>
      </c>
      <c r="Q34" s="74">
        <v>62</v>
      </c>
      <c r="R34" s="74">
        <v>64</v>
      </c>
      <c r="S34" s="74">
        <v>98</v>
      </c>
      <c r="T34" s="74">
        <v>63</v>
      </c>
      <c r="U34" s="74">
        <v>71</v>
      </c>
      <c r="V34" s="74">
        <v>69</v>
      </c>
      <c r="W34" s="85">
        <f t="shared" si="1"/>
        <v>666</v>
      </c>
      <c r="X34" s="78">
        <v>60</v>
      </c>
      <c r="Y34" s="78">
        <v>77</v>
      </c>
      <c r="Z34" s="78">
        <v>52</v>
      </c>
      <c r="AA34" s="78">
        <v>63</v>
      </c>
      <c r="AB34" s="78">
        <v>77</v>
      </c>
      <c r="AC34" s="78">
        <v>72</v>
      </c>
      <c r="AD34" s="78">
        <v>61</v>
      </c>
      <c r="AE34" s="78">
        <v>60</v>
      </c>
      <c r="AF34" s="78">
        <v>45</v>
      </c>
      <c r="AG34" s="127">
        <f t="shared" si="2"/>
        <v>567</v>
      </c>
      <c r="AH34" s="128">
        <v>68</v>
      </c>
      <c r="AI34" s="128">
        <v>61</v>
      </c>
      <c r="AJ34" s="128">
        <v>83</v>
      </c>
      <c r="AK34" s="128">
        <v>45</v>
      </c>
      <c r="AL34" s="128">
        <v>75</v>
      </c>
      <c r="AM34" s="128">
        <v>69</v>
      </c>
      <c r="AN34" s="128">
        <v>63</v>
      </c>
      <c r="AO34" s="128">
        <v>69</v>
      </c>
      <c r="AP34" s="127">
        <f t="shared" si="3"/>
        <v>533</v>
      </c>
      <c r="AQ34" s="128">
        <v>71</v>
      </c>
      <c r="AR34" s="128">
        <v>69</v>
      </c>
      <c r="AS34" s="128">
        <v>44</v>
      </c>
      <c r="AT34" s="128">
        <v>52</v>
      </c>
      <c r="AU34" s="128">
        <v>88</v>
      </c>
      <c r="AV34" s="128">
        <v>46</v>
      </c>
      <c r="AW34" s="128">
        <v>61</v>
      </c>
      <c r="AX34" s="128">
        <v>65</v>
      </c>
      <c r="AY34" s="128">
        <v>68</v>
      </c>
      <c r="AZ34" s="127">
        <f t="shared" si="4"/>
        <v>564</v>
      </c>
      <c r="BA34" s="129">
        <v>66</v>
      </c>
      <c r="BB34" s="129">
        <v>70</v>
      </c>
      <c r="BC34" s="129">
        <v>74</v>
      </c>
      <c r="BD34" s="129">
        <v>68</v>
      </c>
      <c r="BE34" s="129">
        <v>57</v>
      </c>
      <c r="BF34" s="129">
        <v>62</v>
      </c>
      <c r="BG34" s="129">
        <v>72</v>
      </c>
      <c r="BH34" s="129">
        <v>48</v>
      </c>
      <c r="BI34" s="129">
        <v>72</v>
      </c>
      <c r="BJ34" s="130">
        <f t="shared" si="8"/>
        <v>589</v>
      </c>
      <c r="BK34" s="131">
        <f t="shared" si="9"/>
        <v>3516</v>
      </c>
      <c r="BL34" s="132"/>
      <c r="BM34" s="133">
        <f t="shared" si="10"/>
        <v>74.021052631578939</v>
      </c>
      <c r="BN34" s="79">
        <f>RANK($BM34,$BM$9:$BM185)</f>
        <v>39</v>
      </c>
      <c r="BO34" s="79">
        <f t="shared" si="11"/>
        <v>24</v>
      </c>
      <c r="BP34" s="79">
        <f t="shared" si="12"/>
        <v>24</v>
      </c>
      <c r="BQ34" s="79">
        <f t="shared" si="13"/>
        <v>22</v>
      </c>
      <c r="BR34" s="79">
        <f t="shared" si="14"/>
        <v>21</v>
      </c>
      <c r="BS34" s="79">
        <f t="shared" si="15"/>
        <v>22</v>
      </c>
      <c r="BT34" s="79">
        <f t="shared" si="16"/>
        <v>24</v>
      </c>
      <c r="BU34" s="134">
        <f t="shared" si="17"/>
        <v>137</v>
      </c>
      <c r="BV34" s="134"/>
      <c r="BW34" s="80">
        <f t="shared" si="18"/>
        <v>0</v>
      </c>
      <c r="BX34" s="81">
        <f t="shared" si="19"/>
        <v>0</v>
      </c>
      <c r="BY34" s="81">
        <f t="shared" si="20"/>
        <v>0</v>
      </c>
      <c r="BZ34" s="81">
        <f t="shared" si="21"/>
        <v>1</v>
      </c>
      <c r="CE34" s="22"/>
    </row>
    <row r="35" spans="1:83" s="8" customFormat="1" ht="30" customHeight="1">
      <c r="A35" s="125">
        <v>27</v>
      </c>
      <c r="B35" s="126" t="s">
        <v>95</v>
      </c>
      <c r="C35" s="90" t="s">
        <v>96</v>
      </c>
      <c r="D35" s="74">
        <v>60</v>
      </c>
      <c r="E35" s="74">
        <v>67</v>
      </c>
      <c r="F35" s="74">
        <v>48</v>
      </c>
      <c r="G35" s="74">
        <v>49</v>
      </c>
      <c r="H35" s="74">
        <v>49</v>
      </c>
      <c r="I35" s="74">
        <v>45</v>
      </c>
      <c r="J35" s="74">
        <v>63</v>
      </c>
      <c r="K35" s="74">
        <v>63</v>
      </c>
      <c r="L35" s="74">
        <v>70</v>
      </c>
      <c r="M35" s="87">
        <f t="shared" si="0"/>
        <v>514</v>
      </c>
      <c r="N35" s="74">
        <v>65</v>
      </c>
      <c r="O35" s="74">
        <v>72</v>
      </c>
      <c r="P35" s="139">
        <v>52</v>
      </c>
      <c r="Q35" s="74">
        <v>56</v>
      </c>
      <c r="R35" s="74">
        <v>63</v>
      </c>
      <c r="S35" s="74">
        <v>88</v>
      </c>
      <c r="T35" s="74">
        <v>63</v>
      </c>
      <c r="U35" s="74">
        <v>66</v>
      </c>
      <c r="V35" s="74">
        <v>70</v>
      </c>
      <c r="W35" s="85">
        <f t="shared" si="1"/>
        <v>595</v>
      </c>
      <c r="X35" s="78">
        <v>54</v>
      </c>
      <c r="Y35" s="78">
        <v>43</v>
      </c>
      <c r="Z35" s="78">
        <v>49</v>
      </c>
      <c r="AA35" s="78">
        <v>44</v>
      </c>
      <c r="AB35" s="78">
        <v>44</v>
      </c>
      <c r="AC35" s="78">
        <v>69</v>
      </c>
      <c r="AD35" s="78">
        <v>63</v>
      </c>
      <c r="AE35" s="78">
        <v>54</v>
      </c>
      <c r="AF35" s="78">
        <v>43</v>
      </c>
      <c r="AG35" s="127">
        <f t="shared" si="2"/>
        <v>463</v>
      </c>
      <c r="AH35" s="128">
        <v>65</v>
      </c>
      <c r="AI35" s="128">
        <v>52</v>
      </c>
      <c r="AJ35" s="128">
        <v>53</v>
      </c>
      <c r="AK35" s="128">
        <v>49</v>
      </c>
      <c r="AL35" s="128">
        <v>49</v>
      </c>
      <c r="AM35" s="128">
        <v>68</v>
      </c>
      <c r="AN35" s="128">
        <v>58</v>
      </c>
      <c r="AO35" s="128">
        <v>64</v>
      </c>
      <c r="AP35" s="127">
        <f t="shared" si="3"/>
        <v>458</v>
      </c>
      <c r="AQ35" s="128">
        <v>51</v>
      </c>
      <c r="AR35" s="128">
        <v>62</v>
      </c>
      <c r="AS35" s="128">
        <v>44</v>
      </c>
      <c r="AT35" s="128">
        <v>46</v>
      </c>
      <c r="AU35" s="128">
        <v>45</v>
      </c>
      <c r="AV35" s="128">
        <v>30</v>
      </c>
      <c r="AW35" s="128">
        <v>63</v>
      </c>
      <c r="AX35" s="128">
        <v>59</v>
      </c>
      <c r="AY35" s="128">
        <v>57</v>
      </c>
      <c r="AZ35" s="127">
        <f t="shared" si="4"/>
        <v>457</v>
      </c>
      <c r="BA35" s="129">
        <v>63</v>
      </c>
      <c r="BB35" s="129">
        <v>55</v>
      </c>
      <c r="BC35" s="129">
        <v>43</v>
      </c>
      <c r="BD35" s="129">
        <v>52</v>
      </c>
      <c r="BE35" s="129">
        <v>47</v>
      </c>
      <c r="BF35" s="129">
        <v>65</v>
      </c>
      <c r="BG35" s="129">
        <v>69</v>
      </c>
      <c r="BH35" s="129">
        <v>43</v>
      </c>
      <c r="BI35" s="129">
        <v>64</v>
      </c>
      <c r="BJ35" s="130">
        <f t="shared" si="8"/>
        <v>501</v>
      </c>
      <c r="BK35" s="131">
        <f t="shared" si="9"/>
        <v>2988</v>
      </c>
      <c r="BL35" s="132"/>
      <c r="BM35" s="133">
        <f t="shared" si="10"/>
        <v>62.905263157894744</v>
      </c>
      <c r="BN35" s="79">
        <f>RANK($BM35,$BM$9:$BM186)</f>
        <v>131</v>
      </c>
      <c r="BO35" s="79">
        <f t="shared" si="11"/>
        <v>24</v>
      </c>
      <c r="BP35" s="79">
        <f t="shared" si="12"/>
        <v>24</v>
      </c>
      <c r="BQ35" s="79">
        <f t="shared" si="13"/>
        <v>22</v>
      </c>
      <c r="BR35" s="79">
        <f t="shared" si="14"/>
        <v>21</v>
      </c>
      <c r="BS35" s="79">
        <f t="shared" si="15"/>
        <v>22</v>
      </c>
      <c r="BT35" s="79">
        <f t="shared" si="16"/>
        <v>24</v>
      </c>
      <c r="BU35" s="134">
        <f t="shared" si="17"/>
        <v>137</v>
      </c>
      <c r="BV35" s="134"/>
      <c r="BW35" s="80">
        <f t="shared" si="18"/>
        <v>0</v>
      </c>
      <c r="BX35" s="81">
        <f t="shared" si="19"/>
        <v>0</v>
      </c>
      <c r="BY35" s="81">
        <f t="shared" si="20"/>
        <v>1</v>
      </c>
      <c r="BZ35" s="81">
        <f t="shared" si="21"/>
        <v>0</v>
      </c>
      <c r="CE35" s="22"/>
    </row>
    <row r="36" spans="1:83" s="8" customFormat="1" ht="30" customHeight="1">
      <c r="A36" s="111">
        <v>28</v>
      </c>
      <c r="B36" s="126" t="s">
        <v>97</v>
      </c>
      <c r="C36" s="90" t="s">
        <v>98</v>
      </c>
      <c r="D36" s="74">
        <v>55</v>
      </c>
      <c r="E36" s="74">
        <v>33</v>
      </c>
      <c r="F36" s="74">
        <v>49</v>
      </c>
      <c r="G36" s="74">
        <v>45</v>
      </c>
      <c r="H36" s="74">
        <v>43</v>
      </c>
      <c r="I36" s="74">
        <v>54</v>
      </c>
      <c r="J36" s="74">
        <v>56</v>
      </c>
      <c r="K36" s="74">
        <v>66</v>
      </c>
      <c r="L36" s="74">
        <v>71</v>
      </c>
      <c r="M36" s="87">
        <f t="shared" si="0"/>
        <v>472</v>
      </c>
      <c r="N36" s="74">
        <v>57</v>
      </c>
      <c r="O36" s="74">
        <v>55</v>
      </c>
      <c r="P36" s="74">
        <v>58</v>
      </c>
      <c r="Q36" s="74">
        <v>51</v>
      </c>
      <c r="R36" s="74">
        <v>52</v>
      </c>
      <c r="S36" s="74">
        <v>48</v>
      </c>
      <c r="T36" s="74">
        <v>66</v>
      </c>
      <c r="U36" s="74">
        <v>63</v>
      </c>
      <c r="V36" s="74">
        <v>67</v>
      </c>
      <c r="W36" s="85">
        <f t="shared" si="1"/>
        <v>517</v>
      </c>
      <c r="X36" s="78">
        <v>60</v>
      </c>
      <c r="Y36" s="78">
        <v>61</v>
      </c>
      <c r="Z36" s="78">
        <v>45</v>
      </c>
      <c r="AA36" s="78">
        <v>51</v>
      </c>
      <c r="AB36" s="78">
        <v>52</v>
      </c>
      <c r="AC36" s="78">
        <v>68</v>
      </c>
      <c r="AD36" s="78">
        <v>68</v>
      </c>
      <c r="AE36" s="78">
        <v>54</v>
      </c>
      <c r="AF36" s="78">
        <v>44</v>
      </c>
      <c r="AG36" s="127">
        <f t="shared" si="2"/>
        <v>503</v>
      </c>
      <c r="AH36" s="128">
        <v>45</v>
      </c>
      <c r="AI36" s="128">
        <v>58</v>
      </c>
      <c r="AJ36" s="128">
        <v>59</v>
      </c>
      <c r="AK36" s="128">
        <v>66</v>
      </c>
      <c r="AL36" s="128">
        <v>66</v>
      </c>
      <c r="AM36" s="128">
        <v>69</v>
      </c>
      <c r="AN36" s="128">
        <v>62</v>
      </c>
      <c r="AO36" s="128">
        <v>64</v>
      </c>
      <c r="AP36" s="127">
        <f t="shared" si="3"/>
        <v>489</v>
      </c>
      <c r="AQ36" s="128">
        <v>71</v>
      </c>
      <c r="AR36" s="128">
        <v>62</v>
      </c>
      <c r="AS36" s="128">
        <v>42</v>
      </c>
      <c r="AT36" s="128">
        <v>40</v>
      </c>
      <c r="AU36" s="128">
        <v>32</v>
      </c>
      <c r="AV36" s="128">
        <v>34</v>
      </c>
      <c r="AW36" s="128">
        <v>62</v>
      </c>
      <c r="AX36" s="128">
        <v>59</v>
      </c>
      <c r="AY36" s="128">
        <v>52</v>
      </c>
      <c r="AZ36" s="127">
        <f t="shared" si="4"/>
        <v>454</v>
      </c>
      <c r="BA36" s="129">
        <v>40</v>
      </c>
      <c r="BB36" s="129">
        <v>49</v>
      </c>
      <c r="BC36" s="129">
        <v>50</v>
      </c>
      <c r="BD36" s="129">
        <v>57</v>
      </c>
      <c r="BE36" s="129">
        <v>45</v>
      </c>
      <c r="BF36" s="129">
        <v>55</v>
      </c>
      <c r="BG36" s="129">
        <v>67</v>
      </c>
      <c r="BH36" s="129">
        <v>46</v>
      </c>
      <c r="BI36" s="129">
        <v>59</v>
      </c>
      <c r="BJ36" s="130">
        <f t="shared" si="8"/>
        <v>468</v>
      </c>
      <c r="BK36" s="131">
        <f t="shared" si="9"/>
        <v>2903</v>
      </c>
      <c r="BL36" s="132"/>
      <c r="BM36" s="133">
        <f t="shared" si="10"/>
        <v>61.11578947368421</v>
      </c>
      <c r="BN36" s="79">
        <f>RANK($BM36,$BM$9:$BM187)</f>
        <v>139</v>
      </c>
      <c r="BO36" s="79">
        <f t="shared" si="11"/>
        <v>21</v>
      </c>
      <c r="BP36" s="79">
        <f t="shared" si="12"/>
        <v>24</v>
      </c>
      <c r="BQ36" s="79">
        <f t="shared" si="13"/>
        <v>22</v>
      </c>
      <c r="BR36" s="79">
        <f t="shared" si="14"/>
        <v>21</v>
      </c>
      <c r="BS36" s="79">
        <f t="shared" si="15"/>
        <v>19</v>
      </c>
      <c r="BT36" s="79">
        <f t="shared" si="16"/>
        <v>24</v>
      </c>
      <c r="BU36" s="134">
        <f t="shared" si="17"/>
        <v>131</v>
      </c>
      <c r="BV36" s="134"/>
      <c r="BW36" s="80">
        <f t="shared" si="18"/>
        <v>2</v>
      </c>
      <c r="BX36" s="81">
        <f t="shared" si="19"/>
        <v>0</v>
      </c>
      <c r="BY36" s="81">
        <f t="shared" si="20"/>
        <v>0</v>
      </c>
      <c r="BZ36" s="81">
        <f t="shared" si="21"/>
        <v>0</v>
      </c>
      <c r="CE36" s="22"/>
    </row>
    <row r="37" spans="1:83" s="8" customFormat="1" ht="30" customHeight="1">
      <c r="A37" s="125">
        <v>29</v>
      </c>
      <c r="B37" s="126" t="s">
        <v>99</v>
      </c>
      <c r="C37" s="90" t="s">
        <v>100</v>
      </c>
      <c r="D37" s="74">
        <v>69</v>
      </c>
      <c r="E37" s="74">
        <v>45</v>
      </c>
      <c r="F37" s="74">
        <v>47</v>
      </c>
      <c r="G37" s="74">
        <v>49</v>
      </c>
      <c r="H37" s="74">
        <v>63</v>
      </c>
      <c r="I37" s="74">
        <v>46</v>
      </c>
      <c r="J37" s="74">
        <v>66</v>
      </c>
      <c r="K37" s="74">
        <v>61</v>
      </c>
      <c r="L37" s="74">
        <v>69</v>
      </c>
      <c r="M37" s="87">
        <f t="shared" si="0"/>
        <v>515</v>
      </c>
      <c r="N37" s="74">
        <v>61</v>
      </c>
      <c r="O37" s="74">
        <v>51</v>
      </c>
      <c r="P37" s="74">
        <v>80</v>
      </c>
      <c r="Q37" s="74">
        <v>55</v>
      </c>
      <c r="R37" s="74">
        <v>65</v>
      </c>
      <c r="S37" s="74">
        <v>48</v>
      </c>
      <c r="T37" s="74">
        <v>66</v>
      </c>
      <c r="U37" s="74">
        <v>66</v>
      </c>
      <c r="V37" s="74">
        <v>68</v>
      </c>
      <c r="W37" s="85">
        <f t="shared" si="1"/>
        <v>560</v>
      </c>
      <c r="X37" s="78">
        <v>57</v>
      </c>
      <c r="Y37" s="78">
        <v>49</v>
      </c>
      <c r="Z37" s="78">
        <v>47</v>
      </c>
      <c r="AA37" s="78">
        <v>55</v>
      </c>
      <c r="AB37" s="78">
        <v>65</v>
      </c>
      <c r="AC37" s="78">
        <v>72</v>
      </c>
      <c r="AD37" s="78">
        <v>58</v>
      </c>
      <c r="AE37" s="78">
        <v>60</v>
      </c>
      <c r="AF37" s="78">
        <v>42</v>
      </c>
      <c r="AG37" s="127">
        <f t="shared" si="2"/>
        <v>505</v>
      </c>
      <c r="AH37" s="128">
        <v>63</v>
      </c>
      <c r="AI37" s="128">
        <v>53</v>
      </c>
      <c r="AJ37" s="128">
        <v>61</v>
      </c>
      <c r="AK37" s="128">
        <v>44</v>
      </c>
      <c r="AL37" s="128">
        <v>64</v>
      </c>
      <c r="AM37" s="128">
        <v>70</v>
      </c>
      <c r="AN37" s="128">
        <v>63</v>
      </c>
      <c r="AO37" s="128">
        <v>62</v>
      </c>
      <c r="AP37" s="127">
        <f t="shared" si="3"/>
        <v>480</v>
      </c>
      <c r="AQ37" s="128">
        <v>40</v>
      </c>
      <c r="AR37" s="128">
        <v>50</v>
      </c>
      <c r="AS37" s="128">
        <v>47</v>
      </c>
      <c r="AT37" s="128">
        <v>46</v>
      </c>
      <c r="AU37" s="128">
        <v>60</v>
      </c>
      <c r="AV37" s="128">
        <v>40</v>
      </c>
      <c r="AW37" s="128">
        <v>62</v>
      </c>
      <c r="AX37" s="128">
        <v>63</v>
      </c>
      <c r="AY37" s="128">
        <v>60</v>
      </c>
      <c r="AZ37" s="127">
        <f t="shared" si="4"/>
        <v>468</v>
      </c>
      <c r="BA37" s="129">
        <v>67</v>
      </c>
      <c r="BB37" s="129">
        <v>49</v>
      </c>
      <c r="BC37" s="129">
        <v>57</v>
      </c>
      <c r="BD37" s="129">
        <v>55</v>
      </c>
      <c r="BE37" s="129">
        <v>58</v>
      </c>
      <c r="BF37" s="129">
        <v>73</v>
      </c>
      <c r="BG37" s="129">
        <v>63</v>
      </c>
      <c r="BH37" s="129">
        <v>46</v>
      </c>
      <c r="BI37" s="129">
        <v>65</v>
      </c>
      <c r="BJ37" s="130">
        <f t="shared" si="8"/>
        <v>533</v>
      </c>
      <c r="BK37" s="131">
        <f t="shared" si="9"/>
        <v>3061</v>
      </c>
      <c r="BL37" s="132"/>
      <c r="BM37" s="133">
        <f t="shared" si="10"/>
        <v>64.442105263157885</v>
      </c>
      <c r="BN37" s="79">
        <f>RANK($BM37,$BM$9:$BM188)</f>
        <v>117</v>
      </c>
      <c r="BO37" s="79">
        <f t="shared" si="11"/>
        <v>24</v>
      </c>
      <c r="BP37" s="79">
        <f t="shared" si="12"/>
        <v>24</v>
      </c>
      <c r="BQ37" s="79">
        <f t="shared" si="13"/>
        <v>22</v>
      </c>
      <c r="BR37" s="79">
        <f t="shared" si="14"/>
        <v>21</v>
      </c>
      <c r="BS37" s="79">
        <f t="shared" si="15"/>
        <v>22</v>
      </c>
      <c r="BT37" s="79">
        <f t="shared" si="16"/>
        <v>24</v>
      </c>
      <c r="BU37" s="134">
        <f t="shared" si="17"/>
        <v>137</v>
      </c>
      <c r="BV37" s="134"/>
      <c r="BW37" s="80">
        <f t="shared" si="18"/>
        <v>0</v>
      </c>
      <c r="BX37" s="81">
        <f t="shared" si="19"/>
        <v>0</v>
      </c>
      <c r="BY37" s="81">
        <f t="shared" si="20"/>
        <v>1</v>
      </c>
      <c r="BZ37" s="81">
        <f t="shared" si="21"/>
        <v>0</v>
      </c>
      <c r="CE37" s="22"/>
    </row>
    <row r="38" spans="1:83" s="8" customFormat="1" ht="30" customHeight="1">
      <c r="A38" s="111">
        <v>30</v>
      </c>
      <c r="B38" s="126" t="s">
        <v>101</v>
      </c>
      <c r="C38" s="90" t="s">
        <v>102</v>
      </c>
      <c r="D38" s="74">
        <v>85</v>
      </c>
      <c r="E38" s="74">
        <v>84</v>
      </c>
      <c r="F38" s="74">
        <v>81</v>
      </c>
      <c r="G38" s="74">
        <v>86</v>
      </c>
      <c r="H38" s="74">
        <v>83</v>
      </c>
      <c r="I38" s="74">
        <v>59</v>
      </c>
      <c r="J38" s="74">
        <v>72</v>
      </c>
      <c r="K38" s="74">
        <v>73</v>
      </c>
      <c r="L38" s="74">
        <v>74</v>
      </c>
      <c r="M38" s="87">
        <f t="shared" si="0"/>
        <v>697</v>
      </c>
      <c r="N38" s="74">
        <v>86</v>
      </c>
      <c r="O38" s="74">
        <v>83</v>
      </c>
      <c r="P38" s="74">
        <v>92</v>
      </c>
      <c r="Q38" s="74">
        <v>77</v>
      </c>
      <c r="R38" s="140">
        <v>77</v>
      </c>
      <c r="S38" s="74">
        <v>87</v>
      </c>
      <c r="T38" s="74">
        <v>75</v>
      </c>
      <c r="U38" s="74">
        <v>75</v>
      </c>
      <c r="V38" s="74">
        <v>71</v>
      </c>
      <c r="W38" s="85">
        <f t="shared" si="1"/>
        <v>723</v>
      </c>
      <c r="X38" s="78">
        <v>85</v>
      </c>
      <c r="Y38" s="78">
        <v>57</v>
      </c>
      <c r="Z38" s="78">
        <v>81</v>
      </c>
      <c r="AA38" s="78">
        <v>70</v>
      </c>
      <c r="AB38" s="78">
        <v>82</v>
      </c>
      <c r="AC38" s="78">
        <v>75</v>
      </c>
      <c r="AD38" s="78">
        <v>73</v>
      </c>
      <c r="AE38" s="78">
        <v>70</v>
      </c>
      <c r="AF38" s="78">
        <v>50</v>
      </c>
      <c r="AG38" s="127">
        <f t="shared" si="2"/>
        <v>643</v>
      </c>
      <c r="AH38" s="128">
        <v>70</v>
      </c>
      <c r="AI38" s="128">
        <v>65</v>
      </c>
      <c r="AJ38" s="128">
        <v>94</v>
      </c>
      <c r="AK38" s="128">
        <v>65</v>
      </c>
      <c r="AL38" s="128">
        <v>79</v>
      </c>
      <c r="AM38" s="128">
        <v>75</v>
      </c>
      <c r="AN38" s="128">
        <v>69</v>
      </c>
      <c r="AO38" s="128">
        <v>74</v>
      </c>
      <c r="AP38" s="127">
        <f t="shared" si="3"/>
        <v>591</v>
      </c>
      <c r="AQ38" s="128">
        <v>77</v>
      </c>
      <c r="AR38" s="128">
        <v>82</v>
      </c>
      <c r="AS38" s="128">
        <v>54</v>
      </c>
      <c r="AT38" s="128">
        <v>64</v>
      </c>
      <c r="AU38" s="128">
        <v>76</v>
      </c>
      <c r="AV38" s="128">
        <v>45</v>
      </c>
      <c r="AW38" s="128">
        <v>74</v>
      </c>
      <c r="AX38" s="128">
        <v>74</v>
      </c>
      <c r="AY38" s="128">
        <v>66</v>
      </c>
      <c r="AZ38" s="127">
        <f t="shared" si="4"/>
        <v>612</v>
      </c>
      <c r="BA38" s="129">
        <v>68</v>
      </c>
      <c r="BB38" s="129">
        <v>77</v>
      </c>
      <c r="BC38" s="129">
        <v>81</v>
      </c>
      <c r="BD38" s="129">
        <v>72</v>
      </c>
      <c r="BE38" s="129">
        <v>60</v>
      </c>
      <c r="BF38" s="129">
        <v>60</v>
      </c>
      <c r="BG38" s="129">
        <v>75</v>
      </c>
      <c r="BH38" s="129">
        <v>71</v>
      </c>
      <c r="BI38" s="129">
        <v>74</v>
      </c>
      <c r="BJ38" s="130">
        <f t="shared" si="8"/>
        <v>638</v>
      </c>
      <c r="BK38" s="131">
        <f t="shared" si="9"/>
        <v>3904</v>
      </c>
      <c r="BL38" s="132"/>
      <c r="BM38" s="133">
        <f t="shared" si="10"/>
        <v>82.189473684210526</v>
      </c>
      <c r="BN38" s="79">
        <f>RANK($BM38,$BM$9:$BM189)</f>
        <v>7</v>
      </c>
      <c r="BO38" s="79">
        <f t="shared" si="11"/>
        <v>24</v>
      </c>
      <c r="BP38" s="79">
        <f t="shared" si="12"/>
        <v>24</v>
      </c>
      <c r="BQ38" s="79">
        <f t="shared" si="13"/>
        <v>22</v>
      </c>
      <c r="BR38" s="79">
        <f t="shared" si="14"/>
        <v>21</v>
      </c>
      <c r="BS38" s="79">
        <f t="shared" si="15"/>
        <v>22</v>
      </c>
      <c r="BT38" s="79">
        <f t="shared" si="16"/>
        <v>24</v>
      </c>
      <c r="BU38" s="134">
        <f t="shared" si="17"/>
        <v>137</v>
      </c>
      <c r="BV38" s="134"/>
      <c r="BW38" s="80">
        <f t="shared" si="18"/>
        <v>0</v>
      </c>
      <c r="BX38" s="81">
        <f t="shared" si="19"/>
        <v>0</v>
      </c>
      <c r="BY38" s="81">
        <f t="shared" si="20"/>
        <v>0</v>
      </c>
      <c r="BZ38" s="81">
        <f t="shared" si="21"/>
        <v>1</v>
      </c>
      <c r="CE38" s="22"/>
    </row>
    <row r="39" spans="1:83" s="8" customFormat="1" ht="30" customHeight="1">
      <c r="A39" s="125">
        <v>31</v>
      </c>
      <c r="B39" s="126" t="s">
        <v>103</v>
      </c>
      <c r="C39" s="90" t="s">
        <v>104</v>
      </c>
      <c r="D39" s="74">
        <v>55</v>
      </c>
      <c r="E39" s="74">
        <v>43</v>
      </c>
      <c r="F39" s="74">
        <v>50</v>
      </c>
      <c r="G39" s="74">
        <v>48</v>
      </c>
      <c r="H39" s="74">
        <v>58</v>
      </c>
      <c r="I39" s="74">
        <v>50</v>
      </c>
      <c r="J39" s="74">
        <v>63</v>
      </c>
      <c r="K39" s="74">
        <v>69</v>
      </c>
      <c r="L39" s="74">
        <v>71</v>
      </c>
      <c r="M39" s="87">
        <f t="shared" si="0"/>
        <v>507</v>
      </c>
      <c r="N39" s="74">
        <v>67</v>
      </c>
      <c r="O39" s="74">
        <v>77</v>
      </c>
      <c r="P39" s="74">
        <v>47</v>
      </c>
      <c r="Q39" s="74">
        <v>51</v>
      </c>
      <c r="R39" s="74">
        <v>67</v>
      </c>
      <c r="S39" s="74">
        <v>87</v>
      </c>
      <c r="T39" s="74">
        <v>66</v>
      </c>
      <c r="U39" s="74">
        <v>64</v>
      </c>
      <c r="V39" s="74">
        <v>69</v>
      </c>
      <c r="W39" s="85">
        <f t="shared" si="1"/>
        <v>595</v>
      </c>
      <c r="X39" s="78">
        <v>73</v>
      </c>
      <c r="Y39" s="78">
        <v>48</v>
      </c>
      <c r="Z39" s="78">
        <v>47</v>
      </c>
      <c r="AA39" s="78">
        <v>54</v>
      </c>
      <c r="AB39" s="78">
        <v>43</v>
      </c>
      <c r="AC39" s="78">
        <v>74</v>
      </c>
      <c r="AD39" s="78">
        <v>73</v>
      </c>
      <c r="AE39" s="78">
        <v>68</v>
      </c>
      <c r="AF39" s="78">
        <v>50</v>
      </c>
      <c r="AG39" s="127">
        <f t="shared" si="2"/>
        <v>530</v>
      </c>
      <c r="AH39" s="128">
        <v>47</v>
      </c>
      <c r="AI39" s="128">
        <v>44</v>
      </c>
      <c r="AJ39" s="128">
        <v>50</v>
      </c>
      <c r="AK39" s="128">
        <v>40</v>
      </c>
      <c r="AL39" s="128">
        <v>48</v>
      </c>
      <c r="AM39" s="128">
        <v>72</v>
      </c>
      <c r="AN39" s="128">
        <v>63</v>
      </c>
      <c r="AO39" s="128">
        <v>68</v>
      </c>
      <c r="AP39" s="127">
        <f t="shared" si="3"/>
        <v>432</v>
      </c>
      <c r="AQ39" s="128">
        <v>50</v>
      </c>
      <c r="AR39" s="128">
        <v>57</v>
      </c>
      <c r="AS39" s="128">
        <v>55</v>
      </c>
      <c r="AT39" s="128">
        <v>49</v>
      </c>
      <c r="AU39" s="128">
        <v>44</v>
      </c>
      <c r="AV39" s="128">
        <v>43</v>
      </c>
      <c r="AW39" s="128">
        <v>70</v>
      </c>
      <c r="AX39" s="128">
        <v>67</v>
      </c>
      <c r="AY39" s="128">
        <v>58</v>
      </c>
      <c r="AZ39" s="127">
        <f t="shared" si="4"/>
        <v>493</v>
      </c>
      <c r="BA39" s="129">
        <v>65</v>
      </c>
      <c r="BB39" s="129">
        <v>60</v>
      </c>
      <c r="BC39" s="129">
        <v>65</v>
      </c>
      <c r="BD39" s="129">
        <v>50</v>
      </c>
      <c r="BE39" s="129">
        <v>58</v>
      </c>
      <c r="BF39" s="129">
        <v>55</v>
      </c>
      <c r="BG39" s="129">
        <v>74</v>
      </c>
      <c r="BH39" s="129">
        <v>60</v>
      </c>
      <c r="BI39" s="129">
        <v>73</v>
      </c>
      <c r="BJ39" s="130">
        <f t="shared" si="8"/>
        <v>560</v>
      </c>
      <c r="BK39" s="131">
        <f t="shared" si="9"/>
        <v>3117</v>
      </c>
      <c r="BL39" s="132"/>
      <c r="BM39" s="133">
        <f t="shared" si="10"/>
        <v>65.621052631578948</v>
      </c>
      <c r="BN39" s="79">
        <f>RANK($BM39,$BM$9:$BM190)</f>
        <v>110</v>
      </c>
      <c r="BO39" s="79">
        <f t="shared" si="11"/>
        <v>24</v>
      </c>
      <c r="BP39" s="79">
        <f t="shared" si="12"/>
        <v>24</v>
      </c>
      <c r="BQ39" s="79">
        <f t="shared" si="13"/>
        <v>22</v>
      </c>
      <c r="BR39" s="79">
        <f t="shared" si="14"/>
        <v>21</v>
      </c>
      <c r="BS39" s="79">
        <f t="shared" si="15"/>
        <v>22</v>
      </c>
      <c r="BT39" s="79">
        <f t="shared" si="16"/>
        <v>24</v>
      </c>
      <c r="BU39" s="134">
        <f t="shared" si="17"/>
        <v>137</v>
      </c>
      <c r="BV39" s="134"/>
      <c r="BW39" s="80">
        <f t="shared" si="18"/>
        <v>0</v>
      </c>
      <c r="BX39" s="81">
        <f t="shared" si="19"/>
        <v>0</v>
      </c>
      <c r="BY39" s="81">
        <f t="shared" si="20"/>
        <v>1</v>
      </c>
      <c r="BZ39" s="81">
        <f t="shared" si="21"/>
        <v>0</v>
      </c>
      <c r="CE39" s="22"/>
    </row>
    <row r="40" spans="1:83" s="8" customFormat="1" ht="30" customHeight="1">
      <c r="A40" s="111">
        <v>32</v>
      </c>
      <c r="B40" s="126" t="s">
        <v>105</v>
      </c>
      <c r="C40" s="90" t="s">
        <v>106</v>
      </c>
      <c r="D40" s="74">
        <v>73</v>
      </c>
      <c r="E40" s="74">
        <v>46</v>
      </c>
      <c r="F40" s="74">
        <v>52</v>
      </c>
      <c r="G40" s="74">
        <v>47</v>
      </c>
      <c r="H40" s="74">
        <v>64</v>
      </c>
      <c r="I40" s="74">
        <v>56</v>
      </c>
      <c r="J40" s="74">
        <v>60</v>
      </c>
      <c r="K40" s="74">
        <v>68</v>
      </c>
      <c r="L40" s="74">
        <v>73</v>
      </c>
      <c r="M40" s="87">
        <f t="shared" si="0"/>
        <v>539</v>
      </c>
      <c r="N40" s="74">
        <v>58</v>
      </c>
      <c r="O40" s="74">
        <v>71</v>
      </c>
      <c r="P40" s="74">
        <v>75</v>
      </c>
      <c r="Q40" s="74">
        <v>48</v>
      </c>
      <c r="R40" s="74">
        <v>59</v>
      </c>
      <c r="S40" s="74">
        <v>50</v>
      </c>
      <c r="T40" s="74">
        <v>66</v>
      </c>
      <c r="U40" s="74">
        <v>64</v>
      </c>
      <c r="V40" s="74">
        <v>70</v>
      </c>
      <c r="W40" s="85">
        <f t="shared" si="1"/>
        <v>561</v>
      </c>
      <c r="X40" s="78">
        <v>71</v>
      </c>
      <c r="Y40" s="78">
        <v>57</v>
      </c>
      <c r="Z40" s="78">
        <v>50</v>
      </c>
      <c r="AA40" s="78">
        <v>56</v>
      </c>
      <c r="AB40" s="78">
        <v>49</v>
      </c>
      <c r="AC40" s="78">
        <v>70</v>
      </c>
      <c r="AD40" s="78">
        <v>55</v>
      </c>
      <c r="AE40" s="78">
        <v>66</v>
      </c>
      <c r="AF40" s="78">
        <v>46</v>
      </c>
      <c r="AG40" s="127">
        <f t="shared" si="2"/>
        <v>520</v>
      </c>
      <c r="AH40" s="128">
        <v>72</v>
      </c>
      <c r="AI40" s="128">
        <v>57</v>
      </c>
      <c r="AJ40" s="128">
        <v>70</v>
      </c>
      <c r="AK40" s="128">
        <v>54</v>
      </c>
      <c r="AL40" s="128">
        <v>53</v>
      </c>
      <c r="AM40" s="128">
        <v>74</v>
      </c>
      <c r="AN40" s="128">
        <v>66</v>
      </c>
      <c r="AO40" s="128">
        <v>63</v>
      </c>
      <c r="AP40" s="127">
        <f t="shared" si="3"/>
        <v>509</v>
      </c>
      <c r="AQ40" s="128">
        <v>68</v>
      </c>
      <c r="AR40" s="128">
        <v>57</v>
      </c>
      <c r="AS40" s="128">
        <v>56</v>
      </c>
      <c r="AT40" s="128">
        <v>51</v>
      </c>
      <c r="AU40" s="128">
        <v>45</v>
      </c>
      <c r="AV40" s="128">
        <v>44</v>
      </c>
      <c r="AW40" s="128">
        <v>59</v>
      </c>
      <c r="AX40" s="128">
        <v>60</v>
      </c>
      <c r="AY40" s="128">
        <v>57</v>
      </c>
      <c r="AZ40" s="127">
        <f t="shared" si="4"/>
        <v>497</v>
      </c>
      <c r="BA40" s="129">
        <v>67</v>
      </c>
      <c r="BB40" s="129">
        <v>54</v>
      </c>
      <c r="BC40" s="129">
        <v>57</v>
      </c>
      <c r="BD40" s="129">
        <v>60</v>
      </c>
      <c r="BE40" s="129">
        <v>58</v>
      </c>
      <c r="BF40" s="129">
        <v>54</v>
      </c>
      <c r="BG40" s="129">
        <v>64</v>
      </c>
      <c r="BH40" s="129">
        <v>46</v>
      </c>
      <c r="BI40" s="129">
        <v>68</v>
      </c>
      <c r="BJ40" s="130">
        <f t="shared" si="8"/>
        <v>528</v>
      </c>
      <c r="BK40" s="131">
        <f t="shared" si="9"/>
        <v>3154</v>
      </c>
      <c r="BL40" s="132"/>
      <c r="BM40" s="133">
        <f t="shared" si="10"/>
        <v>66.400000000000006</v>
      </c>
      <c r="BN40" s="79">
        <f>RANK($BM40,$BM$9:$BM191)</f>
        <v>100</v>
      </c>
      <c r="BO40" s="79">
        <f t="shared" si="11"/>
        <v>24</v>
      </c>
      <c r="BP40" s="79">
        <f t="shared" si="12"/>
        <v>24</v>
      </c>
      <c r="BQ40" s="79">
        <f t="shared" si="13"/>
        <v>22</v>
      </c>
      <c r="BR40" s="79">
        <f t="shared" si="14"/>
        <v>21</v>
      </c>
      <c r="BS40" s="79">
        <f t="shared" si="15"/>
        <v>22</v>
      </c>
      <c r="BT40" s="79">
        <f t="shared" si="16"/>
        <v>24</v>
      </c>
      <c r="BU40" s="134">
        <f t="shared" si="17"/>
        <v>137</v>
      </c>
      <c r="BV40" s="134"/>
      <c r="BW40" s="80">
        <f t="shared" si="18"/>
        <v>0</v>
      </c>
      <c r="BX40" s="81">
        <f t="shared" si="19"/>
        <v>0</v>
      </c>
      <c r="BY40" s="81">
        <f t="shared" si="20"/>
        <v>1</v>
      </c>
      <c r="BZ40" s="81">
        <f t="shared" si="21"/>
        <v>0</v>
      </c>
      <c r="CE40" s="22"/>
    </row>
    <row r="41" spans="1:83" s="8" customFormat="1" ht="30" customHeight="1">
      <c r="A41" s="125">
        <v>33</v>
      </c>
      <c r="B41" s="126" t="s">
        <v>107</v>
      </c>
      <c r="C41" s="90" t="s">
        <v>108</v>
      </c>
      <c r="D41" s="74">
        <v>67</v>
      </c>
      <c r="E41" s="74">
        <v>71</v>
      </c>
      <c r="F41" s="74">
        <v>49</v>
      </c>
      <c r="G41" s="74">
        <v>55</v>
      </c>
      <c r="H41" s="74">
        <v>63</v>
      </c>
      <c r="I41" s="74">
        <v>50</v>
      </c>
      <c r="J41" s="74">
        <v>60</v>
      </c>
      <c r="K41" s="74">
        <v>65</v>
      </c>
      <c r="L41" s="74">
        <v>70</v>
      </c>
      <c r="M41" s="87">
        <f t="shared" si="0"/>
        <v>550</v>
      </c>
      <c r="N41" s="74">
        <v>74</v>
      </c>
      <c r="O41" s="74">
        <v>91</v>
      </c>
      <c r="P41" s="74">
        <v>82</v>
      </c>
      <c r="Q41" s="74">
        <v>61</v>
      </c>
      <c r="R41" s="74">
        <v>65</v>
      </c>
      <c r="S41" s="74">
        <v>71</v>
      </c>
      <c r="T41" s="74">
        <v>66</v>
      </c>
      <c r="U41" s="74">
        <v>66</v>
      </c>
      <c r="V41" s="74">
        <v>68</v>
      </c>
      <c r="W41" s="85">
        <f t="shared" si="1"/>
        <v>644</v>
      </c>
      <c r="X41" s="78">
        <v>64</v>
      </c>
      <c r="Y41" s="78">
        <v>58</v>
      </c>
      <c r="Z41" s="78">
        <v>45</v>
      </c>
      <c r="AA41" s="78">
        <v>58</v>
      </c>
      <c r="AB41" s="78">
        <v>58</v>
      </c>
      <c r="AC41" s="78">
        <v>69</v>
      </c>
      <c r="AD41" s="78">
        <v>54</v>
      </c>
      <c r="AE41" s="78">
        <v>67</v>
      </c>
      <c r="AF41" s="78">
        <v>49</v>
      </c>
      <c r="AG41" s="127">
        <f t="shared" si="2"/>
        <v>522</v>
      </c>
      <c r="AH41" s="128">
        <v>51</v>
      </c>
      <c r="AI41" s="128">
        <v>60</v>
      </c>
      <c r="AJ41" s="128">
        <v>62</v>
      </c>
      <c r="AK41" s="128">
        <v>53</v>
      </c>
      <c r="AL41" s="128">
        <v>69</v>
      </c>
      <c r="AM41" s="128">
        <v>70</v>
      </c>
      <c r="AN41" s="128">
        <v>63</v>
      </c>
      <c r="AO41" s="128">
        <v>61</v>
      </c>
      <c r="AP41" s="127">
        <f t="shared" si="3"/>
        <v>489</v>
      </c>
      <c r="AQ41" s="128">
        <v>40</v>
      </c>
      <c r="AR41" s="128">
        <v>53</v>
      </c>
      <c r="AS41" s="128">
        <v>41</v>
      </c>
      <c r="AT41" s="128">
        <v>48</v>
      </c>
      <c r="AU41" s="128">
        <v>56</v>
      </c>
      <c r="AV41" s="128">
        <v>34</v>
      </c>
      <c r="AW41" s="128">
        <v>67</v>
      </c>
      <c r="AX41" s="128">
        <v>61</v>
      </c>
      <c r="AY41" s="128">
        <v>58</v>
      </c>
      <c r="AZ41" s="127">
        <f t="shared" si="4"/>
        <v>458</v>
      </c>
      <c r="BA41" s="129">
        <v>76</v>
      </c>
      <c r="BB41" s="129">
        <v>60</v>
      </c>
      <c r="BC41" s="129">
        <v>54</v>
      </c>
      <c r="BD41" s="129">
        <v>59</v>
      </c>
      <c r="BE41" s="129">
        <v>62</v>
      </c>
      <c r="BF41" s="129">
        <v>77</v>
      </c>
      <c r="BG41" s="129">
        <v>64</v>
      </c>
      <c r="BH41" s="129">
        <v>46</v>
      </c>
      <c r="BI41" s="129">
        <v>67</v>
      </c>
      <c r="BJ41" s="130">
        <f t="shared" si="8"/>
        <v>565</v>
      </c>
      <c r="BK41" s="131">
        <f t="shared" si="9"/>
        <v>3228</v>
      </c>
      <c r="BL41" s="132"/>
      <c r="BM41" s="133">
        <f t="shared" si="10"/>
        <v>67.957894736842107</v>
      </c>
      <c r="BN41" s="79">
        <f>RANK($BM41,$BM$9:$BM192)</f>
        <v>82</v>
      </c>
      <c r="BO41" s="79">
        <f t="shared" si="11"/>
        <v>24</v>
      </c>
      <c r="BP41" s="79">
        <f t="shared" si="12"/>
        <v>24</v>
      </c>
      <c r="BQ41" s="79">
        <f t="shared" si="13"/>
        <v>22</v>
      </c>
      <c r="BR41" s="79">
        <f t="shared" si="14"/>
        <v>21</v>
      </c>
      <c r="BS41" s="79">
        <f t="shared" si="15"/>
        <v>22</v>
      </c>
      <c r="BT41" s="79">
        <f t="shared" si="16"/>
        <v>24</v>
      </c>
      <c r="BU41" s="134">
        <f t="shared" si="17"/>
        <v>137</v>
      </c>
      <c r="BV41" s="134"/>
      <c r="BW41" s="80">
        <f t="shared" si="18"/>
        <v>0</v>
      </c>
      <c r="BX41" s="81">
        <f t="shared" si="19"/>
        <v>0</v>
      </c>
      <c r="BY41" s="81">
        <f t="shared" si="20"/>
        <v>1</v>
      </c>
      <c r="BZ41" s="81">
        <f t="shared" si="21"/>
        <v>0</v>
      </c>
      <c r="CE41" s="22"/>
    </row>
    <row r="42" spans="1:83" s="8" customFormat="1" ht="30" customHeight="1">
      <c r="A42" s="111">
        <v>34</v>
      </c>
      <c r="B42" s="126" t="s">
        <v>109</v>
      </c>
      <c r="C42" s="90" t="s">
        <v>110</v>
      </c>
      <c r="D42" s="74">
        <v>77</v>
      </c>
      <c r="E42" s="74">
        <v>50</v>
      </c>
      <c r="F42" s="74">
        <v>59</v>
      </c>
      <c r="G42" s="74">
        <v>51</v>
      </c>
      <c r="H42" s="74">
        <v>60</v>
      </c>
      <c r="I42" s="74">
        <v>57</v>
      </c>
      <c r="J42" s="74">
        <v>63</v>
      </c>
      <c r="K42" s="74">
        <v>70</v>
      </c>
      <c r="L42" s="74">
        <v>71</v>
      </c>
      <c r="M42" s="87">
        <f t="shared" si="0"/>
        <v>558</v>
      </c>
      <c r="N42" s="74">
        <v>80</v>
      </c>
      <c r="O42" s="74">
        <v>52</v>
      </c>
      <c r="P42" s="74">
        <v>77</v>
      </c>
      <c r="Q42" s="74">
        <v>44</v>
      </c>
      <c r="R42" s="74">
        <v>56</v>
      </c>
      <c r="S42" s="74">
        <v>71</v>
      </c>
      <c r="T42" s="74">
        <v>66</v>
      </c>
      <c r="U42" s="74">
        <v>65</v>
      </c>
      <c r="V42" s="74">
        <v>70</v>
      </c>
      <c r="W42" s="85">
        <f t="shared" si="1"/>
        <v>581</v>
      </c>
      <c r="X42" s="78">
        <v>53</v>
      </c>
      <c r="Y42" s="78">
        <v>45</v>
      </c>
      <c r="Z42" s="78">
        <v>56</v>
      </c>
      <c r="AA42" s="78">
        <v>73</v>
      </c>
      <c r="AB42" s="78">
        <v>55</v>
      </c>
      <c r="AC42" s="78">
        <v>70</v>
      </c>
      <c r="AD42" s="78">
        <v>69</v>
      </c>
      <c r="AE42" s="78">
        <v>63</v>
      </c>
      <c r="AF42" s="78">
        <v>50</v>
      </c>
      <c r="AG42" s="127">
        <f t="shared" si="2"/>
        <v>534</v>
      </c>
      <c r="AH42" s="128">
        <v>57</v>
      </c>
      <c r="AI42" s="128">
        <v>58</v>
      </c>
      <c r="AJ42" s="128">
        <v>93</v>
      </c>
      <c r="AK42" s="128">
        <v>53</v>
      </c>
      <c r="AL42" s="128">
        <v>74</v>
      </c>
      <c r="AM42" s="128">
        <v>73</v>
      </c>
      <c r="AN42" s="128">
        <v>63</v>
      </c>
      <c r="AO42" s="128">
        <v>67</v>
      </c>
      <c r="AP42" s="127">
        <f t="shared" si="3"/>
        <v>538</v>
      </c>
      <c r="AQ42" s="128">
        <v>63</v>
      </c>
      <c r="AR42" s="128">
        <v>68</v>
      </c>
      <c r="AS42" s="128">
        <v>51</v>
      </c>
      <c r="AT42" s="128">
        <v>74</v>
      </c>
      <c r="AU42" s="128">
        <v>84</v>
      </c>
      <c r="AV42" s="128">
        <v>47</v>
      </c>
      <c r="AW42" s="128">
        <v>63</v>
      </c>
      <c r="AX42" s="128">
        <v>72</v>
      </c>
      <c r="AY42" s="128">
        <v>58</v>
      </c>
      <c r="AZ42" s="127">
        <f t="shared" si="4"/>
        <v>580</v>
      </c>
      <c r="BA42" s="129">
        <v>54</v>
      </c>
      <c r="BB42" s="129">
        <v>70</v>
      </c>
      <c r="BC42" s="129">
        <v>60</v>
      </c>
      <c r="BD42" s="129">
        <v>67</v>
      </c>
      <c r="BE42" s="129">
        <v>54</v>
      </c>
      <c r="BF42" s="129">
        <v>52</v>
      </c>
      <c r="BG42" s="129">
        <v>71</v>
      </c>
      <c r="BH42" s="129">
        <v>64</v>
      </c>
      <c r="BI42" s="129">
        <v>73</v>
      </c>
      <c r="BJ42" s="130">
        <f t="shared" si="8"/>
        <v>565</v>
      </c>
      <c r="BK42" s="131">
        <f t="shared" si="9"/>
        <v>3356</v>
      </c>
      <c r="BL42" s="132"/>
      <c r="BM42" s="133">
        <f t="shared" si="10"/>
        <v>70.652631578947364</v>
      </c>
      <c r="BN42" s="79">
        <f>RANK($BM42,$BM$9:$BM193)</f>
        <v>67</v>
      </c>
      <c r="BO42" s="79">
        <f t="shared" si="11"/>
        <v>24</v>
      </c>
      <c r="BP42" s="79">
        <f t="shared" si="12"/>
        <v>24</v>
      </c>
      <c r="BQ42" s="79">
        <f t="shared" si="13"/>
        <v>22</v>
      </c>
      <c r="BR42" s="79">
        <f t="shared" si="14"/>
        <v>21</v>
      </c>
      <c r="BS42" s="79">
        <f t="shared" si="15"/>
        <v>22</v>
      </c>
      <c r="BT42" s="79">
        <f t="shared" si="16"/>
        <v>24</v>
      </c>
      <c r="BU42" s="134">
        <f t="shared" si="17"/>
        <v>137</v>
      </c>
      <c r="BV42" s="134"/>
      <c r="BW42" s="80">
        <f t="shared" si="18"/>
        <v>0</v>
      </c>
      <c r="BX42" s="81">
        <f t="shared" si="19"/>
        <v>0</v>
      </c>
      <c r="BY42" s="81">
        <f t="shared" si="20"/>
        <v>0</v>
      </c>
      <c r="BZ42" s="81">
        <f t="shared" si="21"/>
        <v>1</v>
      </c>
      <c r="CE42" s="22"/>
    </row>
    <row r="43" spans="1:83" s="8" customFormat="1" ht="30" customHeight="1">
      <c r="A43" s="125">
        <v>35</v>
      </c>
      <c r="B43" s="126" t="s">
        <v>111</v>
      </c>
      <c r="C43" s="90" t="s">
        <v>112</v>
      </c>
      <c r="D43" s="74">
        <v>71</v>
      </c>
      <c r="E43" s="74">
        <v>65</v>
      </c>
      <c r="F43" s="74">
        <v>46</v>
      </c>
      <c r="G43" s="74">
        <v>64</v>
      </c>
      <c r="H43" s="74">
        <v>52</v>
      </c>
      <c r="I43" s="74">
        <v>57</v>
      </c>
      <c r="J43" s="74">
        <v>60</v>
      </c>
      <c r="K43" s="74">
        <v>67</v>
      </c>
      <c r="L43" s="74">
        <v>72</v>
      </c>
      <c r="M43" s="87">
        <f t="shared" si="0"/>
        <v>554</v>
      </c>
      <c r="N43" s="74">
        <v>65</v>
      </c>
      <c r="O43" s="74">
        <v>52</v>
      </c>
      <c r="P43" s="74">
        <v>63</v>
      </c>
      <c r="Q43" s="74">
        <v>47</v>
      </c>
      <c r="R43" s="74">
        <v>70</v>
      </c>
      <c r="S43" s="74">
        <v>60</v>
      </c>
      <c r="T43" s="74">
        <v>60</v>
      </c>
      <c r="U43" s="74">
        <v>67</v>
      </c>
      <c r="V43" s="74">
        <v>69</v>
      </c>
      <c r="W43" s="85">
        <f t="shared" si="1"/>
        <v>553</v>
      </c>
      <c r="X43" s="78">
        <v>47</v>
      </c>
      <c r="Y43" s="78">
        <v>47</v>
      </c>
      <c r="Z43" s="78">
        <v>67</v>
      </c>
      <c r="AA43" s="78">
        <v>49</v>
      </c>
      <c r="AB43" s="78">
        <v>49</v>
      </c>
      <c r="AC43" s="78">
        <v>71</v>
      </c>
      <c r="AD43" s="78">
        <v>57</v>
      </c>
      <c r="AE43" s="78">
        <v>56</v>
      </c>
      <c r="AF43" s="78">
        <v>44</v>
      </c>
      <c r="AG43" s="127">
        <f t="shared" si="2"/>
        <v>487</v>
      </c>
      <c r="AH43" s="128">
        <v>44</v>
      </c>
      <c r="AI43" s="128">
        <v>46</v>
      </c>
      <c r="AJ43" s="128">
        <v>70</v>
      </c>
      <c r="AK43" s="128">
        <v>47</v>
      </c>
      <c r="AL43" s="128">
        <v>65</v>
      </c>
      <c r="AM43" s="128">
        <v>71</v>
      </c>
      <c r="AN43" s="128">
        <v>59</v>
      </c>
      <c r="AO43" s="128">
        <v>67</v>
      </c>
      <c r="AP43" s="127">
        <f t="shared" si="3"/>
        <v>469</v>
      </c>
      <c r="AQ43" s="128">
        <v>49</v>
      </c>
      <c r="AR43" s="128">
        <v>69</v>
      </c>
      <c r="AS43" s="128">
        <v>47</v>
      </c>
      <c r="AT43" s="128">
        <v>53</v>
      </c>
      <c r="AU43" s="128">
        <v>46</v>
      </c>
      <c r="AV43" s="128">
        <v>42</v>
      </c>
      <c r="AW43" s="128">
        <v>56</v>
      </c>
      <c r="AX43" s="128">
        <v>61</v>
      </c>
      <c r="AY43" s="128">
        <v>54</v>
      </c>
      <c r="AZ43" s="127">
        <f t="shared" si="4"/>
        <v>477</v>
      </c>
      <c r="BA43" s="129">
        <v>65</v>
      </c>
      <c r="BB43" s="129">
        <v>52</v>
      </c>
      <c r="BC43" s="129">
        <v>49</v>
      </c>
      <c r="BD43" s="129">
        <v>47</v>
      </c>
      <c r="BE43" s="129">
        <v>41</v>
      </c>
      <c r="BF43" s="129">
        <v>55</v>
      </c>
      <c r="BG43" s="129">
        <v>64</v>
      </c>
      <c r="BH43" s="129">
        <v>49</v>
      </c>
      <c r="BI43" s="129">
        <v>64</v>
      </c>
      <c r="BJ43" s="130">
        <f t="shared" si="8"/>
        <v>486</v>
      </c>
      <c r="BK43" s="131">
        <f t="shared" si="9"/>
        <v>3026</v>
      </c>
      <c r="BL43" s="132"/>
      <c r="BM43" s="133">
        <f t="shared" si="10"/>
        <v>63.705263157894734</v>
      </c>
      <c r="BN43" s="79">
        <f>RANK($BM43,$BM$9:$BM194)</f>
        <v>127</v>
      </c>
      <c r="BO43" s="79">
        <f t="shared" si="11"/>
        <v>24</v>
      </c>
      <c r="BP43" s="79">
        <f t="shared" si="12"/>
        <v>24</v>
      </c>
      <c r="BQ43" s="79">
        <f t="shared" si="13"/>
        <v>22</v>
      </c>
      <c r="BR43" s="79">
        <f t="shared" si="14"/>
        <v>21</v>
      </c>
      <c r="BS43" s="79">
        <f t="shared" si="15"/>
        <v>22</v>
      </c>
      <c r="BT43" s="79">
        <f t="shared" si="16"/>
        <v>24</v>
      </c>
      <c r="BU43" s="134">
        <f t="shared" si="17"/>
        <v>137</v>
      </c>
      <c r="BV43" s="134"/>
      <c r="BW43" s="80">
        <f t="shared" si="18"/>
        <v>0</v>
      </c>
      <c r="BX43" s="81">
        <f t="shared" si="19"/>
        <v>0</v>
      </c>
      <c r="BY43" s="81">
        <f t="shared" si="20"/>
        <v>1</v>
      </c>
      <c r="BZ43" s="81">
        <f t="shared" si="21"/>
        <v>0</v>
      </c>
      <c r="CE43" s="22"/>
    </row>
    <row r="44" spans="1:83" s="8" customFormat="1" ht="30" customHeight="1">
      <c r="A44" s="111">
        <v>36</v>
      </c>
      <c r="B44" s="126" t="s">
        <v>113</v>
      </c>
      <c r="C44" s="90" t="s">
        <v>114</v>
      </c>
      <c r="D44" s="74">
        <v>68</v>
      </c>
      <c r="E44" s="74">
        <v>45</v>
      </c>
      <c r="F44" s="74">
        <v>47</v>
      </c>
      <c r="G44" s="74">
        <v>55</v>
      </c>
      <c r="H44" s="74">
        <v>55</v>
      </c>
      <c r="I44" s="74">
        <v>59</v>
      </c>
      <c r="J44" s="74">
        <v>57</v>
      </c>
      <c r="K44" s="74">
        <v>59</v>
      </c>
      <c r="L44" s="74">
        <v>68</v>
      </c>
      <c r="M44" s="87">
        <f t="shared" si="0"/>
        <v>513</v>
      </c>
      <c r="N44" s="74">
        <v>72</v>
      </c>
      <c r="O44" s="74">
        <v>77</v>
      </c>
      <c r="P44" s="74">
        <v>80</v>
      </c>
      <c r="Q44" s="74">
        <v>48</v>
      </c>
      <c r="R44" s="74">
        <v>67</v>
      </c>
      <c r="S44" s="74">
        <v>65</v>
      </c>
      <c r="T44" s="74">
        <v>60</v>
      </c>
      <c r="U44" s="74">
        <v>64</v>
      </c>
      <c r="V44" s="74">
        <v>68</v>
      </c>
      <c r="W44" s="85">
        <f t="shared" si="1"/>
        <v>601</v>
      </c>
      <c r="X44" s="78">
        <v>61</v>
      </c>
      <c r="Y44" s="78">
        <v>45</v>
      </c>
      <c r="Z44" s="78">
        <v>41</v>
      </c>
      <c r="AA44" s="78">
        <v>61</v>
      </c>
      <c r="AB44" s="78">
        <v>52</v>
      </c>
      <c r="AC44" s="78">
        <v>73</v>
      </c>
      <c r="AD44" s="78">
        <v>60</v>
      </c>
      <c r="AE44" s="78">
        <v>43</v>
      </c>
      <c r="AF44" s="78">
        <v>44</v>
      </c>
      <c r="AG44" s="127">
        <f t="shared" si="2"/>
        <v>480</v>
      </c>
      <c r="AH44" s="128">
        <v>65</v>
      </c>
      <c r="AI44" s="128">
        <v>58</v>
      </c>
      <c r="AJ44" s="128">
        <v>63</v>
      </c>
      <c r="AK44" s="128">
        <v>51</v>
      </c>
      <c r="AL44" s="128">
        <v>69</v>
      </c>
      <c r="AM44" s="128">
        <v>69</v>
      </c>
      <c r="AN44" s="128">
        <v>62</v>
      </c>
      <c r="AO44" s="128">
        <v>66</v>
      </c>
      <c r="AP44" s="127">
        <f t="shared" si="3"/>
        <v>503</v>
      </c>
      <c r="AQ44" s="128">
        <v>71</v>
      </c>
      <c r="AR44" s="128">
        <v>60</v>
      </c>
      <c r="AS44" s="128">
        <v>56</v>
      </c>
      <c r="AT44" s="128">
        <v>53</v>
      </c>
      <c r="AU44" s="128">
        <v>64</v>
      </c>
      <c r="AV44" s="128">
        <v>36</v>
      </c>
      <c r="AW44" s="128">
        <v>71</v>
      </c>
      <c r="AX44" s="128">
        <v>59</v>
      </c>
      <c r="AY44" s="128">
        <v>57</v>
      </c>
      <c r="AZ44" s="127">
        <f t="shared" si="4"/>
        <v>527</v>
      </c>
      <c r="BA44" s="129">
        <v>63</v>
      </c>
      <c r="BB44" s="129">
        <v>47</v>
      </c>
      <c r="BC44" s="129">
        <v>65</v>
      </c>
      <c r="BD44" s="129">
        <v>59</v>
      </c>
      <c r="BE44" s="129">
        <v>52</v>
      </c>
      <c r="BF44" s="129">
        <v>68</v>
      </c>
      <c r="BG44" s="129">
        <v>65</v>
      </c>
      <c r="BH44" s="129">
        <v>46</v>
      </c>
      <c r="BI44" s="129">
        <v>63</v>
      </c>
      <c r="BJ44" s="130">
        <f t="shared" si="8"/>
        <v>528</v>
      </c>
      <c r="BK44" s="131">
        <f t="shared" si="9"/>
        <v>3152</v>
      </c>
      <c r="BL44" s="132"/>
      <c r="BM44" s="133">
        <f t="shared" si="10"/>
        <v>66.357894736842098</v>
      </c>
      <c r="BN44" s="79">
        <f>RANK($BM44,$BM$9:$BM195)</f>
        <v>101</v>
      </c>
      <c r="BO44" s="79">
        <f t="shared" si="11"/>
        <v>24</v>
      </c>
      <c r="BP44" s="79">
        <f t="shared" si="12"/>
        <v>24</v>
      </c>
      <c r="BQ44" s="79">
        <f t="shared" si="13"/>
        <v>22</v>
      </c>
      <c r="BR44" s="79">
        <f t="shared" si="14"/>
        <v>21</v>
      </c>
      <c r="BS44" s="79">
        <f t="shared" si="15"/>
        <v>22</v>
      </c>
      <c r="BT44" s="79">
        <f t="shared" si="16"/>
        <v>24</v>
      </c>
      <c r="BU44" s="134">
        <f t="shared" si="17"/>
        <v>137</v>
      </c>
      <c r="BV44" s="134"/>
      <c r="BW44" s="80">
        <f t="shared" si="18"/>
        <v>0</v>
      </c>
      <c r="BX44" s="81">
        <f t="shared" si="19"/>
        <v>0</v>
      </c>
      <c r="BY44" s="81">
        <f t="shared" si="20"/>
        <v>1</v>
      </c>
      <c r="BZ44" s="81">
        <f t="shared" si="21"/>
        <v>0</v>
      </c>
      <c r="CE44" s="22"/>
    </row>
    <row r="45" spans="1:83" s="8" customFormat="1" ht="30" customHeight="1">
      <c r="A45" s="125">
        <v>37</v>
      </c>
      <c r="B45" s="126" t="s">
        <v>115</v>
      </c>
      <c r="C45" s="90" t="s">
        <v>116</v>
      </c>
      <c r="D45" s="74">
        <v>65</v>
      </c>
      <c r="E45" s="74">
        <v>75</v>
      </c>
      <c r="F45" s="74">
        <v>67</v>
      </c>
      <c r="G45" s="74">
        <v>73</v>
      </c>
      <c r="H45" s="74">
        <v>70</v>
      </c>
      <c r="I45" s="74">
        <v>58</v>
      </c>
      <c r="J45" s="74">
        <v>58</v>
      </c>
      <c r="K45" s="74">
        <v>70</v>
      </c>
      <c r="L45" s="74">
        <v>70</v>
      </c>
      <c r="M45" s="87">
        <f t="shared" si="0"/>
        <v>606</v>
      </c>
      <c r="N45" s="74">
        <v>59</v>
      </c>
      <c r="O45" s="74">
        <v>95</v>
      </c>
      <c r="P45" s="74">
        <v>100</v>
      </c>
      <c r="Q45" s="74">
        <v>68</v>
      </c>
      <c r="R45" s="74">
        <v>68</v>
      </c>
      <c r="S45" s="74">
        <v>81</v>
      </c>
      <c r="T45" s="74">
        <v>66</v>
      </c>
      <c r="U45" s="74">
        <v>70</v>
      </c>
      <c r="V45" s="74">
        <v>71</v>
      </c>
      <c r="W45" s="85">
        <f t="shared" si="1"/>
        <v>678</v>
      </c>
      <c r="X45" s="78">
        <v>86</v>
      </c>
      <c r="Y45" s="78">
        <v>71</v>
      </c>
      <c r="Z45" s="78">
        <v>54</v>
      </c>
      <c r="AA45" s="78">
        <v>63</v>
      </c>
      <c r="AB45" s="78">
        <v>87</v>
      </c>
      <c r="AC45" s="78">
        <v>71</v>
      </c>
      <c r="AD45" s="78">
        <v>71</v>
      </c>
      <c r="AE45" s="78">
        <v>68</v>
      </c>
      <c r="AF45" s="78">
        <v>50</v>
      </c>
      <c r="AG45" s="127">
        <f t="shared" si="2"/>
        <v>621</v>
      </c>
      <c r="AH45" s="128">
        <v>96</v>
      </c>
      <c r="AI45" s="128">
        <v>67</v>
      </c>
      <c r="AJ45" s="128">
        <v>71</v>
      </c>
      <c r="AK45" s="128">
        <v>60</v>
      </c>
      <c r="AL45" s="128">
        <v>77</v>
      </c>
      <c r="AM45" s="128">
        <v>73</v>
      </c>
      <c r="AN45" s="128">
        <v>63</v>
      </c>
      <c r="AO45" s="128">
        <v>62</v>
      </c>
      <c r="AP45" s="127">
        <f t="shared" si="3"/>
        <v>569</v>
      </c>
      <c r="AQ45" s="128">
        <v>59</v>
      </c>
      <c r="AR45" s="128">
        <v>51</v>
      </c>
      <c r="AS45" s="128">
        <v>57</v>
      </c>
      <c r="AT45" s="128">
        <v>75</v>
      </c>
      <c r="AU45" s="128">
        <v>73</v>
      </c>
      <c r="AV45" s="128">
        <v>35</v>
      </c>
      <c r="AW45" s="128">
        <v>71</v>
      </c>
      <c r="AX45" s="128">
        <v>60</v>
      </c>
      <c r="AY45" s="128">
        <v>60</v>
      </c>
      <c r="AZ45" s="127">
        <f t="shared" si="4"/>
        <v>541</v>
      </c>
      <c r="BA45" s="129">
        <v>81</v>
      </c>
      <c r="BB45" s="129">
        <v>68</v>
      </c>
      <c r="BC45" s="129">
        <v>66</v>
      </c>
      <c r="BD45" s="129">
        <v>67</v>
      </c>
      <c r="BE45" s="129">
        <v>77</v>
      </c>
      <c r="BF45" s="129">
        <v>84</v>
      </c>
      <c r="BG45" s="129">
        <v>72</v>
      </c>
      <c r="BH45" s="129">
        <v>62</v>
      </c>
      <c r="BI45" s="129">
        <v>71</v>
      </c>
      <c r="BJ45" s="130">
        <f t="shared" si="8"/>
        <v>648</v>
      </c>
      <c r="BK45" s="131">
        <f t="shared" si="9"/>
        <v>3663</v>
      </c>
      <c r="BL45" s="132"/>
      <c r="BM45" s="133">
        <f t="shared" si="10"/>
        <v>77.115789473684217</v>
      </c>
      <c r="BN45" s="79">
        <f>RANK($BM45,$BM$9:$BM196)</f>
        <v>17</v>
      </c>
      <c r="BO45" s="79">
        <f t="shared" si="11"/>
        <v>24</v>
      </c>
      <c r="BP45" s="79">
        <f t="shared" si="12"/>
        <v>24</v>
      </c>
      <c r="BQ45" s="79">
        <f t="shared" si="13"/>
        <v>22</v>
      </c>
      <c r="BR45" s="79">
        <f t="shared" si="14"/>
        <v>21</v>
      </c>
      <c r="BS45" s="79">
        <f t="shared" si="15"/>
        <v>22</v>
      </c>
      <c r="BT45" s="79">
        <f t="shared" si="16"/>
        <v>24</v>
      </c>
      <c r="BU45" s="134">
        <f t="shared" si="17"/>
        <v>137</v>
      </c>
      <c r="BV45" s="134"/>
      <c r="BW45" s="80">
        <f t="shared" si="18"/>
        <v>0</v>
      </c>
      <c r="BX45" s="81">
        <f t="shared" si="19"/>
        <v>0</v>
      </c>
      <c r="BY45" s="81">
        <f t="shared" si="20"/>
        <v>0</v>
      </c>
      <c r="BZ45" s="81">
        <f t="shared" si="21"/>
        <v>1</v>
      </c>
      <c r="CE45" s="22"/>
    </row>
    <row r="46" spans="1:83" s="8" customFormat="1" ht="30" customHeight="1">
      <c r="A46" s="111">
        <v>38</v>
      </c>
      <c r="B46" s="126" t="s">
        <v>117</v>
      </c>
      <c r="C46" s="135" t="s">
        <v>118</v>
      </c>
      <c r="D46" s="74">
        <v>63</v>
      </c>
      <c r="E46" s="74">
        <v>42</v>
      </c>
      <c r="F46" s="74">
        <v>48</v>
      </c>
      <c r="G46" s="74">
        <v>48</v>
      </c>
      <c r="H46" s="74">
        <v>54</v>
      </c>
      <c r="I46" s="83">
        <v>48</v>
      </c>
      <c r="J46" s="74">
        <v>60</v>
      </c>
      <c r="K46" s="74">
        <v>70</v>
      </c>
      <c r="L46" s="74">
        <v>70</v>
      </c>
      <c r="M46" s="87">
        <f t="shared" si="0"/>
        <v>503</v>
      </c>
      <c r="N46" s="74">
        <v>59</v>
      </c>
      <c r="O46" s="74">
        <v>58</v>
      </c>
      <c r="P46" s="74">
        <v>41</v>
      </c>
      <c r="Q46" s="74">
        <v>42</v>
      </c>
      <c r="R46" s="74">
        <v>49</v>
      </c>
      <c r="S46" s="74">
        <v>55</v>
      </c>
      <c r="T46" s="74">
        <v>66</v>
      </c>
      <c r="U46" s="74">
        <v>62</v>
      </c>
      <c r="V46" s="74">
        <v>71</v>
      </c>
      <c r="W46" s="85">
        <f t="shared" si="1"/>
        <v>503</v>
      </c>
      <c r="X46" s="78">
        <v>43</v>
      </c>
      <c r="Y46" s="78">
        <v>49</v>
      </c>
      <c r="Z46" s="78">
        <v>44</v>
      </c>
      <c r="AA46" s="78">
        <v>52</v>
      </c>
      <c r="AB46" s="78">
        <v>53</v>
      </c>
      <c r="AC46" s="78">
        <v>72</v>
      </c>
      <c r="AD46" s="78">
        <v>65</v>
      </c>
      <c r="AE46" s="78">
        <v>57</v>
      </c>
      <c r="AF46" s="78">
        <v>49</v>
      </c>
      <c r="AG46" s="127">
        <f t="shared" si="2"/>
        <v>484</v>
      </c>
      <c r="AH46" s="128">
        <v>57</v>
      </c>
      <c r="AI46" s="128">
        <v>50</v>
      </c>
      <c r="AJ46" s="128">
        <v>74</v>
      </c>
      <c r="AK46" s="128">
        <v>28</v>
      </c>
      <c r="AL46" s="128">
        <v>61</v>
      </c>
      <c r="AM46" s="128">
        <v>62</v>
      </c>
      <c r="AN46" s="128">
        <v>62</v>
      </c>
      <c r="AO46" s="128">
        <v>66</v>
      </c>
      <c r="AP46" s="127">
        <f t="shared" si="3"/>
        <v>460</v>
      </c>
      <c r="AQ46" s="128">
        <v>56</v>
      </c>
      <c r="AR46" s="128">
        <v>54</v>
      </c>
      <c r="AS46" s="128">
        <v>50</v>
      </c>
      <c r="AT46" s="128">
        <v>53</v>
      </c>
      <c r="AU46" s="128">
        <v>67</v>
      </c>
      <c r="AV46" s="128">
        <v>39</v>
      </c>
      <c r="AW46" s="128">
        <v>55</v>
      </c>
      <c r="AX46" s="128">
        <v>57</v>
      </c>
      <c r="AY46" s="128">
        <v>53</v>
      </c>
      <c r="AZ46" s="127">
        <f t="shared" si="4"/>
        <v>484</v>
      </c>
      <c r="BA46" s="129">
        <v>50</v>
      </c>
      <c r="BB46" s="129">
        <v>60</v>
      </c>
      <c r="BC46" s="129">
        <v>58</v>
      </c>
      <c r="BD46" s="129">
        <v>58</v>
      </c>
      <c r="BE46" s="129">
        <v>44</v>
      </c>
      <c r="BF46" s="129">
        <v>51</v>
      </c>
      <c r="BG46" s="129">
        <v>62</v>
      </c>
      <c r="BH46" s="129">
        <v>38</v>
      </c>
      <c r="BI46" s="129">
        <v>62</v>
      </c>
      <c r="BJ46" s="130">
        <f t="shared" si="8"/>
        <v>483</v>
      </c>
      <c r="BK46" s="131">
        <f t="shared" si="9"/>
        <v>2917</v>
      </c>
      <c r="BL46" s="132"/>
      <c r="BM46" s="133">
        <f t="shared" si="10"/>
        <v>61.410526315789468</v>
      </c>
      <c r="BN46" s="79">
        <f>RANK($BM46,$BM$9:$BM197)</f>
        <v>136</v>
      </c>
      <c r="BO46" s="79">
        <f t="shared" si="11"/>
        <v>24</v>
      </c>
      <c r="BP46" s="79">
        <f t="shared" si="12"/>
        <v>24</v>
      </c>
      <c r="BQ46" s="79">
        <f t="shared" si="13"/>
        <v>22</v>
      </c>
      <c r="BR46" s="79">
        <f t="shared" si="14"/>
        <v>18</v>
      </c>
      <c r="BS46" s="79">
        <f t="shared" si="15"/>
        <v>22</v>
      </c>
      <c r="BT46" s="79">
        <f t="shared" si="16"/>
        <v>24</v>
      </c>
      <c r="BU46" s="134">
        <f t="shared" si="17"/>
        <v>134</v>
      </c>
      <c r="BV46" s="134"/>
      <c r="BW46" s="80">
        <f t="shared" si="18"/>
        <v>1</v>
      </c>
      <c r="BX46" s="81">
        <f t="shared" si="19"/>
        <v>0</v>
      </c>
      <c r="BY46" s="81">
        <f t="shared" si="20"/>
        <v>0</v>
      </c>
      <c r="BZ46" s="81">
        <f t="shared" si="21"/>
        <v>0</v>
      </c>
      <c r="CE46" s="22"/>
    </row>
    <row r="47" spans="1:83" s="24" customFormat="1" ht="30" customHeight="1">
      <c r="A47" s="125">
        <v>39</v>
      </c>
      <c r="B47" s="126" t="s">
        <v>119</v>
      </c>
      <c r="C47" s="90" t="s">
        <v>120</v>
      </c>
      <c r="D47" s="82">
        <v>76</v>
      </c>
      <c r="E47" s="82">
        <v>61</v>
      </c>
      <c r="F47" s="82">
        <v>55</v>
      </c>
      <c r="G47" s="82">
        <v>49</v>
      </c>
      <c r="H47" s="82">
        <v>57</v>
      </c>
      <c r="I47" s="82">
        <v>50</v>
      </c>
      <c r="J47" s="82">
        <v>66</v>
      </c>
      <c r="K47" s="82">
        <v>63</v>
      </c>
      <c r="L47" s="82">
        <v>72</v>
      </c>
      <c r="M47" s="87">
        <f t="shared" si="0"/>
        <v>549</v>
      </c>
      <c r="N47" s="82">
        <v>78</v>
      </c>
      <c r="O47" s="82">
        <v>63</v>
      </c>
      <c r="P47" s="82">
        <v>67</v>
      </c>
      <c r="Q47" s="82">
        <v>56</v>
      </c>
      <c r="R47" s="82">
        <v>74</v>
      </c>
      <c r="S47" s="82">
        <v>68</v>
      </c>
      <c r="T47" s="82">
        <v>63</v>
      </c>
      <c r="U47" s="82">
        <v>67</v>
      </c>
      <c r="V47" s="82">
        <v>71</v>
      </c>
      <c r="W47" s="85">
        <f t="shared" si="1"/>
        <v>607</v>
      </c>
      <c r="X47" s="78">
        <v>82</v>
      </c>
      <c r="Y47" s="78">
        <v>55</v>
      </c>
      <c r="Z47" s="78">
        <v>57</v>
      </c>
      <c r="AA47" s="78">
        <v>58</v>
      </c>
      <c r="AB47" s="78">
        <v>59</v>
      </c>
      <c r="AC47" s="78">
        <v>75</v>
      </c>
      <c r="AD47" s="78">
        <v>72</v>
      </c>
      <c r="AE47" s="78">
        <v>64</v>
      </c>
      <c r="AF47" s="78">
        <v>49</v>
      </c>
      <c r="AG47" s="127">
        <f t="shared" si="2"/>
        <v>571</v>
      </c>
      <c r="AH47" s="128">
        <v>60</v>
      </c>
      <c r="AI47" s="128">
        <v>56</v>
      </c>
      <c r="AJ47" s="128">
        <v>70</v>
      </c>
      <c r="AK47" s="128">
        <v>42</v>
      </c>
      <c r="AL47" s="128">
        <v>64</v>
      </c>
      <c r="AM47" s="128">
        <v>70</v>
      </c>
      <c r="AN47" s="128">
        <v>67</v>
      </c>
      <c r="AO47" s="128">
        <v>69</v>
      </c>
      <c r="AP47" s="127">
        <f t="shared" si="3"/>
        <v>498</v>
      </c>
      <c r="AQ47" s="128">
        <v>66</v>
      </c>
      <c r="AR47" s="128">
        <v>63</v>
      </c>
      <c r="AS47" s="128">
        <v>66</v>
      </c>
      <c r="AT47" s="128">
        <v>66</v>
      </c>
      <c r="AU47" s="128">
        <v>54</v>
      </c>
      <c r="AV47" s="128">
        <v>37</v>
      </c>
      <c r="AW47" s="128">
        <v>59</v>
      </c>
      <c r="AX47" s="128">
        <v>57</v>
      </c>
      <c r="AY47" s="128">
        <v>62</v>
      </c>
      <c r="AZ47" s="127">
        <f t="shared" si="4"/>
        <v>530</v>
      </c>
      <c r="BA47" s="129">
        <v>72</v>
      </c>
      <c r="BB47" s="129">
        <v>58</v>
      </c>
      <c r="BC47" s="129">
        <v>60</v>
      </c>
      <c r="BD47" s="129">
        <v>59</v>
      </c>
      <c r="BE47" s="129">
        <v>58</v>
      </c>
      <c r="BF47" s="129">
        <v>63</v>
      </c>
      <c r="BG47" s="129">
        <v>71</v>
      </c>
      <c r="BH47" s="129">
        <v>69</v>
      </c>
      <c r="BI47" s="129">
        <v>65</v>
      </c>
      <c r="BJ47" s="130">
        <f t="shared" si="8"/>
        <v>575</v>
      </c>
      <c r="BK47" s="131">
        <f t="shared" si="9"/>
        <v>3330</v>
      </c>
      <c r="BL47" s="132"/>
      <c r="BM47" s="133">
        <f t="shared" si="10"/>
        <v>70.10526315789474</v>
      </c>
      <c r="BN47" s="79">
        <f>RANK($BM47,$BM$9:$BM198)</f>
        <v>70</v>
      </c>
      <c r="BO47" s="79">
        <f t="shared" si="11"/>
        <v>24</v>
      </c>
      <c r="BP47" s="79">
        <f t="shared" si="12"/>
        <v>24</v>
      </c>
      <c r="BQ47" s="79">
        <f t="shared" si="13"/>
        <v>22</v>
      </c>
      <c r="BR47" s="79">
        <f t="shared" si="14"/>
        <v>21</v>
      </c>
      <c r="BS47" s="79">
        <f t="shared" si="15"/>
        <v>22</v>
      </c>
      <c r="BT47" s="79">
        <f t="shared" si="16"/>
        <v>24</v>
      </c>
      <c r="BU47" s="134">
        <f t="shared" si="17"/>
        <v>137</v>
      </c>
      <c r="BV47" s="134"/>
      <c r="BW47" s="80">
        <f t="shared" si="18"/>
        <v>0</v>
      </c>
      <c r="BX47" s="81">
        <f t="shared" si="19"/>
        <v>0</v>
      </c>
      <c r="BY47" s="81">
        <f t="shared" si="20"/>
        <v>0</v>
      </c>
      <c r="BZ47" s="81">
        <f t="shared" si="21"/>
        <v>1</v>
      </c>
      <c r="CE47" s="26"/>
    </row>
    <row r="48" spans="1:83" s="8" customFormat="1" ht="30" customHeight="1">
      <c r="A48" s="111">
        <v>40</v>
      </c>
      <c r="B48" s="126" t="s">
        <v>121</v>
      </c>
      <c r="C48" s="90" t="s">
        <v>122</v>
      </c>
      <c r="D48" s="74">
        <v>68</v>
      </c>
      <c r="E48" s="74">
        <v>54</v>
      </c>
      <c r="F48" s="74">
        <v>49</v>
      </c>
      <c r="G48" s="74">
        <v>45</v>
      </c>
      <c r="H48" s="74">
        <v>64</v>
      </c>
      <c r="I48" s="74">
        <v>65</v>
      </c>
      <c r="J48" s="74">
        <v>69</v>
      </c>
      <c r="K48" s="74">
        <v>60</v>
      </c>
      <c r="L48" s="74">
        <v>71</v>
      </c>
      <c r="M48" s="87">
        <f t="shared" si="0"/>
        <v>545</v>
      </c>
      <c r="N48" s="74">
        <v>69</v>
      </c>
      <c r="O48" s="74">
        <v>74</v>
      </c>
      <c r="P48" s="74">
        <v>78</v>
      </c>
      <c r="Q48" s="74">
        <v>48</v>
      </c>
      <c r="R48" s="74">
        <v>63</v>
      </c>
      <c r="S48" s="74">
        <v>72</v>
      </c>
      <c r="T48" s="74">
        <v>60</v>
      </c>
      <c r="U48" s="74">
        <v>65</v>
      </c>
      <c r="V48" s="74">
        <v>69</v>
      </c>
      <c r="W48" s="85">
        <f t="shared" si="1"/>
        <v>598</v>
      </c>
      <c r="X48" s="78">
        <v>71</v>
      </c>
      <c r="Y48" s="78">
        <v>58</v>
      </c>
      <c r="Z48" s="78">
        <v>44</v>
      </c>
      <c r="AA48" s="78">
        <v>56</v>
      </c>
      <c r="AB48" s="78">
        <v>51</v>
      </c>
      <c r="AC48" s="78">
        <v>71</v>
      </c>
      <c r="AD48" s="78">
        <v>53</v>
      </c>
      <c r="AE48" s="78">
        <v>67</v>
      </c>
      <c r="AF48" s="78">
        <v>50</v>
      </c>
      <c r="AG48" s="127">
        <f t="shared" si="2"/>
        <v>521</v>
      </c>
      <c r="AH48" s="128">
        <v>52</v>
      </c>
      <c r="AI48" s="128">
        <v>40</v>
      </c>
      <c r="AJ48" s="128">
        <v>62</v>
      </c>
      <c r="AK48" s="128">
        <v>49</v>
      </c>
      <c r="AL48" s="128">
        <v>62</v>
      </c>
      <c r="AM48" s="128">
        <v>68</v>
      </c>
      <c r="AN48" s="128">
        <v>63</v>
      </c>
      <c r="AO48" s="128">
        <v>64</v>
      </c>
      <c r="AP48" s="127">
        <f t="shared" si="3"/>
        <v>460</v>
      </c>
      <c r="AQ48" s="128">
        <v>63</v>
      </c>
      <c r="AR48" s="128">
        <v>58</v>
      </c>
      <c r="AS48" s="128">
        <v>48</v>
      </c>
      <c r="AT48" s="128">
        <v>45</v>
      </c>
      <c r="AU48" s="128">
        <v>53</v>
      </c>
      <c r="AV48" s="128">
        <v>40</v>
      </c>
      <c r="AW48" s="128">
        <v>56</v>
      </c>
      <c r="AX48" s="128">
        <v>60</v>
      </c>
      <c r="AY48" s="128">
        <v>51</v>
      </c>
      <c r="AZ48" s="127">
        <f t="shared" si="4"/>
        <v>474</v>
      </c>
      <c r="BA48" s="129">
        <v>46</v>
      </c>
      <c r="BB48" s="129">
        <v>51</v>
      </c>
      <c r="BC48" s="129">
        <v>66</v>
      </c>
      <c r="BD48" s="129">
        <v>54</v>
      </c>
      <c r="BE48" s="129">
        <v>53</v>
      </c>
      <c r="BF48" s="129">
        <v>64</v>
      </c>
      <c r="BG48" s="129">
        <v>62</v>
      </c>
      <c r="BH48" s="129">
        <v>49</v>
      </c>
      <c r="BI48" s="129">
        <v>59</v>
      </c>
      <c r="BJ48" s="130">
        <f t="shared" si="8"/>
        <v>504</v>
      </c>
      <c r="BK48" s="131">
        <f t="shared" si="9"/>
        <v>3102</v>
      </c>
      <c r="BL48" s="132"/>
      <c r="BM48" s="133">
        <f t="shared" si="10"/>
        <v>65.305263157894728</v>
      </c>
      <c r="BN48" s="79">
        <f>RANK($BM48,$BM$9:$BM199)</f>
        <v>112</v>
      </c>
      <c r="BO48" s="79">
        <f t="shared" si="11"/>
        <v>24</v>
      </c>
      <c r="BP48" s="79">
        <f t="shared" si="12"/>
        <v>24</v>
      </c>
      <c r="BQ48" s="79">
        <f t="shared" si="13"/>
        <v>22</v>
      </c>
      <c r="BR48" s="79">
        <f t="shared" si="14"/>
        <v>21</v>
      </c>
      <c r="BS48" s="79">
        <f t="shared" si="15"/>
        <v>22</v>
      </c>
      <c r="BT48" s="79">
        <f t="shared" si="16"/>
        <v>24</v>
      </c>
      <c r="BU48" s="134">
        <f t="shared" si="17"/>
        <v>137</v>
      </c>
      <c r="BV48" s="134"/>
      <c r="BW48" s="80">
        <f t="shared" si="18"/>
        <v>0</v>
      </c>
      <c r="BX48" s="81">
        <f t="shared" si="19"/>
        <v>0</v>
      </c>
      <c r="BY48" s="81">
        <f t="shared" si="20"/>
        <v>1</v>
      </c>
      <c r="BZ48" s="81">
        <f t="shared" si="21"/>
        <v>0</v>
      </c>
      <c r="CE48" s="22"/>
    </row>
    <row r="49" spans="1:83" s="8" customFormat="1" ht="30" customHeight="1">
      <c r="A49" s="125">
        <v>41</v>
      </c>
      <c r="B49" s="126" t="s">
        <v>123</v>
      </c>
      <c r="C49" s="90" t="s">
        <v>124</v>
      </c>
      <c r="D49" s="74">
        <v>79</v>
      </c>
      <c r="E49" s="74">
        <v>59</v>
      </c>
      <c r="F49" s="74">
        <v>56</v>
      </c>
      <c r="G49" s="74">
        <v>53</v>
      </c>
      <c r="H49" s="74">
        <v>66</v>
      </c>
      <c r="I49" s="83">
        <v>69</v>
      </c>
      <c r="J49" s="74">
        <v>72</v>
      </c>
      <c r="K49" s="74">
        <v>64</v>
      </c>
      <c r="L49" s="74">
        <v>71</v>
      </c>
      <c r="M49" s="87">
        <f t="shared" si="0"/>
        <v>589</v>
      </c>
      <c r="N49" s="74">
        <v>71</v>
      </c>
      <c r="O49" s="74">
        <v>61</v>
      </c>
      <c r="P49" s="74">
        <v>55</v>
      </c>
      <c r="Q49" s="74">
        <v>52</v>
      </c>
      <c r="R49" s="74">
        <v>57</v>
      </c>
      <c r="S49" s="74">
        <v>51</v>
      </c>
      <c r="T49" s="74">
        <v>63</v>
      </c>
      <c r="U49" s="74">
        <v>72</v>
      </c>
      <c r="V49" s="74">
        <v>72</v>
      </c>
      <c r="W49" s="85">
        <f t="shared" si="1"/>
        <v>554</v>
      </c>
      <c r="X49" s="78">
        <v>77</v>
      </c>
      <c r="Y49" s="78">
        <v>61</v>
      </c>
      <c r="Z49" s="78">
        <v>48</v>
      </c>
      <c r="AA49" s="78">
        <v>56</v>
      </c>
      <c r="AB49" s="78">
        <v>61</v>
      </c>
      <c r="AC49" s="78">
        <v>73</v>
      </c>
      <c r="AD49" s="78">
        <v>73</v>
      </c>
      <c r="AE49" s="78">
        <v>68</v>
      </c>
      <c r="AF49" s="78">
        <v>47</v>
      </c>
      <c r="AG49" s="127">
        <f t="shared" si="2"/>
        <v>564</v>
      </c>
      <c r="AH49" s="128">
        <v>70</v>
      </c>
      <c r="AI49" s="128">
        <v>51</v>
      </c>
      <c r="AJ49" s="128">
        <v>67</v>
      </c>
      <c r="AK49" s="128">
        <v>42</v>
      </c>
      <c r="AL49" s="128">
        <v>65</v>
      </c>
      <c r="AM49" s="128">
        <v>69</v>
      </c>
      <c r="AN49" s="128">
        <v>67</v>
      </c>
      <c r="AO49" s="128">
        <v>71</v>
      </c>
      <c r="AP49" s="127">
        <f t="shared" si="3"/>
        <v>502</v>
      </c>
      <c r="AQ49" s="128">
        <v>52</v>
      </c>
      <c r="AR49" s="128">
        <v>46</v>
      </c>
      <c r="AS49" s="128">
        <v>41</v>
      </c>
      <c r="AT49" s="128">
        <v>48</v>
      </c>
      <c r="AU49" s="128">
        <v>58</v>
      </c>
      <c r="AV49" s="128">
        <v>46</v>
      </c>
      <c r="AW49" s="128">
        <v>62</v>
      </c>
      <c r="AX49" s="128">
        <v>62</v>
      </c>
      <c r="AY49" s="128">
        <v>61</v>
      </c>
      <c r="AZ49" s="127">
        <f t="shared" si="4"/>
        <v>476</v>
      </c>
      <c r="BA49" s="129">
        <v>68</v>
      </c>
      <c r="BB49" s="129">
        <v>57</v>
      </c>
      <c r="BC49" s="129">
        <v>53</v>
      </c>
      <c r="BD49" s="129">
        <v>49</v>
      </c>
      <c r="BE49" s="129">
        <v>51</v>
      </c>
      <c r="BF49" s="129">
        <v>89</v>
      </c>
      <c r="BG49" s="129">
        <v>72</v>
      </c>
      <c r="BH49" s="129">
        <v>61</v>
      </c>
      <c r="BI49" s="129">
        <v>66</v>
      </c>
      <c r="BJ49" s="130">
        <f t="shared" si="8"/>
        <v>566</v>
      </c>
      <c r="BK49" s="131">
        <f t="shared" si="9"/>
        <v>3251</v>
      </c>
      <c r="BL49" s="132"/>
      <c r="BM49" s="133">
        <f t="shared" si="10"/>
        <v>68.442105263157899</v>
      </c>
      <c r="BN49" s="79">
        <f>RANK($BM49,$BM$9:$BM200)</f>
        <v>74</v>
      </c>
      <c r="BO49" s="79">
        <f t="shared" si="11"/>
        <v>24</v>
      </c>
      <c r="BP49" s="79">
        <f t="shared" si="12"/>
        <v>24</v>
      </c>
      <c r="BQ49" s="79">
        <f t="shared" si="13"/>
        <v>22</v>
      </c>
      <c r="BR49" s="79">
        <f t="shared" si="14"/>
        <v>21</v>
      </c>
      <c r="BS49" s="79">
        <f t="shared" si="15"/>
        <v>22</v>
      </c>
      <c r="BT49" s="79">
        <f t="shared" si="16"/>
        <v>24</v>
      </c>
      <c r="BU49" s="134">
        <f t="shared" si="17"/>
        <v>137</v>
      </c>
      <c r="BV49" s="134"/>
      <c r="BW49" s="80">
        <f t="shared" si="18"/>
        <v>0</v>
      </c>
      <c r="BX49" s="81">
        <f t="shared" si="19"/>
        <v>0</v>
      </c>
      <c r="BY49" s="81">
        <f t="shared" si="20"/>
        <v>1</v>
      </c>
      <c r="BZ49" s="81">
        <f t="shared" si="21"/>
        <v>0</v>
      </c>
      <c r="CE49" s="22"/>
    </row>
    <row r="50" spans="1:83" s="8" customFormat="1" ht="30" customHeight="1">
      <c r="A50" s="111">
        <v>42</v>
      </c>
      <c r="B50" s="126" t="s">
        <v>125</v>
      </c>
      <c r="C50" s="90" t="s">
        <v>126</v>
      </c>
      <c r="D50" s="74">
        <v>82</v>
      </c>
      <c r="E50" s="74">
        <v>93</v>
      </c>
      <c r="F50" s="74">
        <v>66</v>
      </c>
      <c r="G50" s="74">
        <v>82</v>
      </c>
      <c r="H50" s="74">
        <v>78</v>
      </c>
      <c r="I50" s="74">
        <v>66</v>
      </c>
      <c r="J50" s="74">
        <v>72</v>
      </c>
      <c r="K50" s="74">
        <v>73</v>
      </c>
      <c r="L50" s="74">
        <v>74</v>
      </c>
      <c r="M50" s="87">
        <f t="shared" si="0"/>
        <v>686</v>
      </c>
      <c r="N50" s="74">
        <v>77</v>
      </c>
      <c r="O50" s="74">
        <v>89</v>
      </c>
      <c r="P50" s="74">
        <v>91</v>
      </c>
      <c r="Q50" s="74">
        <v>76</v>
      </c>
      <c r="R50" s="74">
        <v>71</v>
      </c>
      <c r="S50" s="74">
        <v>87</v>
      </c>
      <c r="T50" s="74">
        <v>75</v>
      </c>
      <c r="U50" s="74">
        <v>74</v>
      </c>
      <c r="V50" s="74">
        <v>71</v>
      </c>
      <c r="W50" s="85">
        <f t="shared" si="1"/>
        <v>711</v>
      </c>
      <c r="X50" s="78">
        <v>68</v>
      </c>
      <c r="Y50" s="78">
        <v>87</v>
      </c>
      <c r="Z50" s="78">
        <v>76</v>
      </c>
      <c r="AA50" s="78">
        <v>77</v>
      </c>
      <c r="AB50" s="78">
        <v>76</v>
      </c>
      <c r="AC50" s="78">
        <v>75</v>
      </c>
      <c r="AD50" s="78">
        <v>74</v>
      </c>
      <c r="AE50" s="78">
        <v>71</v>
      </c>
      <c r="AF50" s="78">
        <v>50</v>
      </c>
      <c r="AG50" s="127">
        <f t="shared" si="2"/>
        <v>654</v>
      </c>
      <c r="AH50" s="128">
        <v>89</v>
      </c>
      <c r="AI50" s="128">
        <v>63</v>
      </c>
      <c r="AJ50" s="128">
        <v>91</v>
      </c>
      <c r="AK50" s="128">
        <v>52</v>
      </c>
      <c r="AL50" s="128">
        <v>88</v>
      </c>
      <c r="AM50" s="128">
        <v>72</v>
      </c>
      <c r="AN50" s="128">
        <v>68</v>
      </c>
      <c r="AO50" s="128">
        <v>72</v>
      </c>
      <c r="AP50" s="127">
        <f t="shared" si="3"/>
        <v>595</v>
      </c>
      <c r="AQ50" s="128">
        <v>83</v>
      </c>
      <c r="AR50" s="128">
        <v>75</v>
      </c>
      <c r="AS50" s="128">
        <v>62</v>
      </c>
      <c r="AT50" s="128">
        <v>68</v>
      </c>
      <c r="AU50" s="128">
        <v>83</v>
      </c>
      <c r="AV50" s="128">
        <v>44</v>
      </c>
      <c r="AW50" s="128">
        <v>70</v>
      </c>
      <c r="AX50" s="128">
        <v>71</v>
      </c>
      <c r="AY50" s="128">
        <v>70</v>
      </c>
      <c r="AZ50" s="127">
        <f t="shared" si="4"/>
        <v>626</v>
      </c>
      <c r="BA50" s="129">
        <v>69</v>
      </c>
      <c r="BB50" s="129">
        <v>85</v>
      </c>
      <c r="BC50" s="129">
        <v>81</v>
      </c>
      <c r="BD50" s="129">
        <v>84</v>
      </c>
      <c r="BE50" s="129">
        <v>74</v>
      </c>
      <c r="BF50" s="129">
        <v>59</v>
      </c>
      <c r="BG50" s="129">
        <v>75</v>
      </c>
      <c r="BH50" s="129">
        <v>67</v>
      </c>
      <c r="BI50" s="129">
        <v>75</v>
      </c>
      <c r="BJ50" s="130">
        <f t="shared" si="8"/>
        <v>669</v>
      </c>
      <c r="BK50" s="131">
        <f t="shared" si="9"/>
        <v>3941</v>
      </c>
      <c r="BL50" s="132"/>
      <c r="BM50" s="133">
        <f t="shared" si="10"/>
        <v>82.968421052631584</v>
      </c>
      <c r="BN50" s="79">
        <f>RANK($BM50,$BM$9:$BM201)</f>
        <v>4</v>
      </c>
      <c r="BO50" s="79">
        <f t="shared" si="11"/>
        <v>24</v>
      </c>
      <c r="BP50" s="79">
        <f t="shared" si="12"/>
        <v>24</v>
      </c>
      <c r="BQ50" s="79">
        <f t="shared" si="13"/>
        <v>22</v>
      </c>
      <c r="BR50" s="79">
        <f t="shared" si="14"/>
        <v>21</v>
      </c>
      <c r="BS50" s="79">
        <f t="shared" si="15"/>
        <v>22</v>
      </c>
      <c r="BT50" s="79">
        <f t="shared" si="16"/>
        <v>24</v>
      </c>
      <c r="BU50" s="134">
        <f t="shared" si="17"/>
        <v>137</v>
      </c>
      <c r="BV50" s="134"/>
      <c r="BW50" s="80">
        <f t="shared" si="18"/>
        <v>0</v>
      </c>
      <c r="BX50" s="81">
        <f t="shared" si="19"/>
        <v>0</v>
      </c>
      <c r="BY50" s="81">
        <f t="shared" si="20"/>
        <v>0</v>
      </c>
      <c r="BZ50" s="81">
        <f t="shared" si="21"/>
        <v>1</v>
      </c>
      <c r="CE50" s="22"/>
    </row>
    <row r="51" spans="1:83" s="8" customFormat="1" ht="30" customHeight="1">
      <c r="A51" s="125">
        <v>43</v>
      </c>
      <c r="B51" s="126" t="s">
        <v>127</v>
      </c>
      <c r="C51" s="90" t="s">
        <v>128</v>
      </c>
      <c r="D51" s="74">
        <v>70</v>
      </c>
      <c r="E51" s="74">
        <v>40</v>
      </c>
      <c r="F51" s="74">
        <v>49</v>
      </c>
      <c r="G51" s="74">
        <v>54</v>
      </c>
      <c r="H51" s="74">
        <v>58</v>
      </c>
      <c r="I51" s="83">
        <v>50</v>
      </c>
      <c r="J51" s="74">
        <v>71</v>
      </c>
      <c r="K51" s="74">
        <v>69</v>
      </c>
      <c r="L51" s="74">
        <v>70</v>
      </c>
      <c r="M51" s="87">
        <f t="shared" si="0"/>
        <v>531</v>
      </c>
      <c r="N51" s="74">
        <v>72</v>
      </c>
      <c r="O51" s="74">
        <v>48</v>
      </c>
      <c r="P51" s="74">
        <v>40</v>
      </c>
      <c r="Q51" s="74">
        <v>55</v>
      </c>
      <c r="R51" s="74">
        <v>70</v>
      </c>
      <c r="S51" s="74">
        <v>62</v>
      </c>
      <c r="T51" s="74">
        <v>66</v>
      </c>
      <c r="U51" s="74">
        <v>67</v>
      </c>
      <c r="V51" s="74">
        <v>70</v>
      </c>
      <c r="W51" s="85">
        <f t="shared" si="1"/>
        <v>550</v>
      </c>
      <c r="X51" s="78">
        <v>81</v>
      </c>
      <c r="Y51" s="78">
        <v>53</v>
      </c>
      <c r="Z51" s="78">
        <v>63</v>
      </c>
      <c r="AA51" s="78">
        <v>57</v>
      </c>
      <c r="AB51" s="78">
        <v>69</v>
      </c>
      <c r="AC51" s="78">
        <v>68</v>
      </c>
      <c r="AD51" s="78">
        <v>56</v>
      </c>
      <c r="AE51" s="78">
        <v>54</v>
      </c>
      <c r="AF51" s="78">
        <v>41</v>
      </c>
      <c r="AG51" s="127">
        <f t="shared" si="2"/>
        <v>542</v>
      </c>
      <c r="AH51" s="128">
        <v>65</v>
      </c>
      <c r="AI51" s="128">
        <v>56</v>
      </c>
      <c r="AJ51" s="128">
        <v>62</v>
      </c>
      <c r="AK51" s="128">
        <v>53</v>
      </c>
      <c r="AL51" s="128">
        <v>60</v>
      </c>
      <c r="AM51" s="128">
        <v>67</v>
      </c>
      <c r="AN51" s="128">
        <v>60</v>
      </c>
      <c r="AO51" s="128">
        <v>68</v>
      </c>
      <c r="AP51" s="127">
        <f t="shared" si="3"/>
        <v>491</v>
      </c>
      <c r="AQ51" s="128">
        <v>61</v>
      </c>
      <c r="AR51" s="128">
        <v>50</v>
      </c>
      <c r="AS51" s="128">
        <v>51</v>
      </c>
      <c r="AT51" s="128">
        <v>64</v>
      </c>
      <c r="AU51" s="128">
        <v>47</v>
      </c>
      <c r="AV51" s="128">
        <v>29</v>
      </c>
      <c r="AW51" s="128">
        <v>72</v>
      </c>
      <c r="AX51" s="128">
        <v>57</v>
      </c>
      <c r="AY51" s="128">
        <v>60</v>
      </c>
      <c r="AZ51" s="127">
        <f t="shared" si="4"/>
        <v>491</v>
      </c>
      <c r="BA51" s="129">
        <v>70</v>
      </c>
      <c r="BB51" s="129">
        <v>75</v>
      </c>
      <c r="BC51" s="129">
        <v>54</v>
      </c>
      <c r="BD51" s="129">
        <v>53</v>
      </c>
      <c r="BE51" s="129">
        <v>48</v>
      </c>
      <c r="BF51" s="129">
        <v>67</v>
      </c>
      <c r="BG51" s="129">
        <v>66</v>
      </c>
      <c r="BH51" s="129">
        <v>43</v>
      </c>
      <c r="BI51" s="129">
        <v>57</v>
      </c>
      <c r="BJ51" s="130">
        <f t="shared" si="8"/>
        <v>533</v>
      </c>
      <c r="BK51" s="131">
        <f t="shared" si="9"/>
        <v>3138</v>
      </c>
      <c r="BL51" s="132"/>
      <c r="BM51" s="133">
        <f t="shared" si="10"/>
        <v>66.063157894736847</v>
      </c>
      <c r="BN51" s="79">
        <f>RANK($BM51,$BM$9:$BM202)</f>
        <v>104</v>
      </c>
      <c r="BO51" s="79">
        <f t="shared" si="11"/>
        <v>24</v>
      </c>
      <c r="BP51" s="79">
        <f t="shared" si="12"/>
        <v>24</v>
      </c>
      <c r="BQ51" s="79">
        <f t="shared" si="13"/>
        <v>22</v>
      </c>
      <c r="BR51" s="79">
        <f t="shared" si="14"/>
        <v>21</v>
      </c>
      <c r="BS51" s="79">
        <f t="shared" si="15"/>
        <v>22</v>
      </c>
      <c r="BT51" s="79">
        <f t="shared" si="16"/>
        <v>24</v>
      </c>
      <c r="BU51" s="134">
        <f t="shared" si="17"/>
        <v>137</v>
      </c>
      <c r="BV51" s="134"/>
      <c r="BW51" s="80">
        <f t="shared" si="18"/>
        <v>0</v>
      </c>
      <c r="BX51" s="81">
        <f t="shared" si="19"/>
        <v>0</v>
      </c>
      <c r="BY51" s="81">
        <f t="shared" si="20"/>
        <v>1</v>
      </c>
      <c r="BZ51" s="81">
        <f t="shared" si="21"/>
        <v>0</v>
      </c>
      <c r="CE51" s="22"/>
    </row>
    <row r="52" spans="1:83" s="8" customFormat="1" ht="30" customHeight="1">
      <c r="A52" s="111">
        <v>44</v>
      </c>
      <c r="B52" s="126" t="s">
        <v>129</v>
      </c>
      <c r="C52" s="90" t="s">
        <v>130</v>
      </c>
      <c r="D52" s="74">
        <v>72</v>
      </c>
      <c r="E52" s="74">
        <v>56</v>
      </c>
      <c r="F52" s="74">
        <v>46</v>
      </c>
      <c r="G52" s="74">
        <v>50</v>
      </c>
      <c r="H52" s="74">
        <v>64</v>
      </c>
      <c r="I52" s="74">
        <v>54</v>
      </c>
      <c r="J52" s="74">
        <v>69</v>
      </c>
      <c r="K52" s="74">
        <v>60</v>
      </c>
      <c r="L52" s="74">
        <v>71</v>
      </c>
      <c r="M52" s="87">
        <f t="shared" si="0"/>
        <v>542</v>
      </c>
      <c r="N52" s="74">
        <v>79</v>
      </c>
      <c r="O52" s="74">
        <v>68</v>
      </c>
      <c r="P52" s="74">
        <v>78</v>
      </c>
      <c r="Q52" s="74">
        <v>56</v>
      </c>
      <c r="R52" s="74">
        <v>62</v>
      </c>
      <c r="S52" s="74">
        <v>88</v>
      </c>
      <c r="T52" s="74">
        <v>63</v>
      </c>
      <c r="U52" s="74">
        <v>68</v>
      </c>
      <c r="V52" s="74">
        <v>69</v>
      </c>
      <c r="W52" s="85">
        <f t="shared" si="1"/>
        <v>631</v>
      </c>
      <c r="X52" s="78">
        <v>80</v>
      </c>
      <c r="Y52" s="78">
        <v>71</v>
      </c>
      <c r="Z52" s="78">
        <v>55</v>
      </c>
      <c r="AA52" s="78">
        <v>68</v>
      </c>
      <c r="AB52" s="78">
        <v>54</v>
      </c>
      <c r="AC52" s="78">
        <v>75</v>
      </c>
      <c r="AD52" s="78">
        <v>62</v>
      </c>
      <c r="AE52" s="78">
        <v>65</v>
      </c>
      <c r="AF52" s="78">
        <v>50</v>
      </c>
      <c r="AG52" s="127">
        <f t="shared" si="2"/>
        <v>580</v>
      </c>
      <c r="AH52" s="128">
        <v>59</v>
      </c>
      <c r="AI52" s="128">
        <v>62</v>
      </c>
      <c r="AJ52" s="128">
        <v>77</v>
      </c>
      <c r="AK52" s="128">
        <v>62</v>
      </c>
      <c r="AL52" s="128">
        <v>74</v>
      </c>
      <c r="AM52" s="128">
        <v>74</v>
      </c>
      <c r="AN52" s="128">
        <v>59</v>
      </c>
      <c r="AO52" s="128">
        <v>70</v>
      </c>
      <c r="AP52" s="127">
        <f t="shared" si="3"/>
        <v>537</v>
      </c>
      <c r="AQ52" s="128">
        <v>61</v>
      </c>
      <c r="AR52" s="128">
        <v>65</v>
      </c>
      <c r="AS52" s="128">
        <v>56</v>
      </c>
      <c r="AT52" s="128">
        <v>58</v>
      </c>
      <c r="AU52" s="128">
        <v>73</v>
      </c>
      <c r="AV52" s="128">
        <v>44</v>
      </c>
      <c r="AW52" s="128">
        <v>66</v>
      </c>
      <c r="AX52" s="128">
        <v>65</v>
      </c>
      <c r="AY52" s="128">
        <v>64</v>
      </c>
      <c r="AZ52" s="127">
        <f t="shared" si="4"/>
        <v>552</v>
      </c>
      <c r="BA52" s="129">
        <v>71</v>
      </c>
      <c r="BB52" s="129">
        <v>58</v>
      </c>
      <c r="BC52" s="129">
        <v>59</v>
      </c>
      <c r="BD52" s="129">
        <v>64</v>
      </c>
      <c r="BE52" s="129">
        <v>63</v>
      </c>
      <c r="BF52" s="129">
        <v>65</v>
      </c>
      <c r="BG52" s="129">
        <v>71</v>
      </c>
      <c r="BH52" s="129">
        <v>51</v>
      </c>
      <c r="BI52" s="129">
        <v>64</v>
      </c>
      <c r="BJ52" s="130">
        <f t="shared" si="8"/>
        <v>566</v>
      </c>
      <c r="BK52" s="131">
        <f t="shared" si="9"/>
        <v>3408</v>
      </c>
      <c r="BL52" s="132"/>
      <c r="BM52" s="133">
        <f t="shared" si="10"/>
        <v>71.747368421052627</v>
      </c>
      <c r="BN52" s="79">
        <f>RANK($BM52,$BM$9:$BM203)</f>
        <v>57</v>
      </c>
      <c r="BO52" s="79">
        <f t="shared" si="11"/>
        <v>24</v>
      </c>
      <c r="BP52" s="79">
        <f t="shared" si="12"/>
        <v>24</v>
      </c>
      <c r="BQ52" s="79">
        <f t="shared" si="13"/>
        <v>22</v>
      </c>
      <c r="BR52" s="79">
        <f t="shared" si="14"/>
        <v>21</v>
      </c>
      <c r="BS52" s="79">
        <f t="shared" si="15"/>
        <v>22</v>
      </c>
      <c r="BT52" s="79">
        <f t="shared" si="16"/>
        <v>24</v>
      </c>
      <c r="BU52" s="134">
        <f t="shared" si="17"/>
        <v>137</v>
      </c>
      <c r="BV52" s="134"/>
      <c r="BW52" s="80">
        <f t="shared" si="18"/>
        <v>0</v>
      </c>
      <c r="BX52" s="81">
        <f t="shared" si="19"/>
        <v>0</v>
      </c>
      <c r="BY52" s="81">
        <f t="shared" si="20"/>
        <v>0</v>
      </c>
      <c r="BZ52" s="81">
        <f t="shared" si="21"/>
        <v>1</v>
      </c>
      <c r="CE52" s="22"/>
    </row>
    <row r="53" spans="1:83" s="8" customFormat="1" ht="30" customHeight="1">
      <c r="A53" s="125">
        <v>45</v>
      </c>
      <c r="B53" s="126" t="s">
        <v>131</v>
      </c>
      <c r="C53" s="90" t="s">
        <v>132</v>
      </c>
      <c r="D53" s="74">
        <v>74</v>
      </c>
      <c r="E53" s="74">
        <v>43</v>
      </c>
      <c r="F53" s="74">
        <v>42</v>
      </c>
      <c r="G53" s="74">
        <v>47</v>
      </c>
      <c r="H53" s="74">
        <v>58</v>
      </c>
      <c r="I53" s="74">
        <v>44</v>
      </c>
      <c r="J53" s="74">
        <v>56</v>
      </c>
      <c r="K53" s="74">
        <v>56</v>
      </c>
      <c r="L53" s="74">
        <v>67</v>
      </c>
      <c r="M53" s="87">
        <f t="shared" si="0"/>
        <v>487</v>
      </c>
      <c r="N53" s="74">
        <v>72</v>
      </c>
      <c r="O53" s="74">
        <v>51</v>
      </c>
      <c r="P53" s="74">
        <v>40</v>
      </c>
      <c r="Q53" s="74">
        <v>45</v>
      </c>
      <c r="R53" s="74">
        <v>55</v>
      </c>
      <c r="S53" s="74">
        <v>31</v>
      </c>
      <c r="T53" s="74">
        <v>66</v>
      </c>
      <c r="U53" s="74">
        <v>63</v>
      </c>
      <c r="V53" s="74">
        <v>66</v>
      </c>
      <c r="W53" s="85">
        <f t="shared" si="1"/>
        <v>489</v>
      </c>
      <c r="X53" s="78">
        <v>49</v>
      </c>
      <c r="Y53" s="78">
        <v>49</v>
      </c>
      <c r="Z53" s="78">
        <v>45</v>
      </c>
      <c r="AA53" s="78">
        <v>50</v>
      </c>
      <c r="AB53" s="78">
        <v>66</v>
      </c>
      <c r="AC53" s="78">
        <v>72</v>
      </c>
      <c r="AD53" s="78">
        <v>60</v>
      </c>
      <c r="AE53" s="78">
        <v>65</v>
      </c>
      <c r="AF53" s="78">
        <v>43</v>
      </c>
      <c r="AG53" s="127">
        <f t="shared" si="2"/>
        <v>499</v>
      </c>
      <c r="AH53" s="128">
        <v>62</v>
      </c>
      <c r="AI53" s="128">
        <v>48</v>
      </c>
      <c r="AJ53" s="128">
        <v>56</v>
      </c>
      <c r="AK53" s="128">
        <v>45</v>
      </c>
      <c r="AL53" s="128">
        <v>62</v>
      </c>
      <c r="AM53" s="128">
        <v>69</v>
      </c>
      <c r="AN53" s="128">
        <v>59</v>
      </c>
      <c r="AO53" s="128">
        <v>62</v>
      </c>
      <c r="AP53" s="127">
        <f t="shared" si="3"/>
        <v>463</v>
      </c>
      <c r="AQ53" s="128">
        <v>43</v>
      </c>
      <c r="AR53" s="128">
        <v>50</v>
      </c>
      <c r="AS53" s="128">
        <v>40</v>
      </c>
      <c r="AT53" s="128">
        <v>55</v>
      </c>
      <c r="AU53" s="128">
        <v>58</v>
      </c>
      <c r="AV53" s="128">
        <v>36</v>
      </c>
      <c r="AW53" s="128">
        <v>61</v>
      </c>
      <c r="AX53" s="128">
        <v>57</v>
      </c>
      <c r="AY53" s="128">
        <v>52</v>
      </c>
      <c r="AZ53" s="127">
        <f t="shared" si="4"/>
        <v>452</v>
      </c>
      <c r="BA53" s="129">
        <v>64</v>
      </c>
      <c r="BB53" s="129">
        <v>55</v>
      </c>
      <c r="BC53" s="129">
        <v>52</v>
      </c>
      <c r="BD53" s="129">
        <v>46</v>
      </c>
      <c r="BE53" s="129">
        <v>52</v>
      </c>
      <c r="BF53" s="129">
        <v>75</v>
      </c>
      <c r="BG53" s="129">
        <v>69</v>
      </c>
      <c r="BH53" s="129">
        <v>60</v>
      </c>
      <c r="BI53" s="129">
        <v>56</v>
      </c>
      <c r="BJ53" s="130">
        <f t="shared" si="8"/>
        <v>529</v>
      </c>
      <c r="BK53" s="131">
        <f t="shared" si="9"/>
        <v>2919</v>
      </c>
      <c r="BL53" s="132"/>
      <c r="BM53" s="133">
        <f t="shared" si="10"/>
        <v>61.452631578947368</v>
      </c>
      <c r="BN53" s="79">
        <f>RANK($BM53,$BM$9:$BM204)</f>
        <v>134</v>
      </c>
      <c r="BO53" s="79">
        <f t="shared" si="11"/>
        <v>24</v>
      </c>
      <c r="BP53" s="79">
        <f t="shared" si="12"/>
        <v>21</v>
      </c>
      <c r="BQ53" s="79">
        <f t="shared" si="13"/>
        <v>22</v>
      </c>
      <c r="BR53" s="79">
        <f t="shared" si="14"/>
        <v>21</v>
      </c>
      <c r="BS53" s="79">
        <f t="shared" si="15"/>
        <v>22</v>
      </c>
      <c r="BT53" s="79">
        <f t="shared" si="16"/>
        <v>24</v>
      </c>
      <c r="BU53" s="134">
        <f t="shared" si="17"/>
        <v>134</v>
      </c>
      <c r="BV53" s="134"/>
      <c r="BW53" s="80">
        <f t="shared" si="18"/>
        <v>1</v>
      </c>
      <c r="BX53" s="81">
        <f t="shared" si="19"/>
        <v>0</v>
      </c>
      <c r="BY53" s="81">
        <f t="shared" si="20"/>
        <v>0</v>
      </c>
      <c r="BZ53" s="81">
        <f t="shared" si="21"/>
        <v>0</v>
      </c>
      <c r="CE53" s="22"/>
    </row>
    <row r="54" spans="1:83" s="8" customFormat="1" ht="30" customHeight="1">
      <c r="A54" s="111">
        <v>46</v>
      </c>
      <c r="B54" s="126" t="s">
        <v>133</v>
      </c>
      <c r="C54" s="90" t="s">
        <v>134</v>
      </c>
      <c r="D54" s="74">
        <v>75</v>
      </c>
      <c r="E54" s="74">
        <v>89</v>
      </c>
      <c r="F54" s="74">
        <v>72</v>
      </c>
      <c r="G54" s="74">
        <v>69</v>
      </c>
      <c r="H54" s="74">
        <v>68</v>
      </c>
      <c r="I54" s="74">
        <v>61</v>
      </c>
      <c r="J54" s="74">
        <v>63</v>
      </c>
      <c r="K54" s="74">
        <v>73</v>
      </c>
      <c r="L54" s="74">
        <v>72</v>
      </c>
      <c r="M54" s="87">
        <f t="shared" si="0"/>
        <v>642</v>
      </c>
      <c r="N54" s="74">
        <v>71</v>
      </c>
      <c r="O54" s="74">
        <v>80</v>
      </c>
      <c r="P54" s="74">
        <v>88</v>
      </c>
      <c r="Q54" s="74">
        <v>60</v>
      </c>
      <c r="R54" s="74">
        <v>65</v>
      </c>
      <c r="S54" s="74">
        <v>89</v>
      </c>
      <c r="T54" s="74">
        <v>63</v>
      </c>
      <c r="U54" s="74">
        <v>72</v>
      </c>
      <c r="V54" s="74">
        <v>72</v>
      </c>
      <c r="W54" s="85">
        <f t="shared" si="1"/>
        <v>660</v>
      </c>
      <c r="X54" s="78">
        <v>52</v>
      </c>
      <c r="Y54" s="78">
        <v>79</v>
      </c>
      <c r="Z54" s="78">
        <v>64</v>
      </c>
      <c r="AA54" s="78">
        <v>73</v>
      </c>
      <c r="AB54" s="78">
        <v>76</v>
      </c>
      <c r="AC54" s="78">
        <v>71</v>
      </c>
      <c r="AD54" s="78">
        <v>69</v>
      </c>
      <c r="AE54" s="78">
        <v>63</v>
      </c>
      <c r="AF54" s="78">
        <v>44</v>
      </c>
      <c r="AG54" s="127">
        <f t="shared" si="2"/>
        <v>591</v>
      </c>
      <c r="AH54" s="128">
        <v>75</v>
      </c>
      <c r="AI54" s="128">
        <v>61</v>
      </c>
      <c r="AJ54" s="128">
        <v>90</v>
      </c>
      <c r="AK54" s="128">
        <v>54</v>
      </c>
      <c r="AL54" s="128">
        <v>92</v>
      </c>
      <c r="AM54" s="128">
        <v>70</v>
      </c>
      <c r="AN54" s="128">
        <v>65</v>
      </c>
      <c r="AO54" s="128">
        <v>73</v>
      </c>
      <c r="AP54" s="127">
        <f t="shared" si="3"/>
        <v>580</v>
      </c>
      <c r="AQ54" s="128">
        <v>75</v>
      </c>
      <c r="AR54" s="128">
        <v>80</v>
      </c>
      <c r="AS54" s="128">
        <v>61</v>
      </c>
      <c r="AT54" s="128">
        <v>54</v>
      </c>
      <c r="AU54" s="128">
        <v>87</v>
      </c>
      <c r="AV54" s="128">
        <v>33</v>
      </c>
      <c r="AW54" s="128">
        <v>69</v>
      </c>
      <c r="AX54" s="128">
        <v>64</v>
      </c>
      <c r="AY54" s="128">
        <v>68</v>
      </c>
      <c r="AZ54" s="127">
        <f t="shared" si="4"/>
        <v>591</v>
      </c>
      <c r="BA54" s="129">
        <v>67</v>
      </c>
      <c r="BB54" s="129">
        <v>81</v>
      </c>
      <c r="BC54" s="129">
        <v>88</v>
      </c>
      <c r="BD54" s="129">
        <v>85</v>
      </c>
      <c r="BE54" s="129">
        <v>74</v>
      </c>
      <c r="BF54" s="129">
        <v>61</v>
      </c>
      <c r="BG54" s="129">
        <v>75</v>
      </c>
      <c r="BH54" s="129">
        <v>69</v>
      </c>
      <c r="BI54" s="129">
        <v>69</v>
      </c>
      <c r="BJ54" s="130">
        <f t="shared" si="8"/>
        <v>669</v>
      </c>
      <c r="BK54" s="131">
        <f t="shared" si="9"/>
        <v>3733</v>
      </c>
      <c r="BL54" s="132"/>
      <c r="BM54" s="133">
        <f t="shared" si="10"/>
        <v>78.589473684210532</v>
      </c>
      <c r="BN54" s="79">
        <f>RANK($BM54,$BM$9:$BM205)</f>
        <v>13</v>
      </c>
      <c r="BO54" s="79">
        <f t="shared" si="11"/>
        <v>24</v>
      </c>
      <c r="BP54" s="79">
        <f t="shared" si="12"/>
        <v>24</v>
      </c>
      <c r="BQ54" s="79">
        <f t="shared" si="13"/>
        <v>22</v>
      </c>
      <c r="BR54" s="79">
        <f t="shared" si="14"/>
        <v>21</v>
      </c>
      <c r="BS54" s="79">
        <f t="shared" si="15"/>
        <v>22</v>
      </c>
      <c r="BT54" s="79">
        <f t="shared" si="16"/>
        <v>24</v>
      </c>
      <c r="BU54" s="134">
        <f t="shared" si="17"/>
        <v>137</v>
      </c>
      <c r="BV54" s="134"/>
      <c r="BW54" s="80">
        <f t="shared" si="18"/>
        <v>0</v>
      </c>
      <c r="BX54" s="81">
        <f t="shared" si="19"/>
        <v>0</v>
      </c>
      <c r="BY54" s="81">
        <f t="shared" si="20"/>
        <v>0</v>
      </c>
      <c r="BZ54" s="81">
        <f t="shared" si="21"/>
        <v>1</v>
      </c>
      <c r="CE54" s="22"/>
    </row>
    <row r="55" spans="1:83" s="8" customFormat="1" ht="30" customHeight="1">
      <c r="A55" s="125">
        <v>47</v>
      </c>
      <c r="B55" s="126" t="s">
        <v>135</v>
      </c>
      <c r="C55" s="90" t="s">
        <v>136</v>
      </c>
      <c r="D55" s="74">
        <v>66</v>
      </c>
      <c r="E55" s="74">
        <v>73</v>
      </c>
      <c r="F55" s="74">
        <v>50</v>
      </c>
      <c r="G55" s="74">
        <v>58</v>
      </c>
      <c r="H55" s="74">
        <v>63</v>
      </c>
      <c r="I55" s="74">
        <v>77</v>
      </c>
      <c r="J55" s="74">
        <v>66</v>
      </c>
      <c r="K55" s="74">
        <v>58</v>
      </c>
      <c r="L55" s="74">
        <v>74</v>
      </c>
      <c r="M55" s="87">
        <f t="shared" si="0"/>
        <v>585</v>
      </c>
      <c r="N55" s="74">
        <v>68</v>
      </c>
      <c r="O55" s="74">
        <v>76</v>
      </c>
      <c r="P55" s="74">
        <v>68</v>
      </c>
      <c r="Q55" s="74">
        <v>74</v>
      </c>
      <c r="R55" s="74">
        <v>71</v>
      </c>
      <c r="S55" s="74">
        <v>81</v>
      </c>
      <c r="T55" s="74">
        <v>66</v>
      </c>
      <c r="U55" s="74">
        <v>69</v>
      </c>
      <c r="V55" s="74">
        <v>69</v>
      </c>
      <c r="W55" s="85">
        <f t="shared" si="1"/>
        <v>642</v>
      </c>
      <c r="X55" s="78">
        <v>76</v>
      </c>
      <c r="Y55" s="78">
        <v>64</v>
      </c>
      <c r="Z55" s="78">
        <v>74</v>
      </c>
      <c r="AA55" s="78">
        <v>61</v>
      </c>
      <c r="AB55" s="78">
        <v>70</v>
      </c>
      <c r="AC55" s="78">
        <v>73</v>
      </c>
      <c r="AD55" s="78">
        <v>72</v>
      </c>
      <c r="AE55" s="78">
        <v>65</v>
      </c>
      <c r="AF55" s="78">
        <v>50</v>
      </c>
      <c r="AG55" s="127">
        <f t="shared" si="2"/>
        <v>605</v>
      </c>
      <c r="AH55" s="128">
        <v>79</v>
      </c>
      <c r="AI55" s="128">
        <v>61</v>
      </c>
      <c r="AJ55" s="128">
        <v>70</v>
      </c>
      <c r="AK55" s="128">
        <v>57</v>
      </c>
      <c r="AL55" s="128">
        <v>63</v>
      </c>
      <c r="AM55" s="128">
        <v>73</v>
      </c>
      <c r="AN55" s="128">
        <v>64</v>
      </c>
      <c r="AO55" s="128">
        <v>69</v>
      </c>
      <c r="AP55" s="127">
        <f t="shared" si="3"/>
        <v>536</v>
      </c>
      <c r="AQ55" s="128">
        <v>66</v>
      </c>
      <c r="AR55" s="128">
        <v>64</v>
      </c>
      <c r="AS55" s="128">
        <v>61</v>
      </c>
      <c r="AT55" s="128">
        <v>61</v>
      </c>
      <c r="AU55" s="128">
        <v>62</v>
      </c>
      <c r="AV55" s="128">
        <v>43</v>
      </c>
      <c r="AW55" s="128">
        <v>70</v>
      </c>
      <c r="AX55" s="128">
        <v>70</v>
      </c>
      <c r="AY55" s="128">
        <v>68</v>
      </c>
      <c r="AZ55" s="127">
        <f t="shared" si="4"/>
        <v>565</v>
      </c>
      <c r="BA55" s="129">
        <v>84</v>
      </c>
      <c r="BB55" s="129">
        <v>86</v>
      </c>
      <c r="BC55" s="129">
        <v>71</v>
      </c>
      <c r="BD55" s="129">
        <v>61</v>
      </c>
      <c r="BE55" s="129">
        <v>75</v>
      </c>
      <c r="BF55" s="129">
        <v>65</v>
      </c>
      <c r="BG55" s="129">
        <v>75</v>
      </c>
      <c r="BH55" s="129">
        <v>72</v>
      </c>
      <c r="BI55" s="129">
        <v>74</v>
      </c>
      <c r="BJ55" s="130">
        <f t="shared" si="8"/>
        <v>663</v>
      </c>
      <c r="BK55" s="131">
        <f t="shared" si="9"/>
        <v>3596</v>
      </c>
      <c r="BL55" s="132"/>
      <c r="BM55" s="133">
        <f t="shared" si="10"/>
        <v>75.705263157894748</v>
      </c>
      <c r="BN55" s="79">
        <f>RANK($BM55,$BM$9:$BM206)</f>
        <v>22</v>
      </c>
      <c r="BO55" s="79">
        <f t="shared" si="11"/>
        <v>24</v>
      </c>
      <c r="BP55" s="79">
        <f t="shared" si="12"/>
        <v>24</v>
      </c>
      <c r="BQ55" s="79">
        <f t="shared" si="13"/>
        <v>22</v>
      </c>
      <c r="BR55" s="79">
        <f t="shared" si="14"/>
        <v>21</v>
      </c>
      <c r="BS55" s="79">
        <f t="shared" si="15"/>
        <v>22</v>
      </c>
      <c r="BT55" s="79">
        <f t="shared" si="16"/>
        <v>24</v>
      </c>
      <c r="BU55" s="134">
        <f t="shared" si="17"/>
        <v>137</v>
      </c>
      <c r="BV55" s="134"/>
      <c r="BW55" s="80">
        <f t="shared" si="18"/>
        <v>0</v>
      </c>
      <c r="BX55" s="81">
        <f t="shared" si="19"/>
        <v>0</v>
      </c>
      <c r="BY55" s="81">
        <f t="shared" si="20"/>
        <v>0</v>
      </c>
      <c r="BZ55" s="81">
        <f t="shared" si="21"/>
        <v>1</v>
      </c>
      <c r="CE55" s="22"/>
    </row>
    <row r="56" spans="1:83" s="8" customFormat="1" ht="30" customHeight="1">
      <c r="A56" s="111">
        <v>48</v>
      </c>
      <c r="B56" s="126" t="s">
        <v>137</v>
      </c>
      <c r="C56" s="90" t="s">
        <v>138</v>
      </c>
      <c r="D56" s="74">
        <v>71</v>
      </c>
      <c r="E56" s="74">
        <v>58</v>
      </c>
      <c r="F56" s="74">
        <v>54</v>
      </c>
      <c r="G56" s="74">
        <v>48</v>
      </c>
      <c r="H56" s="74">
        <v>58</v>
      </c>
      <c r="I56" s="74">
        <v>56</v>
      </c>
      <c r="J56" s="74">
        <v>57</v>
      </c>
      <c r="K56" s="74">
        <v>58</v>
      </c>
      <c r="L56" s="74">
        <v>72</v>
      </c>
      <c r="M56" s="87">
        <f t="shared" si="0"/>
        <v>532</v>
      </c>
      <c r="N56" s="74">
        <v>78</v>
      </c>
      <c r="O56" s="74">
        <v>79</v>
      </c>
      <c r="P56" s="74">
        <v>52</v>
      </c>
      <c r="Q56" s="74">
        <v>64</v>
      </c>
      <c r="R56" s="74">
        <v>67</v>
      </c>
      <c r="S56" s="74">
        <v>84</v>
      </c>
      <c r="T56" s="74">
        <v>69</v>
      </c>
      <c r="U56" s="74">
        <v>69</v>
      </c>
      <c r="V56" s="74">
        <v>71</v>
      </c>
      <c r="W56" s="85">
        <f t="shared" si="1"/>
        <v>633</v>
      </c>
      <c r="X56" s="78">
        <v>74</v>
      </c>
      <c r="Y56" s="78">
        <v>77</v>
      </c>
      <c r="Z56" s="78">
        <v>65</v>
      </c>
      <c r="AA56" s="78">
        <v>69</v>
      </c>
      <c r="AB56" s="78">
        <v>57</v>
      </c>
      <c r="AC56" s="78">
        <v>75</v>
      </c>
      <c r="AD56" s="78">
        <v>71</v>
      </c>
      <c r="AE56" s="78">
        <v>69</v>
      </c>
      <c r="AF56" s="78">
        <v>46</v>
      </c>
      <c r="AG56" s="127">
        <f t="shared" si="2"/>
        <v>603</v>
      </c>
      <c r="AH56" s="128">
        <v>65</v>
      </c>
      <c r="AI56" s="128">
        <v>67</v>
      </c>
      <c r="AJ56" s="128">
        <v>75</v>
      </c>
      <c r="AK56" s="128">
        <v>63</v>
      </c>
      <c r="AL56" s="128">
        <v>59</v>
      </c>
      <c r="AM56" s="128">
        <v>73</v>
      </c>
      <c r="AN56" s="128">
        <v>59</v>
      </c>
      <c r="AO56" s="128">
        <v>70</v>
      </c>
      <c r="AP56" s="127">
        <f t="shared" si="3"/>
        <v>531</v>
      </c>
      <c r="AQ56" s="128">
        <v>69</v>
      </c>
      <c r="AR56" s="128">
        <v>60</v>
      </c>
      <c r="AS56" s="128">
        <v>56</v>
      </c>
      <c r="AT56" s="128">
        <v>55</v>
      </c>
      <c r="AU56" s="128">
        <v>56</v>
      </c>
      <c r="AV56" s="128">
        <v>36</v>
      </c>
      <c r="AW56" s="128">
        <v>67</v>
      </c>
      <c r="AX56" s="128">
        <v>65</v>
      </c>
      <c r="AY56" s="128">
        <v>58</v>
      </c>
      <c r="AZ56" s="127">
        <f t="shared" si="4"/>
        <v>522</v>
      </c>
      <c r="BA56" s="129">
        <v>62</v>
      </c>
      <c r="BB56" s="129">
        <v>53</v>
      </c>
      <c r="BC56" s="129">
        <v>61</v>
      </c>
      <c r="BD56" s="129">
        <v>70</v>
      </c>
      <c r="BE56" s="129">
        <v>71</v>
      </c>
      <c r="BF56" s="129">
        <v>72</v>
      </c>
      <c r="BG56" s="129">
        <v>65</v>
      </c>
      <c r="BH56" s="129">
        <v>61</v>
      </c>
      <c r="BI56" s="129">
        <v>65</v>
      </c>
      <c r="BJ56" s="130">
        <f t="shared" si="8"/>
        <v>580</v>
      </c>
      <c r="BK56" s="131">
        <f t="shared" si="9"/>
        <v>3401</v>
      </c>
      <c r="BL56" s="132"/>
      <c r="BM56" s="133">
        <f t="shared" si="10"/>
        <v>71.599999999999994</v>
      </c>
      <c r="BN56" s="79">
        <f>RANK($BM56,$BM$9:$BM207)</f>
        <v>59</v>
      </c>
      <c r="BO56" s="79">
        <f t="shared" si="11"/>
        <v>24</v>
      </c>
      <c r="BP56" s="79">
        <f t="shared" si="12"/>
        <v>24</v>
      </c>
      <c r="BQ56" s="79">
        <f t="shared" si="13"/>
        <v>22</v>
      </c>
      <c r="BR56" s="79">
        <f t="shared" si="14"/>
        <v>21</v>
      </c>
      <c r="BS56" s="79">
        <f t="shared" si="15"/>
        <v>22</v>
      </c>
      <c r="BT56" s="79">
        <f t="shared" si="16"/>
        <v>24</v>
      </c>
      <c r="BU56" s="134">
        <f t="shared" si="17"/>
        <v>137</v>
      </c>
      <c r="BV56" s="134"/>
      <c r="BW56" s="80">
        <f t="shared" si="18"/>
        <v>0</v>
      </c>
      <c r="BX56" s="81">
        <f t="shared" si="19"/>
        <v>0</v>
      </c>
      <c r="BY56" s="81">
        <f t="shared" si="20"/>
        <v>0</v>
      </c>
      <c r="BZ56" s="81">
        <f t="shared" si="21"/>
        <v>1</v>
      </c>
      <c r="CE56" s="22"/>
    </row>
    <row r="57" spans="1:83" s="8" customFormat="1" ht="30" customHeight="1">
      <c r="A57" s="125">
        <v>49</v>
      </c>
      <c r="B57" s="126" t="s">
        <v>139</v>
      </c>
      <c r="C57" s="90" t="s">
        <v>140</v>
      </c>
      <c r="D57" s="74">
        <v>90</v>
      </c>
      <c r="E57" s="74">
        <v>70</v>
      </c>
      <c r="F57" s="74">
        <v>73</v>
      </c>
      <c r="G57" s="74">
        <v>71</v>
      </c>
      <c r="H57" s="74">
        <v>73</v>
      </c>
      <c r="I57" s="74">
        <v>57</v>
      </c>
      <c r="J57" s="74">
        <v>72</v>
      </c>
      <c r="K57" s="74">
        <v>71</v>
      </c>
      <c r="L57" s="74">
        <v>75</v>
      </c>
      <c r="M57" s="87">
        <f t="shared" si="0"/>
        <v>652</v>
      </c>
      <c r="N57" s="74">
        <v>90</v>
      </c>
      <c r="O57" s="74">
        <v>79</v>
      </c>
      <c r="P57" s="74">
        <v>86</v>
      </c>
      <c r="Q57" s="74">
        <v>62</v>
      </c>
      <c r="R57" s="74">
        <v>68</v>
      </c>
      <c r="S57" s="74">
        <v>97</v>
      </c>
      <c r="T57" s="74">
        <v>72</v>
      </c>
      <c r="U57" s="74">
        <v>73</v>
      </c>
      <c r="V57" s="74">
        <v>71</v>
      </c>
      <c r="W57" s="85">
        <f t="shared" si="1"/>
        <v>698</v>
      </c>
      <c r="X57" s="78">
        <v>66</v>
      </c>
      <c r="Y57" s="78">
        <v>69</v>
      </c>
      <c r="Z57" s="78">
        <v>55</v>
      </c>
      <c r="AA57" s="78">
        <v>65</v>
      </c>
      <c r="AB57" s="78">
        <v>81</v>
      </c>
      <c r="AC57" s="78">
        <v>72</v>
      </c>
      <c r="AD57" s="78">
        <v>74</v>
      </c>
      <c r="AE57" s="78">
        <v>72</v>
      </c>
      <c r="AF57" s="78">
        <v>47</v>
      </c>
      <c r="AG57" s="127">
        <f t="shared" si="2"/>
        <v>601</v>
      </c>
      <c r="AH57" s="128">
        <v>82</v>
      </c>
      <c r="AI57" s="128">
        <v>74</v>
      </c>
      <c r="AJ57" s="128">
        <v>71</v>
      </c>
      <c r="AK57" s="128">
        <v>66</v>
      </c>
      <c r="AL57" s="128">
        <v>78</v>
      </c>
      <c r="AM57" s="128">
        <v>70</v>
      </c>
      <c r="AN57" s="128">
        <v>67</v>
      </c>
      <c r="AO57" s="128">
        <v>74</v>
      </c>
      <c r="AP57" s="127">
        <f t="shared" si="3"/>
        <v>582</v>
      </c>
      <c r="AQ57" s="128">
        <v>53</v>
      </c>
      <c r="AR57" s="128">
        <v>57</v>
      </c>
      <c r="AS57" s="128">
        <v>73</v>
      </c>
      <c r="AT57" s="128">
        <v>77</v>
      </c>
      <c r="AU57" s="128">
        <v>94</v>
      </c>
      <c r="AV57" s="128">
        <v>42</v>
      </c>
      <c r="AW57" s="128">
        <v>71</v>
      </c>
      <c r="AX57" s="128">
        <v>71</v>
      </c>
      <c r="AY57" s="128">
        <v>74</v>
      </c>
      <c r="AZ57" s="127">
        <f t="shared" si="4"/>
        <v>612</v>
      </c>
      <c r="BA57" s="129">
        <v>87</v>
      </c>
      <c r="BB57" s="129">
        <v>67</v>
      </c>
      <c r="BC57" s="129">
        <v>62</v>
      </c>
      <c r="BD57" s="129">
        <v>74</v>
      </c>
      <c r="BE57" s="129">
        <v>77</v>
      </c>
      <c r="BF57" s="129">
        <v>85</v>
      </c>
      <c r="BG57" s="129">
        <v>72</v>
      </c>
      <c r="BH57" s="129">
        <v>65</v>
      </c>
      <c r="BI57" s="129">
        <v>67</v>
      </c>
      <c r="BJ57" s="130">
        <f t="shared" si="8"/>
        <v>656</v>
      </c>
      <c r="BK57" s="131">
        <f t="shared" si="9"/>
        <v>3801</v>
      </c>
      <c r="BL57" s="132"/>
      <c r="BM57" s="133">
        <f t="shared" si="10"/>
        <v>80.021052631578954</v>
      </c>
      <c r="BN57" s="79">
        <f>RANK($BM57,$BM$9:$BM208)</f>
        <v>10</v>
      </c>
      <c r="BO57" s="79">
        <f t="shared" si="11"/>
        <v>24</v>
      </c>
      <c r="BP57" s="79">
        <f t="shared" si="12"/>
        <v>24</v>
      </c>
      <c r="BQ57" s="79">
        <f t="shared" si="13"/>
        <v>22</v>
      </c>
      <c r="BR57" s="79">
        <f t="shared" si="14"/>
        <v>21</v>
      </c>
      <c r="BS57" s="79">
        <f t="shared" si="15"/>
        <v>22</v>
      </c>
      <c r="BT57" s="79">
        <f t="shared" si="16"/>
        <v>24</v>
      </c>
      <c r="BU57" s="134">
        <f t="shared" si="17"/>
        <v>137</v>
      </c>
      <c r="BV57" s="134"/>
      <c r="BW57" s="80">
        <f t="shared" si="18"/>
        <v>0</v>
      </c>
      <c r="BX57" s="81">
        <f t="shared" si="19"/>
        <v>0</v>
      </c>
      <c r="BY57" s="81">
        <f t="shared" si="20"/>
        <v>0</v>
      </c>
      <c r="BZ57" s="81">
        <f t="shared" si="21"/>
        <v>1</v>
      </c>
      <c r="CE57" s="22"/>
    </row>
    <row r="58" spans="1:83" s="8" customFormat="1" ht="30" customHeight="1">
      <c r="A58" s="111">
        <v>50</v>
      </c>
      <c r="B58" s="126" t="s">
        <v>141</v>
      </c>
      <c r="C58" s="135" t="s">
        <v>142</v>
      </c>
      <c r="D58" s="74">
        <v>71</v>
      </c>
      <c r="E58" s="74">
        <v>67</v>
      </c>
      <c r="F58" s="74">
        <v>58</v>
      </c>
      <c r="G58" s="74">
        <v>72</v>
      </c>
      <c r="H58" s="74">
        <v>61</v>
      </c>
      <c r="I58" s="74">
        <v>47</v>
      </c>
      <c r="J58" s="74">
        <v>56</v>
      </c>
      <c r="K58" s="74">
        <v>64</v>
      </c>
      <c r="L58" s="74">
        <v>71</v>
      </c>
      <c r="M58" s="87">
        <f t="shared" si="0"/>
        <v>567</v>
      </c>
      <c r="N58" s="74">
        <v>75</v>
      </c>
      <c r="O58" s="74">
        <v>75</v>
      </c>
      <c r="P58" s="74">
        <v>78</v>
      </c>
      <c r="Q58" s="74">
        <v>68</v>
      </c>
      <c r="R58" s="74">
        <v>63</v>
      </c>
      <c r="S58" s="74">
        <v>98</v>
      </c>
      <c r="T58" s="74">
        <v>66</v>
      </c>
      <c r="U58" s="74">
        <v>68</v>
      </c>
      <c r="V58" s="74">
        <v>69</v>
      </c>
      <c r="W58" s="85">
        <f t="shared" si="1"/>
        <v>660</v>
      </c>
      <c r="X58" s="78">
        <v>58</v>
      </c>
      <c r="Y58" s="78">
        <v>66</v>
      </c>
      <c r="Z58" s="78">
        <v>47</v>
      </c>
      <c r="AA58" s="78">
        <v>68</v>
      </c>
      <c r="AB58" s="78">
        <v>62</v>
      </c>
      <c r="AC58" s="78">
        <v>74</v>
      </c>
      <c r="AD58" s="78">
        <v>66</v>
      </c>
      <c r="AE58" s="78">
        <v>69</v>
      </c>
      <c r="AF58" s="78">
        <v>44</v>
      </c>
      <c r="AG58" s="127">
        <f t="shared" si="2"/>
        <v>554</v>
      </c>
      <c r="AH58" s="128">
        <v>65</v>
      </c>
      <c r="AI58" s="128">
        <v>64</v>
      </c>
      <c r="AJ58" s="128">
        <v>84</v>
      </c>
      <c r="AK58" s="128">
        <v>52</v>
      </c>
      <c r="AL58" s="128">
        <v>72</v>
      </c>
      <c r="AM58" s="128">
        <v>70</v>
      </c>
      <c r="AN58" s="128">
        <v>67</v>
      </c>
      <c r="AO58" s="128">
        <v>55</v>
      </c>
      <c r="AP58" s="127">
        <f t="shared" si="3"/>
        <v>529</v>
      </c>
      <c r="AQ58" s="128">
        <v>56</v>
      </c>
      <c r="AR58" s="128">
        <v>70</v>
      </c>
      <c r="AS58" s="128">
        <v>65</v>
      </c>
      <c r="AT58" s="128">
        <v>52</v>
      </c>
      <c r="AU58" s="128">
        <v>54</v>
      </c>
      <c r="AV58" s="128">
        <v>38</v>
      </c>
      <c r="AW58" s="128">
        <v>67</v>
      </c>
      <c r="AX58" s="128">
        <v>60</v>
      </c>
      <c r="AY58" s="128">
        <v>52</v>
      </c>
      <c r="AZ58" s="127">
        <f t="shared" si="4"/>
        <v>514</v>
      </c>
      <c r="BA58" s="129">
        <v>59</v>
      </c>
      <c r="BB58" s="129">
        <v>67</v>
      </c>
      <c r="BC58" s="129">
        <v>57</v>
      </c>
      <c r="BD58" s="129">
        <v>73</v>
      </c>
      <c r="BE58" s="129">
        <v>46</v>
      </c>
      <c r="BF58" s="129">
        <v>64</v>
      </c>
      <c r="BG58" s="129">
        <v>66</v>
      </c>
      <c r="BH58" s="129">
        <v>57</v>
      </c>
      <c r="BI58" s="129">
        <v>57</v>
      </c>
      <c r="BJ58" s="130">
        <f t="shared" si="8"/>
        <v>546</v>
      </c>
      <c r="BK58" s="131">
        <f t="shared" si="9"/>
        <v>3370</v>
      </c>
      <c r="BL58" s="132"/>
      <c r="BM58" s="133">
        <f t="shared" si="10"/>
        <v>70.94736842105263</v>
      </c>
      <c r="BN58" s="79">
        <f>RANK($BM58,$BM$9:$BM209)</f>
        <v>65</v>
      </c>
      <c r="BO58" s="79">
        <f t="shared" si="11"/>
        <v>24</v>
      </c>
      <c r="BP58" s="79">
        <f t="shared" si="12"/>
        <v>24</v>
      </c>
      <c r="BQ58" s="79">
        <f t="shared" si="13"/>
        <v>22</v>
      </c>
      <c r="BR58" s="79">
        <f t="shared" si="14"/>
        <v>21</v>
      </c>
      <c r="BS58" s="79">
        <f t="shared" si="15"/>
        <v>22</v>
      </c>
      <c r="BT58" s="79">
        <f t="shared" si="16"/>
        <v>24</v>
      </c>
      <c r="BU58" s="134">
        <f t="shared" si="17"/>
        <v>137</v>
      </c>
      <c r="BV58" s="134"/>
      <c r="BW58" s="80">
        <f t="shared" si="18"/>
        <v>0</v>
      </c>
      <c r="BX58" s="81">
        <f t="shared" si="19"/>
        <v>0</v>
      </c>
      <c r="BY58" s="81">
        <f t="shared" si="20"/>
        <v>0</v>
      </c>
      <c r="BZ58" s="81">
        <f t="shared" si="21"/>
        <v>1</v>
      </c>
      <c r="CE58" s="22"/>
    </row>
    <row r="59" spans="1:83" s="8" customFormat="1" ht="30" customHeight="1">
      <c r="A59" s="125">
        <v>51</v>
      </c>
      <c r="B59" s="126" t="s">
        <v>143</v>
      </c>
      <c r="C59" s="90" t="s">
        <v>144</v>
      </c>
      <c r="D59" s="74">
        <v>56</v>
      </c>
      <c r="E59" s="74">
        <v>59</v>
      </c>
      <c r="F59" s="74">
        <v>46</v>
      </c>
      <c r="G59" s="74">
        <v>52</v>
      </c>
      <c r="H59" s="74">
        <v>55</v>
      </c>
      <c r="I59" s="74">
        <v>49</v>
      </c>
      <c r="J59" s="74">
        <v>60</v>
      </c>
      <c r="K59" s="74">
        <v>67</v>
      </c>
      <c r="L59" s="74">
        <v>72</v>
      </c>
      <c r="M59" s="87">
        <f t="shared" si="0"/>
        <v>516</v>
      </c>
      <c r="N59" s="74">
        <v>69</v>
      </c>
      <c r="O59" s="74">
        <v>79</v>
      </c>
      <c r="P59" s="74">
        <v>89</v>
      </c>
      <c r="Q59" s="74">
        <v>71</v>
      </c>
      <c r="R59" s="74">
        <v>80</v>
      </c>
      <c r="S59" s="74">
        <v>83</v>
      </c>
      <c r="T59" s="74">
        <v>63</v>
      </c>
      <c r="U59" s="74">
        <v>66</v>
      </c>
      <c r="V59" s="74">
        <v>70</v>
      </c>
      <c r="W59" s="85">
        <f t="shared" si="1"/>
        <v>670</v>
      </c>
      <c r="X59" s="78">
        <v>83</v>
      </c>
      <c r="Y59" s="78">
        <v>55</v>
      </c>
      <c r="Z59" s="78">
        <v>53</v>
      </c>
      <c r="AA59" s="78">
        <v>50</v>
      </c>
      <c r="AB59" s="78">
        <v>59</v>
      </c>
      <c r="AC59" s="78">
        <v>75</v>
      </c>
      <c r="AD59" s="78">
        <v>74</v>
      </c>
      <c r="AE59" s="78">
        <v>68</v>
      </c>
      <c r="AF59" s="78">
        <v>48</v>
      </c>
      <c r="AG59" s="127">
        <f t="shared" si="2"/>
        <v>565</v>
      </c>
      <c r="AH59" s="128">
        <v>67</v>
      </c>
      <c r="AI59" s="128">
        <v>55</v>
      </c>
      <c r="AJ59" s="128">
        <v>75</v>
      </c>
      <c r="AK59" s="128">
        <v>59</v>
      </c>
      <c r="AL59" s="128">
        <v>65</v>
      </c>
      <c r="AM59" s="128">
        <v>70</v>
      </c>
      <c r="AN59" s="128">
        <v>65</v>
      </c>
      <c r="AO59" s="128">
        <v>61</v>
      </c>
      <c r="AP59" s="127">
        <f t="shared" si="3"/>
        <v>517</v>
      </c>
      <c r="AQ59" s="128">
        <v>61</v>
      </c>
      <c r="AR59" s="128">
        <v>66</v>
      </c>
      <c r="AS59" s="128">
        <v>44</v>
      </c>
      <c r="AT59" s="128">
        <v>72</v>
      </c>
      <c r="AU59" s="128">
        <v>51</v>
      </c>
      <c r="AV59" s="128">
        <v>32</v>
      </c>
      <c r="AW59" s="128">
        <v>68</v>
      </c>
      <c r="AX59" s="128">
        <v>56</v>
      </c>
      <c r="AY59" s="128">
        <v>54</v>
      </c>
      <c r="AZ59" s="127">
        <f t="shared" si="4"/>
        <v>504</v>
      </c>
      <c r="BA59" s="129">
        <v>73</v>
      </c>
      <c r="BB59" s="129">
        <v>61</v>
      </c>
      <c r="BC59" s="129">
        <v>66</v>
      </c>
      <c r="BD59" s="129">
        <v>56</v>
      </c>
      <c r="BE59" s="129">
        <v>53</v>
      </c>
      <c r="BF59" s="129">
        <v>69</v>
      </c>
      <c r="BG59" s="129">
        <v>65</v>
      </c>
      <c r="BH59" s="129">
        <v>57</v>
      </c>
      <c r="BI59" s="129">
        <v>69</v>
      </c>
      <c r="BJ59" s="130">
        <f t="shared" si="8"/>
        <v>569</v>
      </c>
      <c r="BK59" s="131">
        <f t="shared" si="9"/>
        <v>3341</v>
      </c>
      <c r="BL59" s="132"/>
      <c r="BM59" s="133">
        <f t="shared" si="10"/>
        <v>70.336842105263159</v>
      </c>
      <c r="BN59" s="79">
        <f>RANK($BM59,$BM$9:$BM210)</f>
        <v>69</v>
      </c>
      <c r="BO59" s="79">
        <f t="shared" si="11"/>
        <v>24</v>
      </c>
      <c r="BP59" s="79">
        <f t="shared" si="12"/>
        <v>24</v>
      </c>
      <c r="BQ59" s="79">
        <f t="shared" si="13"/>
        <v>22</v>
      </c>
      <c r="BR59" s="79">
        <f t="shared" si="14"/>
        <v>21</v>
      </c>
      <c r="BS59" s="79">
        <f t="shared" si="15"/>
        <v>22</v>
      </c>
      <c r="BT59" s="79">
        <f t="shared" si="16"/>
        <v>24</v>
      </c>
      <c r="BU59" s="134">
        <f t="shared" si="17"/>
        <v>137</v>
      </c>
      <c r="BV59" s="134"/>
      <c r="BW59" s="80">
        <f t="shared" si="18"/>
        <v>0</v>
      </c>
      <c r="BX59" s="81">
        <f t="shared" si="19"/>
        <v>0</v>
      </c>
      <c r="BY59" s="81">
        <f t="shared" si="20"/>
        <v>0</v>
      </c>
      <c r="BZ59" s="81">
        <f t="shared" si="21"/>
        <v>1</v>
      </c>
      <c r="CE59" s="22"/>
    </row>
    <row r="60" spans="1:83" s="8" customFormat="1" ht="30" customHeight="1">
      <c r="A60" s="111">
        <v>52</v>
      </c>
      <c r="B60" s="126" t="s">
        <v>145</v>
      </c>
      <c r="C60" s="90" t="s">
        <v>146</v>
      </c>
      <c r="D60" s="74">
        <v>75</v>
      </c>
      <c r="E60" s="74">
        <v>56</v>
      </c>
      <c r="F60" s="74">
        <v>52</v>
      </c>
      <c r="G60" s="74">
        <v>47</v>
      </c>
      <c r="H60" s="74">
        <v>54</v>
      </c>
      <c r="I60" s="74">
        <v>49</v>
      </c>
      <c r="J60" s="74">
        <v>72</v>
      </c>
      <c r="K60" s="74">
        <v>59</v>
      </c>
      <c r="L60" s="74">
        <v>73</v>
      </c>
      <c r="M60" s="87">
        <f t="shared" si="0"/>
        <v>537</v>
      </c>
      <c r="N60" s="74">
        <v>71</v>
      </c>
      <c r="O60" s="74">
        <v>68</v>
      </c>
      <c r="P60" s="74">
        <v>56</v>
      </c>
      <c r="Q60" s="74">
        <v>46</v>
      </c>
      <c r="R60" s="74">
        <v>65</v>
      </c>
      <c r="S60" s="74">
        <v>85</v>
      </c>
      <c r="T60" s="74">
        <v>69</v>
      </c>
      <c r="U60" s="74">
        <v>68</v>
      </c>
      <c r="V60" s="74">
        <v>70</v>
      </c>
      <c r="W60" s="85">
        <f t="shared" si="1"/>
        <v>598</v>
      </c>
      <c r="X60" s="78">
        <v>59</v>
      </c>
      <c r="Y60" s="78">
        <v>74</v>
      </c>
      <c r="Z60" s="78">
        <v>51</v>
      </c>
      <c r="AA60" s="78">
        <v>55</v>
      </c>
      <c r="AB60" s="78">
        <v>47</v>
      </c>
      <c r="AC60" s="78">
        <v>74</v>
      </c>
      <c r="AD60" s="78">
        <v>74</v>
      </c>
      <c r="AE60" s="78">
        <v>69</v>
      </c>
      <c r="AF60" s="78">
        <v>47</v>
      </c>
      <c r="AG60" s="127">
        <f t="shared" si="2"/>
        <v>550</v>
      </c>
      <c r="AH60" s="128">
        <v>67</v>
      </c>
      <c r="AI60" s="128">
        <v>54</v>
      </c>
      <c r="AJ60" s="128">
        <v>64</v>
      </c>
      <c r="AK60" s="128">
        <v>49</v>
      </c>
      <c r="AL60" s="128">
        <v>71</v>
      </c>
      <c r="AM60" s="128">
        <v>69</v>
      </c>
      <c r="AN60" s="128">
        <v>68</v>
      </c>
      <c r="AO60" s="128">
        <v>68</v>
      </c>
      <c r="AP60" s="127">
        <f t="shared" si="3"/>
        <v>510</v>
      </c>
      <c r="AQ60" s="128">
        <v>77</v>
      </c>
      <c r="AR60" s="128">
        <v>55</v>
      </c>
      <c r="AS60" s="128">
        <v>40</v>
      </c>
      <c r="AT60" s="128">
        <v>52</v>
      </c>
      <c r="AU60" s="128">
        <v>55</v>
      </c>
      <c r="AV60" s="128">
        <v>34</v>
      </c>
      <c r="AW60" s="128">
        <v>73</v>
      </c>
      <c r="AX60" s="128">
        <v>65</v>
      </c>
      <c r="AY60" s="128">
        <v>67</v>
      </c>
      <c r="AZ60" s="127">
        <f t="shared" si="4"/>
        <v>518</v>
      </c>
      <c r="BA60" s="129">
        <v>53</v>
      </c>
      <c r="BB60" s="129">
        <v>46</v>
      </c>
      <c r="BC60" s="129">
        <v>74</v>
      </c>
      <c r="BD60" s="129">
        <v>44</v>
      </c>
      <c r="BE60" s="129">
        <v>42</v>
      </c>
      <c r="BF60" s="129">
        <v>64</v>
      </c>
      <c r="BG60" s="129">
        <v>66</v>
      </c>
      <c r="BH60" s="129">
        <v>67</v>
      </c>
      <c r="BI60" s="129">
        <v>63</v>
      </c>
      <c r="BJ60" s="130">
        <f t="shared" si="8"/>
        <v>519</v>
      </c>
      <c r="BK60" s="131">
        <f t="shared" si="9"/>
        <v>3232</v>
      </c>
      <c r="BL60" s="132"/>
      <c r="BM60" s="133">
        <f t="shared" si="10"/>
        <v>68.042105263157893</v>
      </c>
      <c r="BN60" s="79">
        <f>RANK($BM60,$BM$9:$BM211)</f>
        <v>81</v>
      </c>
      <c r="BO60" s="79">
        <f t="shared" si="11"/>
        <v>24</v>
      </c>
      <c r="BP60" s="79">
        <f t="shared" si="12"/>
        <v>24</v>
      </c>
      <c r="BQ60" s="79">
        <f t="shared" si="13"/>
        <v>22</v>
      </c>
      <c r="BR60" s="79">
        <f t="shared" si="14"/>
        <v>21</v>
      </c>
      <c r="BS60" s="79">
        <f t="shared" si="15"/>
        <v>22</v>
      </c>
      <c r="BT60" s="79">
        <f t="shared" si="16"/>
        <v>24</v>
      </c>
      <c r="BU60" s="134">
        <f t="shared" si="17"/>
        <v>137</v>
      </c>
      <c r="BV60" s="134"/>
      <c r="BW60" s="80">
        <f t="shared" si="18"/>
        <v>0</v>
      </c>
      <c r="BX60" s="81">
        <f t="shared" si="19"/>
        <v>0</v>
      </c>
      <c r="BY60" s="81">
        <f t="shared" si="20"/>
        <v>1</v>
      </c>
      <c r="BZ60" s="81">
        <f t="shared" si="21"/>
        <v>0</v>
      </c>
      <c r="CE60" s="22"/>
    </row>
    <row r="61" spans="1:83" s="8" customFormat="1" ht="30" customHeight="1">
      <c r="A61" s="125">
        <v>53</v>
      </c>
      <c r="B61" s="126" t="s">
        <v>147</v>
      </c>
      <c r="C61" s="141" t="s">
        <v>148</v>
      </c>
      <c r="D61" s="74">
        <v>79</v>
      </c>
      <c r="E61" s="74">
        <v>57</v>
      </c>
      <c r="F61" s="74">
        <v>69</v>
      </c>
      <c r="G61" s="74">
        <v>57</v>
      </c>
      <c r="H61" s="74">
        <v>79</v>
      </c>
      <c r="I61" s="74">
        <v>54</v>
      </c>
      <c r="J61" s="74">
        <v>72</v>
      </c>
      <c r="K61" s="74">
        <v>73</v>
      </c>
      <c r="L61" s="74">
        <v>75</v>
      </c>
      <c r="M61" s="87">
        <f t="shared" si="0"/>
        <v>615</v>
      </c>
      <c r="N61" s="74">
        <v>75</v>
      </c>
      <c r="O61" s="74">
        <v>77</v>
      </c>
      <c r="P61" s="74">
        <v>73</v>
      </c>
      <c r="Q61" s="74">
        <v>60</v>
      </c>
      <c r="R61" s="74">
        <v>70</v>
      </c>
      <c r="S61" s="74">
        <v>84</v>
      </c>
      <c r="T61" s="74">
        <v>66</v>
      </c>
      <c r="U61" s="74">
        <v>70</v>
      </c>
      <c r="V61" s="74">
        <v>71</v>
      </c>
      <c r="W61" s="85">
        <f t="shared" si="1"/>
        <v>646</v>
      </c>
      <c r="X61" s="78">
        <v>74</v>
      </c>
      <c r="Y61" s="78">
        <v>84</v>
      </c>
      <c r="Z61" s="78">
        <v>57</v>
      </c>
      <c r="AA61" s="78">
        <v>65</v>
      </c>
      <c r="AB61" s="78">
        <v>82</v>
      </c>
      <c r="AC61" s="78">
        <v>69</v>
      </c>
      <c r="AD61" s="78">
        <v>63</v>
      </c>
      <c r="AE61" s="78">
        <v>65</v>
      </c>
      <c r="AF61" s="78">
        <v>45</v>
      </c>
      <c r="AG61" s="127">
        <f t="shared" si="2"/>
        <v>604</v>
      </c>
      <c r="AH61" s="128">
        <v>90</v>
      </c>
      <c r="AI61" s="128">
        <v>67</v>
      </c>
      <c r="AJ61" s="128">
        <v>65</v>
      </c>
      <c r="AK61" s="128">
        <v>61</v>
      </c>
      <c r="AL61" s="128">
        <v>74</v>
      </c>
      <c r="AM61" s="128">
        <v>66</v>
      </c>
      <c r="AN61" s="128">
        <v>53</v>
      </c>
      <c r="AO61" s="128">
        <v>60</v>
      </c>
      <c r="AP61" s="127">
        <f t="shared" si="3"/>
        <v>536</v>
      </c>
      <c r="AQ61" s="128">
        <v>44</v>
      </c>
      <c r="AR61" s="128">
        <v>50</v>
      </c>
      <c r="AS61" s="128">
        <v>58</v>
      </c>
      <c r="AT61" s="128">
        <v>57</v>
      </c>
      <c r="AU61" s="128">
        <v>65</v>
      </c>
      <c r="AV61" s="128">
        <v>30</v>
      </c>
      <c r="AW61" s="128">
        <v>67</v>
      </c>
      <c r="AX61" s="128">
        <v>47</v>
      </c>
      <c r="AY61" s="128">
        <v>44</v>
      </c>
      <c r="AZ61" s="127">
        <f t="shared" si="4"/>
        <v>462</v>
      </c>
      <c r="BA61" s="129">
        <v>90</v>
      </c>
      <c r="BB61" s="129">
        <v>55</v>
      </c>
      <c r="BC61" s="129">
        <v>60</v>
      </c>
      <c r="BD61" s="129">
        <v>67</v>
      </c>
      <c r="BE61" s="129">
        <v>74</v>
      </c>
      <c r="BF61" s="129">
        <v>84</v>
      </c>
      <c r="BG61" s="129">
        <v>62</v>
      </c>
      <c r="BH61" s="129">
        <v>60</v>
      </c>
      <c r="BI61" s="129">
        <v>55</v>
      </c>
      <c r="BJ61" s="130">
        <f t="shared" si="8"/>
        <v>607</v>
      </c>
      <c r="BK61" s="131">
        <f t="shared" si="9"/>
        <v>3470</v>
      </c>
      <c r="BL61" s="132"/>
      <c r="BM61" s="133">
        <f t="shared" si="10"/>
        <v>73.05263157894737</v>
      </c>
      <c r="BN61" s="79">
        <f>RANK($BM61,$BM$9:$BM212)</f>
        <v>51</v>
      </c>
      <c r="BO61" s="79">
        <f t="shared" si="11"/>
        <v>24</v>
      </c>
      <c r="BP61" s="79">
        <f t="shared" si="12"/>
        <v>24</v>
      </c>
      <c r="BQ61" s="79">
        <f t="shared" si="13"/>
        <v>22</v>
      </c>
      <c r="BR61" s="79">
        <f t="shared" si="14"/>
        <v>21</v>
      </c>
      <c r="BS61" s="79">
        <f t="shared" si="15"/>
        <v>22</v>
      </c>
      <c r="BT61" s="79">
        <f t="shared" si="16"/>
        <v>24</v>
      </c>
      <c r="BU61" s="134">
        <f t="shared" si="17"/>
        <v>137</v>
      </c>
      <c r="BV61" s="134"/>
      <c r="BW61" s="80">
        <f t="shared" si="18"/>
        <v>0</v>
      </c>
      <c r="BX61" s="81">
        <f t="shared" si="19"/>
        <v>0</v>
      </c>
      <c r="BY61" s="81">
        <f t="shared" si="20"/>
        <v>0</v>
      </c>
      <c r="BZ61" s="81">
        <f t="shared" si="21"/>
        <v>1</v>
      </c>
      <c r="CE61" s="22"/>
    </row>
    <row r="62" spans="1:83" s="8" customFormat="1" ht="30" customHeight="1">
      <c r="A62" s="111">
        <v>54</v>
      </c>
      <c r="B62" s="126" t="s">
        <v>149</v>
      </c>
      <c r="C62" s="90" t="s">
        <v>150</v>
      </c>
      <c r="D62" s="74">
        <v>66</v>
      </c>
      <c r="E62" s="74">
        <v>50</v>
      </c>
      <c r="F62" s="74">
        <v>46</v>
      </c>
      <c r="G62" s="74">
        <v>51</v>
      </c>
      <c r="H62" s="74">
        <v>50</v>
      </c>
      <c r="I62" s="74">
        <v>61</v>
      </c>
      <c r="J62" s="74">
        <v>60</v>
      </c>
      <c r="K62" s="74">
        <v>70</v>
      </c>
      <c r="L62" s="74">
        <v>69</v>
      </c>
      <c r="M62" s="87">
        <f t="shared" si="0"/>
        <v>523</v>
      </c>
      <c r="N62" s="74">
        <v>58</v>
      </c>
      <c r="O62" s="74">
        <v>49</v>
      </c>
      <c r="P62" s="74">
        <v>67</v>
      </c>
      <c r="Q62" s="74">
        <v>61</v>
      </c>
      <c r="R62" s="74">
        <v>66</v>
      </c>
      <c r="S62" s="74">
        <v>54</v>
      </c>
      <c r="T62" s="74">
        <v>60</v>
      </c>
      <c r="U62" s="74">
        <v>64</v>
      </c>
      <c r="V62" s="74">
        <v>69</v>
      </c>
      <c r="W62" s="85">
        <f t="shared" si="1"/>
        <v>548</v>
      </c>
      <c r="X62" s="78">
        <v>50</v>
      </c>
      <c r="Y62" s="78">
        <v>52</v>
      </c>
      <c r="Z62" s="78">
        <v>69</v>
      </c>
      <c r="AA62" s="78">
        <v>63</v>
      </c>
      <c r="AB62" s="78">
        <v>74</v>
      </c>
      <c r="AC62" s="78">
        <v>71</v>
      </c>
      <c r="AD62" s="78">
        <v>59</v>
      </c>
      <c r="AE62" s="78">
        <v>62</v>
      </c>
      <c r="AF62" s="78">
        <v>40</v>
      </c>
      <c r="AG62" s="127">
        <f t="shared" si="2"/>
        <v>540</v>
      </c>
      <c r="AH62" s="128">
        <v>53</v>
      </c>
      <c r="AI62" s="128">
        <v>53</v>
      </c>
      <c r="AJ62" s="128">
        <v>71</v>
      </c>
      <c r="AK62" s="128">
        <v>44</v>
      </c>
      <c r="AL62" s="128">
        <v>63</v>
      </c>
      <c r="AM62" s="128">
        <v>68</v>
      </c>
      <c r="AN62" s="128">
        <v>61</v>
      </c>
      <c r="AO62" s="128">
        <v>58</v>
      </c>
      <c r="AP62" s="127">
        <f t="shared" si="3"/>
        <v>471</v>
      </c>
      <c r="AQ62" s="128">
        <v>63</v>
      </c>
      <c r="AR62" s="128">
        <v>64</v>
      </c>
      <c r="AS62" s="128">
        <v>59</v>
      </c>
      <c r="AT62" s="128">
        <v>44</v>
      </c>
      <c r="AU62" s="128">
        <v>71</v>
      </c>
      <c r="AV62" s="128">
        <v>29</v>
      </c>
      <c r="AW62" s="128">
        <v>65</v>
      </c>
      <c r="AX62" s="128">
        <v>61</v>
      </c>
      <c r="AY62" s="128">
        <v>49</v>
      </c>
      <c r="AZ62" s="127">
        <f t="shared" si="4"/>
        <v>505</v>
      </c>
      <c r="BA62" s="129">
        <v>67</v>
      </c>
      <c r="BB62" s="129">
        <v>73</v>
      </c>
      <c r="BC62" s="129">
        <v>60</v>
      </c>
      <c r="BD62" s="129">
        <v>61</v>
      </c>
      <c r="BE62" s="129">
        <v>53</v>
      </c>
      <c r="BF62" s="129">
        <v>60</v>
      </c>
      <c r="BG62" s="129">
        <v>62</v>
      </c>
      <c r="BH62" s="129">
        <v>56</v>
      </c>
      <c r="BI62" s="129">
        <v>58</v>
      </c>
      <c r="BJ62" s="130">
        <f t="shared" si="8"/>
        <v>550</v>
      </c>
      <c r="BK62" s="131">
        <f t="shared" si="9"/>
        <v>3137</v>
      </c>
      <c r="BL62" s="132"/>
      <c r="BM62" s="133">
        <f t="shared" si="10"/>
        <v>66.042105263157893</v>
      </c>
      <c r="BN62" s="79">
        <f>RANK($BM62,$BM$9:$BM213)</f>
        <v>105</v>
      </c>
      <c r="BO62" s="79">
        <f t="shared" si="11"/>
        <v>24</v>
      </c>
      <c r="BP62" s="79">
        <f t="shared" si="12"/>
        <v>24</v>
      </c>
      <c r="BQ62" s="79">
        <f t="shared" si="13"/>
        <v>22</v>
      </c>
      <c r="BR62" s="79">
        <f t="shared" si="14"/>
        <v>21</v>
      </c>
      <c r="BS62" s="79">
        <f t="shared" si="15"/>
        <v>22</v>
      </c>
      <c r="BT62" s="79">
        <f t="shared" si="16"/>
        <v>24</v>
      </c>
      <c r="BU62" s="134">
        <f t="shared" si="17"/>
        <v>137</v>
      </c>
      <c r="BV62" s="134"/>
      <c r="BW62" s="80">
        <f t="shared" si="18"/>
        <v>0</v>
      </c>
      <c r="BX62" s="81">
        <f t="shared" si="19"/>
        <v>0</v>
      </c>
      <c r="BY62" s="81">
        <f t="shared" si="20"/>
        <v>1</v>
      </c>
      <c r="BZ62" s="81">
        <f t="shared" si="21"/>
        <v>0</v>
      </c>
      <c r="CE62" s="22"/>
    </row>
    <row r="63" spans="1:83" s="8" customFormat="1" ht="30" customHeight="1">
      <c r="A63" s="125">
        <v>55</v>
      </c>
      <c r="B63" s="126" t="s">
        <v>151</v>
      </c>
      <c r="C63" s="90" t="s">
        <v>152</v>
      </c>
      <c r="D63" s="74">
        <v>79</v>
      </c>
      <c r="E63" s="74">
        <v>60</v>
      </c>
      <c r="F63" s="74">
        <v>53</v>
      </c>
      <c r="G63" s="74">
        <v>53</v>
      </c>
      <c r="H63" s="74">
        <v>45</v>
      </c>
      <c r="I63" s="74">
        <v>56</v>
      </c>
      <c r="J63" s="74">
        <v>69</v>
      </c>
      <c r="K63" s="74">
        <v>58</v>
      </c>
      <c r="L63" s="74">
        <v>73</v>
      </c>
      <c r="M63" s="87">
        <f t="shared" si="0"/>
        <v>546</v>
      </c>
      <c r="N63" s="74">
        <v>74</v>
      </c>
      <c r="O63" s="74">
        <v>69</v>
      </c>
      <c r="P63" s="74">
        <v>46</v>
      </c>
      <c r="Q63" s="74">
        <v>59</v>
      </c>
      <c r="R63" s="74">
        <v>62</v>
      </c>
      <c r="S63" s="142">
        <v>46</v>
      </c>
      <c r="T63" s="74">
        <v>66</v>
      </c>
      <c r="U63" s="74">
        <v>67</v>
      </c>
      <c r="V63" s="74">
        <v>70</v>
      </c>
      <c r="W63" s="85">
        <f t="shared" si="1"/>
        <v>559</v>
      </c>
      <c r="X63" s="78">
        <v>57</v>
      </c>
      <c r="Y63" s="78">
        <v>45</v>
      </c>
      <c r="Z63" s="78">
        <v>53</v>
      </c>
      <c r="AA63" s="78">
        <v>55</v>
      </c>
      <c r="AB63" s="78">
        <v>48</v>
      </c>
      <c r="AC63" s="78">
        <v>70</v>
      </c>
      <c r="AD63" s="78">
        <v>66</v>
      </c>
      <c r="AE63" s="78">
        <v>65</v>
      </c>
      <c r="AF63" s="78">
        <v>43</v>
      </c>
      <c r="AG63" s="127">
        <f t="shared" si="2"/>
        <v>502</v>
      </c>
      <c r="AH63" s="128">
        <v>65</v>
      </c>
      <c r="AI63" s="128">
        <v>54</v>
      </c>
      <c r="AJ63" s="128">
        <v>66</v>
      </c>
      <c r="AK63" s="128">
        <v>47</v>
      </c>
      <c r="AL63" s="128">
        <v>67</v>
      </c>
      <c r="AM63" s="128">
        <v>67</v>
      </c>
      <c r="AN63" s="128">
        <v>58</v>
      </c>
      <c r="AO63" s="128">
        <v>62</v>
      </c>
      <c r="AP63" s="127">
        <f t="shared" si="3"/>
        <v>486</v>
      </c>
      <c r="AQ63" s="128">
        <v>55</v>
      </c>
      <c r="AR63" s="128">
        <v>52</v>
      </c>
      <c r="AS63" s="128">
        <v>49</v>
      </c>
      <c r="AT63" s="128">
        <v>69</v>
      </c>
      <c r="AU63" s="128">
        <v>59</v>
      </c>
      <c r="AV63" s="128">
        <v>32</v>
      </c>
      <c r="AW63" s="128">
        <v>69</v>
      </c>
      <c r="AX63" s="128">
        <v>61</v>
      </c>
      <c r="AY63" s="128">
        <v>48</v>
      </c>
      <c r="AZ63" s="127">
        <f t="shared" si="4"/>
        <v>494</v>
      </c>
      <c r="BA63" s="129">
        <v>75</v>
      </c>
      <c r="BB63" s="129">
        <v>61</v>
      </c>
      <c r="BC63" s="129">
        <v>56</v>
      </c>
      <c r="BD63" s="129">
        <v>50</v>
      </c>
      <c r="BE63" s="129">
        <v>63</v>
      </c>
      <c r="BF63" s="129">
        <v>70</v>
      </c>
      <c r="BG63" s="129">
        <v>61</v>
      </c>
      <c r="BH63" s="129">
        <v>57</v>
      </c>
      <c r="BI63" s="129">
        <v>56</v>
      </c>
      <c r="BJ63" s="130">
        <f t="shared" si="8"/>
        <v>549</v>
      </c>
      <c r="BK63" s="131">
        <f t="shared" si="9"/>
        <v>3136</v>
      </c>
      <c r="BL63" s="132"/>
      <c r="BM63" s="133">
        <f t="shared" si="10"/>
        <v>66.021052631578954</v>
      </c>
      <c r="BN63" s="79">
        <f>RANK($BM63,$BM$9:$BM214)</f>
        <v>106</v>
      </c>
      <c r="BO63" s="79">
        <f t="shared" si="11"/>
        <v>24</v>
      </c>
      <c r="BP63" s="79">
        <f t="shared" si="12"/>
        <v>24</v>
      </c>
      <c r="BQ63" s="79">
        <f t="shared" si="13"/>
        <v>22</v>
      </c>
      <c r="BR63" s="79">
        <f t="shared" si="14"/>
        <v>21</v>
      </c>
      <c r="BS63" s="79">
        <f t="shared" si="15"/>
        <v>22</v>
      </c>
      <c r="BT63" s="79">
        <f t="shared" si="16"/>
        <v>24</v>
      </c>
      <c r="BU63" s="134">
        <f t="shared" si="17"/>
        <v>137</v>
      </c>
      <c r="BV63" s="134"/>
      <c r="BW63" s="80">
        <f t="shared" si="18"/>
        <v>0</v>
      </c>
      <c r="BX63" s="81">
        <f t="shared" si="19"/>
        <v>0</v>
      </c>
      <c r="BY63" s="81">
        <f t="shared" si="20"/>
        <v>1</v>
      </c>
      <c r="BZ63" s="81">
        <f t="shared" si="21"/>
        <v>0</v>
      </c>
      <c r="CE63" s="22"/>
    </row>
    <row r="64" spans="1:83" s="8" customFormat="1" ht="30" customHeight="1">
      <c r="A64" s="111">
        <v>56</v>
      </c>
      <c r="B64" s="126" t="s">
        <v>153</v>
      </c>
      <c r="C64" s="90" t="s">
        <v>154</v>
      </c>
      <c r="D64" s="74">
        <v>68</v>
      </c>
      <c r="E64" s="74">
        <v>51</v>
      </c>
      <c r="F64" s="74">
        <v>49</v>
      </c>
      <c r="G64" s="74">
        <v>50</v>
      </c>
      <c r="H64" s="74">
        <v>45</v>
      </c>
      <c r="I64" s="83">
        <v>66</v>
      </c>
      <c r="J64" s="74">
        <v>57</v>
      </c>
      <c r="K64" s="74">
        <v>71</v>
      </c>
      <c r="L64" s="74">
        <v>70</v>
      </c>
      <c r="M64" s="87">
        <f t="shared" si="0"/>
        <v>527</v>
      </c>
      <c r="N64" s="74">
        <v>71</v>
      </c>
      <c r="O64" s="74">
        <v>66</v>
      </c>
      <c r="P64" s="74">
        <v>56</v>
      </c>
      <c r="Q64" s="74">
        <v>47</v>
      </c>
      <c r="R64" s="74">
        <v>71</v>
      </c>
      <c r="S64" s="74">
        <v>90</v>
      </c>
      <c r="T64" s="74">
        <v>63</v>
      </c>
      <c r="U64" s="74">
        <v>63</v>
      </c>
      <c r="V64" s="74">
        <v>68</v>
      </c>
      <c r="W64" s="85">
        <f t="shared" si="1"/>
        <v>595</v>
      </c>
      <c r="X64" s="78">
        <v>70</v>
      </c>
      <c r="Y64" s="78">
        <v>73</v>
      </c>
      <c r="Z64" s="78">
        <v>48</v>
      </c>
      <c r="AA64" s="78">
        <v>59</v>
      </c>
      <c r="AB64" s="78">
        <v>55</v>
      </c>
      <c r="AC64" s="78">
        <v>69</v>
      </c>
      <c r="AD64" s="78">
        <v>63</v>
      </c>
      <c r="AE64" s="78">
        <v>63</v>
      </c>
      <c r="AF64" s="78">
        <v>45</v>
      </c>
      <c r="AG64" s="127">
        <f t="shared" si="2"/>
        <v>545</v>
      </c>
      <c r="AH64" s="128">
        <v>67</v>
      </c>
      <c r="AI64" s="128">
        <v>56</v>
      </c>
      <c r="AJ64" s="128">
        <v>64</v>
      </c>
      <c r="AK64" s="128">
        <v>56</v>
      </c>
      <c r="AL64" s="128">
        <v>73</v>
      </c>
      <c r="AM64" s="128">
        <v>68</v>
      </c>
      <c r="AN64" s="128">
        <v>61</v>
      </c>
      <c r="AO64" s="128">
        <v>60</v>
      </c>
      <c r="AP64" s="127">
        <f t="shared" si="3"/>
        <v>505</v>
      </c>
      <c r="AQ64" s="128">
        <v>66</v>
      </c>
      <c r="AR64" s="128">
        <v>60</v>
      </c>
      <c r="AS64" s="128">
        <v>43</v>
      </c>
      <c r="AT64" s="128">
        <v>53</v>
      </c>
      <c r="AU64" s="128">
        <v>40</v>
      </c>
      <c r="AV64" s="128">
        <v>30</v>
      </c>
      <c r="AW64" s="128">
        <v>66</v>
      </c>
      <c r="AX64" s="128">
        <v>60</v>
      </c>
      <c r="AY64" s="128">
        <v>44</v>
      </c>
      <c r="AZ64" s="127">
        <f t="shared" si="4"/>
        <v>462</v>
      </c>
      <c r="BA64" s="129">
        <v>63</v>
      </c>
      <c r="BB64" s="129">
        <v>51</v>
      </c>
      <c r="BC64" s="129">
        <v>64</v>
      </c>
      <c r="BD64" s="129">
        <v>65</v>
      </c>
      <c r="BE64" s="129">
        <v>59</v>
      </c>
      <c r="BF64" s="129">
        <v>67</v>
      </c>
      <c r="BG64" s="129">
        <v>61</v>
      </c>
      <c r="BH64" s="129">
        <v>57</v>
      </c>
      <c r="BI64" s="129">
        <v>57</v>
      </c>
      <c r="BJ64" s="130">
        <f t="shared" si="8"/>
        <v>544</v>
      </c>
      <c r="BK64" s="131">
        <f t="shared" si="9"/>
        <v>3178</v>
      </c>
      <c r="BL64" s="132"/>
      <c r="BM64" s="133">
        <f t="shared" si="10"/>
        <v>66.905263157894737</v>
      </c>
      <c r="BN64" s="79">
        <f>RANK($BM64,$BM$9:$BM215)</f>
        <v>96</v>
      </c>
      <c r="BO64" s="79">
        <f t="shared" si="11"/>
        <v>24</v>
      </c>
      <c r="BP64" s="79">
        <f t="shared" si="12"/>
        <v>24</v>
      </c>
      <c r="BQ64" s="79">
        <f t="shared" si="13"/>
        <v>22</v>
      </c>
      <c r="BR64" s="79">
        <f t="shared" si="14"/>
        <v>21</v>
      </c>
      <c r="BS64" s="79">
        <f t="shared" si="15"/>
        <v>22</v>
      </c>
      <c r="BT64" s="79">
        <f t="shared" si="16"/>
        <v>24</v>
      </c>
      <c r="BU64" s="134">
        <f t="shared" si="17"/>
        <v>137</v>
      </c>
      <c r="BV64" s="134"/>
      <c r="BW64" s="80">
        <f t="shared" si="18"/>
        <v>0</v>
      </c>
      <c r="BX64" s="81">
        <f t="shared" si="19"/>
        <v>0</v>
      </c>
      <c r="BY64" s="81">
        <f t="shared" si="20"/>
        <v>1</v>
      </c>
      <c r="BZ64" s="81">
        <f t="shared" si="21"/>
        <v>0</v>
      </c>
      <c r="CE64" s="22"/>
    </row>
    <row r="65" spans="1:83" s="8" customFormat="1" ht="30" customHeight="1">
      <c r="A65" s="125">
        <v>57</v>
      </c>
      <c r="B65" s="126" t="s">
        <v>155</v>
      </c>
      <c r="C65" s="90" t="s">
        <v>156</v>
      </c>
      <c r="D65" s="74">
        <v>76</v>
      </c>
      <c r="E65" s="74">
        <v>69</v>
      </c>
      <c r="F65" s="74">
        <v>61</v>
      </c>
      <c r="G65" s="74">
        <v>58</v>
      </c>
      <c r="H65" s="74">
        <v>72</v>
      </c>
      <c r="I65" s="74">
        <v>52</v>
      </c>
      <c r="J65" s="74">
        <v>60</v>
      </c>
      <c r="K65" s="74">
        <v>67</v>
      </c>
      <c r="L65" s="74">
        <v>74</v>
      </c>
      <c r="M65" s="87">
        <f t="shared" si="0"/>
        <v>589</v>
      </c>
      <c r="N65" s="74">
        <v>70</v>
      </c>
      <c r="O65" s="74">
        <v>82</v>
      </c>
      <c r="P65" s="74">
        <v>71</v>
      </c>
      <c r="Q65" s="74">
        <v>49</v>
      </c>
      <c r="R65" s="74">
        <v>62</v>
      </c>
      <c r="S65" s="74">
        <v>93</v>
      </c>
      <c r="T65" s="74">
        <v>60</v>
      </c>
      <c r="U65" s="74">
        <v>71</v>
      </c>
      <c r="V65" s="74">
        <v>69</v>
      </c>
      <c r="W65" s="85">
        <f t="shared" si="1"/>
        <v>627</v>
      </c>
      <c r="X65" s="78">
        <v>77</v>
      </c>
      <c r="Y65" s="78">
        <v>71</v>
      </c>
      <c r="Z65" s="78">
        <v>52</v>
      </c>
      <c r="AA65" s="78">
        <v>84</v>
      </c>
      <c r="AB65" s="78">
        <v>71</v>
      </c>
      <c r="AC65" s="78">
        <v>75</v>
      </c>
      <c r="AD65" s="78">
        <v>73</v>
      </c>
      <c r="AE65" s="78">
        <v>71</v>
      </c>
      <c r="AF65" s="78">
        <v>50</v>
      </c>
      <c r="AG65" s="127">
        <f t="shared" si="2"/>
        <v>624</v>
      </c>
      <c r="AH65" s="128">
        <v>88</v>
      </c>
      <c r="AI65" s="128">
        <v>61</v>
      </c>
      <c r="AJ65" s="128">
        <v>66</v>
      </c>
      <c r="AK65" s="128">
        <v>63</v>
      </c>
      <c r="AL65" s="128">
        <v>72</v>
      </c>
      <c r="AM65" s="128">
        <v>70</v>
      </c>
      <c r="AN65" s="128">
        <v>71</v>
      </c>
      <c r="AO65" s="128">
        <v>63</v>
      </c>
      <c r="AP65" s="127">
        <f t="shared" si="3"/>
        <v>554</v>
      </c>
      <c r="AQ65" s="128">
        <v>63</v>
      </c>
      <c r="AR65" s="128">
        <v>51</v>
      </c>
      <c r="AS65" s="128">
        <v>40</v>
      </c>
      <c r="AT65" s="128">
        <v>74</v>
      </c>
      <c r="AU65" s="128">
        <v>47</v>
      </c>
      <c r="AV65" s="128">
        <v>32</v>
      </c>
      <c r="AW65" s="128">
        <v>70</v>
      </c>
      <c r="AX65" s="128">
        <v>66</v>
      </c>
      <c r="AY65" s="128">
        <v>60</v>
      </c>
      <c r="AZ65" s="127">
        <f t="shared" si="4"/>
        <v>503</v>
      </c>
      <c r="BA65" s="129">
        <v>82</v>
      </c>
      <c r="BB65" s="129">
        <v>63</v>
      </c>
      <c r="BC65" s="129">
        <v>65</v>
      </c>
      <c r="BD65" s="129">
        <v>61</v>
      </c>
      <c r="BE65" s="129">
        <v>72</v>
      </c>
      <c r="BF65" s="129">
        <v>86</v>
      </c>
      <c r="BG65" s="129">
        <v>69</v>
      </c>
      <c r="BH65" s="129">
        <v>71</v>
      </c>
      <c r="BI65" s="129">
        <v>64</v>
      </c>
      <c r="BJ65" s="130">
        <f t="shared" si="8"/>
        <v>633</v>
      </c>
      <c r="BK65" s="131">
        <f t="shared" si="9"/>
        <v>3530</v>
      </c>
      <c r="BL65" s="132"/>
      <c r="BM65" s="133">
        <f t="shared" si="10"/>
        <v>74.31578947368422</v>
      </c>
      <c r="BN65" s="79">
        <f>RANK($BM65,$BM$9:$BM216)</f>
        <v>36</v>
      </c>
      <c r="BO65" s="79">
        <f t="shared" si="11"/>
        <v>24</v>
      </c>
      <c r="BP65" s="79">
        <f t="shared" si="12"/>
        <v>24</v>
      </c>
      <c r="BQ65" s="79">
        <f t="shared" si="13"/>
        <v>22</v>
      </c>
      <c r="BR65" s="79">
        <f t="shared" si="14"/>
        <v>21</v>
      </c>
      <c r="BS65" s="79">
        <f t="shared" si="15"/>
        <v>22</v>
      </c>
      <c r="BT65" s="79">
        <f t="shared" si="16"/>
        <v>24</v>
      </c>
      <c r="BU65" s="134">
        <f t="shared" si="17"/>
        <v>137</v>
      </c>
      <c r="BV65" s="134"/>
      <c r="BW65" s="80">
        <f t="shared" si="18"/>
        <v>0</v>
      </c>
      <c r="BX65" s="81">
        <f t="shared" si="19"/>
        <v>0</v>
      </c>
      <c r="BY65" s="81">
        <f t="shared" si="20"/>
        <v>0</v>
      </c>
      <c r="BZ65" s="81">
        <f t="shared" si="21"/>
        <v>1</v>
      </c>
      <c r="CE65" s="22"/>
    </row>
    <row r="66" spans="1:83" s="8" customFormat="1" ht="30" customHeight="1">
      <c r="A66" s="111">
        <v>58</v>
      </c>
      <c r="B66" s="126" t="s">
        <v>157</v>
      </c>
      <c r="C66" s="90" t="s">
        <v>158</v>
      </c>
      <c r="D66" s="74">
        <v>76</v>
      </c>
      <c r="E66" s="74">
        <v>75</v>
      </c>
      <c r="F66" s="74">
        <v>63</v>
      </c>
      <c r="G66" s="74">
        <v>61</v>
      </c>
      <c r="H66" s="74">
        <v>61</v>
      </c>
      <c r="I66" s="74">
        <v>49</v>
      </c>
      <c r="J66" s="74">
        <v>60</v>
      </c>
      <c r="K66" s="74">
        <v>69</v>
      </c>
      <c r="L66" s="74">
        <v>71</v>
      </c>
      <c r="M66" s="87">
        <f t="shared" si="0"/>
        <v>585</v>
      </c>
      <c r="N66" s="74">
        <v>73</v>
      </c>
      <c r="O66" s="74">
        <v>75</v>
      </c>
      <c r="P66" s="74">
        <v>63</v>
      </c>
      <c r="Q66" s="74">
        <v>50</v>
      </c>
      <c r="R66" s="74">
        <v>70</v>
      </c>
      <c r="S66" s="74">
        <v>48</v>
      </c>
      <c r="T66" s="74">
        <v>60</v>
      </c>
      <c r="U66" s="74">
        <v>71</v>
      </c>
      <c r="V66" s="74">
        <v>69</v>
      </c>
      <c r="W66" s="85">
        <f t="shared" si="1"/>
        <v>579</v>
      </c>
      <c r="X66" s="78">
        <v>44</v>
      </c>
      <c r="Y66" s="78">
        <v>54</v>
      </c>
      <c r="Z66" s="78">
        <v>42</v>
      </c>
      <c r="AA66" s="78">
        <v>62</v>
      </c>
      <c r="AB66" s="78">
        <v>58</v>
      </c>
      <c r="AC66" s="78">
        <v>71</v>
      </c>
      <c r="AD66" s="78">
        <v>53</v>
      </c>
      <c r="AE66" s="78">
        <v>65</v>
      </c>
      <c r="AF66" s="78">
        <v>49</v>
      </c>
      <c r="AG66" s="127">
        <f t="shared" si="2"/>
        <v>498</v>
      </c>
      <c r="AH66" s="128">
        <v>61</v>
      </c>
      <c r="AI66" s="128">
        <v>50</v>
      </c>
      <c r="AJ66" s="128">
        <v>75</v>
      </c>
      <c r="AK66" s="128">
        <v>49</v>
      </c>
      <c r="AL66" s="128">
        <v>72</v>
      </c>
      <c r="AM66" s="128">
        <v>68</v>
      </c>
      <c r="AN66" s="128">
        <v>63</v>
      </c>
      <c r="AO66" s="128">
        <v>66</v>
      </c>
      <c r="AP66" s="127">
        <f t="shared" si="3"/>
        <v>504</v>
      </c>
      <c r="AQ66" s="128">
        <v>67</v>
      </c>
      <c r="AR66" s="128">
        <v>53</v>
      </c>
      <c r="AS66" s="128">
        <v>45</v>
      </c>
      <c r="AT66" s="128">
        <v>53</v>
      </c>
      <c r="AU66" s="128">
        <v>67</v>
      </c>
      <c r="AV66" s="128">
        <v>29</v>
      </c>
      <c r="AW66" s="128">
        <v>65</v>
      </c>
      <c r="AX66" s="128">
        <v>59</v>
      </c>
      <c r="AY66" s="128">
        <v>47</v>
      </c>
      <c r="AZ66" s="127">
        <f t="shared" si="4"/>
        <v>485</v>
      </c>
      <c r="BA66" s="129">
        <v>48</v>
      </c>
      <c r="BB66" s="129">
        <v>52</v>
      </c>
      <c r="BC66" s="129">
        <v>52</v>
      </c>
      <c r="BD66" s="129">
        <v>53</v>
      </c>
      <c r="BE66" s="129">
        <v>49</v>
      </c>
      <c r="BF66" s="129">
        <v>52</v>
      </c>
      <c r="BG66" s="129">
        <v>67</v>
      </c>
      <c r="BH66" s="129">
        <v>64</v>
      </c>
      <c r="BI66" s="129">
        <v>54</v>
      </c>
      <c r="BJ66" s="130">
        <f t="shared" si="8"/>
        <v>491</v>
      </c>
      <c r="BK66" s="131">
        <f t="shared" si="9"/>
        <v>3142</v>
      </c>
      <c r="BL66" s="132"/>
      <c r="BM66" s="133">
        <f t="shared" si="10"/>
        <v>66.147368421052633</v>
      </c>
      <c r="BN66" s="79">
        <f>RANK($BM66,$BM$9:$BM217)</f>
        <v>103</v>
      </c>
      <c r="BO66" s="79">
        <f t="shared" si="11"/>
        <v>24</v>
      </c>
      <c r="BP66" s="79">
        <f t="shared" si="12"/>
        <v>24</v>
      </c>
      <c r="BQ66" s="79">
        <f t="shared" si="13"/>
        <v>22</v>
      </c>
      <c r="BR66" s="79">
        <f t="shared" si="14"/>
        <v>21</v>
      </c>
      <c r="BS66" s="79">
        <f t="shared" si="15"/>
        <v>22</v>
      </c>
      <c r="BT66" s="79">
        <f t="shared" si="16"/>
        <v>24</v>
      </c>
      <c r="BU66" s="134">
        <f t="shared" si="17"/>
        <v>137</v>
      </c>
      <c r="BV66" s="134"/>
      <c r="BW66" s="80">
        <f t="shared" si="18"/>
        <v>0</v>
      </c>
      <c r="BX66" s="81">
        <f t="shared" si="19"/>
        <v>0</v>
      </c>
      <c r="BY66" s="81">
        <f t="shared" si="20"/>
        <v>1</v>
      </c>
      <c r="BZ66" s="81">
        <f t="shared" si="21"/>
        <v>0</v>
      </c>
      <c r="CE66" s="22"/>
    </row>
    <row r="67" spans="1:83" s="8" customFormat="1" ht="30" customHeight="1">
      <c r="A67" s="125">
        <v>59</v>
      </c>
      <c r="B67" s="126" t="s">
        <v>159</v>
      </c>
      <c r="C67" s="90" t="s">
        <v>160</v>
      </c>
      <c r="D67" s="74">
        <v>53</v>
      </c>
      <c r="E67" s="74">
        <v>41</v>
      </c>
      <c r="F67" s="74">
        <v>43</v>
      </c>
      <c r="G67" s="74">
        <v>67</v>
      </c>
      <c r="H67" s="74">
        <v>51</v>
      </c>
      <c r="I67" s="74">
        <v>50</v>
      </c>
      <c r="J67" s="74">
        <v>58</v>
      </c>
      <c r="K67" s="74">
        <v>63</v>
      </c>
      <c r="L67" s="74">
        <v>72</v>
      </c>
      <c r="M67" s="87">
        <f t="shared" si="0"/>
        <v>498</v>
      </c>
      <c r="N67" s="74">
        <v>67</v>
      </c>
      <c r="O67" s="74">
        <v>62</v>
      </c>
      <c r="P67" s="74">
        <v>43</v>
      </c>
      <c r="Q67" s="143">
        <v>51</v>
      </c>
      <c r="R67" s="74">
        <v>64</v>
      </c>
      <c r="S67" s="74">
        <v>70</v>
      </c>
      <c r="T67" s="74">
        <v>60</v>
      </c>
      <c r="U67" s="74">
        <v>62</v>
      </c>
      <c r="V67" s="74">
        <v>70</v>
      </c>
      <c r="W67" s="85">
        <f t="shared" si="1"/>
        <v>549</v>
      </c>
      <c r="X67" s="78">
        <v>68</v>
      </c>
      <c r="Y67" s="78">
        <v>50</v>
      </c>
      <c r="Z67" s="78">
        <v>60</v>
      </c>
      <c r="AA67" s="78">
        <v>53</v>
      </c>
      <c r="AB67" s="78">
        <v>50</v>
      </c>
      <c r="AC67" s="78">
        <v>70</v>
      </c>
      <c r="AD67" s="78">
        <v>71</v>
      </c>
      <c r="AE67" s="78">
        <v>58</v>
      </c>
      <c r="AF67" s="78">
        <v>43</v>
      </c>
      <c r="AG67" s="127">
        <f t="shared" si="2"/>
        <v>523</v>
      </c>
      <c r="AH67" s="128">
        <v>73</v>
      </c>
      <c r="AI67" s="128">
        <v>49</v>
      </c>
      <c r="AJ67" s="128">
        <v>65</v>
      </c>
      <c r="AK67" s="128">
        <v>47</v>
      </c>
      <c r="AL67" s="128">
        <v>65</v>
      </c>
      <c r="AM67" s="128">
        <v>66</v>
      </c>
      <c r="AN67" s="128">
        <v>52</v>
      </c>
      <c r="AO67" s="128">
        <v>57</v>
      </c>
      <c r="AP67" s="127">
        <f t="shared" si="3"/>
        <v>474</v>
      </c>
      <c r="AQ67" s="128">
        <v>51</v>
      </c>
      <c r="AR67" s="128">
        <v>56</v>
      </c>
      <c r="AS67" s="128">
        <v>42</v>
      </c>
      <c r="AT67" s="128">
        <v>59</v>
      </c>
      <c r="AU67" s="128">
        <v>52</v>
      </c>
      <c r="AV67" s="128">
        <v>28</v>
      </c>
      <c r="AW67" s="128">
        <v>66</v>
      </c>
      <c r="AX67" s="128">
        <v>58</v>
      </c>
      <c r="AY67" s="128">
        <v>47</v>
      </c>
      <c r="AZ67" s="127">
        <f t="shared" si="4"/>
        <v>459</v>
      </c>
      <c r="BA67" s="129">
        <v>75</v>
      </c>
      <c r="BB67" s="129">
        <v>57</v>
      </c>
      <c r="BC67" s="129">
        <v>59</v>
      </c>
      <c r="BD67" s="129">
        <v>51</v>
      </c>
      <c r="BE67" s="129">
        <v>49</v>
      </c>
      <c r="BF67" s="129">
        <v>73</v>
      </c>
      <c r="BG67" s="129">
        <v>65</v>
      </c>
      <c r="BH67" s="129">
        <v>65</v>
      </c>
      <c r="BI67" s="129">
        <v>57</v>
      </c>
      <c r="BJ67" s="130">
        <f t="shared" si="8"/>
        <v>551</v>
      </c>
      <c r="BK67" s="131">
        <f t="shared" si="9"/>
        <v>3054</v>
      </c>
      <c r="BL67" s="132"/>
      <c r="BM67" s="133">
        <f t="shared" si="10"/>
        <v>64.294736842105266</v>
      </c>
      <c r="BN67" s="79">
        <f>RANK($BM67,$BM$9:$BM218)</f>
        <v>119</v>
      </c>
      <c r="BO67" s="79">
        <f t="shared" si="11"/>
        <v>24</v>
      </c>
      <c r="BP67" s="79">
        <f t="shared" si="12"/>
        <v>24</v>
      </c>
      <c r="BQ67" s="79">
        <f t="shared" si="13"/>
        <v>22</v>
      </c>
      <c r="BR67" s="79">
        <f t="shared" si="14"/>
        <v>21</v>
      </c>
      <c r="BS67" s="79">
        <f t="shared" si="15"/>
        <v>22</v>
      </c>
      <c r="BT67" s="79">
        <f t="shared" si="16"/>
        <v>24</v>
      </c>
      <c r="BU67" s="134">
        <f t="shared" si="17"/>
        <v>137</v>
      </c>
      <c r="BV67" s="134"/>
      <c r="BW67" s="80">
        <f t="shared" si="18"/>
        <v>0</v>
      </c>
      <c r="BX67" s="81">
        <f t="shared" si="19"/>
        <v>0</v>
      </c>
      <c r="BY67" s="81">
        <f t="shared" si="20"/>
        <v>1</v>
      </c>
      <c r="BZ67" s="81">
        <f t="shared" si="21"/>
        <v>0</v>
      </c>
      <c r="CE67" s="22"/>
    </row>
    <row r="68" spans="1:83" s="8" customFormat="1" ht="30" customHeight="1">
      <c r="A68" s="111">
        <v>60</v>
      </c>
      <c r="B68" s="126" t="s">
        <v>161</v>
      </c>
      <c r="C68" s="90" t="s">
        <v>162</v>
      </c>
      <c r="D68" s="74">
        <v>77</v>
      </c>
      <c r="E68" s="74">
        <v>72</v>
      </c>
      <c r="F68" s="74">
        <v>62</v>
      </c>
      <c r="G68" s="74">
        <v>59</v>
      </c>
      <c r="H68" s="74">
        <v>70</v>
      </c>
      <c r="I68" s="74">
        <v>58</v>
      </c>
      <c r="J68" s="74">
        <v>69</v>
      </c>
      <c r="K68" s="74">
        <v>72</v>
      </c>
      <c r="L68" s="74">
        <v>71</v>
      </c>
      <c r="M68" s="87">
        <f t="shared" si="0"/>
        <v>610</v>
      </c>
      <c r="N68" s="74">
        <v>75</v>
      </c>
      <c r="O68" s="74">
        <v>76</v>
      </c>
      <c r="P68" s="74">
        <v>71</v>
      </c>
      <c r="Q68" s="74">
        <v>63</v>
      </c>
      <c r="R68" s="74">
        <v>72</v>
      </c>
      <c r="S68" s="74">
        <v>63</v>
      </c>
      <c r="T68" s="74">
        <v>69</v>
      </c>
      <c r="U68" s="74">
        <v>72</v>
      </c>
      <c r="V68" s="74">
        <v>72</v>
      </c>
      <c r="W68" s="85">
        <f t="shared" si="1"/>
        <v>633</v>
      </c>
      <c r="X68" s="78">
        <v>81</v>
      </c>
      <c r="Y68" s="78">
        <v>83</v>
      </c>
      <c r="Z68" s="78">
        <v>69</v>
      </c>
      <c r="AA68" s="78">
        <v>65</v>
      </c>
      <c r="AB68" s="78">
        <v>74</v>
      </c>
      <c r="AC68" s="78">
        <v>70</v>
      </c>
      <c r="AD68" s="78">
        <v>64</v>
      </c>
      <c r="AE68" s="78">
        <v>68</v>
      </c>
      <c r="AF68" s="78">
        <v>47</v>
      </c>
      <c r="AG68" s="127">
        <f t="shared" si="2"/>
        <v>621</v>
      </c>
      <c r="AH68" s="128">
        <v>81</v>
      </c>
      <c r="AI68" s="128">
        <v>61</v>
      </c>
      <c r="AJ68" s="128">
        <v>74</v>
      </c>
      <c r="AK68" s="128">
        <v>57</v>
      </c>
      <c r="AL68" s="128">
        <v>76</v>
      </c>
      <c r="AM68" s="128">
        <v>70</v>
      </c>
      <c r="AN68" s="128">
        <v>66</v>
      </c>
      <c r="AO68" s="128">
        <v>62</v>
      </c>
      <c r="AP68" s="127">
        <f t="shared" si="3"/>
        <v>547</v>
      </c>
      <c r="AQ68" s="128">
        <v>74</v>
      </c>
      <c r="AR68" s="128">
        <v>68</v>
      </c>
      <c r="AS68" s="128">
        <v>52</v>
      </c>
      <c r="AT68" s="128">
        <v>56</v>
      </c>
      <c r="AU68" s="128">
        <v>65</v>
      </c>
      <c r="AV68" s="128">
        <v>35</v>
      </c>
      <c r="AW68" s="128">
        <v>68</v>
      </c>
      <c r="AX68" s="128">
        <v>60</v>
      </c>
      <c r="AY68" s="128">
        <v>48</v>
      </c>
      <c r="AZ68" s="127">
        <f t="shared" si="4"/>
        <v>526</v>
      </c>
      <c r="BA68" s="129">
        <v>60</v>
      </c>
      <c r="BB68" s="129">
        <v>58</v>
      </c>
      <c r="BC68" s="129">
        <v>77</v>
      </c>
      <c r="BD68" s="129">
        <v>66</v>
      </c>
      <c r="BE68" s="129">
        <v>69</v>
      </c>
      <c r="BF68" s="129">
        <v>73</v>
      </c>
      <c r="BG68" s="129">
        <v>61</v>
      </c>
      <c r="BH68" s="129">
        <v>69</v>
      </c>
      <c r="BI68" s="129">
        <v>57</v>
      </c>
      <c r="BJ68" s="130">
        <f t="shared" si="8"/>
        <v>590</v>
      </c>
      <c r="BK68" s="131">
        <f t="shared" si="9"/>
        <v>3527</v>
      </c>
      <c r="BL68" s="132"/>
      <c r="BM68" s="133">
        <f t="shared" si="10"/>
        <v>74.252631578947373</v>
      </c>
      <c r="BN68" s="79">
        <f>RANK($BM68,$BM$9:$BM219)</f>
        <v>37</v>
      </c>
      <c r="BO68" s="79">
        <f t="shared" si="11"/>
        <v>24</v>
      </c>
      <c r="BP68" s="79">
        <f t="shared" si="12"/>
        <v>24</v>
      </c>
      <c r="BQ68" s="79">
        <f t="shared" si="13"/>
        <v>22</v>
      </c>
      <c r="BR68" s="79">
        <f t="shared" si="14"/>
        <v>21</v>
      </c>
      <c r="BS68" s="79">
        <f t="shared" si="15"/>
        <v>22</v>
      </c>
      <c r="BT68" s="79">
        <f t="shared" si="16"/>
        <v>24</v>
      </c>
      <c r="BU68" s="134">
        <f t="shared" si="17"/>
        <v>137</v>
      </c>
      <c r="BV68" s="134"/>
      <c r="BW68" s="80">
        <f t="shared" si="18"/>
        <v>0</v>
      </c>
      <c r="BX68" s="81">
        <f t="shared" si="19"/>
        <v>0</v>
      </c>
      <c r="BY68" s="81">
        <f t="shared" si="20"/>
        <v>0</v>
      </c>
      <c r="BZ68" s="81">
        <f t="shared" si="21"/>
        <v>1</v>
      </c>
      <c r="CE68" s="22"/>
    </row>
    <row r="69" spans="1:83" s="8" customFormat="1" ht="30" customHeight="1">
      <c r="A69" s="125">
        <v>61</v>
      </c>
      <c r="B69" s="126" t="s">
        <v>163</v>
      </c>
      <c r="C69" s="90" t="s">
        <v>164</v>
      </c>
      <c r="D69" s="74">
        <v>85</v>
      </c>
      <c r="E69" s="74">
        <v>63</v>
      </c>
      <c r="F69" s="74">
        <v>64</v>
      </c>
      <c r="G69" s="74">
        <v>65</v>
      </c>
      <c r="H69" s="74">
        <v>80</v>
      </c>
      <c r="I69" s="74">
        <v>56</v>
      </c>
      <c r="J69" s="74">
        <v>64</v>
      </c>
      <c r="K69" s="74">
        <v>72</v>
      </c>
      <c r="L69" s="74">
        <v>71</v>
      </c>
      <c r="M69" s="87">
        <f t="shared" si="0"/>
        <v>620</v>
      </c>
      <c r="N69" s="74">
        <v>75</v>
      </c>
      <c r="O69" s="74">
        <v>68</v>
      </c>
      <c r="P69" s="74">
        <v>68</v>
      </c>
      <c r="Q69" s="74">
        <v>52</v>
      </c>
      <c r="R69" s="74">
        <v>66</v>
      </c>
      <c r="S69" s="74">
        <v>92</v>
      </c>
      <c r="T69" s="74">
        <v>69</v>
      </c>
      <c r="U69" s="74">
        <v>72</v>
      </c>
      <c r="V69" s="74">
        <v>68</v>
      </c>
      <c r="W69" s="85">
        <f t="shared" si="1"/>
        <v>630</v>
      </c>
      <c r="X69" s="78">
        <v>68</v>
      </c>
      <c r="Y69" s="78">
        <v>76</v>
      </c>
      <c r="Z69" s="78">
        <v>53</v>
      </c>
      <c r="AA69" s="78">
        <v>93</v>
      </c>
      <c r="AB69" s="78">
        <v>71</v>
      </c>
      <c r="AC69" s="78">
        <v>71</v>
      </c>
      <c r="AD69" s="78">
        <v>73</v>
      </c>
      <c r="AE69" s="78">
        <v>67</v>
      </c>
      <c r="AF69" s="78">
        <v>48</v>
      </c>
      <c r="AG69" s="127">
        <f t="shared" si="2"/>
        <v>620</v>
      </c>
      <c r="AH69" s="128">
        <v>87</v>
      </c>
      <c r="AI69" s="128">
        <v>60</v>
      </c>
      <c r="AJ69" s="128">
        <v>59</v>
      </c>
      <c r="AK69" s="128">
        <v>56</v>
      </c>
      <c r="AL69" s="128">
        <v>80</v>
      </c>
      <c r="AM69" s="128">
        <v>73</v>
      </c>
      <c r="AN69" s="128">
        <v>60</v>
      </c>
      <c r="AO69" s="128">
        <v>65</v>
      </c>
      <c r="AP69" s="127">
        <f t="shared" si="3"/>
        <v>540</v>
      </c>
      <c r="AQ69" s="128">
        <v>58</v>
      </c>
      <c r="AR69" s="128">
        <v>54</v>
      </c>
      <c r="AS69" s="128">
        <v>43</v>
      </c>
      <c r="AT69" s="128">
        <v>67</v>
      </c>
      <c r="AU69" s="128">
        <v>73</v>
      </c>
      <c r="AV69" s="128">
        <v>35</v>
      </c>
      <c r="AW69" s="128">
        <v>72</v>
      </c>
      <c r="AX69" s="128">
        <v>62</v>
      </c>
      <c r="AY69" s="128">
        <v>52</v>
      </c>
      <c r="AZ69" s="127">
        <f t="shared" si="4"/>
        <v>516</v>
      </c>
      <c r="BA69" s="129">
        <v>83</v>
      </c>
      <c r="BB69" s="129">
        <v>57</v>
      </c>
      <c r="BC69" s="129">
        <v>62</v>
      </c>
      <c r="BD69" s="129">
        <v>65</v>
      </c>
      <c r="BE69" s="129">
        <v>72</v>
      </c>
      <c r="BF69" s="129">
        <v>83</v>
      </c>
      <c r="BG69" s="129">
        <v>70</v>
      </c>
      <c r="BH69" s="129">
        <v>70</v>
      </c>
      <c r="BI69" s="129">
        <v>63</v>
      </c>
      <c r="BJ69" s="130">
        <f t="shared" si="8"/>
        <v>625</v>
      </c>
      <c r="BK69" s="131">
        <f t="shared" si="9"/>
        <v>3551</v>
      </c>
      <c r="BL69" s="132"/>
      <c r="BM69" s="133">
        <f t="shared" si="10"/>
        <v>74.757894736842104</v>
      </c>
      <c r="BN69" s="79">
        <f>RANK($BM69,$BM$9:$BM220)</f>
        <v>30</v>
      </c>
      <c r="BO69" s="79">
        <f t="shared" si="11"/>
        <v>24</v>
      </c>
      <c r="BP69" s="79">
        <f t="shared" si="12"/>
        <v>24</v>
      </c>
      <c r="BQ69" s="79">
        <f t="shared" si="13"/>
        <v>22</v>
      </c>
      <c r="BR69" s="79">
        <f t="shared" si="14"/>
        <v>21</v>
      </c>
      <c r="BS69" s="79">
        <f t="shared" si="15"/>
        <v>22</v>
      </c>
      <c r="BT69" s="79">
        <f t="shared" si="16"/>
        <v>24</v>
      </c>
      <c r="BU69" s="134">
        <f t="shared" si="17"/>
        <v>137</v>
      </c>
      <c r="BV69" s="134"/>
      <c r="BW69" s="80">
        <f t="shared" si="18"/>
        <v>0</v>
      </c>
      <c r="BX69" s="81">
        <f t="shared" si="19"/>
        <v>0</v>
      </c>
      <c r="BY69" s="81">
        <f t="shared" si="20"/>
        <v>0</v>
      </c>
      <c r="BZ69" s="81">
        <f t="shared" si="21"/>
        <v>1</v>
      </c>
      <c r="CE69" s="22"/>
    </row>
    <row r="70" spans="1:83" s="8" customFormat="1" ht="30" customHeight="1">
      <c r="A70" s="111">
        <v>62</v>
      </c>
      <c r="B70" s="126" t="s">
        <v>165</v>
      </c>
      <c r="C70" s="90" t="s">
        <v>166</v>
      </c>
      <c r="D70" s="74">
        <v>73</v>
      </c>
      <c r="E70" s="74">
        <v>74</v>
      </c>
      <c r="F70" s="74">
        <v>44</v>
      </c>
      <c r="G70" s="74">
        <v>53</v>
      </c>
      <c r="H70" s="74">
        <v>54</v>
      </c>
      <c r="I70" s="83">
        <v>54</v>
      </c>
      <c r="J70" s="74">
        <v>56</v>
      </c>
      <c r="K70" s="74">
        <v>56</v>
      </c>
      <c r="L70" s="74">
        <v>68</v>
      </c>
      <c r="M70" s="87">
        <f t="shared" si="0"/>
        <v>532</v>
      </c>
      <c r="N70" s="74">
        <v>75</v>
      </c>
      <c r="O70" s="74">
        <v>53</v>
      </c>
      <c r="P70" s="74">
        <v>79</v>
      </c>
      <c r="Q70" s="74">
        <v>45</v>
      </c>
      <c r="R70" s="74">
        <v>66</v>
      </c>
      <c r="S70" s="74">
        <v>55</v>
      </c>
      <c r="T70" s="74">
        <v>60</v>
      </c>
      <c r="U70" s="74">
        <v>66</v>
      </c>
      <c r="V70" s="74">
        <v>68</v>
      </c>
      <c r="W70" s="85">
        <f t="shared" si="1"/>
        <v>567</v>
      </c>
      <c r="X70" s="78">
        <v>55</v>
      </c>
      <c r="Y70" s="78">
        <v>59</v>
      </c>
      <c r="Z70" s="78">
        <v>55</v>
      </c>
      <c r="AA70" s="78">
        <v>61</v>
      </c>
      <c r="AB70" s="78">
        <v>62</v>
      </c>
      <c r="AC70" s="78">
        <v>72</v>
      </c>
      <c r="AD70" s="78">
        <v>62</v>
      </c>
      <c r="AE70" s="78">
        <v>64</v>
      </c>
      <c r="AF70" s="78">
        <v>40</v>
      </c>
      <c r="AG70" s="127">
        <f t="shared" si="2"/>
        <v>530</v>
      </c>
      <c r="AH70" s="128">
        <v>61</v>
      </c>
      <c r="AI70" s="128">
        <v>54</v>
      </c>
      <c r="AJ70" s="128">
        <v>67</v>
      </c>
      <c r="AK70" s="128">
        <v>45</v>
      </c>
      <c r="AL70" s="128">
        <v>68</v>
      </c>
      <c r="AM70" s="128">
        <v>69</v>
      </c>
      <c r="AN70" s="128">
        <v>60</v>
      </c>
      <c r="AO70" s="128">
        <v>65</v>
      </c>
      <c r="AP70" s="127">
        <f t="shared" si="3"/>
        <v>489</v>
      </c>
      <c r="AQ70" s="128">
        <v>65</v>
      </c>
      <c r="AR70" s="128">
        <v>56</v>
      </c>
      <c r="AS70" s="128">
        <v>53</v>
      </c>
      <c r="AT70" s="128">
        <v>44</v>
      </c>
      <c r="AU70" s="128">
        <v>54</v>
      </c>
      <c r="AV70" s="128">
        <v>32</v>
      </c>
      <c r="AW70" s="128">
        <v>67</v>
      </c>
      <c r="AX70" s="128">
        <v>58</v>
      </c>
      <c r="AY70" s="128">
        <v>41</v>
      </c>
      <c r="AZ70" s="127">
        <f t="shared" si="4"/>
        <v>470</v>
      </c>
      <c r="BA70" s="129">
        <v>47</v>
      </c>
      <c r="BB70" s="129">
        <v>51</v>
      </c>
      <c r="BC70" s="129">
        <v>46</v>
      </c>
      <c r="BD70" s="129">
        <v>45</v>
      </c>
      <c r="BE70" s="129">
        <v>40</v>
      </c>
      <c r="BF70" s="129">
        <v>54</v>
      </c>
      <c r="BG70" s="129">
        <v>65</v>
      </c>
      <c r="BH70" s="129">
        <v>58</v>
      </c>
      <c r="BI70" s="129">
        <v>58</v>
      </c>
      <c r="BJ70" s="130">
        <f t="shared" si="8"/>
        <v>464</v>
      </c>
      <c r="BK70" s="131">
        <f t="shared" si="9"/>
        <v>3052</v>
      </c>
      <c r="BL70" s="132"/>
      <c r="BM70" s="133">
        <f t="shared" si="10"/>
        <v>64.252631578947373</v>
      </c>
      <c r="BN70" s="79">
        <f>RANK($BM70,$BM$9:$BM221)</f>
        <v>122</v>
      </c>
      <c r="BO70" s="79">
        <f t="shared" si="11"/>
        <v>24</v>
      </c>
      <c r="BP70" s="79">
        <f t="shared" si="12"/>
        <v>24</v>
      </c>
      <c r="BQ70" s="79">
        <f t="shared" si="13"/>
        <v>22</v>
      </c>
      <c r="BR70" s="79">
        <f t="shared" si="14"/>
        <v>21</v>
      </c>
      <c r="BS70" s="79">
        <f t="shared" si="15"/>
        <v>22</v>
      </c>
      <c r="BT70" s="79">
        <f t="shared" si="16"/>
        <v>24</v>
      </c>
      <c r="BU70" s="134">
        <f t="shared" si="17"/>
        <v>137</v>
      </c>
      <c r="BV70" s="134"/>
      <c r="BW70" s="80">
        <f t="shared" si="18"/>
        <v>0</v>
      </c>
      <c r="BX70" s="81">
        <f t="shared" si="19"/>
        <v>0</v>
      </c>
      <c r="BY70" s="81">
        <f t="shared" si="20"/>
        <v>1</v>
      </c>
      <c r="BZ70" s="81">
        <f t="shared" si="21"/>
        <v>0</v>
      </c>
      <c r="CE70" s="22"/>
    </row>
    <row r="71" spans="1:83" s="8" customFormat="1" ht="30" customHeight="1">
      <c r="A71" s="125">
        <v>63</v>
      </c>
      <c r="B71" s="126" t="s">
        <v>167</v>
      </c>
      <c r="C71" s="90" t="s">
        <v>168</v>
      </c>
      <c r="D71" s="74">
        <v>78</v>
      </c>
      <c r="E71" s="74">
        <v>91</v>
      </c>
      <c r="F71" s="74">
        <v>66</v>
      </c>
      <c r="G71" s="74">
        <v>71</v>
      </c>
      <c r="H71" s="74">
        <v>81</v>
      </c>
      <c r="I71" s="74">
        <v>67</v>
      </c>
      <c r="J71" s="74">
        <v>72</v>
      </c>
      <c r="K71" s="74">
        <v>75</v>
      </c>
      <c r="L71" s="74">
        <v>74</v>
      </c>
      <c r="M71" s="87">
        <f t="shared" ref="M71:M132" si="22">SUM(D71:L71)</f>
        <v>675</v>
      </c>
      <c r="N71" s="74">
        <v>78</v>
      </c>
      <c r="O71" s="74">
        <v>79</v>
      </c>
      <c r="P71" s="74">
        <v>93</v>
      </c>
      <c r="Q71" s="74">
        <v>71</v>
      </c>
      <c r="R71" s="74">
        <v>78</v>
      </c>
      <c r="S71" s="74">
        <v>92</v>
      </c>
      <c r="T71" s="74">
        <v>75</v>
      </c>
      <c r="U71" s="74">
        <v>75</v>
      </c>
      <c r="V71" s="74">
        <v>72</v>
      </c>
      <c r="W71" s="85">
        <f t="shared" ref="W71:W132" si="23">SUM(N71:V71)</f>
        <v>713</v>
      </c>
      <c r="X71" s="78">
        <v>84</v>
      </c>
      <c r="Y71" s="78">
        <v>74</v>
      </c>
      <c r="Z71" s="78">
        <v>76</v>
      </c>
      <c r="AA71" s="78">
        <v>66</v>
      </c>
      <c r="AB71" s="78">
        <v>73</v>
      </c>
      <c r="AC71" s="78">
        <v>74</v>
      </c>
      <c r="AD71" s="78">
        <v>74</v>
      </c>
      <c r="AE71" s="78">
        <v>71</v>
      </c>
      <c r="AF71" s="78">
        <v>50</v>
      </c>
      <c r="AG71" s="127">
        <f t="shared" si="2"/>
        <v>642</v>
      </c>
      <c r="AH71" s="128">
        <v>74</v>
      </c>
      <c r="AI71" s="128">
        <v>66</v>
      </c>
      <c r="AJ71" s="128">
        <v>75</v>
      </c>
      <c r="AK71" s="128">
        <v>70</v>
      </c>
      <c r="AL71" s="128">
        <v>85</v>
      </c>
      <c r="AM71" s="128">
        <v>75</v>
      </c>
      <c r="AN71" s="128">
        <v>70</v>
      </c>
      <c r="AO71" s="128">
        <v>73</v>
      </c>
      <c r="AP71" s="127">
        <f t="shared" si="3"/>
        <v>588</v>
      </c>
      <c r="AQ71" s="128">
        <v>84</v>
      </c>
      <c r="AR71" s="128">
        <v>74</v>
      </c>
      <c r="AS71" s="128">
        <v>80</v>
      </c>
      <c r="AT71" s="128">
        <v>80</v>
      </c>
      <c r="AU71" s="128">
        <v>68</v>
      </c>
      <c r="AV71" s="128">
        <v>36</v>
      </c>
      <c r="AW71" s="128">
        <v>75</v>
      </c>
      <c r="AX71" s="128">
        <v>75</v>
      </c>
      <c r="AY71" s="128">
        <v>68</v>
      </c>
      <c r="AZ71" s="127">
        <f t="shared" si="4"/>
        <v>640</v>
      </c>
      <c r="BA71" s="129">
        <v>86</v>
      </c>
      <c r="BB71" s="129">
        <v>88</v>
      </c>
      <c r="BC71" s="129">
        <v>63</v>
      </c>
      <c r="BD71" s="129">
        <v>68</v>
      </c>
      <c r="BE71" s="129">
        <v>78</v>
      </c>
      <c r="BF71" s="129">
        <v>75</v>
      </c>
      <c r="BG71" s="129">
        <v>75</v>
      </c>
      <c r="BH71" s="129">
        <v>75</v>
      </c>
      <c r="BI71" s="129">
        <v>75</v>
      </c>
      <c r="BJ71" s="130">
        <f t="shared" si="8"/>
        <v>683</v>
      </c>
      <c r="BK71" s="131">
        <f t="shared" si="9"/>
        <v>3941</v>
      </c>
      <c r="BL71" s="132"/>
      <c r="BM71" s="133">
        <f t="shared" si="10"/>
        <v>82.968421052631584</v>
      </c>
      <c r="BN71" s="79">
        <f>RANK($BM71,$BM$9:$BM222)</f>
        <v>4</v>
      </c>
      <c r="BO71" s="79">
        <f t="shared" si="11"/>
        <v>24</v>
      </c>
      <c r="BP71" s="79">
        <f t="shared" si="12"/>
        <v>24</v>
      </c>
      <c r="BQ71" s="79">
        <f t="shared" si="13"/>
        <v>22</v>
      </c>
      <c r="BR71" s="79">
        <f t="shared" si="14"/>
        <v>21</v>
      </c>
      <c r="BS71" s="79">
        <f t="shared" si="15"/>
        <v>22</v>
      </c>
      <c r="BT71" s="79">
        <f t="shared" si="16"/>
        <v>24</v>
      </c>
      <c r="BU71" s="134">
        <f t="shared" si="17"/>
        <v>137</v>
      </c>
      <c r="BV71" s="134"/>
      <c r="BW71" s="80">
        <f t="shared" si="18"/>
        <v>0</v>
      </c>
      <c r="BX71" s="81">
        <f t="shared" si="19"/>
        <v>0</v>
      </c>
      <c r="BY71" s="81">
        <f t="shared" si="20"/>
        <v>0</v>
      </c>
      <c r="BZ71" s="81">
        <f t="shared" si="21"/>
        <v>1</v>
      </c>
      <c r="CE71" s="22"/>
    </row>
    <row r="72" spans="1:83" s="8" customFormat="1" ht="30" customHeight="1">
      <c r="A72" s="111">
        <v>64</v>
      </c>
      <c r="B72" s="126" t="s">
        <v>169</v>
      </c>
      <c r="C72" s="90" t="s">
        <v>170</v>
      </c>
      <c r="D72" s="74">
        <v>65</v>
      </c>
      <c r="E72" s="74">
        <v>52</v>
      </c>
      <c r="F72" s="74">
        <v>47</v>
      </c>
      <c r="G72" s="74">
        <v>47</v>
      </c>
      <c r="H72" s="74">
        <v>62</v>
      </c>
      <c r="I72" s="74">
        <v>56</v>
      </c>
      <c r="J72" s="74">
        <v>60</v>
      </c>
      <c r="K72" s="74">
        <v>57</v>
      </c>
      <c r="L72" s="74">
        <v>73</v>
      </c>
      <c r="M72" s="87">
        <f t="shared" si="22"/>
        <v>519</v>
      </c>
      <c r="N72" s="74">
        <v>80</v>
      </c>
      <c r="O72" s="74">
        <v>66</v>
      </c>
      <c r="P72" s="74">
        <v>73</v>
      </c>
      <c r="Q72" s="74">
        <v>56</v>
      </c>
      <c r="R72" s="74">
        <v>55</v>
      </c>
      <c r="S72" s="74">
        <v>86</v>
      </c>
      <c r="T72" s="74">
        <v>66</v>
      </c>
      <c r="U72" s="74">
        <v>66</v>
      </c>
      <c r="V72" s="74">
        <v>70</v>
      </c>
      <c r="W72" s="85">
        <f t="shared" si="23"/>
        <v>618</v>
      </c>
      <c r="X72" s="78">
        <v>77</v>
      </c>
      <c r="Y72" s="78">
        <v>68</v>
      </c>
      <c r="Z72" s="78">
        <v>59</v>
      </c>
      <c r="AA72" s="78">
        <v>63</v>
      </c>
      <c r="AB72" s="78">
        <v>57</v>
      </c>
      <c r="AC72" s="78">
        <v>68</v>
      </c>
      <c r="AD72" s="78">
        <v>53</v>
      </c>
      <c r="AE72" s="78">
        <v>68</v>
      </c>
      <c r="AF72" s="78">
        <v>40</v>
      </c>
      <c r="AG72" s="127">
        <f t="shared" si="2"/>
        <v>553</v>
      </c>
      <c r="AH72" s="128">
        <v>60</v>
      </c>
      <c r="AI72" s="128">
        <v>65</v>
      </c>
      <c r="AJ72" s="128">
        <v>68</v>
      </c>
      <c r="AK72" s="128">
        <v>56</v>
      </c>
      <c r="AL72" s="128">
        <v>66</v>
      </c>
      <c r="AM72" s="128">
        <v>65</v>
      </c>
      <c r="AN72" s="128">
        <v>60</v>
      </c>
      <c r="AO72" s="128">
        <v>60</v>
      </c>
      <c r="AP72" s="127">
        <f t="shared" si="3"/>
        <v>500</v>
      </c>
      <c r="AQ72" s="128">
        <v>80</v>
      </c>
      <c r="AR72" s="128">
        <v>66</v>
      </c>
      <c r="AS72" s="128">
        <v>49</v>
      </c>
      <c r="AT72" s="128">
        <v>57</v>
      </c>
      <c r="AU72" s="128">
        <v>50</v>
      </c>
      <c r="AV72" s="128">
        <v>25</v>
      </c>
      <c r="AW72" s="128">
        <v>44</v>
      </c>
      <c r="AX72" s="128">
        <v>57</v>
      </c>
      <c r="AY72" s="128">
        <v>44</v>
      </c>
      <c r="AZ72" s="127">
        <f t="shared" si="4"/>
        <v>472</v>
      </c>
      <c r="BA72" s="129">
        <v>72</v>
      </c>
      <c r="BB72" s="129">
        <v>70</v>
      </c>
      <c r="BC72" s="129">
        <v>73</v>
      </c>
      <c r="BD72" s="129">
        <v>57</v>
      </c>
      <c r="BE72" s="129">
        <v>63</v>
      </c>
      <c r="BF72" s="129">
        <v>73</v>
      </c>
      <c r="BG72" s="129">
        <v>59</v>
      </c>
      <c r="BH72" s="129">
        <v>58</v>
      </c>
      <c r="BI72" s="129">
        <v>58</v>
      </c>
      <c r="BJ72" s="130">
        <f t="shared" si="8"/>
        <v>583</v>
      </c>
      <c r="BK72" s="131">
        <f t="shared" si="9"/>
        <v>3245</v>
      </c>
      <c r="BL72" s="132"/>
      <c r="BM72" s="133">
        <f t="shared" si="10"/>
        <v>68.315789473684205</v>
      </c>
      <c r="BN72" s="79">
        <f>RANK($BM72,$BM$9:$BM223)</f>
        <v>75</v>
      </c>
      <c r="BO72" s="79">
        <f t="shared" si="11"/>
        <v>24</v>
      </c>
      <c r="BP72" s="79">
        <f t="shared" si="12"/>
        <v>24</v>
      </c>
      <c r="BQ72" s="79">
        <f t="shared" si="13"/>
        <v>22</v>
      </c>
      <c r="BR72" s="79">
        <f t="shared" si="14"/>
        <v>21</v>
      </c>
      <c r="BS72" s="79">
        <f t="shared" si="15"/>
        <v>22</v>
      </c>
      <c r="BT72" s="79">
        <f t="shared" si="16"/>
        <v>24</v>
      </c>
      <c r="BU72" s="134">
        <f t="shared" si="17"/>
        <v>137</v>
      </c>
      <c r="BV72" s="134"/>
      <c r="BW72" s="80">
        <f t="shared" si="18"/>
        <v>0</v>
      </c>
      <c r="BX72" s="81">
        <f t="shared" si="19"/>
        <v>0</v>
      </c>
      <c r="BY72" s="81">
        <f t="shared" si="20"/>
        <v>1</v>
      </c>
      <c r="BZ72" s="81">
        <f t="shared" si="21"/>
        <v>0</v>
      </c>
      <c r="CE72" s="22"/>
    </row>
    <row r="73" spans="1:83" s="8" customFormat="1" ht="30" customHeight="1">
      <c r="A73" s="125">
        <v>65</v>
      </c>
      <c r="B73" s="126" t="s">
        <v>171</v>
      </c>
      <c r="C73" s="90" t="s">
        <v>172</v>
      </c>
      <c r="D73" s="74">
        <v>76</v>
      </c>
      <c r="E73" s="74">
        <v>85</v>
      </c>
      <c r="F73" s="74">
        <v>74</v>
      </c>
      <c r="G73" s="74">
        <v>74</v>
      </c>
      <c r="H73" s="74">
        <v>75</v>
      </c>
      <c r="I73" s="74">
        <v>64</v>
      </c>
      <c r="J73" s="74">
        <v>72</v>
      </c>
      <c r="K73" s="74">
        <v>72</v>
      </c>
      <c r="L73" s="74">
        <v>72</v>
      </c>
      <c r="M73" s="87">
        <f t="shared" si="22"/>
        <v>664</v>
      </c>
      <c r="N73" s="74">
        <v>79</v>
      </c>
      <c r="O73" s="74">
        <v>93</v>
      </c>
      <c r="P73" s="74">
        <v>88</v>
      </c>
      <c r="Q73" s="144">
        <v>74</v>
      </c>
      <c r="R73" s="74">
        <v>77</v>
      </c>
      <c r="S73" s="74">
        <v>99</v>
      </c>
      <c r="T73" s="74">
        <v>72</v>
      </c>
      <c r="U73" s="74">
        <v>74</v>
      </c>
      <c r="V73" s="74">
        <v>70</v>
      </c>
      <c r="W73" s="85">
        <f t="shared" si="23"/>
        <v>726</v>
      </c>
      <c r="X73" s="78">
        <v>92</v>
      </c>
      <c r="Y73" s="78">
        <v>84</v>
      </c>
      <c r="Z73" s="78">
        <v>59</v>
      </c>
      <c r="AA73" s="78">
        <v>83</v>
      </c>
      <c r="AB73" s="78">
        <v>88</v>
      </c>
      <c r="AC73" s="78">
        <v>75</v>
      </c>
      <c r="AD73" s="78">
        <v>74</v>
      </c>
      <c r="AE73" s="78">
        <v>66</v>
      </c>
      <c r="AF73" s="78">
        <v>50</v>
      </c>
      <c r="AG73" s="127">
        <f t="shared" ref="AG73:AG135" si="24">SUM(X73:AF73)</f>
        <v>671</v>
      </c>
      <c r="AH73" s="128">
        <v>97</v>
      </c>
      <c r="AI73" s="128">
        <v>67</v>
      </c>
      <c r="AJ73" s="128">
        <v>71</v>
      </c>
      <c r="AK73" s="128">
        <v>76</v>
      </c>
      <c r="AL73" s="128">
        <v>82</v>
      </c>
      <c r="AM73" s="128">
        <v>70</v>
      </c>
      <c r="AN73" s="128">
        <v>66</v>
      </c>
      <c r="AO73" s="128">
        <v>73</v>
      </c>
      <c r="AP73" s="127">
        <f t="shared" ref="AP73:AP135" si="25">SUM(AH73:AO73)</f>
        <v>602</v>
      </c>
      <c r="AQ73" s="128">
        <v>79</v>
      </c>
      <c r="AR73" s="128">
        <v>72</v>
      </c>
      <c r="AS73" s="128">
        <v>58</v>
      </c>
      <c r="AT73" s="128">
        <v>76</v>
      </c>
      <c r="AU73" s="128">
        <v>64</v>
      </c>
      <c r="AV73" s="128">
        <v>31</v>
      </c>
      <c r="AW73" s="128">
        <v>72</v>
      </c>
      <c r="AX73" s="128">
        <v>72</v>
      </c>
      <c r="AY73" s="128">
        <v>55</v>
      </c>
      <c r="AZ73" s="127">
        <f t="shared" ref="AZ73:AZ135" si="26">SUM(AQ73:AY73)</f>
        <v>579</v>
      </c>
      <c r="BA73" s="129">
        <v>93</v>
      </c>
      <c r="BB73" s="129">
        <v>76</v>
      </c>
      <c r="BC73" s="129">
        <v>61</v>
      </c>
      <c r="BD73" s="129">
        <v>85</v>
      </c>
      <c r="BE73" s="129">
        <v>83</v>
      </c>
      <c r="BF73" s="129">
        <v>94</v>
      </c>
      <c r="BG73" s="129">
        <v>75</v>
      </c>
      <c r="BH73" s="129">
        <v>74</v>
      </c>
      <c r="BI73" s="129">
        <v>59</v>
      </c>
      <c r="BJ73" s="130">
        <f t="shared" si="8"/>
        <v>700</v>
      </c>
      <c r="BK73" s="131">
        <f t="shared" si="9"/>
        <v>3942</v>
      </c>
      <c r="BL73" s="132"/>
      <c r="BM73" s="133">
        <f t="shared" si="10"/>
        <v>82.989473684210523</v>
      </c>
      <c r="BN73" s="79">
        <f>RANK($BM73,$BM$9:$BM224)</f>
        <v>3</v>
      </c>
      <c r="BO73" s="79">
        <f t="shared" ref="BO73:BO135" si="27">24-(COUNTIF(D73:I73,"&lt;40")*3)-(COUNTIF(J73:L73,"&lt;30")*2)</f>
        <v>24</v>
      </c>
      <c r="BP73" s="79">
        <f t="shared" ref="BP73:BP135" si="28">24-(COUNTIF(N73:S73,"&lt;40")*3)-(COUNTIF(T73:V73,"&lt;30")*2)</f>
        <v>24</v>
      </c>
      <c r="BQ73" s="79">
        <f t="shared" ref="BQ73:BQ135" si="29">22-(COUNTIF(X73:AB73,"&lt;40")*3)-(COUNTIF(AC73:AE73,"&lt;30")*2)</f>
        <v>22</v>
      </c>
      <c r="BR73" s="79">
        <f t="shared" si="14"/>
        <v>21</v>
      </c>
      <c r="BS73" s="79">
        <f t="shared" si="15"/>
        <v>22</v>
      </c>
      <c r="BT73" s="79">
        <f t="shared" si="16"/>
        <v>24</v>
      </c>
      <c r="BU73" s="134">
        <f t="shared" si="17"/>
        <v>137</v>
      </c>
      <c r="BV73" s="134"/>
      <c r="BW73" s="80">
        <f t="shared" si="18"/>
        <v>0</v>
      </c>
      <c r="BX73" s="81">
        <f t="shared" si="19"/>
        <v>0</v>
      </c>
      <c r="BY73" s="81">
        <f t="shared" si="20"/>
        <v>0</v>
      </c>
      <c r="BZ73" s="81">
        <f t="shared" si="21"/>
        <v>1</v>
      </c>
      <c r="CE73" s="22"/>
    </row>
    <row r="74" spans="1:83" s="8" customFormat="1" ht="30" customHeight="1">
      <c r="A74" s="111">
        <v>66</v>
      </c>
      <c r="B74" s="126" t="s">
        <v>173</v>
      </c>
      <c r="C74" s="90" t="s">
        <v>174</v>
      </c>
      <c r="D74" s="74">
        <v>74</v>
      </c>
      <c r="E74" s="74">
        <v>76</v>
      </c>
      <c r="F74" s="74">
        <v>58</v>
      </c>
      <c r="G74" s="74">
        <v>65</v>
      </c>
      <c r="H74" s="74">
        <v>59</v>
      </c>
      <c r="I74" s="74">
        <v>50</v>
      </c>
      <c r="J74" s="74">
        <v>63</v>
      </c>
      <c r="K74" s="74">
        <v>56</v>
      </c>
      <c r="L74" s="74">
        <v>70</v>
      </c>
      <c r="M74" s="87">
        <f t="shared" si="22"/>
        <v>571</v>
      </c>
      <c r="N74" s="74">
        <v>63</v>
      </c>
      <c r="O74" s="74">
        <v>65</v>
      </c>
      <c r="P74" s="74">
        <v>92</v>
      </c>
      <c r="Q74" s="74">
        <v>53</v>
      </c>
      <c r="R74" s="74">
        <v>72</v>
      </c>
      <c r="S74" s="74">
        <v>78</v>
      </c>
      <c r="T74" s="74">
        <v>66</v>
      </c>
      <c r="U74" s="74">
        <v>69</v>
      </c>
      <c r="V74" s="74">
        <v>69</v>
      </c>
      <c r="W74" s="85">
        <f t="shared" si="23"/>
        <v>627</v>
      </c>
      <c r="X74" s="78">
        <v>64</v>
      </c>
      <c r="Y74" s="78">
        <v>74</v>
      </c>
      <c r="Z74" s="78">
        <v>57</v>
      </c>
      <c r="AA74" s="78">
        <v>66</v>
      </c>
      <c r="AB74" s="78">
        <v>63</v>
      </c>
      <c r="AC74" s="78">
        <v>74</v>
      </c>
      <c r="AD74" s="78">
        <v>69</v>
      </c>
      <c r="AE74" s="78">
        <v>68</v>
      </c>
      <c r="AF74" s="78">
        <v>49</v>
      </c>
      <c r="AG74" s="127">
        <f t="shared" si="24"/>
        <v>584</v>
      </c>
      <c r="AH74" s="128">
        <v>64</v>
      </c>
      <c r="AI74" s="128">
        <v>58</v>
      </c>
      <c r="AJ74" s="128">
        <v>92</v>
      </c>
      <c r="AK74" s="128">
        <v>43</v>
      </c>
      <c r="AL74" s="128">
        <v>61</v>
      </c>
      <c r="AM74" s="128">
        <v>70</v>
      </c>
      <c r="AN74" s="128">
        <v>60</v>
      </c>
      <c r="AO74" s="128">
        <v>69</v>
      </c>
      <c r="AP74" s="127">
        <f t="shared" si="25"/>
        <v>517</v>
      </c>
      <c r="AQ74" s="128">
        <v>66</v>
      </c>
      <c r="AR74" s="128">
        <v>72</v>
      </c>
      <c r="AS74" s="128">
        <v>54</v>
      </c>
      <c r="AT74" s="128">
        <v>72</v>
      </c>
      <c r="AU74" s="128">
        <v>68</v>
      </c>
      <c r="AV74" s="128">
        <v>37</v>
      </c>
      <c r="AW74" s="128">
        <v>66</v>
      </c>
      <c r="AX74" s="128">
        <v>61</v>
      </c>
      <c r="AY74" s="128">
        <v>43</v>
      </c>
      <c r="AZ74" s="127">
        <f t="shared" si="26"/>
        <v>539</v>
      </c>
      <c r="BA74" s="129">
        <v>71</v>
      </c>
      <c r="BB74" s="129">
        <v>73</v>
      </c>
      <c r="BC74" s="129">
        <v>71</v>
      </c>
      <c r="BD74" s="129">
        <v>72</v>
      </c>
      <c r="BE74" s="129">
        <v>59</v>
      </c>
      <c r="BF74" s="129">
        <v>61</v>
      </c>
      <c r="BG74" s="129">
        <v>68</v>
      </c>
      <c r="BH74" s="129">
        <v>62</v>
      </c>
      <c r="BI74" s="129">
        <v>64</v>
      </c>
      <c r="BJ74" s="130">
        <f t="shared" ref="BJ74:BJ137" si="30">SUM(BA74:BI74)</f>
        <v>601</v>
      </c>
      <c r="BK74" s="131">
        <f t="shared" ref="BK74:BK137" si="31">SUM(M74,W74,AG74,AP74,AZ74,BJ74)</f>
        <v>3439</v>
      </c>
      <c r="BL74" s="132"/>
      <c r="BM74" s="133">
        <f t="shared" ref="BM74:BM137" si="32">(BK74/4750)*100</f>
        <v>72.399999999999991</v>
      </c>
      <c r="BN74" s="79">
        <f>RANK($BM74,$BM$9:$BM225)</f>
        <v>53</v>
      </c>
      <c r="BO74" s="79">
        <f t="shared" si="27"/>
        <v>24</v>
      </c>
      <c r="BP74" s="79">
        <f t="shared" si="28"/>
        <v>24</v>
      </c>
      <c r="BQ74" s="79">
        <f t="shared" si="29"/>
        <v>22</v>
      </c>
      <c r="BR74" s="79">
        <f t="shared" ref="BR74:BR136" si="33">21-(COUNTIF(AH74:AL74,"&lt;40")*3)-(COUNTIF(AM74:AO74,"&lt;30")*2)</f>
        <v>21</v>
      </c>
      <c r="BS74" s="79">
        <f t="shared" ref="BS74:BS136" si="34">22-(COUNTIF(AQ74:AU74,"&lt;40")*3)-(COUNTIF(AV74,"&lt;20")*1)-(COUNTIF(AW74:AY74,"&lt;30")*2)</f>
        <v>22</v>
      </c>
      <c r="BT74" s="79">
        <f t="shared" ref="BT74:BT137" si="35">24-(COUNTIF(BA74:BF74,"&lt;40")*3)-(COUNTIF(BG74:BI74,"&lt;30")*2)</f>
        <v>24</v>
      </c>
      <c r="BU74" s="134">
        <f t="shared" ref="BU74:BU137" si="36">SUM(BO74:BT74)</f>
        <v>137</v>
      </c>
      <c r="BV74" s="134"/>
      <c r="BW74" s="80">
        <f t="shared" ref="BW74:BW137" si="37">COUNTIF(D74:I74,"&lt;40")+COUNTIF(J74:L74,"&lt;30")+COUNTIF(N74:S74,"&lt;40")+COUNTIF(T74:V74,"&lt;30")+COUNTIF(X74:AB74,"&lt;40")+COUNTIF(AC74:AE74,"&lt;30")+COUNTIF(AH74:AL74,"&lt;40")+COUNTIF(AM74:AO74,"&lt;30")+COUNTIF(AQ74:AU74,"&lt;40")+COUNTIF(AV74,"&lt;20")+COUNTIF(AM74:AO74,"&lt;30")+COUNTIF(BA74:BF74,"&lt;40")+COUNTIF(BG74:BI74,"&lt;30")</f>
        <v>0</v>
      </c>
      <c r="BX74" s="81">
        <f t="shared" ref="BX74:BX137" si="38">COUNTIFS(BM74,"&lt;=59.99",BW74,"=0")</f>
        <v>0</v>
      </c>
      <c r="BY74" s="81">
        <f t="shared" ref="BY74:BY137" si="39">COUNTIFS(BM74,"&gt;=60",BM74,"&lt;=69.99",BW74,"=0")</f>
        <v>0</v>
      </c>
      <c r="BZ74" s="81">
        <f t="shared" ref="BZ74:BZ137" si="40">COUNTIFS(BM74,"&gt;=70",BW74,"=0")</f>
        <v>1</v>
      </c>
      <c r="CE74" s="22"/>
    </row>
    <row r="75" spans="1:83" s="24" customFormat="1" ht="30" customHeight="1">
      <c r="A75" s="125">
        <v>67</v>
      </c>
      <c r="B75" s="126" t="s">
        <v>175</v>
      </c>
      <c r="C75" s="90" t="s">
        <v>176</v>
      </c>
      <c r="D75" s="82">
        <v>54</v>
      </c>
      <c r="E75" s="82">
        <v>51</v>
      </c>
      <c r="F75" s="82">
        <v>49</v>
      </c>
      <c r="G75" s="82">
        <v>51</v>
      </c>
      <c r="H75" s="82">
        <v>62</v>
      </c>
      <c r="I75" s="82">
        <v>65</v>
      </c>
      <c r="J75" s="82">
        <v>66</v>
      </c>
      <c r="K75" s="82">
        <v>69</v>
      </c>
      <c r="L75" s="82">
        <v>74</v>
      </c>
      <c r="M75" s="87">
        <f t="shared" si="22"/>
        <v>541</v>
      </c>
      <c r="N75" s="82">
        <v>71</v>
      </c>
      <c r="O75" s="82">
        <v>81</v>
      </c>
      <c r="P75" s="82">
        <v>58</v>
      </c>
      <c r="Q75" s="82">
        <v>67</v>
      </c>
      <c r="R75" s="82">
        <v>65</v>
      </c>
      <c r="S75" s="82">
        <v>85</v>
      </c>
      <c r="T75" s="82">
        <v>60</v>
      </c>
      <c r="U75" s="82">
        <v>66</v>
      </c>
      <c r="V75" s="82">
        <v>70</v>
      </c>
      <c r="W75" s="85">
        <f t="shared" si="23"/>
        <v>623</v>
      </c>
      <c r="X75" s="78">
        <v>68</v>
      </c>
      <c r="Y75" s="78">
        <v>45</v>
      </c>
      <c r="Z75" s="78">
        <v>41</v>
      </c>
      <c r="AA75" s="78">
        <v>61</v>
      </c>
      <c r="AB75" s="78">
        <v>52</v>
      </c>
      <c r="AC75" s="78">
        <v>69</v>
      </c>
      <c r="AD75" s="78">
        <v>64</v>
      </c>
      <c r="AE75" s="78">
        <v>69</v>
      </c>
      <c r="AF75" s="78">
        <v>46</v>
      </c>
      <c r="AG75" s="127">
        <f t="shared" si="24"/>
        <v>515</v>
      </c>
      <c r="AH75" s="128">
        <v>62</v>
      </c>
      <c r="AI75" s="128">
        <v>44</v>
      </c>
      <c r="AJ75" s="128">
        <v>56</v>
      </c>
      <c r="AK75" s="128">
        <v>44</v>
      </c>
      <c r="AL75" s="128">
        <v>55</v>
      </c>
      <c r="AM75" s="128">
        <v>71</v>
      </c>
      <c r="AN75" s="128">
        <v>70</v>
      </c>
      <c r="AO75" s="128">
        <v>64</v>
      </c>
      <c r="AP75" s="127">
        <f t="shared" si="25"/>
        <v>466</v>
      </c>
      <c r="AQ75" s="128">
        <v>40</v>
      </c>
      <c r="AR75" s="128">
        <v>49</v>
      </c>
      <c r="AS75" s="128">
        <v>42</v>
      </c>
      <c r="AT75" s="128">
        <v>48</v>
      </c>
      <c r="AU75" s="128">
        <v>54</v>
      </c>
      <c r="AV75" s="128">
        <v>32</v>
      </c>
      <c r="AW75" s="128">
        <v>68</v>
      </c>
      <c r="AX75" s="128">
        <v>58</v>
      </c>
      <c r="AY75" s="128">
        <v>42</v>
      </c>
      <c r="AZ75" s="127">
        <f t="shared" si="26"/>
        <v>433</v>
      </c>
      <c r="BA75" s="129">
        <v>57</v>
      </c>
      <c r="BB75" s="129">
        <v>48</v>
      </c>
      <c r="BC75" s="129">
        <v>45</v>
      </c>
      <c r="BD75" s="129">
        <v>50</v>
      </c>
      <c r="BE75" s="129">
        <v>44</v>
      </c>
      <c r="BF75" s="129">
        <v>56</v>
      </c>
      <c r="BG75" s="129">
        <v>63</v>
      </c>
      <c r="BH75" s="129">
        <v>66</v>
      </c>
      <c r="BI75" s="129">
        <v>52</v>
      </c>
      <c r="BJ75" s="130">
        <f t="shared" si="30"/>
        <v>481</v>
      </c>
      <c r="BK75" s="131">
        <f t="shared" si="31"/>
        <v>3059</v>
      </c>
      <c r="BL75" s="132"/>
      <c r="BM75" s="133">
        <f t="shared" si="32"/>
        <v>64.400000000000006</v>
      </c>
      <c r="BN75" s="79">
        <f>RANK($BM75,$BM$9:$BM226)</f>
        <v>118</v>
      </c>
      <c r="BO75" s="79">
        <f t="shared" si="27"/>
        <v>24</v>
      </c>
      <c r="BP75" s="79">
        <f t="shared" si="28"/>
        <v>24</v>
      </c>
      <c r="BQ75" s="79">
        <f t="shared" si="29"/>
        <v>22</v>
      </c>
      <c r="BR75" s="79">
        <f t="shared" si="33"/>
        <v>21</v>
      </c>
      <c r="BS75" s="79">
        <f t="shared" si="34"/>
        <v>22</v>
      </c>
      <c r="BT75" s="79">
        <f t="shared" si="35"/>
        <v>24</v>
      </c>
      <c r="BU75" s="134">
        <f t="shared" si="36"/>
        <v>137</v>
      </c>
      <c r="BV75" s="134"/>
      <c r="BW75" s="80">
        <f t="shared" si="37"/>
        <v>0</v>
      </c>
      <c r="BX75" s="81">
        <f t="shared" si="38"/>
        <v>0</v>
      </c>
      <c r="BY75" s="81">
        <f t="shared" si="39"/>
        <v>1</v>
      </c>
      <c r="BZ75" s="81">
        <f t="shared" si="40"/>
        <v>0</v>
      </c>
      <c r="CE75" s="26"/>
    </row>
    <row r="76" spans="1:83" s="8" customFormat="1" ht="30" customHeight="1">
      <c r="A76" s="111">
        <v>68</v>
      </c>
      <c r="B76" s="126" t="s">
        <v>177</v>
      </c>
      <c r="C76" s="90" t="s">
        <v>178</v>
      </c>
      <c r="D76" s="74">
        <v>75</v>
      </c>
      <c r="E76" s="74">
        <v>73</v>
      </c>
      <c r="F76" s="74">
        <v>60</v>
      </c>
      <c r="G76" s="74">
        <v>51</v>
      </c>
      <c r="H76" s="74">
        <v>68</v>
      </c>
      <c r="I76" s="74">
        <v>75</v>
      </c>
      <c r="J76" s="74">
        <v>66</v>
      </c>
      <c r="K76" s="74">
        <v>67</v>
      </c>
      <c r="L76" s="74">
        <v>73</v>
      </c>
      <c r="M76" s="87">
        <f t="shared" si="22"/>
        <v>608</v>
      </c>
      <c r="N76" s="74">
        <v>73</v>
      </c>
      <c r="O76" s="74">
        <v>93</v>
      </c>
      <c r="P76" s="74">
        <v>84</v>
      </c>
      <c r="Q76" s="74">
        <v>58</v>
      </c>
      <c r="R76" s="74">
        <v>67</v>
      </c>
      <c r="S76" s="74">
        <v>78</v>
      </c>
      <c r="T76" s="74">
        <v>69</v>
      </c>
      <c r="U76" s="74">
        <v>72</v>
      </c>
      <c r="V76" s="74">
        <v>73</v>
      </c>
      <c r="W76" s="85">
        <f t="shared" si="23"/>
        <v>667</v>
      </c>
      <c r="X76" s="78">
        <v>77</v>
      </c>
      <c r="Y76" s="78">
        <v>65</v>
      </c>
      <c r="Z76" s="78">
        <v>57</v>
      </c>
      <c r="AA76" s="78">
        <v>64</v>
      </c>
      <c r="AB76" s="78">
        <v>56</v>
      </c>
      <c r="AC76" s="78">
        <v>73</v>
      </c>
      <c r="AD76" s="78">
        <v>71</v>
      </c>
      <c r="AE76" s="78">
        <v>71</v>
      </c>
      <c r="AF76" s="78">
        <v>48</v>
      </c>
      <c r="AG76" s="127">
        <f t="shared" si="24"/>
        <v>582</v>
      </c>
      <c r="AH76" s="128">
        <v>68</v>
      </c>
      <c r="AI76" s="128">
        <v>58</v>
      </c>
      <c r="AJ76" s="128">
        <v>68</v>
      </c>
      <c r="AK76" s="128">
        <v>54</v>
      </c>
      <c r="AL76" s="128">
        <v>65</v>
      </c>
      <c r="AM76" s="128">
        <v>68</v>
      </c>
      <c r="AN76" s="128">
        <v>71</v>
      </c>
      <c r="AO76" s="128">
        <v>70</v>
      </c>
      <c r="AP76" s="127">
        <f t="shared" si="25"/>
        <v>522</v>
      </c>
      <c r="AQ76" s="128">
        <v>72</v>
      </c>
      <c r="AR76" s="128">
        <v>58</v>
      </c>
      <c r="AS76" s="128">
        <v>40</v>
      </c>
      <c r="AT76" s="128">
        <v>57</v>
      </c>
      <c r="AU76" s="128">
        <v>44</v>
      </c>
      <c r="AV76" s="128">
        <v>38</v>
      </c>
      <c r="AW76" s="128">
        <v>69</v>
      </c>
      <c r="AX76" s="128">
        <v>68</v>
      </c>
      <c r="AY76" s="128">
        <v>59</v>
      </c>
      <c r="AZ76" s="127">
        <f t="shared" si="26"/>
        <v>505</v>
      </c>
      <c r="BA76" s="129">
        <v>58</v>
      </c>
      <c r="BB76" s="129">
        <v>48</v>
      </c>
      <c r="BC76" s="129">
        <v>44</v>
      </c>
      <c r="BD76" s="129">
        <v>56</v>
      </c>
      <c r="BE76" s="129">
        <v>45</v>
      </c>
      <c r="BF76" s="129">
        <v>56</v>
      </c>
      <c r="BG76" s="129">
        <v>71</v>
      </c>
      <c r="BH76" s="129">
        <v>69</v>
      </c>
      <c r="BI76" s="129">
        <v>66</v>
      </c>
      <c r="BJ76" s="130">
        <f t="shared" si="30"/>
        <v>513</v>
      </c>
      <c r="BK76" s="131">
        <f t="shared" si="31"/>
        <v>3397</v>
      </c>
      <c r="BL76" s="132"/>
      <c r="BM76" s="133">
        <f t="shared" si="32"/>
        <v>71.515789473684208</v>
      </c>
      <c r="BN76" s="79">
        <f>RANK($BM76,$BM$9:$BM227)</f>
        <v>61</v>
      </c>
      <c r="BO76" s="79">
        <f t="shared" si="27"/>
        <v>24</v>
      </c>
      <c r="BP76" s="79">
        <f t="shared" si="28"/>
        <v>24</v>
      </c>
      <c r="BQ76" s="79">
        <f t="shared" si="29"/>
        <v>22</v>
      </c>
      <c r="BR76" s="79">
        <f t="shared" si="33"/>
        <v>21</v>
      </c>
      <c r="BS76" s="79">
        <f t="shared" si="34"/>
        <v>22</v>
      </c>
      <c r="BT76" s="79">
        <f t="shared" si="35"/>
        <v>24</v>
      </c>
      <c r="BU76" s="134">
        <f t="shared" si="36"/>
        <v>137</v>
      </c>
      <c r="BV76" s="134"/>
      <c r="BW76" s="80">
        <f t="shared" si="37"/>
        <v>0</v>
      </c>
      <c r="BX76" s="81">
        <f t="shared" si="38"/>
        <v>0</v>
      </c>
      <c r="BY76" s="81">
        <f t="shared" si="39"/>
        <v>0</v>
      </c>
      <c r="BZ76" s="81">
        <f t="shared" si="40"/>
        <v>1</v>
      </c>
      <c r="CE76" s="22"/>
    </row>
    <row r="77" spans="1:83" s="8" customFormat="1" ht="30" customHeight="1">
      <c r="A77" s="125">
        <v>69</v>
      </c>
      <c r="B77" s="126" t="s">
        <v>179</v>
      </c>
      <c r="C77" s="90" t="s">
        <v>180</v>
      </c>
      <c r="D77" s="74">
        <v>77</v>
      </c>
      <c r="E77" s="74">
        <v>79</v>
      </c>
      <c r="F77" s="74">
        <v>84</v>
      </c>
      <c r="G77" s="74">
        <v>80</v>
      </c>
      <c r="H77" s="74">
        <v>76</v>
      </c>
      <c r="I77" s="74">
        <v>77</v>
      </c>
      <c r="J77" s="74">
        <v>72</v>
      </c>
      <c r="K77" s="74">
        <v>72</v>
      </c>
      <c r="L77" s="74">
        <v>71</v>
      </c>
      <c r="M77" s="87">
        <f t="shared" si="22"/>
        <v>688</v>
      </c>
      <c r="N77" s="74">
        <v>78</v>
      </c>
      <c r="O77" s="74">
        <v>92</v>
      </c>
      <c r="P77" s="74">
        <v>82</v>
      </c>
      <c r="Q77" s="74">
        <v>65</v>
      </c>
      <c r="R77" s="74">
        <v>68</v>
      </c>
      <c r="S77" s="74">
        <v>91</v>
      </c>
      <c r="T77" s="74">
        <v>69</v>
      </c>
      <c r="U77" s="74">
        <v>75</v>
      </c>
      <c r="V77" s="74">
        <v>75</v>
      </c>
      <c r="W77" s="85">
        <f t="shared" si="23"/>
        <v>695</v>
      </c>
      <c r="X77" s="78">
        <v>79</v>
      </c>
      <c r="Y77" s="78">
        <v>78</v>
      </c>
      <c r="Z77" s="78">
        <v>54</v>
      </c>
      <c r="AA77" s="78">
        <v>73</v>
      </c>
      <c r="AB77" s="78">
        <v>66</v>
      </c>
      <c r="AC77" s="78">
        <v>74</v>
      </c>
      <c r="AD77" s="78">
        <v>73</v>
      </c>
      <c r="AE77" s="78">
        <v>69</v>
      </c>
      <c r="AF77" s="78">
        <v>49</v>
      </c>
      <c r="AG77" s="127">
        <f t="shared" si="24"/>
        <v>615</v>
      </c>
      <c r="AH77" s="128">
        <v>93</v>
      </c>
      <c r="AI77" s="128">
        <v>70</v>
      </c>
      <c r="AJ77" s="128">
        <v>73</v>
      </c>
      <c r="AK77" s="128">
        <v>57</v>
      </c>
      <c r="AL77" s="128">
        <v>80</v>
      </c>
      <c r="AM77" s="128">
        <v>72</v>
      </c>
      <c r="AN77" s="128">
        <v>71</v>
      </c>
      <c r="AO77" s="128">
        <v>73</v>
      </c>
      <c r="AP77" s="127">
        <f t="shared" si="25"/>
        <v>589</v>
      </c>
      <c r="AQ77" s="128">
        <v>51</v>
      </c>
      <c r="AR77" s="128">
        <v>49</v>
      </c>
      <c r="AS77" s="128">
        <v>49</v>
      </c>
      <c r="AT77" s="128">
        <v>59</v>
      </c>
      <c r="AU77" s="128">
        <v>75</v>
      </c>
      <c r="AV77" s="128">
        <v>43</v>
      </c>
      <c r="AW77" s="128">
        <v>67</v>
      </c>
      <c r="AX77" s="128">
        <v>70</v>
      </c>
      <c r="AY77" s="128">
        <v>60</v>
      </c>
      <c r="AZ77" s="127">
        <f t="shared" si="26"/>
        <v>523</v>
      </c>
      <c r="BA77" s="129">
        <v>67</v>
      </c>
      <c r="BB77" s="129">
        <v>60</v>
      </c>
      <c r="BC77" s="129">
        <v>50</v>
      </c>
      <c r="BD77" s="129">
        <v>57</v>
      </c>
      <c r="BE77" s="129">
        <v>66</v>
      </c>
      <c r="BF77" s="129">
        <v>85</v>
      </c>
      <c r="BG77" s="129">
        <v>67</v>
      </c>
      <c r="BH77" s="129">
        <v>65</v>
      </c>
      <c r="BI77" s="129">
        <v>62</v>
      </c>
      <c r="BJ77" s="130">
        <f t="shared" si="30"/>
        <v>579</v>
      </c>
      <c r="BK77" s="131">
        <f t="shared" si="31"/>
        <v>3689</v>
      </c>
      <c r="BL77" s="132"/>
      <c r="BM77" s="133">
        <f t="shared" si="32"/>
        <v>77.663157894736841</v>
      </c>
      <c r="BN77" s="79">
        <f>RANK($BM77,$BM$9:$BM228)</f>
        <v>15</v>
      </c>
      <c r="BO77" s="79">
        <f t="shared" si="27"/>
        <v>24</v>
      </c>
      <c r="BP77" s="79">
        <f t="shared" si="28"/>
        <v>24</v>
      </c>
      <c r="BQ77" s="79">
        <f t="shared" si="29"/>
        <v>22</v>
      </c>
      <c r="BR77" s="79">
        <f t="shared" si="33"/>
        <v>21</v>
      </c>
      <c r="BS77" s="79">
        <f t="shared" si="34"/>
        <v>22</v>
      </c>
      <c r="BT77" s="79">
        <f t="shared" si="35"/>
        <v>24</v>
      </c>
      <c r="BU77" s="134">
        <f t="shared" si="36"/>
        <v>137</v>
      </c>
      <c r="BV77" s="134"/>
      <c r="BW77" s="80">
        <f t="shared" si="37"/>
        <v>0</v>
      </c>
      <c r="BX77" s="81">
        <f t="shared" si="38"/>
        <v>0</v>
      </c>
      <c r="BY77" s="81">
        <f t="shared" si="39"/>
        <v>0</v>
      </c>
      <c r="BZ77" s="81">
        <f t="shared" si="40"/>
        <v>1</v>
      </c>
      <c r="CE77" s="22"/>
    </row>
    <row r="78" spans="1:83" s="8" customFormat="1" ht="30" customHeight="1">
      <c r="A78" s="111">
        <v>70</v>
      </c>
      <c r="B78" s="126" t="s">
        <v>181</v>
      </c>
      <c r="C78" s="135" t="s">
        <v>182</v>
      </c>
      <c r="D78" s="74">
        <v>69</v>
      </c>
      <c r="E78" s="74">
        <v>56</v>
      </c>
      <c r="F78" s="74">
        <v>49</v>
      </c>
      <c r="G78" s="74">
        <v>58</v>
      </c>
      <c r="H78" s="74">
        <v>59</v>
      </c>
      <c r="I78" s="74">
        <v>55</v>
      </c>
      <c r="J78" s="74">
        <v>66</v>
      </c>
      <c r="K78" s="74">
        <v>55</v>
      </c>
      <c r="L78" s="74">
        <v>70</v>
      </c>
      <c r="M78" s="87">
        <f t="shared" si="22"/>
        <v>537</v>
      </c>
      <c r="N78" s="74">
        <v>73</v>
      </c>
      <c r="O78" s="74">
        <v>55</v>
      </c>
      <c r="P78" s="74">
        <v>71</v>
      </c>
      <c r="Q78" s="74">
        <v>43</v>
      </c>
      <c r="R78" s="74">
        <v>63</v>
      </c>
      <c r="S78" s="74">
        <v>49</v>
      </c>
      <c r="T78" s="74">
        <v>69</v>
      </c>
      <c r="U78" s="74">
        <v>67</v>
      </c>
      <c r="V78" s="74">
        <v>67</v>
      </c>
      <c r="W78" s="85">
        <f t="shared" si="23"/>
        <v>557</v>
      </c>
      <c r="X78" s="78">
        <v>47</v>
      </c>
      <c r="Y78" s="78">
        <v>47</v>
      </c>
      <c r="Z78" s="78">
        <v>46</v>
      </c>
      <c r="AA78" s="78">
        <v>56</v>
      </c>
      <c r="AB78" s="78">
        <v>65</v>
      </c>
      <c r="AC78" s="78">
        <v>68</v>
      </c>
      <c r="AD78" s="78">
        <v>63</v>
      </c>
      <c r="AE78" s="78">
        <v>66</v>
      </c>
      <c r="AF78" s="78">
        <v>42</v>
      </c>
      <c r="AG78" s="127">
        <f t="shared" si="24"/>
        <v>500</v>
      </c>
      <c r="AH78" s="128">
        <v>61</v>
      </c>
      <c r="AI78" s="128">
        <v>52</v>
      </c>
      <c r="AJ78" s="128">
        <v>78</v>
      </c>
      <c r="AK78" s="128">
        <v>44</v>
      </c>
      <c r="AL78" s="128">
        <v>58</v>
      </c>
      <c r="AM78" s="128">
        <v>64</v>
      </c>
      <c r="AN78" s="128">
        <v>62</v>
      </c>
      <c r="AO78" s="128">
        <v>65</v>
      </c>
      <c r="AP78" s="127">
        <f t="shared" si="25"/>
        <v>484</v>
      </c>
      <c r="AQ78" s="128">
        <v>56</v>
      </c>
      <c r="AR78" s="128">
        <v>56</v>
      </c>
      <c r="AS78" s="128">
        <v>50</v>
      </c>
      <c r="AT78" s="128">
        <v>43</v>
      </c>
      <c r="AU78" s="128">
        <v>62</v>
      </c>
      <c r="AV78" s="128">
        <v>25</v>
      </c>
      <c r="AW78" s="128">
        <v>60</v>
      </c>
      <c r="AX78" s="128">
        <v>59</v>
      </c>
      <c r="AY78" s="128">
        <v>43</v>
      </c>
      <c r="AZ78" s="127">
        <f t="shared" si="26"/>
        <v>454</v>
      </c>
      <c r="BA78" s="129">
        <v>60</v>
      </c>
      <c r="BB78" s="129">
        <v>49</v>
      </c>
      <c r="BC78" s="129">
        <v>56</v>
      </c>
      <c r="BD78" s="129">
        <v>66</v>
      </c>
      <c r="BE78" s="129">
        <v>43</v>
      </c>
      <c r="BF78" s="129">
        <v>61</v>
      </c>
      <c r="BG78" s="129">
        <v>63</v>
      </c>
      <c r="BH78" s="129">
        <v>62</v>
      </c>
      <c r="BI78" s="129">
        <v>60</v>
      </c>
      <c r="BJ78" s="130">
        <f t="shared" si="30"/>
        <v>520</v>
      </c>
      <c r="BK78" s="131">
        <f t="shared" si="31"/>
        <v>3052</v>
      </c>
      <c r="BL78" s="132"/>
      <c r="BM78" s="133">
        <f t="shared" si="32"/>
        <v>64.252631578947373</v>
      </c>
      <c r="BN78" s="79">
        <f>RANK($BM78,$BM$9:$BM229)</f>
        <v>122</v>
      </c>
      <c r="BO78" s="79">
        <f t="shared" si="27"/>
        <v>24</v>
      </c>
      <c r="BP78" s="79">
        <f t="shared" si="28"/>
        <v>24</v>
      </c>
      <c r="BQ78" s="79">
        <f t="shared" si="29"/>
        <v>22</v>
      </c>
      <c r="BR78" s="79">
        <f t="shared" si="33"/>
        <v>21</v>
      </c>
      <c r="BS78" s="79">
        <f t="shared" si="34"/>
        <v>22</v>
      </c>
      <c r="BT78" s="79">
        <f t="shared" si="35"/>
        <v>24</v>
      </c>
      <c r="BU78" s="134">
        <f t="shared" si="36"/>
        <v>137</v>
      </c>
      <c r="BV78" s="134"/>
      <c r="BW78" s="80">
        <f t="shared" si="37"/>
        <v>0</v>
      </c>
      <c r="BX78" s="81">
        <f t="shared" si="38"/>
        <v>0</v>
      </c>
      <c r="BY78" s="81">
        <f t="shared" si="39"/>
        <v>1</v>
      </c>
      <c r="BZ78" s="81">
        <f t="shared" si="40"/>
        <v>0</v>
      </c>
      <c r="CE78" s="22"/>
    </row>
    <row r="79" spans="1:83" s="8" customFormat="1" ht="30" customHeight="1">
      <c r="A79" s="125">
        <v>71</v>
      </c>
      <c r="B79" s="126" t="s">
        <v>183</v>
      </c>
      <c r="C79" s="90" t="s">
        <v>184</v>
      </c>
      <c r="D79" s="74">
        <v>64</v>
      </c>
      <c r="E79" s="74">
        <v>52</v>
      </c>
      <c r="F79" s="74">
        <v>46</v>
      </c>
      <c r="G79" s="74">
        <v>46</v>
      </c>
      <c r="H79" s="74">
        <v>56</v>
      </c>
      <c r="I79" s="74">
        <v>32</v>
      </c>
      <c r="J79" s="74">
        <v>60</v>
      </c>
      <c r="K79" s="74">
        <v>55</v>
      </c>
      <c r="L79" s="74">
        <v>67</v>
      </c>
      <c r="M79" s="87">
        <f t="shared" si="22"/>
        <v>478</v>
      </c>
      <c r="N79" s="74">
        <v>56</v>
      </c>
      <c r="O79" s="74">
        <v>50</v>
      </c>
      <c r="P79" s="74">
        <v>29</v>
      </c>
      <c r="Q79" s="74">
        <v>41</v>
      </c>
      <c r="R79" s="74">
        <v>66</v>
      </c>
      <c r="S79" s="74">
        <v>54</v>
      </c>
      <c r="T79" s="74">
        <v>63</v>
      </c>
      <c r="U79" s="74">
        <v>60</v>
      </c>
      <c r="V79" s="74">
        <v>66</v>
      </c>
      <c r="W79" s="85">
        <f t="shared" si="23"/>
        <v>485</v>
      </c>
      <c r="X79" s="78">
        <v>49</v>
      </c>
      <c r="Y79" s="78">
        <v>44</v>
      </c>
      <c r="Z79" s="78">
        <v>45</v>
      </c>
      <c r="AA79" s="78">
        <v>45</v>
      </c>
      <c r="AB79" s="78">
        <v>47</v>
      </c>
      <c r="AC79" s="78">
        <v>66</v>
      </c>
      <c r="AD79" s="78">
        <v>65</v>
      </c>
      <c r="AE79" s="78">
        <v>57</v>
      </c>
      <c r="AF79" s="78">
        <v>43</v>
      </c>
      <c r="AG79" s="127">
        <f t="shared" si="24"/>
        <v>461</v>
      </c>
      <c r="AH79" s="128">
        <v>57</v>
      </c>
      <c r="AI79" s="128">
        <v>48</v>
      </c>
      <c r="AJ79" s="128">
        <v>50</v>
      </c>
      <c r="AK79" s="128">
        <v>55</v>
      </c>
      <c r="AL79" s="128">
        <v>61</v>
      </c>
      <c r="AM79" s="128">
        <v>67</v>
      </c>
      <c r="AN79" s="128">
        <v>61</v>
      </c>
      <c r="AO79" s="128">
        <v>55</v>
      </c>
      <c r="AP79" s="127">
        <f t="shared" si="25"/>
        <v>454</v>
      </c>
      <c r="AQ79" s="128">
        <v>60</v>
      </c>
      <c r="AR79" s="128">
        <v>51</v>
      </c>
      <c r="AS79" s="128">
        <v>42</v>
      </c>
      <c r="AT79" s="128">
        <v>56</v>
      </c>
      <c r="AU79" s="128">
        <v>48</v>
      </c>
      <c r="AV79" s="128">
        <v>25</v>
      </c>
      <c r="AW79" s="128">
        <v>60</v>
      </c>
      <c r="AX79" s="128">
        <v>58</v>
      </c>
      <c r="AY79" s="128">
        <v>42</v>
      </c>
      <c r="AZ79" s="127">
        <f t="shared" si="26"/>
        <v>442</v>
      </c>
      <c r="BA79" s="129">
        <v>63</v>
      </c>
      <c r="BB79" s="129">
        <v>62</v>
      </c>
      <c r="BC79" s="129">
        <v>44</v>
      </c>
      <c r="BD79" s="129">
        <v>55</v>
      </c>
      <c r="BE79" s="129">
        <v>44</v>
      </c>
      <c r="BF79" s="129">
        <v>65</v>
      </c>
      <c r="BG79" s="129">
        <v>63</v>
      </c>
      <c r="BH79" s="129">
        <v>58</v>
      </c>
      <c r="BI79" s="129">
        <v>56</v>
      </c>
      <c r="BJ79" s="130">
        <f t="shared" si="30"/>
        <v>510</v>
      </c>
      <c r="BK79" s="131">
        <f t="shared" si="31"/>
        <v>2830</v>
      </c>
      <c r="BL79" s="132"/>
      <c r="BM79" s="133">
        <f t="shared" si="32"/>
        <v>59.578947368421055</v>
      </c>
      <c r="BN79" s="79">
        <f>RANK($BM79,$BM$9:$BM230)</f>
        <v>145</v>
      </c>
      <c r="BO79" s="79">
        <f t="shared" si="27"/>
        <v>21</v>
      </c>
      <c r="BP79" s="79">
        <f t="shared" si="28"/>
        <v>21</v>
      </c>
      <c r="BQ79" s="79">
        <f t="shared" si="29"/>
        <v>22</v>
      </c>
      <c r="BR79" s="79">
        <f t="shared" si="33"/>
        <v>21</v>
      </c>
      <c r="BS79" s="79">
        <f t="shared" si="34"/>
        <v>22</v>
      </c>
      <c r="BT79" s="79">
        <f t="shared" si="35"/>
        <v>24</v>
      </c>
      <c r="BU79" s="134">
        <f t="shared" si="36"/>
        <v>131</v>
      </c>
      <c r="BV79" s="134"/>
      <c r="BW79" s="80">
        <f t="shared" si="37"/>
        <v>2</v>
      </c>
      <c r="BX79" s="81">
        <f t="shared" si="38"/>
        <v>0</v>
      </c>
      <c r="BY79" s="81">
        <f t="shared" si="39"/>
        <v>0</v>
      </c>
      <c r="BZ79" s="81">
        <f t="shared" si="40"/>
        <v>0</v>
      </c>
      <c r="CE79" s="22"/>
    </row>
    <row r="80" spans="1:83" s="8" customFormat="1" ht="30" customHeight="1">
      <c r="A80" s="111">
        <v>72</v>
      </c>
      <c r="B80" s="126" t="s">
        <v>185</v>
      </c>
      <c r="C80" s="90" t="s">
        <v>186</v>
      </c>
      <c r="D80" s="74">
        <v>86</v>
      </c>
      <c r="E80" s="74">
        <v>49</v>
      </c>
      <c r="F80" s="74">
        <v>53</v>
      </c>
      <c r="G80" s="74">
        <v>55</v>
      </c>
      <c r="H80" s="74">
        <v>72</v>
      </c>
      <c r="I80" s="74">
        <v>53</v>
      </c>
      <c r="J80" s="74">
        <v>69</v>
      </c>
      <c r="K80" s="74">
        <v>65</v>
      </c>
      <c r="L80" s="74">
        <v>73</v>
      </c>
      <c r="M80" s="87">
        <f t="shared" si="22"/>
        <v>575</v>
      </c>
      <c r="N80" s="74">
        <v>78</v>
      </c>
      <c r="O80" s="74">
        <v>76</v>
      </c>
      <c r="P80" s="74">
        <v>67</v>
      </c>
      <c r="Q80" s="74">
        <v>54</v>
      </c>
      <c r="R80" s="74">
        <v>70</v>
      </c>
      <c r="S80" s="74">
        <v>58</v>
      </c>
      <c r="T80" s="74">
        <v>69</v>
      </c>
      <c r="U80" s="74">
        <v>69</v>
      </c>
      <c r="V80" s="74">
        <v>68</v>
      </c>
      <c r="W80" s="85">
        <f t="shared" si="23"/>
        <v>609</v>
      </c>
      <c r="X80" s="78">
        <v>65</v>
      </c>
      <c r="Y80" s="78">
        <v>67</v>
      </c>
      <c r="Z80" s="78">
        <v>63</v>
      </c>
      <c r="AA80" s="78">
        <v>50</v>
      </c>
      <c r="AB80" s="78">
        <v>60</v>
      </c>
      <c r="AC80" s="78">
        <v>69</v>
      </c>
      <c r="AD80" s="78">
        <v>62</v>
      </c>
      <c r="AE80" s="78">
        <v>66</v>
      </c>
      <c r="AF80" s="78">
        <v>45</v>
      </c>
      <c r="AG80" s="127">
        <f t="shared" si="24"/>
        <v>547</v>
      </c>
      <c r="AH80" s="128">
        <v>64</v>
      </c>
      <c r="AI80" s="128">
        <v>56</v>
      </c>
      <c r="AJ80" s="128">
        <v>66</v>
      </c>
      <c r="AK80" s="128">
        <v>52</v>
      </c>
      <c r="AL80" s="128">
        <v>72</v>
      </c>
      <c r="AM80" s="128">
        <v>67</v>
      </c>
      <c r="AN80" s="128">
        <v>70</v>
      </c>
      <c r="AO80" s="128">
        <v>62</v>
      </c>
      <c r="AP80" s="127">
        <f t="shared" si="25"/>
        <v>509</v>
      </c>
      <c r="AQ80" s="128">
        <v>78</v>
      </c>
      <c r="AR80" s="128">
        <v>70</v>
      </c>
      <c r="AS80" s="128">
        <v>49</v>
      </c>
      <c r="AT80" s="128">
        <v>59</v>
      </c>
      <c r="AU80" s="128">
        <v>57</v>
      </c>
      <c r="AV80" s="128">
        <v>29</v>
      </c>
      <c r="AW80" s="128">
        <v>70</v>
      </c>
      <c r="AX80" s="128">
        <v>69</v>
      </c>
      <c r="AY80" s="128">
        <v>50</v>
      </c>
      <c r="AZ80" s="127">
        <f t="shared" si="26"/>
        <v>531</v>
      </c>
      <c r="BA80" s="129">
        <v>71</v>
      </c>
      <c r="BB80" s="129">
        <v>47</v>
      </c>
      <c r="BC80" s="129">
        <v>48</v>
      </c>
      <c r="BD80" s="129">
        <v>56</v>
      </c>
      <c r="BE80" s="129">
        <v>58</v>
      </c>
      <c r="BF80" s="129">
        <v>57</v>
      </c>
      <c r="BG80" s="129">
        <v>68</v>
      </c>
      <c r="BH80" s="129">
        <v>71</v>
      </c>
      <c r="BI80" s="129">
        <v>61</v>
      </c>
      <c r="BJ80" s="130">
        <f t="shared" si="30"/>
        <v>537</v>
      </c>
      <c r="BK80" s="131">
        <f t="shared" si="31"/>
        <v>3308</v>
      </c>
      <c r="BL80" s="132"/>
      <c r="BM80" s="133">
        <f t="shared" si="32"/>
        <v>69.642105263157887</v>
      </c>
      <c r="BN80" s="79">
        <f>RANK($BM80,$BM$9:$BM231)</f>
        <v>71</v>
      </c>
      <c r="BO80" s="79">
        <f t="shared" si="27"/>
        <v>24</v>
      </c>
      <c r="BP80" s="79">
        <f t="shared" si="28"/>
        <v>24</v>
      </c>
      <c r="BQ80" s="79">
        <f t="shared" si="29"/>
        <v>22</v>
      </c>
      <c r="BR80" s="79">
        <f t="shared" si="33"/>
        <v>21</v>
      </c>
      <c r="BS80" s="79">
        <f t="shared" si="34"/>
        <v>22</v>
      </c>
      <c r="BT80" s="79">
        <f t="shared" si="35"/>
        <v>24</v>
      </c>
      <c r="BU80" s="134">
        <f t="shared" si="36"/>
        <v>137</v>
      </c>
      <c r="BV80" s="134"/>
      <c r="BW80" s="80">
        <f t="shared" si="37"/>
        <v>0</v>
      </c>
      <c r="BX80" s="81">
        <f t="shared" si="38"/>
        <v>0</v>
      </c>
      <c r="BY80" s="81">
        <f t="shared" si="39"/>
        <v>1</v>
      </c>
      <c r="BZ80" s="81">
        <f t="shared" si="40"/>
        <v>0</v>
      </c>
      <c r="CE80" s="22"/>
    </row>
    <row r="81" spans="1:83" s="8" customFormat="1" ht="30" customHeight="1">
      <c r="A81" s="125">
        <v>73</v>
      </c>
      <c r="B81" s="126" t="s">
        <v>187</v>
      </c>
      <c r="C81" s="90" t="s">
        <v>188</v>
      </c>
      <c r="D81" s="74">
        <v>72</v>
      </c>
      <c r="E81" s="74">
        <v>47</v>
      </c>
      <c r="F81" s="74">
        <v>47</v>
      </c>
      <c r="G81" s="83">
        <v>46</v>
      </c>
      <c r="H81" s="74">
        <v>70</v>
      </c>
      <c r="I81" s="74">
        <v>18</v>
      </c>
      <c r="J81" s="74">
        <v>66</v>
      </c>
      <c r="K81" s="74">
        <v>55</v>
      </c>
      <c r="L81" s="74">
        <v>70</v>
      </c>
      <c r="M81" s="87">
        <f t="shared" si="22"/>
        <v>491</v>
      </c>
      <c r="N81" s="74">
        <v>71</v>
      </c>
      <c r="O81" s="74">
        <v>26</v>
      </c>
      <c r="P81" s="74">
        <v>18</v>
      </c>
      <c r="Q81" s="74">
        <v>35</v>
      </c>
      <c r="R81" s="74">
        <v>61</v>
      </c>
      <c r="S81" s="74">
        <v>55</v>
      </c>
      <c r="T81" s="74">
        <v>63</v>
      </c>
      <c r="U81" s="74">
        <v>55</v>
      </c>
      <c r="V81" s="74">
        <v>63</v>
      </c>
      <c r="W81" s="85">
        <f t="shared" si="23"/>
        <v>447</v>
      </c>
      <c r="X81" s="78">
        <v>40</v>
      </c>
      <c r="Y81" s="78">
        <v>43</v>
      </c>
      <c r="Z81" s="78">
        <v>45</v>
      </c>
      <c r="AA81" s="78">
        <v>50</v>
      </c>
      <c r="AB81" s="78">
        <v>50</v>
      </c>
      <c r="AC81" s="78">
        <v>58</v>
      </c>
      <c r="AD81" s="78">
        <v>57</v>
      </c>
      <c r="AE81" s="78">
        <v>58</v>
      </c>
      <c r="AF81" s="78">
        <v>39</v>
      </c>
      <c r="AG81" s="127">
        <f t="shared" si="24"/>
        <v>440</v>
      </c>
      <c r="AH81" s="128">
        <v>47</v>
      </c>
      <c r="AI81" s="128">
        <v>56</v>
      </c>
      <c r="AJ81" s="128">
        <v>53</v>
      </c>
      <c r="AK81" s="128">
        <v>52</v>
      </c>
      <c r="AL81" s="128">
        <v>67</v>
      </c>
      <c r="AM81" s="128">
        <v>64</v>
      </c>
      <c r="AN81" s="128">
        <v>52</v>
      </c>
      <c r="AO81" s="128">
        <v>55</v>
      </c>
      <c r="AP81" s="127">
        <f t="shared" si="25"/>
        <v>446</v>
      </c>
      <c r="AQ81" s="128">
        <v>50</v>
      </c>
      <c r="AR81" s="128">
        <v>44</v>
      </c>
      <c r="AS81" s="128">
        <v>40</v>
      </c>
      <c r="AT81" s="128">
        <v>54</v>
      </c>
      <c r="AU81" s="128">
        <v>41</v>
      </c>
      <c r="AV81" s="128">
        <v>28</v>
      </c>
      <c r="AW81" s="128">
        <v>40</v>
      </c>
      <c r="AX81" s="128">
        <v>30</v>
      </c>
      <c r="AY81" s="128">
        <v>40</v>
      </c>
      <c r="AZ81" s="127">
        <f t="shared" si="26"/>
        <v>367</v>
      </c>
      <c r="BA81" s="129">
        <v>70</v>
      </c>
      <c r="BB81" s="129">
        <v>59</v>
      </c>
      <c r="BC81" s="129">
        <v>49</v>
      </c>
      <c r="BD81" s="129">
        <v>51</v>
      </c>
      <c r="BE81" s="129">
        <v>45</v>
      </c>
      <c r="BF81" s="129">
        <v>61</v>
      </c>
      <c r="BG81" s="129">
        <v>58</v>
      </c>
      <c r="BH81" s="129">
        <v>56</v>
      </c>
      <c r="BI81" s="129">
        <v>54</v>
      </c>
      <c r="BJ81" s="130">
        <f t="shared" si="30"/>
        <v>503</v>
      </c>
      <c r="BK81" s="131">
        <f t="shared" si="31"/>
        <v>2694</v>
      </c>
      <c r="BL81" s="132"/>
      <c r="BM81" s="133">
        <f t="shared" si="32"/>
        <v>56.715789473684211</v>
      </c>
      <c r="BN81" s="79">
        <f>RANK($BM81,$BM$9:$BM232)</f>
        <v>147</v>
      </c>
      <c r="BO81" s="79">
        <f t="shared" si="27"/>
        <v>21</v>
      </c>
      <c r="BP81" s="79">
        <f t="shared" si="28"/>
        <v>15</v>
      </c>
      <c r="BQ81" s="79">
        <f t="shared" si="29"/>
        <v>22</v>
      </c>
      <c r="BR81" s="79">
        <f t="shared" si="33"/>
        <v>21</v>
      </c>
      <c r="BS81" s="79">
        <f t="shared" si="34"/>
        <v>22</v>
      </c>
      <c r="BT81" s="79">
        <f t="shared" si="35"/>
        <v>24</v>
      </c>
      <c r="BU81" s="134">
        <f t="shared" si="36"/>
        <v>125</v>
      </c>
      <c r="BV81" s="134"/>
      <c r="BW81" s="80">
        <f t="shared" si="37"/>
        <v>4</v>
      </c>
      <c r="BX81" s="81">
        <f t="shared" si="38"/>
        <v>0</v>
      </c>
      <c r="BY81" s="81">
        <f t="shared" si="39"/>
        <v>0</v>
      </c>
      <c r="BZ81" s="81">
        <f t="shared" si="40"/>
        <v>0</v>
      </c>
      <c r="CE81" s="22"/>
    </row>
    <row r="82" spans="1:83" s="8" customFormat="1" ht="30" customHeight="1">
      <c r="A82" s="111">
        <v>74</v>
      </c>
      <c r="B82" s="126" t="s">
        <v>189</v>
      </c>
      <c r="C82" s="90" t="s">
        <v>190</v>
      </c>
      <c r="D82" s="74">
        <v>65</v>
      </c>
      <c r="E82" s="74">
        <v>81</v>
      </c>
      <c r="F82" s="74">
        <v>50</v>
      </c>
      <c r="G82" s="74">
        <v>51</v>
      </c>
      <c r="H82" s="74">
        <v>54</v>
      </c>
      <c r="I82" s="74">
        <v>45</v>
      </c>
      <c r="J82" s="74">
        <v>61</v>
      </c>
      <c r="K82" s="74">
        <v>58</v>
      </c>
      <c r="L82" s="74">
        <v>70</v>
      </c>
      <c r="M82" s="87">
        <f t="shared" si="22"/>
        <v>535</v>
      </c>
      <c r="N82" s="74">
        <v>72</v>
      </c>
      <c r="O82" s="74">
        <v>69</v>
      </c>
      <c r="P82" s="74">
        <v>50</v>
      </c>
      <c r="Q82" s="74">
        <v>59</v>
      </c>
      <c r="R82" s="74">
        <v>61</v>
      </c>
      <c r="S82" s="74">
        <v>59</v>
      </c>
      <c r="T82" s="74">
        <v>66</v>
      </c>
      <c r="U82" s="74">
        <v>68</v>
      </c>
      <c r="V82" s="74">
        <v>68</v>
      </c>
      <c r="W82" s="85">
        <f t="shared" si="23"/>
        <v>572</v>
      </c>
      <c r="X82" s="78">
        <v>50</v>
      </c>
      <c r="Y82" s="78">
        <v>54</v>
      </c>
      <c r="Z82" s="78">
        <v>40</v>
      </c>
      <c r="AA82" s="78">
        <v>57</v>
      </c>
      <c r="AB82" s="78">
        <v>69</v>
      </c>
      <c r="AC82" s="78">
        <v>74</v>
      </c>
      <c r="AD82" s="78">
        <v>60</v>
      </c>
      <c r="AE82" s="78">
        <v>63</v>
      </c>
      <c r="AF82" s="78">
        <v>45</v>
      </c>
      <c r="AG82" s="127">
        <f t="shared" si="24"/>
        <v>512</v>
      </c>
      <c r="AH82" s="128">
        <v>59</v>
      </c>
      <c r="AI82" s="128">
        <v>51</v>
      </c>
      <c r="AJ82" s="128">
        <v>65</v>
      </c>
      <c r="AK82" s="128">
        <v>42</v>
      </c>
      <c r="AL82" s="128">
        <v>59</v>
      </c>
      <c r="AM82" s="128">
        <v>69</v>
      </c>
      <c r="AN82" s="128">
        <v>58</v>
      </c>
      <c r="AO82" s="128">
        <v>68</v>
      </c>
      <c r="AP82" s="127">
        <f t="shared" si="25"/>
        <v>471</v>
      </c>
      <c r="AQ82" s="128">
        <v>57</v>
      </c>
      <c r="AR82" s="128">
        <v>64</v>
      </c>
      <c r="AS82" s="128">
        <v>40</v>
      </c>
      <c r="AT82" s="128">
        <v>46</v>
      </c>
      <c r="AU82" s="128">
        <v>63</v>
      </c>
      <c r="AV82" s="128">
        <v>38</v>
      </c>
      <c r="AW82" s="128">
        <v>66</v>
      </c>
      <c r="AX82" s="128">
        <v>57</v>
      </c>
      <c r="AY82" s="128">
        <v>55</v>
      </c>
      <c r="AZ82" s="127">
        <f t="shared" si="26"/>
        <v>486</v>
      </c>
      <c r="BA82" s="129">
        <v>53</v>
      </c>
      <c r="BB82" s="129">
        <v>63</v>
      </c>
      <c r="BC82" s="129">
        <v>51</v>
      </c>
      <c r="BD82" s="129">
        <v>62</v>
      </c>
      <c r="BE82" s="129">
        <v>47</v>
      </c>
      <c r="BF82" s="129">
        <v>62</v>
      </c>
      <c r="BG82" s="129">
        <v>59</v>
      </c>
      <c r="BH82" s="129">
        <v>59</v>
      </c>
      <c r="BI82" s="129">
        <v>53</v>
      </c>
      <c r="BJ82" s="130">
        <f t="shared" si="30"/>
        <v>509</v>
      </c>
      <c r="BK82" s="131">
        <f t="shared" si="31"/>
        <v>3085</v>
      </c>
      <c r="BL82" s="132"/>
      <c r="BM82" s="133">
        <f t="shared" si="32"/>
        <v>64.94736842105263</v>
      </c>
      <c r="BN82" s="79">
        <f>RANK($BM82,$BM$9:$BM233)</f>
        <v>113</v>
      </c>
      <c r="BO82" s="79">
        <f t="shared" si="27"/>
        <v>24</v>
      </c>
      <c r="BP82" s="79">
        <f t="shared" si="28"/>
        <v>24</v>
      </c>
      <c r="BQ82" s="79">
        <f t="shared" si="29"/>
        <v>22</v>
      </c>
      <c r="BR82" s="79">
        <f t="shared" si="33"/>
        <v>21</v>
      </c>
      <c r="BS82" s="79">
        <f t="shared" si="34"/>
        <v>22</v>
      </c>
      <c r="BT82" s="79">
        <f t="shared" si="35"/>
        <v>24</v>
      </c>
      <c r="BU82" s="134">
        <f t="shared" si="36"/>
        <v>137</v>
      </c>
      <c r="BV82" s="134"/>
      <c r="BW82" s="80">
        <f t="shared" si="37"/>
        <v>0</v>
      </c>
      <c r="BX82" s="81">
        <f t="shared" si="38"/>
        <v>0</v>
      </c>
      <c r="BY82" s="81">
        <f t="shared" si="39"/>
        <v>1</v>
      </c>
      <c r="BZ82" s="81">
        <f t="shared" si="40"/>
        <v>0</v>
      </c>
      <c r="CE82" s="22"/>
    </row>
    <row r="83" spans="1:83" s="8" customFormat="1" ht="30" customHeight="1">
      <c r="A83" s="125">
        <v>75</v>
      </c>
      <c r="B83" s="126" t="s">
        <v>191</v>
      </c>
      <c r="C83" s="90" t="s">
        <v>192</v>
      </c>
      <c r="D83" s="74">
        <v>78</v>
      </c>
      <c r="E83" s="74">
        <v>75</v>
      </c>
      <c r="F83" s="74">
        <v>66</v>
      </c>
      <c r="G83" s="74">
        <v>89</v>
      </c>
      <c r="H83" s="74">
        <v>73</v>
      </c>
      <c r="I83" s="74">
        <v>68</v>
      </c>
      <c r="J83" s="74">
        <v>75</v>
      </c>
      <c r="K83" s="74">
        <v>75</v>
      </c>
      <c r="L83" s="74">
        <v>75</v>
      </c>
      <c r="M83" s="87">
        <f t="shared" si="22"/>
        <v>674</v>
      </c>
      <c r="N83" s="74">
        <v>81</v>
      </c>
      <c r="O83" s="74">
        <v>68</v>
      </c>
      <c r="P83" s="74">
        <v>78</v>
      </c>
      <c r="Q83" s="145">
        <v>96</v>
      </c>
      <c r="R83" s="74">
        <v>70</v>
      </c>
      <c r="S83" s="74">
        <v>82</v>
      </c>
      <c r="T83" s="74">
        <v>72</v>
      </c>
      <c r="U83" s="74">
        <v>75</v>
      </c>
      <c r="V83" s="74">
        <v>74</v>
      </c>
      <c r="W83" s="85">
        <f t="shared" si="23"/>
        <v>696</v>
      </c>
      <c r="X83" s="78">
        <v>76</v>
      </c>
      <c r="Y83" s="78">
        <v>58</v>
      </c>
      <c r="Z83" s="78">
        <v>60</v>
      </c>
      <c r="AA83" s="78">
        <v>63</v>
      </c>
      <c r="AB83" s="78">
        <v>68</v>
      </c>
      <c r="AC83" s="78">
        <v>75</v>
      </c>
      <c r="AD83" s="78">
        <v>74</v>
      </c>
      <c r="AE83" s="78">
        <v>71</v>
      </c>
      <c r="AF83" s="78">
        <v>47</v>
      </c>
      <c r="AG83" s="127">
        <f t="shared" si="24"/>
        <v>592</v>
      </c>
      <c r="AH83" s="128">
        <v>68</v>
      </c>
      <c r="AI83" s="128">
        <v>61</v>
      </c>
      <c r="AJ83" s="128">
        <v>75</v>
      </c>
      <c r="AK83" s="128">
        <v>66</v>
      </c>
      <c r="AL83" s="128">
        <v>77</v>
      </c>
      <c r="AM83" s="128">
        <v>72</v>
      </c>
      <c r="AN83" s="128">
        <v>72</v>
      </c>
      <c r="AO83" s="128">
        <v>73</v>
      </c>
      <c r="AP83" s="127">
        <f t="shared" si="25"/>
        <v>564</v>
      </c>
      <c r="AQ83" s="128">
        <v>76</v>
      </c>
      <c r="AR83" s="128">
        <v>58</v>
      </c>
      <c r="AS83" s="128">
        <v>59</v>
      </c>
      <c r="AT83" s="128">
        <v>65</v>
      </c>
      <c r="AU83" s="128">
        <v>58</v>
      </c>
      <c r="AV83" s="128">
        <v>42</v>
      </c>
      <c r="AW83" s="128">
        <v>73</v>
      </c>
      <c r="AX83" s="128">
        <v>74</v>
      </c>
      <c r="AY83" s="128">
        <v>62</v>
      </c>
      <c r="AZ83" s="127">
        <f t="shared" si="26"/>
        <v>567</v>
      </c>
      <c r="BA83" s="129">
        <v>91</v>
      </c>
      <c r="BB83" s="129">
        <v>61</v>
      </c>
      <c r="BC83" s="129">
        <v>69</v>
      </c>
      <c r="BD83" s="129">
        <v>95</v>
      </c>
      <c r="BE83" s="129">
        <v>67</v>
      </c>
      <c r="BF83" s="129">
        <v>68</v>
      </c>
      <c r="BG83" s="129">
        <v>75</v>
      </c>
      <c r="BH83" s="129">
        <v>75</v>
      </c>
      <c r="BI83" s="129">
        <v>73</v>
      </c>
      <c r="BJ83" s="130">
        <f t="shared" si="30"/>
        <v>674</v>
      </c>
      <c r="BK83" s="131">
        <f t="shared" si="31"/>
        <v>3767</v>
      </c>
      <c r="BL83" s="132"/>
      <c r="BM83" s="133">
        <f t="shared" si="32"/>
        <v>79.305263157894728</v>
      </c>
      <c r="BN83" s="79">
        <f>RANK($BM83,$BM$9:$BM234)</f>
        <v>11</v>
      </c>
      <c r="BO83" s="79">
        <f t="shared" si="27"/>
        <v>24</v>
      </c>
      <c r="BP83" s="79">
        <f t="shared" si="28"/>
        <v>24</v>
      </c>
      <c r="BQ83" s="79">
        <f t="shared" si="29"/>
        <v>22</v>
      </c>
      <c r="BR83" s="79">
        <f t="shared" si="33"/>
        <v>21</v>
      </c>
      <c r="BS83" s="79">
        <f t="shared" si="34"/>
        <v>22</v>
      </c>
      <c r="BT83" s="79">
        <f t="shared" si="35"/>
        <v>24</v>
      </c>
      <c r="BU83" s="134">
        <f t="shared" si="36"/>
        <v>137</v>
      </c>
      <c r="BV83" s="134"/>
      <c r="BW83" s="80">
        <f t="shared" si="37"/>
        <v>0</v>
      </c>
      <c r="BX83" s="81">
        <f t="shared" si="38"/>
        <v>0</v>
      </c>
      <c r="BY83" s="81">
        <f t="shared" si="39"/>
        <v>0</v>
      </c>
      <c r="BZ83" s="81">
        <f t="shared" si="40"/>
        <v>1</v>
      </c>
      <c r="CE83" s="22"/>
    </row>
    <row r="84" spans="1:83" s="8" customFormat="1" ht="30" customHeight="1">
      <c r="A84" s="111">
        <v>76</v>
      </c>
      <c r="B84" s="126" t="s">
        <v>193</v>
      </c>
      <c r="C84" s="90" t="s">
        <v>194</v>
      </c>
      <c r="D84" s="74">
        <v>64</v>
      </c>
      <c r="E84" s="74">
        <v>45</v>
      </c>
      <c r="F84" s="74">
        <v>41</v>
      </c>
      <c r="G84" s="74">
        <v>44</v>
      </c>
      <c r="H84" s="74">
        <v>54</v>
      </c>
      <c r="I84" s="74">
        <v>51</v>
      </c>
      <c r="J84" s="74">
        <v>63</v>
      </c>
      <c r="K84" s="74">
        <v>64</v>
      </c>
      <c r="L84" s="74">
        <v>71</v>
      </c>
      <c r="M84" s="87">
        <f t="shared" si="22"/>
        <v>497</v>
      </c>
      <c r="N84" s="74">
        <v>81</v>
      </c>
      <c r="O84" s="74">
        <v>57</v>
      </c>
      <c r="P84" s="74">
        <v>54</v>
      </c>
      <c r="Q84" s="74">
        <v>69</v>
      </c>
      <c r="R84" s="74">
        <v>64</v>
      </c>
      <c r="S84" s="74">
        <v>50</v>
      </c>
      <c r="T84" s="74">
        <v>72</v>
      </c>
      <c r="U84" s="74">
        <v>64</v>
      </c>
      <c r="V84" s="74">
        <v>64</v>
      </c>
      <c r="W84" s="85">
        <f t="shared" si="23"/>
        <v>575</v>
      </c>
      <c r="X84" s="78">
        <v>61</v>
      </c>
      <c r="Y84" s="78">
        <v>64</v>
      </c>
      <c r="Z84" s="78">
        <v>61</v>
      </c>
      <c r="AA84" s="78">
        <v>50</v>
      </c>
      <c r="AB84" s="78">
        <v>60</v>
      </c>
      <c r="AC84" s="78">
        <v>74</v>
      </c>
      <c r="AD84" s="78">
        <v>68</v>
      </c>
      <c r="AE84" s="78">
        <v>64</v>
      </c>
      <c r="AF84" s="78">
        <v>47</v>
      </c>
      <c r="AG84" s="127">
        <f t="shared" si="24"/>
        <v>549</v>
      </c>
      <c r="AH84" s="128">
        <v>52</v>
      </c>
      <c r="AI84" s="128">
        <v>64</v>
      </c>
      <c r="AJ84" s="128">
        <v>63</v>
      </c>
      <c r="AK84" s="128">
        <v>54</v>
      </c>
      <c r="AL84" s="128">
        <v>71</v>
      </c>
      <c r="AM84" s="128">
        <v>69</v>
      </c>
      <c r="AN84" s="128">
        <v>69</v>
      </c>
      <c r="AO84" s="128">
        <v>69</v>
      </c>
      <c r="AP84" s="127">
        <f t="shared" si="25"/>
        <v>511</v>
      </c>
      <c r="AQ84" s="128">
        <v>71</v>
      </c>
      <c r="AR84" s="128">
        <v>67</v>
      </c>
      <c r="AS84" s="128">
        <v>56</v>
      </c>
      <c r="AT84" s="128">
        <v>49</v>
      </c>
      <c r="AU84" s="128">
        <v>62</v>
      </c>
      <c r="AV84" s="128">
        <v>25</v>
      </c>
      <c r="AW84" s="128">
        <v>70</v>
      </c>
      <c r="AX84" s="128">
        <v>65</v>
      </c>
      <c r="AY84" s="128">
        <v>44</v>
      </c>
      <c r="AZ84" s="127">
        <f t="shared" si="26"/>
        <v>509</v>
      </c>
      <c r="BA84" s="129">
        <v>86</v>
      </c>
      <c r="BB84" s="129">
        <v>58</v>
      </c>
      <c r="BC84" s="129">
        <v>61</v>
      </c>
      <c r="BD84" s="129">
        <v>68</v>
      </c>
      <c r="BE84" s="129">
        <v>67</v>
      </c>
      <c r="BF84" s="129">
        <v>59</v>
      </c>
      <c r="BG84" s="129">
        <v>65</v>
      </c>
      <c r="BH84" s="129">
        <v>63</v>
      </c>
      <c r="BI84" s="129">
        <v>60</v>
      </c>
      <c r="BJ84" s="130">
        <f t="shared" si="30"/>
        <v>587</v>
      </c>
      <c r="BK84" s="131">
        <f t="shared" si="31"/>
        <v>3228</v>
      </c>
      <c r="BL84" s="132"/>
      <c r="BM84" s="133">
        <f t="shared" si="32"/>
        <v>67.957894736842107</v>
      </c>
      <c r="BN84" s="79">
        <f>RANK($BM84,$BM$9:$BM235)</f>
        <v>82</v>
      </c>
      <c r="BO84" s="79">
        <f t="shared" si="27"/>
        <v>24</v>
      </c>
      <c r="BP84" s="79">
        <f t="shared" si="28"/>
        <v>24</v>
      </c>
      <c r="BQ84" s="79">
        <f t="shared" si="29"/>
        <v>22</v>
      </c>
      <c r="BR84" s="79">
        <f t="shared" si="33"/>
        <v>21</v>
      </c>
      <c r="BS84" s="79">
        <f t="shared" si="34"/>
        <v>22</v>
      </c>
      <c r="BT84" s="79">
        <f t="shared" si="35"/>
        <v>24</v>
      </c>
      <c r="BU84" s="134">
        <f t="shared" si="36"/>
        <v>137</v>
      </c>
      <c r="BV84" s="134"/>
      <c r="BW84" s="80">
        <f t="shared" si="37"/>
        <v>0</v>
      </c>
      <c r="BX84" s="81">
        <f t="shared" si="38"/>
        <v>0</v>
      </c>
      <c r="BY84" s="81">
        <f t="shared" si="39"/>
        <v>1</v>
      </c>
      <c r="BZ84" s="81">
        <f t="shared" si="40"/>
        <v>0</v>
      </c>
      <c r="CE84" s="22"/>
    </row>
    <row r="85" spans="1:83" s="8" customFormat="1" ht="30" customHeight="1">
      <c r="A85" s="125">
        <v>77</v>
      </c>
      <c r="B85" s="126" t="s">
        <v>195</v>
      </c>
      <c r="C85" s="90" t="s">
        <v>196</v>
      </c>
      <c r="D85" s="74">
        <v>81</v>
      </c>
      <c r="E85" s="74">
        <v>53</v>
      </c>
      <c r="F85" s="74">
        <v>70</v>
      </c>
      <c r="G85" s="74">
        <v>55</v>
      </c>
      <c r="H85" s="74">
        <v>77</v>
      </c>
      <c r="I85" s="74">
        <v>45</v>
      </c>
      <c r="J85" s="74">
        <v>69</v>
      </c>
      <c r="K85" s="74">
        <v>69</v>
      </c>
      <c r="L85" s="74">
        <v>71</v>
      </c>
      <c r="M85" s="87">
        <f t="shared" si="22"/>
        <v>590</v>
      </c>
      <c r="N85" s="74">
        <v>72</v>
      </c>
      <c r="O85" s="74">
        <v>73</v>
      </c>
      <c r="P85" s="74">
        <v>66</v>
      </c>
      <c r="Q85" s="74">
        <v>62</v>
      </c>
      <c r="R85" s="74">
        <v>69</v>
      </c>
      <c r="S85" s="74">
        <v>81</v>
      </c>
      <c r="T85" s="74">
        <v>72</v>
      </c>
      <c r="U85" s="74">
        <v>68</v>
      </c>
      <c r="V85" s="74">
        <v>69</v>
      </c>
      <c r="W85" s="85">
        <f t="shared" si="23"/>
        <v>632</v>
      </c>
      <c r="X85" s="78">
        <v>78</v>
      </c>
      <c r="Y85" s="78">
        <v>78</v>
      </c>
      <c r="Z85" s="78">
        <v>57</v>
      </c>
      <c r="AA85" s="78">
        <v>68</v>
      </c>
      <c r="AB85" s="78">
        <v>82</v>
      </c>
      <c r="AC85" s="78">
        <v>71</v>
      </c>
      <c r="AD85" s="78">
        <v>69</v>
      </c>
      <c r="AE85" s="78">
        <v>67</v>
      </c>
      <c r="AF85" s="78">
        <v>43</v>
      </c>
      <c r="AG85" s="127">
        <f t="shared" si="24"/>
        <v>613</v>
      </c>
      <c r="AH85" s="128">
        <v>84</v>
      </c>
      <c r="AI85" s="128">
        <v>63</v>
      </c>
      <c r="AJ85" s="128">
        <v>62</v>
      </c>
      <c r="AK85" s="128">
        <v>62</v>
      </c>
      <c r="AL85" s="128">
        <v>69</v>
      </c>
      <c r="AM85" s="128">
        <v>68</v>
      </c>
      <c r="AN85" s="128">
        <v>63</v>
      </c>
      <c r="AO85" s="128">
        <v>62</v>
      </c>
      <c r="AP85" s="127">
        <f t="shared" si="25"/>
        <v>533</v>
      </c>
      <c r="AQ85" s="128">
        <v>52</v>
      </c>
      <c r="AR85" s="128">
        <v>63</v>
      </c>
      <c r="AS85" s="128">
        <v>55</v>
      </c>
      <c r="AT85" s="128">
        <v>67</v>
      </c>
      <c r="AU85" s="128">
        <v>62</v>
      </c>
      <c r="AV85" s="128">
        <v>28</v>
      </c>
      <c r="AW85" s="128">
        <v>71</v>
      </c>
      <c r="AX85" s="128">
        <v>62</v>
      </c>
      <c r="AY85" s="128">
        <v>44</v>
      </c>
      <c r="AZ85" s="127">
        <f t="shared" si="26"/>
        <v>504</v>
      </c>
      <c r="BA85" s="129">
        <v>84</v>
      </c>
      <c r="BB85" s="129">
        <v>75</v>
      </c>
      <c r="BC85" s="129">
        <v>66</v>
      </c>
      <c r="BD85" s="129">
        <v>65</v>
      </c>
      <c r="BE85" s="129">
        <v>66</v>
      </c>
      <c r="BF85" s="129">
        <v>70</v>
      </c>
      <c r="BG85" s="129">
        <v>63</v>
      </c>
      <c r="BH85" s="129">
        <v>59</v>
      </c>
      <c r="BI85" s="129">
        <v>59</v>
      </c>
      <c r="BJ85" s="130">
        <f t="shared" si="30"/>
        <v>607</v>
      </c>
      <c r="BK85" s="131">
        <f t="shared" si="31"/>
        <v>3479</v>
      </c>
      <c r="BL85" s="132"/>
      <c r="BM85" s="133">
        <f t="shared" si="32"/>
        <v>73.242105263157896</v>
      </c>
      <c r="BN85" s="79">
        <f>RANK($BM85,$BM$9:$BM236)</f>
        <v>48</v>
      </c>
      <c r="BO85" s="79">
        <f t="shared" si="27"/>
        <v>24</v>
      </c>
      <c r="BP85" s="79">
        <f t="shared" si="28"/>
        <v>24</v>
      </c>
      <c r="BQ85" s="79">
        <f t="shared" si="29"/>
        <v>22</v>
      </c>
      <c r="BR85" s="79">
        <f t="shared" si="33"/>
        <v>21</v>
      </c>
      <c r="BS85" s="79">
        <f t="shared" si="34"/>
        <v>22</v>
      </c>
      <c r="BT85" s="79">
        <f t="shared" si="35"/>
        <v>24</v>
      </c>
      <c r="BU85" s="134">
        <f t="shared" si="36"/>
        <v>137</v>
      </c>
      <c r="BV85" s="134"/>
      <c r="BW85" s="80">
        <f t="shared" si="37"/>
        <v>0</v>
      </c>
      <c r="BX85" s="81">
        <f t="shared" si="38"/>
        <v>0</v>
      </c>
      <c r="BY85" s="81">
        <f t="shared" si="39"/>
        <v>0</v>
      </c>
      <c r="BZ85" s="81">
        <f t="shared" si="40"/>
        <v>1</v>
      </c>
      <c r="CE85" s="22"/>
    </row>
    <row r="86" spans="1:83" s="8" customFormat="1" ht="30" customHeight="1">
      <c r="A86" s="111">
        <v>78</v>
      </c>
      <c r="B86" s="126" t="s">
        <v>197</v>
      </c>
      <c r="C86" s="135" t="s">
        <v>198</v>
      </c>
      <c r="D86" s="74">
        <v>75</v>
      </c>
      <c r="E86" s="74">
        <v>28</v>
      </c>
      <c r="F86" s="74">
        <v>51</v>
      </c>
      <c r="G86" s="74">
        <v>55</v>
      </c>
      <c r="H86" s="74">
        <v>73</v>
      </c>
      <c r="I86" s="83">
        <v>54</v>
      </c>
      <c r="J86" s="74">
        <v>66</v>
      </c>
      <c r="K86" s="74">
        <v>72</v>
      </c>
      <c r="L86" s="74">
        <v>71</v>
      </c>
      <c r="M86" s="87">
        <f t="shared" si="22"/>
        <v>545</v>
      </c>
      <c r="N86" s="74">
        <v>86</v>
      </c>
      <c r="O86" s="74">
        <v>57</v>
      </c>
      <c r="P86" s="74">
        <v>48</v>
      </c>
      <c r="Q86" s="74">
        <v>52</v>
      </c>
      <c r="R86" s="74">
        <v>63</v>
      </c>
      <c r="S86" s="74">
        <v>77</v>
      </c>
      <c r="T86" s="74">
        <v>69</v>
      </c>
      <c r="U86" s="74">
        <v>67</v>
      </c>
      <c r="V86" s="74">
        <v>62</v>
      </c>
      <c r="W86" s="85">
        <f t="shared" si="23"/>
        <v>581</v>
      </c>
      <c r="X86" s="78">
        <v>43</v>
      </c>
      <c r="Y86" s="78">
        <v>52</v>
      </c>
      <c r="Z86" s="78">
        <v>40</v>
      </c>
      <c r="AA86" s="78">
        <v>57</v>
      </c>
      <c r="AB86" s="78">
        <v>65</v>
      </c>
      <c r="AC86" s="78">
        <v>70</v>
      </c>
      <c r="AD86" s="78">
        <v>65</v>
      </c>
      <c r="AE86" s="78">
        <v>65</v>
      </c>
      <c r="AF86" s="78">
        <v>45</v>
      </c>
      <c r="AG86" s="127">
        <f t="shared" si="24"/>
        <v>502</v>
      </c>
      <c r="AH86" s="128">
        <v>48</v>
      </c>
      <c r="AI86" s="128">
        <v>55</v>
      </c>
      <c r="AJ86" s="128">
        <v>66</v>
      </c>
      <c r="AK86" s="128">
        <v>43</v>
      </c>
      <c r="AL86" s="128">
        <v>65</v>
      </c>
      <c r="AM86" s="128">
        <v>68</v>
      </c>
      <c r="AN86" s="128">
        <v>64</v>
      </c>
      <c r="AO86" s="128">
        <v>66</v>
      </c>
      <c r="AP86" s="127">
        <f t="shared" si="25"/>
        <v>475</v>
      </c>
      <c r="AQ86" s="128">
        <v>61</v>
      </c>
      <c r="AR86" s="128">
        <v>56</v>
      </c>
      <c r="AS86" s="128">
        <v>40</v>
      </c>
      <c r="AT86" s="128">
        <v>52</v>
      </c>
      <c r="AU86" s="128">
        <v>73</v>
      </c>
      <c r="AV86" s="128">
        <v>36</v>
      </c>
      <c r="AW86" s="128">
        <v>62</v>
      </c>
      <c r="AX86" s="128">
        <v>57</v>
      </c>
      <c r="AY86" s="128">
        <v>54</v>
      </c>
      <c r="AZ86" s="127">
        <f t="shared" si="26"/>
        <v>491</v>
      </c>
      <c r="BA86" s="129">
        <v>61</v>
      </c>
      <c r="BB86" s="129">
        <v>55</v>
      </c>
      <c r="BC86" s="129">
        <v>68</v>
      </c>
      <c r="BD86" s="129">
        <v>51</v>
      </c>
      <c r="BE86" s="129">
        <v>47</v>
      </c>
      <c r="BF86" s="129">
        <v>57</v>
      </c>
      <c r="BG86" s="129">
        <v>64</v>
      </c>
      <c r="BH86" s="129">
        <v>61</v>
      </c>
      <c r="BI86" s="129">
        <v>55</v>
      </c>
      <c r="BJ86" s="130">
        <f t="shared" si="30"/>
        <v>519</v>
      </c>
      <c r="BK86" s="131">
        <f t="shared" si="31"/>
        <v>3113</v>
      </c>
      <c r="BL86" s="132"/>
      <c r="BM86" s="133">
        <f t="shared" si="32"/>
        <v>65.536842105263162</v>
      </c>
      <c r="BN86" s="79">
        <f>RANK($BM86,$BM$9:$BM237)</f>
        <v>111</v>
      </c>
      <c r="BO86" s="79">
        <f t="shared" si="27"/>
        <v>21</v>
      </c>
      <c r="BP86" s="79">
        <f t="shared" si="28"/>
        <v>24</v>
      </c>
      <c r="BQ86" s="79">
        <f t="shared" si="29"/>
        <v>22</v>
      </c>
      <c r="BR86" s="79">
        <f t="shared" si="33"/>
        <v>21</v>
      </c>
      <c r="BS86" s="79">
        <f t="shared" si="34"/>
        <v>22</v>
      </c>
      <c r="BT86" s="79">
        <f t="shared" si="35"/>
        <v>24</v>
      </c>
      <c r="BU86" s="134">
        <f t="shared" si="36"/>
        <v>134</v>
      </c>
      <c r="BV86" s="134"/>
      <c r="BW86" s="80">
        <f t="shared" si="37"/>
        <v>1</v>
      </c>
      <c r="BX86" s="81">
        <f t="shared" si="38"/>
        <v>0</v>
      </c>
      <c r="BY86" s="81">
        <f t="shared" si="39"/>
        <v>0</v>
      </c>
      <c r="BZ86" s="81">
        <f t="shared" si="40"/>
        <v>0</v>
      </c>
      <c r="CE86" s="22"/>
    </row>
    <row r="87" spans="1:83" s="8" customFormat="1" ht="30" customHeight="1">
      <c r="A87" s="125">
        <v>79</v>
      </c>
      <c r="B87" s="126" t="s">
        <v>199</v>
      </c>
      <c r="C87" s="90" t="s">
        <v>200</v>
      </c>
      <c r="D87" s="74">
        <v>65</v>
      </c>
      <c r="E87" s="74">
        <v>41</v>
      </c>
      <c r="F87" s="74">
        <v>43</v>
      </c>
      <c r="G87" s="74">
        <v>40</v>
      </c>
      <c r="H87" s="74">
        <v>63</v>
      </c>
      <c r="I87" s="74">
        <v>46</v>
      </c>
      <c r="J87" s="74">
        <v>63</v>
      </c>
      <c r="K87" s="74">
        <v>70</v>
      </c>
      <c r="L87" s="74">
        <v>65</v>
      </c>
      <c r="M87" s="87">
        <f t="shared" si="22"/>
        <v>496</v>
      </c>
      <c r="N87" s="74">
        <v>76</v>
      </c>
      <c r="O87" s="74">
        <v>48</v>
      </c>
      <c r="P87" s="74">
        <v>44</v>
      </c>
      <c r="Q87" s="74">
        <v>40</v>
      </c>
      <c r="R87" s="74">
        <v>70</v>
      </c>
      <c r="S87" s="74">
        <v>56</v>
      </c>
      <c r="T87" s="74">
        <v>69</v>
      </c>
      <c r="U87" s="74">
        <v>59</v>
      </c>
      <c r="V87" s="74">
        <v>63</v>
      </c>
      <c r="W87" s="85">
        <f t="shared" si="23"/>
        <v>525</v>
      </c>
      <c r="X87" s="78">
        <v>55</v>
      </c>
      <c r="Y87" s="78">
        <v>32</v>
      </c>
      <c r="Z87" s="78">
        <v>58</v>
      </c>
      <c r="AA87" s="78">
        <v>53</v>
      </c>
      <c r="AB87" s="78">
        <v>46</v>
      </c>
      <c r="AC87" s="78">
        <v>69</v>
      </c>
      <c r="AD87" s="78">
        <v>64</v>
      </c>
      <c r="AE87" s="78">
        <v>62</v>
      </c>
      <c r="AF87" s="78">
        <v>42</v>
      </c>
      <c r="AG87" s="127">
        <f t="shared" si="24"/>
        <v>481</v>
      </c>
      <c r="AH87" s="128">
        <v>55</v>
      </c>
      <c r="AI87" s="128">
        <v>49</v>
      </c>
      <c r="AJ87" s="128">
        <v>61</v>
      </c>
      <c r="AK87" s="128">
        <v>41</v>
      </c>
      <c r="AL87" s="128">
        <v>48</v>
      </c>
      <c r="AM87" s="128">
        <v>68</v>
      </c>
      <c r="AN87" s="128">
        <v>57</v>
      </c>
      <c r="AO87" s="128">
        <v>63</v>
      </c>
      <c r="AP87" s="127">
        <f t="shared" si="25"/>
        <v>442</v>
      </c>
      <c r="AQ87" s="128">
        <v>52</v>
      </c>
      <c r="AR87" s="128">
        <v>66</v>
      </c>
      <c r="AS87" s="128">
        <v>40</v>
      </c>
      <c r="AT87" s="128">
        <v>56</v>
      </c>
      <c r="AU87" s="128">
        <v>44</v>
      </c>
      <c r="AV87" s="128">
        <v>32</v>
      </c>
      <c r="AW87" s="128">
        <v>45</v>
      </c>
      <c r="AX87" s="128">
        <v>55</v>
      </c>
      <c r="AY87" s="128">
        <v>43</v>
      </c>
      <c r="AZ87" s="127">
        <f t="shared" si="26"/>
        <v>433</v>
      </c>
      <c r="BA87" s="129">
        <v>68</v>
      </c>
      <c r="BB87" s="129">
        <v>46</v>
      </c>
      <c r="BC87" s="129">
        <v>49</v>
      </c>
      <c r="BD87" s="129">
        <v>49</v>
      </c>
      <c r="BE87" s="129">
        <v>44</v>
      </c>
      <c r="BF87" s="129">
        <v>70</v>
      </c>
      <c r="BG87" s="129">
        <v>59</v>
      </c>
      <c r="BH87" s="129">
        <v>58</v>
      </c>
      <c r="BI87" s="129">
        <v>52</v>
      </c>
      <c r="BJ87" s="130">
        <f t="shared" si="30"/>
        <v>495</v>
      </c>
      <c r="BK87" s="131">
        <f t="shared" si="31"/>
        <v>2872</v>
      </c>
      <c r="BL87" s="132"/>
      <c r="BM87" s="133">
        <f t="shared" si="32"/>
        <v>60.463157894736838</v>
      </c>
      <c r="BN87" s="79">
        <f>RANK($BM87,$BM$9:$BM238)</f>
        <v>141</v>
      </c>
      <c r="BO87" s="79">
        <f t="shared" si="27"/>
        <v>24</v>
      </c>
      <c r="BP87" s="79">
        <f t="shared" si="28"/>
        <v>24</v>
      </c>
      <c r="BQ87" s="79">
        <f t="shared" si="29"/>
        <v>19</v>
      </c>
      <c r="BR87" s="79">
        <f t="shared" si="33"/>
        <v>21</v>
      </c>
      <c r="BS87" s="79">
        <f t="shared" si="34"/>
        <v>22</v>
      </c>
      <c r="BT87" s="79">
        <f t="shared" si="35"/>
        <v>24</v>
      </c>
      <c r="BU87" s="134">
        <f t="shared" si="36"/>
        <v>134</v>
      </c>
      <c r="BV87" s="134"/>
      <c r="BW87" s="80">
        <f t="shared" si="37"/>
        <v>1</v>
      </c>
      <c r="BX87" s="81">
        <f t="shared" si="38"/>
        <v>0</v>
      </c>
      <c r="BY87" s="81">
        <f t="shared" si="39"/>
        <v>0</v>
      </c>
      <c r="BZ87" s="81">
        <f t="shared" si="40"/>
        <v>0</v>
      </c>
      <c r="CE87" s="22"/>
    </row>
    <row r="88" spans="1:83" s="8" customFormat="1" ht="30" customHeight="1">
      <c r="A88" s="111">
        <v>80</v>
      </c>
      <c r="B88" s="126" t="s">
        <v>201</v>
      </c>
      <c r="C88" s="90" t="s">
        <v>202</v>
      </c>
      <c r="D88" s="74">
        <v>83</v>
      </c>
      <c r="E88" s="74">
        <v>69</v>
      </c>
      <c r="F88" s="74">
        <v>73</v>
      </c>
      <c r="G88" s="74">
        <v>56</v>
      </c>
      <c r="H88" s="74">
        <v>70</v>
      </c>
      <c r="I88" s="74">
        <v>58</v>
      </c>
      <c r="J88" s="74">
        <v>72</v>
      </c>
      <c r="K88" s="74">
        <v>64</v>
      </c>
      <c r="L88" s="74">
        <v>73</v>
      </c>
      <c r="M88" s="87">
        <f t="shared" si="22"/>
        <v>618</v>
      </c>
      <c r="N88" s="74">
        <v>70</v>
      </c>
      <c r="O88" s="74">
        <v>88</v>
      </c>
      <c r="P88" s="74">
        <v>85</v>
      </c>
      <c r="Q88" s="74">
        <v>52</v>
      </c>
      <c r="R88" s="74">
        <v>66</v>
      </c>
      <c r="S88" s="74">
        <v>72</v>
      </c>
      <c r="T88" s="74">
        <v>63</v>
      </c>
      <c r="U88" s="74">
        <v>74</v>
      </c>
      <c r="V88" s="74">
        <v>74</v>
      </c>
      <c r="W88" s="85">
        <f t="shared" si="23"/>
        <v>644</v>
      </c>
      <c r="X88" s="78">
        <v>75</v>
      </c>
      <c r="Y88" s="78">
        <v>82</v>
      </c>
      <c r="Z88" s="78">
        <v>76</v>
      </c>
      <c r="AA88" s="78">
        <v>65</v>
      </c>
      <c r="AB88" s="78">
        <v>52</v>
      </c>
      <c r="AC88" s="78">
        <v>75</v>
      </c>
      <c r="AD88" s="78">
        <v>69</v>
      </c>
      <c r="AE88" s="78">
        <v>72</v>
      </c>
      <c r="AF88" s="78">
        <v>44</v>
      </c>
      <c r="AG88" s="127">
        <f t="shared" si="24"/>
        <v>610</v>
      </c>
      <c r="AH88" s="128">
        <v>89</v>
      </c>
      <c r="AI88" s="128">
        <v>62</v>
      </c>
      <c r="AJ88" s="128">
        <v>73</v>
      </c>
      <c r="AK88" s="128">
        <v>60</v>
      </c>
      <c r="AL88" s="128">
        <v>74</v>
      </c>
      <c r="AM88" s="128">
        <v>73</v>
      </c>
      <c r="AN88" s="128">
        <v>71</v>
      </c>
      <c r="AO88" s="128">
        <v>73</v>
      </c>
      <c r="AP88" s="127">
        <f t="shared" si="25"/>
        <v>575</v>
      </c>
      <c r="AQ88" s="128">
        <v>79</v>
      </c>
      <c r="AR88" s="128">
        <v>53</v>
      </c>
      <c r="AS88" s="128">
        <v>81</v>
      </c>
      <c r="AT88" s="128">
        <v>60</v>
      </c>
      <c r="AU88" s="128">
        <v>59</v>
      </c>
      <c r="AV88" s="128">
        <v>42</v>
      </c>
      <c r="AW88" s="128">
        <v>72</v>
      </c>
      <c r="AX88" s="128">
        <v>73</v>
      </c>
      <c r="AY88" s="128">
        <v>56</v>
      </c>
      <c r="AZ88" s="127">
        <f t="shared" si="26"/>
        <v>575</v>
      </c>
      <c r="BA88" s="129">
        <v>74</v>
      </c>
      <c r="BB88" s="129">
        <v>67</v>
      </c>
      <c r="BC88" s="129">
        <v>76</v>
      </c>
      <c r="BD88" s="129">
        <v>56</v>
      </c>
      <c r="BE88" s="129">
        <v>61</v>
      </c>
      <c r="BF88" s="129">
        <v>54</v>
      </c>
      <c r="BG88" s="129">
        <v>74</v>
      </c>
      <c r="BH88" s="129">
        <v>73</v>
      </c>
      <c r="BI88" s="129">
        <v>70</v>
      </c>
      <c r="BJ88" s="130">
        <f t="shared" si="30"/>
        <v>605</v>
      </c>
      <c r="BK88" s="131">
        <f t="shared" si="31"/>
        <v>3627</v>
      </c>
      <c r="BL88" s="132"/>
      <c r="BM88" s="133">
        <f t="shared" si="32"/>
        <v>76.357894736842098</v>
      </c>
      <c r="BN88" s="79">
        <f>RANK($BM88,$BM$9:$BM239)</f>
        <v>19</v>
      </c>
      <c r="BO88" s="79">
        <f t="shared" si="27"/>
        <v>24</v>
      </c>
      <c r="BP88" s="79">
        <f t="shared" si="28"/>
        <v>24</v>
      </c>
      <c r="BQ88" s="79">
        <f t="shared" si="29"/>
        <v>22</v>
      </c>
      <c r="BR88" s="79">
        <f t="shared" si="33"/>
        <v>21</v>
      </c>
      <c r="BS88" s="79">
        <f t="shared" si="34"/>
        <v>22</v>
      </c>
      <c r="BT88" s="79">
        <f t="shared" si="35"/>
        <v>24</v>
      </c>
      <c r="BU88" s="134">
        <f t="shared" si="36"/>
        <v>137</v>
      </c>
      <c r="BV88" s="134"/>
      <c r="BW88" s="80">
        <f t="shared" si="37"/>
        <v>0</v>
      </c>
      <c r="BX88" s="81">
        <f t="shared" si="38"/>
        <v>0</v>
      </c>
      <c r="BY88" s="81">
        <f t="shared" si="39"/>
        <v>0</v>
      </c>
      <c r="BZ88" s="81">
        <f t="shared" si="40"/>
        <v>1</v>
      </c>
      <c r="CE88" s="22"/>
    </row>
    <row r="89" spans="1:83" s="8" customFormat="1" ht="30" customHeight="1">
      <c r="A89" s="125">
        <v>81</v>
      </c>
      <c r="B89" s="126" t="s">
        <v>203</v>
      </c>
      <c r="C89" s="90" t="s">
        <v>204</v>
      </c>
      <c r="D89" s="74">
        <v>70</v>
      </c>
      <c r="E89" s="74">
        <v>70</v>
      </c>
      <c r="F89" s="74">
        <v>61</v>
      </c>
      <c r="G89" s="74">
        <v>55</v>
      </c>
      <c r="H89" s="74">
        <v>73</v>
      </c>
      <c r="I89" s="74">
        <v>44</v>
      </c>
      <c r="J89" s="74">
        <v>61</v>
      </c>
      <c r="K89" s="74">
        <v>69</v>
      </c>
      <c r="L89" s="74">
        <v>73</v>
      </c>
      <c r="M89" s="87">
        <f t="shared" si="22"/>
        <v>576</v>
      </c>
      <c r="N89" s="74">
        <v>73</v>
      </c>
      <c r="O89" s="74">
        <v>60</v>
      </c>
      <c r="P89" s="74">
        <v>60</v>
      </c>
      <c r="Q89" s="74">
        <v>49</v>
      </c>
      <c r="R89" s="74">
        <v>49</v>
      </c>
      <c r="S89" s="74">
        <v>84</v>
      </c>
      <c r="T89" s="74">
        <v>63</v>
      </c>
      <c r="U89" s="74">
        <v>70</v>
      </c>
      <c r="V89" s="74">
        <v>68</v>
      </c>
      <c r="W89" s="85">
        <f t="shared" si="23"/>
        <v>576</v>
      </c>
      <c r="X89" s="78">
        <v>54</v>
      </c>
      <c r="Y89" s="78">
        <v>55</v>
      </c>
      <c r="Z89" s="78">
        <v>50</v>
      </c>
      <c r="AA89" s="78">
        <v>77</v>
      </c>
      <c r="AB89" s="78">
        <v>60</v>
      </c>
      <c r="AC89" s="78">
        <v>70</v>
      </c>
      <c r="AD89" s="78">
        <v>60</v>
      </c>
      <c r="AE89" s="78">
        <v>66</v>
      </c>
      <c r="AF89" s="78">
        <v>45</v>
      </c>
      <c r="AG89" s="127">
        <f t="shared" si="24"/>
        <v>537</v>
      </c>
      <c r="AH89" s="128">
        <v>51</v>
      </c>
      <c r="AI89" s="128">
        <v>54</v>
      </c>
      <c r="AJ89" s="128">
        <v>50</v>
      </c>
      <c r="AK89" s="128">
        <v>58</v>
      </c>
      <c r="AL89" s="128">
        <v>76</v>
      </c>
      <c r="AM89" s="128">
        <v>65</v>
      </c>
      <c r="AN89" s="128">
        <v>55</v>
      </c>
      <c r="AO89" s="128">
        <v>62</v>
      </c>
      <c r="AP89" s="127">
        <f t="shared" si="25"/>
        <v>471</v>
      </c>
      <c r="AQ89" s="128">
        <v>50</v>
      </c>
      <c r="AR89" s="128">
        <v>50</v>
      </c>
      <c r="AS89" s="128">
        <v>40</v>
      </c>
      <c r="AT89" s="128">
        <v>64</v>
      </c>
      <c r="AU89" s="128">
        <v>52</v>
      </c>
      <c r="AV89" s="128">
        <v>35</v>
      </c>
      <c r="AW89" s="128">
        <v>66</v>
      </c>
      <c r="AX89" s="128">
        <v>56</v>
      </c>
      <c r="AY89" s="128">
        <v>51</v>
      </c>
      <c r="AZ89" s="127">
        <f t="shared" si="26"/>
        <v>464</v>
      </c>
      <c r="BA89" s="129">
        <v>86</v>
      </c>
      <c r="BB89" s="129">
        <v>62</v>
      </c>
      <c r="BC89" s="129">
        <v>58</v>
      </c>
      <c r="BD89" s="129">
        <v>55</v>
      </c>
      <c r="BE89" s="129">
        <v>56</v>
      </c>
      <c r="BF89" s="129">
        <v>73</v>
      </c>
      <c r="BG89" s="129">
        <v>61</v>
      </c>
      <c r="BH89" s="129">
        <v>59</v>
      </c>
      <c r="BI89" s="129">
        <v>57</v>
      </c>
      <c r="BJ89" s="130">
        <f t="shared" si="30"/>
        <v>567</v>
      </c>
      <c r="BK89" s="131">
        <f t="shared" si="31"/>
        <v>3191</v>
      </c>
      <c r="BL89" s="132"/>
      <c r="BM89" s="133">
        <f t="shared" si="32"/>
        <v>67.178947368421049</v>
      </c>
      <c r="BN89" s="79">
        <f>RANK($BM89,$BM$9:$BM240)</f>
        <v>93</v>
      </c>
      <c r="BO89" s="79">
        <f t="shared" si="27"/>
        <v>24</v>
      </c>
      <c r="BP89" s="79">
        <f t="shared" si="28"/>
        <v>24</v>
      </c>
      <c r="BQ89" s="79">
        <f t="shared" si="29"/>
        <v>22</v>
      </c>
      <c r="BR89" s="79">
        <f t="shared" si="33"/>
        <v>21</v>
      </c>
      <c r="BS89" s="79">
        <f t="shared" si="34"/>
        <v>22</v>
      </c>
      <c r="BT89" s="79">
        <f t="shared" si="35"/>
        <v>24</v>
      </c>
      <c r="BU89" s="134">
        <f t="shared" si="36"/>
        <v>137</v>
      </c>
      <c r="BV89" s="134"/>
      <c r="BW89" s="80">
        <f t="shared" si="37"/>
        <v>0</v>
      </c>
      <c r="BX89" s="81">
        <f t="shared" si="38"/>
        <v>0</v>
      </c>
      <c r="BY89" s="81">
        <f t="shared" si="39"/>
        <v>1</v>
      </c>
      <c r="BZ89" s="81">
        <f t="shared" si="40"/>
        <v>0</v>
      </c>
      <c r="CE89" s="22"/>
    </row>
    <row r="90" spans="1:83" s="8" customFormat="1" ht="30" customHeight="1">
      <c r="A90" s="111">
        <v>82</v>
      </c>
      <c r="B90" s="126" t="s">
        <v>205</v>
      </c>
      <c r="C90" s="90" t="s">
        <v>206</v>
      </c>
      <c r="D90" s="74">
        <v>56</v>
      </c>
      <c r="E90" s="74">
        <v>46</v>
      </c>
      <c r="F90" s="74">
        <v>40</v>
      </c>
      <c r="G90" s="74">
        <v>51</v>
      </c>
      <c r="H90" s="74">
        <v>53</v>
      </c>
      <c r="I90" s="83">
        <v>50</v>
      </c>
      <c r="J90" s="74">
        <v>56</v>
      </c>
      <c r="K90" s="74">
        <v>55</v>
      </c>
      <c r="L90" s="74">
        <v>69</v>
      </c>
      <c r="M90" s="87">
        <f t="shared" si="22"/>
        <v>476</v>
      </c>
      <c r="N90" s="74">
        <v>60</v>
      </c>
      <c r="O90" s="74">
        <v>51</v>
      </c>
      <c r="P90" s="74">
        <v>76</v>
      </c>
      <c r="Q90" s="74">
        <v>43</v>
      </c>
      <c r="R90" s="74">
        <v>63</v>
      </c>
      <c r="S90" s="74">
        <v>71</v>
      </c>
      <c r="T90" s="74">
        <v>60</v>
      </c>
      <c r="U90" s="74">
        <v>64</v>
      </c>
      <c r="V90" s="74">
        <v>68</v>
      </c>
      <c r="W90" s="85">
        <f t="shared" si="23"/>
        <v>556</v>
      </c>
      <c r="X90" s="78">
        <v>59</v>
      </c>
      <c r="Y90" s="78">
        <v>48</v>
      </c>
      <c r="Z90" s="78">
        <v>40</v>
      </c>
      <c r="AA90" s="78">
        <v>50</v>
      </c>
      <c r="AB90" s="78">
        <v>56</v>
      </c>
      <c r="AC90" s="78">
        <v>67</v>
      </c>
      <c r="AD90" s="78">
        <v>61</v>
      </c>
      <c r="AE90" s="78">
        <v>69</v>
      </c>
      <c r="AF90" s="78">
        <v>41</v>
      </c>
      <c r="AG90" s="127">
        <f t="shared" si="24"/>
        <v>491</v>
      </c>
      <c r="AH90" s="128">
        <v>54</v>
      </c>
      <c r="AI90" s="128">
        <v>49</v>
      </c>
      <c r="AJ90" s="128">
        <v>52</v>
      </c>
      <c r="AK90" s="128">
        <v>40</v>
      </c>
      <c r="AL90" s="128">
        <v>74</v>
      </c>
      <c r="AM90" s="128">
        <v>68</v>
      </c>
      <c r="AN90" s="128">
        <v>63</v>
      </c>
      <c r="AO90" s="128">
        <v>62</v>
      </c>
      <c r="AP90" s="127">
        <f t="shared" si="25"/>
        <v>462</v>
      </c>
      <c r="AQ90" s="128">
        <v>62</v>
      </c>
      <c r="AR90" s="128">
        <v>50</v>
      </c>
      <c r="AS90" s="128">
        <v>45</v>
      </c>
      <c r="AT90" s="128">
        <v>42</v>
      </c>
      <c r="AU90" s="128">
        <v>67</v>
      </c>
      <c r="AV90" s="128">
        <v>25</v>
      </c>
      <c r="AW90" s="128">
        <v>67</v>
      </c>
      <c r="AX90" s="128">
        <v>67</v>
      </c>
      <c r="AY90" s="128">
        <v>41</v>
      </c>
      <c r="AZ90" s="127">
        <f t="shared" si="26"/>
        <v>466</v>
      </c>
      <c r="BA90" s="129">
        <v>55</v>
      </c>
      <c r="BB90" s="129">
        <v>57</v>
      </c>
      <c r="BC90" s="129">
        <v>60</v>
      </c>
      <c r="BD90" s="129">
        <v>66</v>
      </c>
      <c r="BE90" s="129">
        <v>49</v>
      </c>
      <c r="BF90" s="129">
        <v>60</v>
      </c>
      <c r="BG90" s="129">
        <v>64</v>
      </c>
      <c r="BH90" s="129">
        <v>63</v>
      </c>
      <c r="BI90" s="129">
        <v>65</v>
      </c>
      <c r="BJ90" s="130">
        <f t="shared" si="30"/>
        <v>539</v>
      </c>
      <c r="BK90" s="131">
        <f t="shared" si="31"/>
        <v>2990</v>
      </c>
      <c r="BL90" s="132"/>
      <c r="BM90" s="133">
        <f t="shared" si="32"/>
        <v>62.94736842105263</v>
      </c>
      <c r="BN90" s="79">
        <f>RANK($BM90,$BM$9:$BM241)</f>
        <v>130</v>
      </c>
      <c r="BO90" s="79">
        <f t="shared" si="27"/>
        <v>24</v>
      </c>
      <c r="BP90" s="79">
        <f t="shared" si="28"/>
        <v>24</v>
      </c>
      <c r="BQ90" s="79">
        <f t="shared" si="29"/>
        <v>22</v>
      </c>
      <c r="BR90" s="79">
        <f t="shared" si="33"/>
        <v>21</v>
      </c>
      <c r="BS90" s="79">
        <f t="shared" si="34"/>
        <v>22</v>
      </c>
      <c r="BT90" s="79">
        <f t="shared" si="35"/>
        <v>24</v>
      </c>
      <c r="BU90" s="134">
        <f t="shared" si="36"/>
        <v>137</v>
      </c>
      <c r="BV90" s="134"/>
      <c r="BW90" s="80">
        <f t="shared" si="37"/>
        <v>0</v>
      </c>
      <c r="BX90" s="81">
        <f t="shared" si="38"/>
        <v>0</v>
      </c>
      <c r="BY90" s="81">
        <f t="shared" si="39"/>
        <v>1</v>
      </c>
      <c r="BZ90" s="81">
        <f t="shared" si="40"/>
        <v>0</v>
      </c>
      <c r="CE90" s="22"/>
    </row>
    <row r="91" spans="1:83" s="8" customFormat="1" ht="30" customHeight="1">
      <c r="A91" s="125">
        <v>83</v>
      </c>
      <c r="B91" s="126" t="s">
        <v>207</v>
      </c>
      <c r="C91" s="90" t="s">
        <v>208</v>
      </c>
      <c r="D91" s="74">
        <v>68</v>
      </c>
      <c r="E91" s="74">
        <v>61</v>
      </c>
      <c r="F91" s="74">
        <v>52</v>
      </c>
      <c r="G91" s="74">
        <v>59</v>
      </c>
      <c r="H91" s="74">
        <v>57</v>
      </c>
      <c r="I91" s="74">
        <v>47</v>
      </c>
      <c r="J91" s="74">
        <v>69</v>
      </c>
      <c r="K91" s="74">
        <v>60</v>
      </c>
      <c r="L91" s="74">
        <v>74</v>
      </c>
      <c r="M91" s="87">
        <f t="shared" si="22"/>
        <v>547</v>
      </c>
      <c r="N91" s="74">
        <v>75</v>
      </c>
      <c r="O91" s="74">
        <v>63</v>
      </c>
      <c r="P91" s="74">
        <v>81</v>
      </c>
      <c r="Q91" s="74">
        <v>65</v>
      </c>
      <c r="R91" s="74">
        <v>71</v>
      </c>
      <c r="S91" s="74">
        <v>67</v>
      </c>
      <c r="T91" s="74">
        <v>69</v>
      </c>
      <c r="U91" s="74">
        <v>68</v>
      </c>
      <c r="V91" s="74">
        <v>67</v>
      </c>
      <c r="W91" s="85">
        <f t="shared" si="23"/>
        <v>626</v>
      </c>
      <c r="X91" s="78">
        <v>70</v>
      </c>
      <c r="Y91" s="78">
        <v>63</v>
      </c>
      <c r="Z91" s="78">
        <v>56</v>
      </c>
      <c r="AA91" s="78">
        <v>55</v>
      </c>
      <c r="AB91" s="78">
        <v>60</v>
      </c>
      <c r="AC91" s="78">
        <v>75</v>
      </c>
      <c r="AD91" s="78">
        <v>72</v>
      </c>
      <c r="AE91" s="78">
        <v>68</v>
      </c>
      <c r="AF91" s="78">
        <v>50</v>
      </c>
      <c r="AG91" s="127">
        <f t="shared" si="24"/>
        <v>569</v>
      </c>
      <c r="AH91" s="128">
        <v>88</v>
      </c>
      <c r="AI91" s="128">
        <v>63</v>
      </c>
      <c r="AJ91" s="128">
        <v>77</v>
      </c>
      <c r="AK91" s="128">
        <v>72</v>
      </c>
      <c r="AL91" s="128">
        <v>56</v>
      </c>
      <c r="AM91" s="128">
        <v>71</v>
      </c>
      <c r="AN91" s="128">
        <v>71</v>
      </c>
      <c r="AO91" s="128">
        <v>71</v>
      </c>
      <c r="AP91" s="127">
        <f t="shared" si="25"/>
        <v>569</v>
      </c>
      <c r="AQ91" s="128">
        <v>71</v>
      </c>
      <c r="AR91" s="128">
        <v>68</v>
      </c>
      <c r="AS91" s="128">
        <v>67</v>
      </c>
      <c r="AT91" s="128">
        <v>65</v>
      </c>
      <c r="AU91" s="128">
        <v>62</v>
      </c>
      <c r="AV91" s="128">
        <v>40</v>
      </c>
      <c r="AW91" s="128">
        <v>73</v>
      </c>
      <c r="AX91" s="128">
        <v>68</v>
      </c>
      <c r="AY91" s="128">
        <v>64</v>
      </c>
      <c r="AZ91" s="127">
        <f t="shared" si="26"/>
        <v>578</v>
      </c>
      <c r="BA91" s="129">
        <v>80</v>
      </c>
      <c r="BB91" s="129">
        <v>69</v>
      </c>
      <c r="BC91" s="129">
        <v>66</v>
      </c>
      <c r="BD91" s="129">
        <v>57</v>
      </c>
      <c r="BE91" s="129">
        <v>60</v>
      </c>
      <c r="BF91" s="129">
        <v>70</v>
      </c>
      <c r="BG91" s="129">
        <v>69</v>
      </c>
      <c r="BH91" s="129">
        <v>74</v>
      </c>
      <c r="BI91" s="129">
        <v>72</v>
      </c>
      <c r="BJ91" s="130">
        <f t="shared" si="30"/>
        <v>617</v>
      </c>
      <c r="BK91" s="131">
        <f t="shared" si="31"/>
        <v>3506</v>
      </c>
      <c r="BL91" s="132"/>
      <c r="BM91" s="133">
        <f t="shared" si="32"/>
        <v>73.810526315789474</v>
      </c>
      <c r="BN91" s="79">
        <f>RANK($BM91,$BM$9:$BM242)</f>
        <v>42</v>
      </c>
      <c r="BO91" s="79">
        <f t="shared" si="27"/>
        <v>24</v>
      </c>
      <c r="BP91" s="79">
        <f t="shared" si="28"/>
        <v>24</v>
      </c>
      <c r="BQ91" s="79">
        <f t="shared" si="29"/>
        <v>22</v>
      </c>
      <c r="BR91" s="79">
        <f t="shared" si="33"/>
        <v>21</v>
      </c>
      <c r="BS91" s="79">
        <f t="shared" si="34"/>
        <v>22</v>
      </c>
      <c r="BT91" s="79">
        <f t="shared" si="35"/>
        <v>24</v>
      </c>
      <c r="BU91" s="134">
        <f t="shared" si="36"/>
        <v>137</v>
      </c>
      <c r="BV91" s="134"/>
      <c r="BW91" s="80">
        <f t="shared" si="37"/>
        <v>0</v>
      </c>
      <c r="BX91" s="81">
        <f t="shared" si="38"/>
        <v>0</v>
      </c>
      <c r="BY91" s="81">
        <f t="shared" si="39"/>
        <v>0</v>
      </c>
      <c r="BZ91" s="81">
        <f t="shared" si="40"/>
        <v>1</v>
      </c>
      <c r="CE91" s="22"/>
    </row>
    <row r="92" spans="1:83" s="8" customFormat="1" ht="30" customHeight="1">
      <c r="A92" s="111">
        <v>84</v>
      </c>
      <c r="B92" s="126" t="s">
        <v>209</v>
      </c>
      <c r="C92" s="90" t="s">
        <v>210</v>
      </c>
      <c r="D92" s="74">
        <v>76</v>
      </c>
      <c r="E92" s="74">
        <v>64</v>
      </c>
      <c r="F92" s="74">
        <v>62</v>
      </c>
      <c r="G92" s="74">
        <v>62</v>
      </c>
      <c r="H92" s="74">
        <v>66</v>
      </c>
      <c r="I92" s="74">
        <v>63</v>
      </c>
      <c r="J92" s="74">
        <v>72</v>
      </c>
      <c r="K92" s="74">
        <v>70</v>
      </c>
      <c r="L92" s="74">
        <v>75</v>
      </c>
      <c r="M92" s="87">
        <f t="shared" si="22"/>
        <v>610</v>
      </c>
      <c r="N92" s="74">
        <v>79</v>
      </c>
      <c r="O92" s="74">
        <v>97</v>
      </c>
      <c r="P92" s="74">
        <v>77</v>
      </c>
      <c r="Q92" s="74">
        <v>57</v>
      </c>
      <c r="R92" s="74">
        <v>63</v>
      </c>
      <c r="S92" s="74">
        <v>87</v>
      </c>
      <c r="T92" s="74">
        <v>69</v>
      </c>
      <c r="U92" s="74">
        <v>74</v>
      </c>
      <c r="V92" s="74">
        <v>74</v>
      </c>
      <c r="W92" s="85">
        <f t="shared" si="23"/>
        <v>677</v>
      </c>
      <c r="X92" s="78">
        <v>85</v>
      </c>
      <c r="Y92" s="78">
        <v>77</v>
      </c>
      <c r="Z92" s="78">
        <v>70</v>
      </c>
      <c r="AA92" s="78">
        <v>54</v>
      </c>
      <c r="AB92" s="78">
        <v>63</v>
      </c>
      <c r="AC92" s="78">
        <v>74</v>
      </c>
      <c r="AD92" s="78">
        <v>72</v>
      </c>
      <c r="AE92" s="78">
        <v>70</v>
      </c>
      <c r="AF92" s="78">
        <v>48</v>
      </c>
      <c r="AG92" s="127">
        <f t="shared" si="24"/>
        <v>613</v>
      </c>
      <c r="AH92" s="128">
        <v>66</v>
      </c>
      <c r="AI92" s="128">
        <v>58</v>
      </c>
      <c r="AJ92" s="128">
        <v>65</v>
      </c>
      <c r="AK92" s="128">
        <v>70</v>
      </c>
      <c r="AL92" s="128">
        <v>72</v>
      </c>
      <c r="AM92" s="128">
        <v>73</v>
      </c>
      <c r="AN92" s="128">
        <v>69</v>
      </c>
      <c r="AO92" s="128">
        <v>72</v>
      </c>
      <c r="AP92" s="127">
        <f t="shared" si="25"/>
        <v>545</v>
      </c>
      <c r="AQ92" s="128">
        <v>85</v>
      </c>
      <c r="AR92" s="128">
        <v>65</v>
      </c>
      <c r="AS92" s="128">
        <v>64</v>
      </c>
      <c r="AT92" s="128">
        <v>62</v>
      </c>
      <c r="AU92" s="128">
        <v>54</v>
      </c>
      <c r="AV92" s="128">
        <v>39</v>
      </c>
      <c r="AW92" s="128">
        <v>65</v>
      </c>
      <c r="AX92" s="128">
        <v>64</v>
      </c>
      <c r="AY92" s="128">
        <v>64</v>
      </c>
      <c r="AZ92" s="127">
        <f t="shared" si="26"/>
        <v>562</v>
      </c>
      <c r="BA92" s="129">
        <v>68</v>
      </c>
      <c r="BB92" s="129">
        <v>59</v>
      </c>
      <c r="BC92" s="129">
        <v>58</v>
      </c>
      <c r="BD92" s="129">
        <v>71</v>
      </c>
      <c r="BE92" s="129">
        <v>59</v>
      </c>
      <c r="BF92" s="129">
        <v>57</v>
      </c>
      <c r="BG92" s="129">
        <v>70</v>
      </c>
      <c r="BH92" s="129">
        <v>66</v>
      </c>
      <c r="BI92" s="129">
        <v>67</v>
      </c>
      <c r="BJ92" s="130">
        <f t="shared" si="30"/>
        <v>575</v>
      </c>
      <c r="BK92" s="131">
        <f t="shared" si="31"/>
        <v>3582</v>
      </c>
      <c r="BL92" s="132"/>
      <c r="BM92" s="133">
        <f t="shared" si="32"/>
        <v>75.410526315789468</v>
      </c>
      <c r="BN92" s="79">
        <f>RANK($BM92,$BM$9:$BM243)</f>
        <v>24</v>
      </c>
      <c r="BO92" s="79">
        <f t="shared" si="27"/>
        <v>24</v>
      </c>
      <c r="BP92" s="79">
        <f t="shared" si="28"/>
        <v>24</v>
      </c>
      <c r="BQ92" s="79">
        <f t="shared" si="29"/>
        <v>22</v>
      </c>
      <c r="BR92" s="79">
        <f t="shared" si="33"/>
        <v>21</v>
      </c>
      <c r="BS92" s="79">
        <f t="shared" si="34"/>
        <v>22</v>
      </c>
      <c r="BT92" s="79">
        <f t="shared" si="35"/>
        <v>24</v>
      </c>
      <c r="BU92" s="134">
        <f t="shared" si="36"/>
        <v>137</v>
      </c>
      <c r="BV92" s="134"/>
      <c r="BW92" s="80">
        <f t="shared" si="37"/>
        <v>0</v>
      </c>
      <c r="BX92" s="81">
        <f t="shared" si="38"/>
        <v>0</v>
      </c>
      <c r="BY92" s="81">
        <f t="shared" si="39"/>
        <v>0</v>
      </c>
      <c r="BZ92" s="81">
        <f t="shared" si="40"/>
        <v>1</v>
      </c>
      <c r="CE92" s="22"/>
    </row>
    <row r="93" spans="1:83" s="8" customFormat="1" ht="30" customHeight="1">
      <c r="A93" s="125">
        <v>85</v>
      </c>
      <c r="B93" s="126" t="s">
        <v>211</v>
      </c>
      <c r="C93" s="90" t="s">
        <v>212</v>
      </c>
      <c r="D93" s="74">
        <v>74</v>
      </c>
      <c r="E93" s="74">
        <v>63</v>
      </c>
      <c r="F93" s="74">
        <v>62</v>
      </c>
      <c r="G93" s="74">
        <v>59</v>
      </c>
      <c r="H93" s="74">
        <v>74</v>
      </c>
      <c r="I93" s="74">
        <v>69</v>
      </c>
      <c r="J93" s="74">
        <v>66</v>
      </c>
      <c r="K93" s="74">
        <v>72</v>
      </c>
      <c r="L93" s="74">
        <v>74</v>
      </c>
      <c r="M93" s="87">
        <f t="shared" si="22"/>
        <v>613</v>
      </c>
      <c r="N93" s="74">
        <v>73</v>
      </c>
      <c r="O93" s="74">
        <v>72</v>
      </c>
      <c r="P93" s="74">
        <v>77</v>
      </c>
      <c r="Q93" s="74">
        <v>69</v>
      </c>
      <c r="R93" s="74">
        <v>59</v>
      </c>
      <c r="S93" s="74">
        <v>62</v>
      </c>
      <c r="T93" s="74">
        <v>69</v>
      </c>
      <c r="U93" s="74">
        <v>72</v>
      </c>
      <c r="V93" s="74">
        <v>73</v>
      </c>
      <c r="W93" s="85">
        <f t="shared" si="23"/>
        <v>626</v>
      </c>
      <c r="X93" s="78">
        <v>74</v>
      </c>
      <c r="Y93" s="78">
        <v>70</v>
      </c>
      <c r="Z93" s="78">
        <v>54</v>
      </c>
      <c r="AA93" s="78">
        <v>65</v>
      </c>
      <c r="AB93" s="78">
        <v>63</v>
      </c>
      <c r="AC93" s="78">
        <v>72</v>
      </c>
      <c r="AD93" s="78">
        <v>70</v>
      </c>
      <c r="AE93" s="78">
        <v>66</v>
      </c>
      <c r="AF93" s="78">
        <v>50</v>
      </c>
      <c r="AG93" s="127">
        <f t="shared" si="24"/>
        <v>584</v>
      </c>
      <c r="AH93" s="128">
        <v>89</v>
      </c>
      <c r="AI93" s="128">
        <v>61</v>
      </c>
      <c r="AJ93" s="128">
        <v>54</v>
      </c>
      <c r="AK93" s="128">
        <v>66</v>
      </c>
      <c r="AL93" s="128">
        <v>74</v>
      </c>
      <c r="AM93" s="128">
        <v>74</v>
      </c>
      <c r="AN93" s="128">
        <v>73</v>
      </c>
      <c r="AO93" s="128">
        <v>71</v>
      </c>
      <c r="AP93" s="127">
        <f t="shared" si="25"/>
        <v>562</v>
      </c>
      <c r="AQ93" s="128">
        <v>57</v>
      </c>
      <c r="AR93" s="128">
        <v>64</v>
      </c>
      <c r="AS93" s="128">
        <v>48</v>
      </c>
      <c r="AT93" s="128">
        <v>67</v>
      </c>
      <c r="AU93" s="128">
        <v>51</v>
      </c>
      <c r="AV93" s="128">
        <v>43</v>
      </c>
      <c r="AW93" s="128">
        <v>66</v>
      </c>
      <c r="AX93" s="128">
        <v>67</v>
      </c>
      <c r="AY93" s="128">
        <v>60</v>
      </c>
      <c r="AZ93" s="127">
        <f t="shared" si="26"/>
        <v>523</v>
      </c>
      <c r="BA93" s="129">
        <v>82</v>
      </c>
      <c r="BB93" s="129">
        <v>58</v>
      </c>
      <c r="BC93" s="129">
        <v>56</v>
      </c>
      <c r="BD93" s="129">
        <v>62</v>
      </c>
      <c r="BE93" s="129">
        <v>61</v>
      </c>
      <c r="BF93" s="129">
        <v>70</v>
      </c>
      <c r="BG93" s="129">
        <v>73</v>
      </c>
      <c r="BH93" s="129">
        <v>71</v>
      </c>
      <c r="BI93" s="129">
        <v>69</v>
      </c>
      <c r="BJ93" s="130">
        <f t="shared" si="30"/>
        <v>602</v>
      </c>
      <c r="BK93" s="131">
        <f t="shared" si="31"/>
        <v>3510</v>
      </c>
      <c r="BL93" s="132"/>
      <c r="BM93" s="133">
        <f t="shared" si="32"/>
        <v>73.894736842105274</v>
      </c>
      <c r="BN93" s="79">
        <f>RANK($BM93,$BM$9:$BM244)</f>
        <v>41</v>
      </c>
      <c r="BO93" s="79">
        <f t="shared" si="27"/>
        <v>24</v>
      </c>
      <c r="BP93" s="79">
        <f t="shared" si="28"/>
        <v>24</v>
      </c>
      <c r="BQ93" s="79">
        <f t="shared" si="29"/>
        <v>22</v>
      </c>
      <c r="BR93" s="79">
        <f t="shared" si="33"/>
        <v>21</v>
      </c>
      <c r="BS93" s="79">
        <f t="shared" si="34"/>
        <v>22</v>
      </c>
      <c r="BT93" s="79">
        <f t="shared" si="35"/>
        <v>24</v>
      </c>
      <c r="BU93" s="134">
        <f t="shared" si="36"/>
        <v>137</v>
      </c>
      <c r="BV93" s="134"/>
      <c r="BW93" s="80">
        <f t="shared" si="37"/>
        <v>0</v>
      </c>
      <c r="BX93" s="81">
        <f t="shared" si="38"/>
        <v>0</v>
      </c>
      <c r="BY93" s="81">
        <f t="shared" si="39"/>
        <v>0</v>
      </c>
      <c r="BZ93" s="81">
        <f t="shared" si="40"/>
        <v>1</v>
      </c>
      <c r="CE93" s="22"/>
    </row>
    <row r="94" spans="1:83" s="8" customFormat="1" ht="30" customHeight="1">
      <c r="A94" s="111">
        <v>86</v>
      </c>
      <c r="B94" s="126" t="s">
        <v>215</v>
      </c>
      <c r="C94" s="90" t="s">
        <v>216</v>
      </c>
      <c r="D94" s="74">
        <v>72</v>
      </c>
      <c r="E94" s="74">
        <v>75</v>
      </c>
      <c r="F94" s="74">
        <v>64</v>
      </c>
      <c r="G94" s="74">
        <v>50</v>
      </c>
      <c r="H94" s="74">
        <v>61</v>
      </c>
      <c r="I94" s="74">
        <v>63</v>
      </c>
      <c r="J94" s="74">
        <v>72</v>
      </c>
      <c r="K94" s="74">
        <v>60</v>
      </c>
      <c r="L94" s="74">
        <v>72</v>
      </c>
      <c r="M94" s="87">
        <f t="shared" si="22"/>
        <v>589</v>
      </c>
      <c r="N94" s="74">
        <v>78</v>
      </c>
      <c r="O94" s="74">
        <v>66</v>
      </c>
      <c r="P94" s="74">
        <v>72</v>
      </c>
      <c r="Q94" s="74">
        <v>47</v>
      </c>
      <c r="R94" s="74">
        <v>66</v>
      </c>
      <c r="S94" s="74">
        <v>78</v>
      </c>
      <c r="T94" s="74">
        <v>72</v>
      </c>
      <c r="U94" s="74">
        <v>74</v>
      </c>
      <c r="V94" s="74">
        <v>74</v>
      </c>
      <c r="W94" s="85">
        <f t="shared" si="23"/>
        <v>627</v>
      </c>
      <c r="X94" s="78">
        <v>54</v>
      </c>
      <c r="Y94" s="78">
        <v>72</v>
      </c>
      <c r="Z94" s="78">
        <v>59</v>
      </c>
      <c r="AA94" s="78">
        <v>65</v>
      </c>
      <c r="AB94" s="78">
        <v>74</v>
      </c>
      <c r="AC94" s="78">
        <v>74</v>
      </c>
      <c r="AD94" s="78">
        <v>74</v>
      </c>
      <c r="AE94" s="78">
        <v>69</v>
      </c>
      <c r="AF94" s="78">
        <v>50</v>
      </c>
      <c r="AG94" s="127">
        <f t="shared" si="24"/>
        <v>591</v>
      </c>
      <c r="AH94" s="128">
        <v>62</v>
      </c>
      <c r="AI94" s="128">
        <v>56</v>
      </c>
      <c r="AJ94" s="128">
        <v>75</v>
      </c>
      <c r="AK94" s="128">
        <v>47</v>
      </c>
      <c r="AL94" s="128">
        <v>76</v>
      </c>
      <c r="AM94" s="128">
        <v>72</v>
      </c>
      <c r="AN94" s="128">
        <v>70</v>
      </c>
      <c r="AO94" s="128">
        <v>69</v>
      </c>
      <c r="AP94" s="127">
        <f t="shared" si="25"/>
        <v>527</v>
      </c>
      <c r="AQ94" s="128">
        <v>76</v>
      </c>
      <c r="AR94" s="128">
        <v>50</v>
      </c>
      <c r="AS94" s="128">
        <v>64</v>
      </c>
      <c r="AT94" s="128">
        <v>67</v>
      </c>
      <c r="AU94" s="128">
        <v>83</v>
      </c>
      <c r="AV94" s="128">
        <v>43</v>
      </c>
      <c r="AW94" s="128">
        <v>75</v>
      </c>
      <c r="AX94" s="128">
        <v>70</v>
      </c>
      <c r="AY94" s="128">
        <v>67</v>
      </c>
      <c r="AZ94" s="127">
        <f t="shared" si="26"/>
        <v>595</v>
      </c>
      <c r="BA94" s="129">
        <v>67</v>
      </c>
      <c r="BB94" s="129">
        <v>71</v>
      </c>
      <c r="BC94" s="129">
        <v>62</v>
      </c>
      <c r="BD94" s="129">
        <v>61</v>
      </c>
      <c r="BE94" s="129">
        <v>62</v>
      </c>
      <c r="BF94" s="129">
        <v>63</v>
      </c>
      <c r="BG94" s="129">
        <v>74</v>
      </c>
      <c r="BH94" s="129">
        <v>74</v>
      </c>
      <c r="BI94" s="129">
        <v>71</v>
      </c>
      <c r="BJ94" s="130">
        <f t="shared" si="30"/>
        <v>605</v>
      </c>
      <c r="BK94" s="131">
        <f t="shared" si="31"/>
        <v>3534</v>
      </c>
      <c r="BL94" s="132"/>
      <c r="BM94" s="133">
        <f t="shared" si="32"/>
        <v>74.400000000000006</v>
      </c>
      <c r="BN94" s="79">
        <f>RANK($BM94,$BM$9:$BM245)</f>
        <v>34</v>
      </c>
      <c r="BO94" s="79">
        <f t="shared" si="27"/>
        <v>24</v>
      </c>
      <c r="BP94" s="79">
        <f t="shared" si="28"/>
        <v>24</v>
      </c>
      <c r="BQ94" s="79">
        <f t="shared" si="29"/>
        <v>22</v>
      </c>
      <c r="BR94" s="79">
        <f t="shared" si="33"/>
        <v>21</v>
      </c>
      <c r="BS94" s="79">
        <f t="shared" si="34"/>
        <v>22</v>
      </c>
      <c r="BT94" s="79">
        <f t="shared" si="35"/>
        <v>24</v>
      </c>
      <c r="BU94" s="134">
        <f t="shared" si="36"/>
        <v>137</v>
      </c>
      <c r="BV94" s="134"/>
      <c r="BW94" s="80">
        <f t="shared" si="37"/>
        <v>0</v>
      </c>
      <c r="BX94" s="81">
        <f t="shared" si="38"/>
        <v>0</v>
      </c>
      <c r="BY94" s="81">
        <f t="shared" si="39"/>
        <v>0</v>
      </c>
      <c r="BZ94" s="81">
        <f t="shared" si="40"/>
        <v>1</v>
      </c>
      <c r="CE94" s="22"/>
    </row>
    <row r="95" spans="1:83" s="8" customFormat="1" ht="30" customHeight="1">
      <c r="A95" s="125">
        <v>87</v>
      </c>
      <c r="B95" s="126" t="s">
        <v>217</v>
      </c>
      <c r="C95" s="90" t="s">
        <v>218</v>
      </c>
      <c r="D95" s="74">
        <v>54</v>
      </c>
      <c r="E95" s="74">
        <v>52</v>
      </c>
      <c r="F95" s="74">
        <v>41</v>
      </c>
      <c r="G95" s="74">
        <v>53</v>
      </c>
      <c r="H95" s="74">
        <v>54</v>
      </c>
      <c r="I95" s="74">
        <v>62</v>
      </c>
      <c r="J95" s="74">
        <v>58</v>
      </c>
      <c r="K95" s="74">
        <v>55</v>
      </c>
      <c r="L95" s="74">
        <v>69</v>
      </c>
      <c r="M95" s="87">
        <f t="shared" si="22"/>
        <v>498</v>
      </c>
      <c r="N95" s="74">
        <v>61</v>
      </c>
      <c r="O95" s="74">
        <v>44</v>
      </c>
      <c r="P95" s="74">
        <v>65</v>
      </c>
      <c r="Q95" s="74">
        <v>41</v>
      </c>
      <c r="R95" s="74">
        <v>54</v>
      </c>
      <c r="S95" s="74">
        <v>76</v>
      </c>
      <c r="T95" s="74">
        <v>57</v>
      </c>
      <c r="U95" s="74">
        <v>62</v>
      </c>
      <c r="V95" s="74">
        <v>62</v>
      </c>
      <c r="W95" s="85">
        <f t="shared" si="23"/>
        <v>522</v>
      </c>
      <c r="X95" s="78">
        <v>62</v>
      </c>
      <c r="Y95" s="78">
        <v>50</v>
      </c>
      <c r="Z95" s="78">
        <v>47</v>
      </c>
      <c r="AA95" s="78">
        <v>50</v>
      </c>
      <c r="AB95" s="78">
        <v>51</v>
      </c>
      <c r="AC95" s="78">
        <v>67</v>
      </c>
      <c r="AD95" s="78">
        <v>66</v>
      </c>
      <c r="AE95" s="78">
        <v>64</v>
      </c>
      <c r="AF95" s="78">
        <v>44</v>
      </c>
      <c r="AG95" s="127">
        <f t="shared" si="24"/>
        <v>501</v>
      </c>
      <c r="AH95" s="128">
        <v>75</v>
      </c>
      <c r="AI95" s="128">
        <v>44</v>
      </c>
      <c r="AJ95" s="128">
        <v>60</v>
      </c>
      <c r="AK95" s="128">
        <v>40</v>
      </c>
      <c r="AL95" s="128">
        <v>60</v>
      </c>
      <c r="AM95" s="128">
        <v>65</v>
      </c>
      <c r="AN95" s="128">
        <v>55</v>
      </c>
      <c r="AO95" s="128">
        <v>61</v>
      </c>
      <c r="AP95" s="127">
        <f t="shared" si="25"/>
        <v>460</v>
      </c>
      <c r="AQ95" s="128">
        <v>48</v>
      </c>
      <c r="AR95" s="128">
        <v>45</v>
      </c>
      <c r="AS95" s="128">
        <v>40</v>
      </c>
      <c r="AT95" s="128">
        <v>43</v>
      </c>
      <c r="AU95" s="128">
        <v>41</v>
      </c>
      <c r="AV95" s="128">
        <v>25</v>
      </c>
      <c r="AW95" s="128">
        <v>60</v>
      </c>
      <c r="AX95" s="128">
        <v>59</v>
      </c>
      <c r="AY95" s="128">
        <v>50</v>
      </c>
      <c r="AZ95" s="127">
        <f t="shared" si="26"/>
        <v>411</v>
      </c>
      <c r="BA95" s="129">
        <v>58</v>
      </c>
      <c r="BB95" s="129">
        <v>44</v>
      </c>
      <c r="BC95" s="129">
        <v>47</v>
      </c>
      <c r="BD95" s="129">
        <v>47</v>
      </c>
      <c r="BE95" s="129">
        <v>47</v>
      </c>
      <c r="BF95" s="129">
        <v>52</v>
      </c>
      <c r="BG95" s="129">
        <v>59</v>
      </c>
      <c r="BH95" s="129">
        <v>63</v>
      </c>
      <c r="BI95" s="129">
        <v>54</v>
      </c>
      <c r="BJ95" s="130">
        <f t="shared" si="30"/>
        <v>471</v>
      </c>
      <c r="BK95" s="131">
        <f t="shared" si="31"/>
        <v>2863</v>
      </c>
      <c r="BL95" s="132"/>
      <c r="BM95" s="133">
        <f t="shared" si="32"/>
        <v>60.273684210526312</v>
      </c>
      <c r="BN95" s="79">
        <f>RANK($BM95,$BM$9:$BM246)</f>
        <v>142</v>
      </c>
      <c r="BO95" s="79">
        <f t="shared" si="27"/>
        <v>24</v>
      </c>
      <c r="BP95" s="79">
        <f t="shared" si="28"/>
        <v>24</v>
      </c>
      <c r="BQ95" s="79">
        <f t="shared" si="29"/>
        <v>22</v>
      </c>
      <c r="BR95" s="79">
        <f t="shared" si="33"/>
        <v>21</v>
      </c>
      <c r="BS95" s="79">
        <f t="shared" si="34"/>
        <v>22</v>
      </c>
      <c r="BT95" s="79">
        <f t="shared" si="35"/>
        <v>24</v>
      </c>
      <c r="BU95" s="134">
        <f t="shared" si="36"/>
        <v>137</v>
      </c>
      <c r="BV95" s="134"/>
      <c r="BW95" s="80">
        <f t="shared" si="37"/>
        <v>0</v>
      </c>
      <c r="BX95" s="81">
        <f t="shared" si="38"/>
        <v>0</v>
      </c>
      <c r="BY95" s="81">
        <f t="shared" si="39"/>
        <v>1</v>
      </c>
      <c r="BZ95" s="81">
        <f t="shared" si="40"/>
        <v>0</v>
      </c>
      <c r="CE95" s="22"/>
    </row>
    <row r="96" spans="1:83" s="8" customFormat="1" ht="30" customHeight="1">
      <c r="A96" s="111">
        <v>88</v>
      </c>
      <c r="B96" s="126" t="s">
        <v>219</v>
      </c>
      <c r="C96" s="90" t="s">
        <v>220</v>
      </c>
      <c r="D96" s="74">
        <v>77</v>
      </c>
      <c r="E96" s="83">
        <v>48</v>
      </c>
      <c r="F96" s="74">
        <v>45</v>
      </c>
      <c r="G96" s="74">
        <v>49</v>
      </c>
      <c r="H96" s="74">
        <v>72</v>
      </c>
      <c r="I96" s="83">
        <v>52</v>
      </c>
      <c r="J96" s="74">
        <v>72</v>
      </c>
      <c r="K96" s="74">
        <v>55</v>
      </c>
      <c r="L96" s="74">
        <v>70</v>
      </c>
      <c r="M96" s="87">
        <f t="shared" si="22"/>
        <v>540</v>
      </c>
      <c r="N96" s="74">
        <v>78</v>
      </c>
      <c r="O96" s="74">
        <v>78</v>
      </c>
      <c r="P96" s="74">
        <v>55</v>
      </c>
      <c r="Q96" s="74">
        <v>51</v>
      </c>
      <c r="R96" s="74">
        <v>65</v>
      </c>
      <c r="S96" s="74">
        <v>69</v>
      </c>
      <c r="T96" s="74">
        <v>63</v>
      </c>
      <c r="U96" s="74">
        <v>65</v>
      </c>
      <c r="V96" s="74">
        <v>63</v>
      </c>
      <c r="W96" s="85">
        <f t="shared" si="23"/>
        <v>587</v>
      </c>
      <c r="X96" s="78">
        <v>62</v>
      </c>
      <c r="Y96" s="78">
        <v>56</v>
      </c>
      <c r="Z96" s="78">
        <v>60</v>
      </c>
      <c r="AA96" s="78">
        <v>49</v>
      </c>
      <c r="AB96" s="78">
        <v>60</v>
      </c>
      <c r="AC96" s="78">
        <v>69</v>
      </c>
      <c r="AD96" s="78">
        <v>63</v>
      </c>
      <c r="AE96" s="78">
        <v>64</v>
      </c>
      <c r="AF96" s="78">
        <v>48</v>
      </c>
      <c r="AG96" s="127">
        <f t="shared" si="24"/>
        <v>531</v>
      </c>
      <c r="AH96" s="128">
        <v>56</v>
      </c>
      <c r="AI96" s="128">
        <v>62</v>
      </c>
      <c r="AJ96" s="128">
        <v>58</v>
      </c>
      <c r="AK96" s="128">
        <v>50</v>
      </c>
      <c r="AL96" s="128">
        <v>71</v>
      </c>
      <c r="AM96" s="128">
        <v>67</v>
      </c>
      <c r="AN96" s="128">
        <v>57</v>
      </c>
      <c r="AO96" s="128">
        <v>59</v>
      </c>
      <c r="AP96" s="127">
        <f t="shared" si="25"/>
        <v>480</v>
      </c>
      <c r="AQ96" s="128">
        <v>78</v>
      </c>
      <c r="AR96" s="128">
        <v>51</v>
      </c>
      <c r="AS96" s="128">
        <v>59</v>
      </c>
      <c r="AT96" s="128">
        <v>67</v>
      </c>
      <c r="AU96" s="128">
        <v>50</v>
      </c>
      <c r="AV96" s="128">
        <v>25</v>
      </c>
      <c r="AW96" s="128">
        <v>65</v>
      </c>
      <c r="AX96" s="128">
        <v>58</v>
      </c>
      <c r="AY96" s="128">
        <v>40</v>
      </c>
      <c r="AZ96" s="127">
        <f t="shared" si="26"/>
        <v>493</v>
      </c>
      <c r="BA96" s="129">
        <v>70</v>
      </c>
      <c r="BB96" s="129">
        <v>54</v>
      </c>
      <c r="BC96" s="129">
        <v>57</v>
      </c>
      <c r="BD96" s="129">
        <v>67</v>
      </c>
      <c r="BE96" s="129">
        <v>63</v>
      </c>
      <c r="BF96" s="129">
        <v>59</v>
      </c>
      <c r="BG96" s="129">
        <v>60</v>
      </c>
      <c r="BH96" s="129">
        <v>64</v>
      </c>
      <c r="BI96" s="129">
        <v>56</v>
      </c>
      <c r="BJ96" s="130">
        <f t="shared" si="30"/>
        <v>550</v>
      </c>
      <c r="BK96" s="131">
        <f t="shared" si="31"/>
        <v>3181</v>
      </c>
      <c r="BL96" s="132"/>
      <c r="BM96" s="133">
        <f t="shared" si="32"/>
        <v>66.968421052631584</v>
      </c>
      <c r="BN96" s="79">
        <f>RANK($BM96,$BM$9:$BM247)</f>
        <v>95</v>
      </c>
      <c r="BO96" s="79">
        <f t="shared" si="27"/>
        <v>24</v>
      </c>
      <c r="BP96" s="79">
        <f t="shared" si="28"/>
        <v>24</v>
      </c>
      <c r="BQ96" s="79">
        <f t="shared" si="29"/>
        <v>22</v>
      </c>
      <c r="BR96" s="79">
        <f t="shared" si="33"/>
        <v>21</v>
      </c>
      <c r="BS96" s="79">
        <f t="shared" si="34"/>
        <v>22</v>
      </c>
      <c r="BT96" s="79">
        <f t="shared" si="35"/>
        <v>24</v>
      </c>
      <c r="BU96" s="134">
        <f t="shared" si="36"/>
        <v>137</v>
      </c>
      <c r="BV96" s="134"/>
      <c r="BW96" s="80">
        <f t="shared" si="37"/>
        <v>0</v>
      </c>
      <c r="BX96" s="81">
        <f t="shared" si="38"/>
        <v>0</v>
      </c>
      <c r="BY96" s="81">
        <f t="shared" si="39"/>
        <v>1</v>
      </c>
      <c r="BZ96" s="81">
        <f t="shared" si="40"/>
        <v>0</v>
      </c>
      <c r="CE96" s="22"/>
    </row>
    <row r="97" spans="1:83" s="8" customFormat="1" ht="30" customHeight="1">
      <c r="A97" s="125">
        <v>89</v>
      </c>
      <c r="B97" s="126" t="s">
        <v>221</v>
      </c>
      <c r="C97" s="90" t="s">
        <v>222</v>
      </c>
      <c r="D97" s="74">
        <v>80</v>
      </c>
      <c r="E97" s="74">
        <v>50</v>
      </c>
      <c r="F97" s="74">
        <v>53</v>
      </c>
      <c r="G97" s="74">
        <v>67</v>
      </c>
      <c r="H97" s="74">
        <v>54</v>
      </c>
      <c r="I97" s="74">
        <v>46</v>
      </c>
      <c r="J97" s="74">
        <v>66</v>
      </c>
      <c r="K97" s="74">
        <v>67</v>
      </c>
      <c r="L97" s="74">
        <v>71</v>
      </c>
      <c r="M97" s="87">
        <f t="shared" si="22"/>
        <v>554</v>
      </c>
      <c r="N97" s="74">
        <v>77</v>
      </c>
      <c r="O97" s="74">
        <v>51</v>
      </c>
      <c r="P97" s="74">
        <v>45</v>
      </c>
      <c r="Q97" s="74">
        <v>41</v>
      </c>
      <c r="R97" s="74">
        <v>60</v>
      </c>
      <c r="S97" s="74">
        <v>35</v>
      </c>
      <c r="T97" s="74">
        <v>72</v>
      </c>
      <c r="U97" s="74">
        <v>67</v>
      </c>
      <c r="V97" s="74">
        <v>68</v>
      </c>
      <c r="W97" s="85">
        <f t="shared" si="23"/>
        <v>516</v>
      </c>
      <c r="X97" s="78">
        <v>60</v>
      </c>
      <c r="Y97" s="78">
        <v>62</v>
      </c>
      <c r="Z97" s="78">
        <v>50</v>
      </c>
      <c r="AA97" s="78">
        <v>57</v>
      </c>
      <c r="AB97" s="78">
        <v>63</v>
      </c>
      <c r="AC97" s="78">
        <v>67</v>
      </c>
      <c r="AD97" s="78">
        <v>60</v>
      </c>
      <c r="AE97" s="78">
        <v>65</v>
      </c>
      <c r="AF97" s="78">
        <v>43</v>
      </c>
      <c r="AG97" s="127">
        <f t="shared" si="24"/>
        <v>527</v>
      </c>
      <c r="AH97" s="128">
        <v>52</v>
      </c>
      <c r="AI97" s="128">
        <v>61</v>
      </c>
      <c r="AJ97" s="128">
        <v>59</v>
      </c>
      <c r="AK97" s="128">
        <v>43</v>
      </c>
      <c r="AL97" s="128">
        <v>72</v>
      </c>
      <c r="AM97" s="128">
        <v>67</v>
      </c>
      <c r="AN97" s="128">
        <v>56</v>
      </c>
      <c r="AO97" s="128">
        <v>62</v>
      </c>
      <c r="AP97" s="127">
        <f t="shared" si="25"/>
        <v>472</v>
      </c>
      <c r="AQ97" s="128">
        <v>51</v>
      </c>
      <c r="AR97" s="128">
        <v>57</v>
      </c>
      <c r="AS97" s="128">
        <v>40</v>
      </c>
      <c r="AT97" s="128">
        <v>62</v>
      </c>
      <c r="AU97" s="128">
        <v>56</v>
      </c>
      <c r="AV97" s="128">
        <v>25</v>
      </c>
      <c r="AW97" s="128">
        <v>63</v>
      </c>
      <c r="AX97" s="128">
        <v>56</v>
      </c>
      <c r="AY97" s="128">
        <v>41</v>
      </c>
      <c r="AZ97" s="127">
        <f t="shared" si="26"/>
        <v>451</v>
      </c>
      <c r="BA97" s="129">
        <v>82</v>
      </c>
      <c r="BB97" s="129">
        <v>61</v>
      </c>
      <c r="BC97" s="129">
        <v>54</v>
      </c>
      <c r="BD97" s="129">
        <v>48</v>
      </c>
      <c r="BE97" s="129">
        <v>51</v>
      </c>
      <c r="BF97" s="129">
        <v>77</v>
      </c>
      <c r="BG97" s="129">
        <v>59</v>
      </c>
      <c r="BH97" s="129">
        <v>59</v>
      </c>
      <c r="BI97" s="129">
        <v>58</v>
      </c>
      <c r="BJ97" s="130">
        <f t="shared" si="30"/>
        <v>549</v>
      </c>
      <c r="BK97" s="131">
        <f t="shared" si="31"/>
        <v>3069</v>
      </c>
      <c r="BL97" s="132"/>
      <c r="BM97" s="133">
        <f t="shared" si="32"/>
        <v>64.610526315789471</v>
      </c>
      <c r="BN97" s="79">
        <f>RANK($BM97,$BM$9:$BM248)</f>
        <v>116</v>
      </c>
      <c r="BO97" s="79">
        <f t="shared" si="27"/>
        <v>24</v>
      </c>
      <c r="BP97" s="79">
        <f t="shared" si="28"/>
        <v>21</v>
      </c>
      <c r="BQ97" s="79">
        <f t="shared" si="29"/>
        <v>22</v>
      </c>
      <c r="BR97" s="79">
        <f t="shared" si="33"/>
        <v>21</v>
      </c>
      <c r="BS97" s="79">
        <f t="shared" si="34"/>
        <v>22</v>
      </c>
      <c r="BT97" s="79">
        <f t="shared" si="35"/>
        <v>24</v>
      </c>
      <c r="BU97" s="134">
        <f t="shared" si="36"/>
        <v>134</v>
      </c>
      <c r="BV97" s="134"/>
      <c r="BW97" s="80">
        <f t="shared" si="37"/>
        <v>1</v>
      </c>
      <c r="BX97" s="81">
        <f t="shared" si="38"/>
        <v>0</v>
      </c>
      <c r="BY97" s="81">
        <f t="shared" si="39"/>
        <v>0</v>
      </c>
      <c r="BZ97" s="81">
        <f t="shared" si="40"/>
        <v>0</v>
      </c>
      <c r="CE97" s="22"/>
    </row>
    <row r="98" spans="1:83" s="8" customFormat="1" ht="30" customHeight="1">
      <c r="A98" s="111">
        <v>90</v>
      </c>
      <c r="B98" s="126" t="s">
        <v>223</v>
      </c>
      <c r="C98" s="90" t="s">
        <v>224</v>
      </c>
      <c r="D98" s="74">
        <v>80</v>
      </c>
      <c r="E98" s="74">
        <v>64</v>
      </c>
      <c r="F98" s="74">
        <v>69</v>
      </c>
      <c r="G98" s="74">
        <v>63</v>
      </c>
      <c r="H98" s="74">
        <v>72</v>
      </c>
      <c r="I98" s="74">
        <v>61</v>
      </c>
      <c r="J98" s="74">
        <v>69</v>
      </c>
      <c r="K98" s="74">
        <v>63</v>
      </c>
      <c r="L98" s="74">
        <v>70</v>
      </c>
      <c r="M98" s="87">
        <f t="shared" si="22"/>
        <v>611</v>
      </c>
      <c r="N98" s="74">
        <v>80</v>
      </c>
      <c r="O98" s="74">
        <v>75</v>
      </c>
      <c r="P98" s="74">
        <v>61</v>
      </c>
      <c r="Q98" s="74">
        <v>47</v>
      </c>
      <c r="R98" s="74">
        <v>78</v>
      </c>
      <c r="S98" s="74">
        <v>88</v>
      </c>
      <c r="T98" s="74">
        <v>72</v>
      </c>
      <c r="U98" s="74">
        <v>71</v>
      </c>
      <c r="V98" s="74">
        <v>72</v>
      </c>
      <c r="W98" s="85">
        <f t="shared" si="23"/>
        <v>644</v>
      </c>
      <c r="X98" s="78">
        <v>44</v>
      </c>
      <c r="Y98" s="78">
        <v>55</v>
      </c>
      <c r="Z98" s="78">
        <v>64</v>
      </c>
      <c r="AA98" s="78">
        <v>70</v>
      </c>
      <c r="AB98" s="78">
        <v>72</v>
      </c>
      <c r="AC98" s="78">
        <v>75</v>
      </c>
      <c r="AD98" s="78">
        <v>72</v>
      </c>
      <c r="AE98" s="78">
        <v>68</v>
      </c>
      <c r="AF98" s="78">
        <v>50</v>
      </c>
      <c r="AG98" s="127">
        <f t="shared" si="24"/>
        <v>570</v>
      </c>
      <c r="AH98" s="128">
        <v>61</v>
      </c>
      <c r="AI98" s="128">
        <v>57</v>
      </c>
      <c r="AJ98" s="128">
        <v>59</v>
      </c>
      <c r="AK98" s="128">
        <v>51</v>
      </c>
      <c r="AL98" s="128">
        <v>72</v>
      </c>
      <c r="AM98" s="128">
        <v>73</v>
      </c>
      <c r="AN98" s="128">
        <v>65</v>
      </c>
      <c r="AO98" s="128">
        <v>71</v>
      </c>
      <c r="AP98" s="127">
        <f t="shared" si="25"/>
        <v>509</v>
      </c>
      <c r="AQ98" s="128">
        <v>82</v>
      </c>
      <c r="AR98" s="128">
        <v>72</v>
      </c>
      <c r="AS98" s="128">
        <v>61</v>
      </c>
      <c r="AT98" s="128">
        <v>70</v>
      </c>
      <c r="AU98" s="128">
        <v>67</v>
      </c>
      <c r="AV98" s="128">
        <v>41</v>
      </c>
      <c r="AW98" s="128">
        <v>74</v>
      </c>
      <c r="AX98" s="128">
        <v>72</v>
      </c>
      <c r="AY98" s="128">
        <v>62</v>
      </c>
      <c r="AZ98" s="127">
        <f t="shared" si="26"/>
        <v>601</v>
      </c>
      <c r="BA98" s="129">
        <v>62</v>
      </c>
      <c r="BB98" s="129">
        <v>62</v>
      </c>
      <c r="BC98" s="129">
        <v>66</v>
      </c>
      <c r="BD98" s="129">
        <v>73</v>
      </c>
      <c r="BE98" s="129">
        <v>54</v>
      </c>
      <c r="BF98" s="129">
        <v>63</v>
      </c>
      <c r="BG98" s="129">
        <v>71</v>
      </c>
      <c r="BH98" s="129">
        <v>73</v>
      </c>
      <c r="BI98" s="129">
        <v>74</v>
      </c>
      <c r="BJ98" s="130">
        <f t="shared" si="30"/>
        <v>598</v>
      </c>
      <c r="BK98" s="131">
        <f t="shared" si="31"/>
        <v>3533</v>
      </c>
      <c r="BL98" s="132"/>
      <c r="BM98" s="133">
        <f t="shared" si="32"/>
        <v>74.378947368421052</v>
      </c>
      <c r="BN98" s="79">
        <f>RANK($BM98,$BM$9:$BM249)</f>
        <v>35</v>
      </c>
      <c r="BO98" s="79">
        <f t="shared" si="27"/>
        <v>24</v>
      </c>
      <c r="BP98" s="79">
        <f t="shared" si="28"/>
        <v>24</v>
      </c>
      <c r="BQ98" s="79">
        <f t="shared" si="29"/>
        <v>22</v>
      </c>
      <c r="BR98" s="79">
        <f t="shared" si="33"/>
        <v>21</v>
      </c>
      <c r="BS98" s="79">
        <f t="shared" si="34"/>
        <v>22</v>
      </c>
      <c r="BT98" s="79">
        <f t="shared" si="35"/>
        <v>24</v>
      </c>
      <c r="BU98" s="134">
        <f t="shared" si="36"/>
        <v>137</v>
      </c>
      <c r="BV98" s="134"/>
      <c r="BW98" s="80">
        <f t="shared" si="37"/>
        <v>0</v>
      </c>
      <c r="BX98" s="81">
        <f t="shared" si="38"/>
        <v>0</v>
      </c>
      <c r="BY98" s="81">
        <f t="shared" si="39"/>
        <v>0</v>
      </c>
      <c r="BZ98" s="81">
        <f t="shared" si="40"/>
        <v>1</v>
      </c>
      <c r="CE98" s="22"/>
    </row>
    <row r="99" spans="1:83" s="8" customFormat="1" ht="30" customHeight="1">
      <c r="A99" s="125">
        <v>91</v>
      </c>
      <c r="B99" s="126" t="s">
        <v>225</v>
      </c>
      <c r="C99" s="90" t="s">
        <v>226</v>
      </c>
      <c r="D99" s="74">
        <v>66</v>
      </c>
      <c r="E99" s="74">
        <v>56</v>
      </c>
      <c r="F99" s="74">
        <v>43</v>
      </c>
      <c r="G99" s="83">
        <v>68</v>
      </c>
      <c r="H99" s="74">
        <v>62</v>
      </c>
      <c r="I99" s="74">
        <v>44</v>
      </c>
      <c r="J99" s="74">
        <v>61</v>
      </c>
      <c r="K99" s="74">
        <v>62</v>
      </c>
      <c r="L99" s="74">
        <v>71</v>
      </c>
      <c r="M99" s="87">
        <f t="shared" si="22"/>
        <v>533</v>
      </c>
      <c r="N99" s="74">
        <v>71</v>
      </c>
      <c r="O99" s="74">
        <v>59</v>
      </c>
      <c r="P99" s="74">
        <v>71</v>
      </c>
      <c r="Q99" s="74">
        <v>70</v>
      </c>
      <c r="R99" s="74">
        <v>63</v>
      </c>
      <c r="S99" s="74">
        <v>96</v>
      </c>
      <c r="T99" s="74">
        <v>70</v>
      </c>
      <c r="U99" s="74">
        <v>67</v>
      </c>
      <c r="V99" s="74">
        <v>71</v>
      </c>
      <c r="W99" s="85">
        <f t="shared" si="23"/>
        <v>638</v>
      </c>
      <c r="X99" s="78">
        <v>58</v>
      </c>
      <c r="Y99" s="78">
        <v>49</v>
      </c>
      <c r="Z99" s="78">
        <v>51</v>
      </c>
      <c r="AA99" s="78">
        <v>54</v>
      </c>
      <c r="AB99" s="78">
        <v>54</v>
      </c>
      <c r="AC99" s="78">
        <v>74</v>
      </c>
      <c r="AD99" s="78">
        <v>68</v>
      </c>
      <c r="AE99" s="78">
        <v>64</v>
      </c>
      <c r="AF99" s="78">
        <v>47</v>
      </c>
      <c r="AG99" s="127">
        <f t="shared" si="24"/>
        <v>519</v>
      </c>
      <c r="AH99" s="128">
        <v>71</v>
      </c>
      <c r="AI99" s="128">
        <v>46</v>
      </c>
      <c r="AJ99" s="128">
        <v>63</v>
      </c>
      <c r="AK99" s="128">
        <v>55</v>
      </c>
      <c r="AL99" s="128">
        <v>65</v>
      </c>
      <c r="AM99" s="128">
        <v>69</v>
      </c>
      <c r="AN99" s="128">
        <v>66</v>
      </c>
      <c r="AO99" s="128">
        <v>67</v>
      </c>
      <c r="AP99" s="127">
        <f t="shared" si="25"/>
        <v>502</v>
      </c>
      <c r="AQ99" s="128">
        <v>49</v>
      </c>
      <c r="AR99" s="128">
        <v>56</v>
      </c>
      <c r="AS99" s="128">
        <v>42</v>
      </c>
      <c r="AT99" s="128">
        <v>59</v>
      </c>
      <c r="AU99" s="128">
        <v>45</v>
      </c>
      <c r="AV99" s="128">
        <v>25</v>
      </c>
      <c r="AW99" s="128">
        <v>67</v>
      </c>
      <c r="AX99" s="128">
        <v>59</v>
      </c>
      <c r="AY99" s="128">
        <v>40</v>
      </c>
      <c r="AZ99" s="127">
        <f t="shared" si="26"/>
        <v>442</v>
      </c>
      <c r="BA99" s="129">
        <v>70</v>
      </c>
      <c r="BB99" s="129">
        <v>52</v>
      </c>
      <c r="BC99" s="129">
        <v>59</v>
      </c>
      <c r="BD99" s="129">
        <v>51</v>
      </c>
      <c r="BE99" s="129">
        <v>53</v>
      </c>
      <c r="BF99" s="129">
        <v>79</v>
      </c>
      <c r="BG99" s="129">
        <v>66</v>
      </c>
      <c r="BH99" s="129">
        <v>70</v>
      </c>
      <c r="BI99" s="129">
        <v>66</v>
      </c>
      <c r="BJ99" s="130">
        <f t="shared" si="30"/>
        <v>566</v>
      </c>
      <c r="BK99" s="131">
        <f t="shared" si="31"/>
        <v>3200</v>
      </c>
      <c r="BL99" s="132"/>
      <c r="BM99" s="133">
        <f t="shared" si="32"/>
        <v>67.368421052631575</v>
      </c>
      <c r="BN99" s="79">
        <f>RANK($BM99,$BM$9:$BM250)</f>
        <v>92</v>
      </c>
      <c r="BO99" s="79">
        <f t="shared" si="27"/>
        <v>24</v>
      </c>
      <c r="BP99" s="79">
        <f t="shared" si="28"/>
        <v>24</v>
      </c>
      <c r="BQ99" s="79">
        <f t="shared" si="29"/>
        <v>22</v>
      </c>
      <c r="BR99" s="79">
        <f t="shared" si="33"/>
        <v>21</v>
      </c>
      <c r="BS99" s="79">
        <f t="shared" si="34"/>
        <v>22</v>
      </c>
      <c r="BT99" s="79">
        <f t="shared" si="35"/>
        <v>24</v>
      </c>
      <c r="BU99" s="134">
        <f t="shared" si="36"/>
        <v>137</v>
      </c>
      <c r="BV99" s="134"/>
      <c r="BW99" s="80">
        <f t="shared" si="37"/>
        <v>0</v>
      </c>
      <c r="BX99" s="81">
        <f t="shared" si="38"/>
        <v>0</v>
      </c>
      <c r="BY99" s="81">
        <f t="shared" si="39"/>
        <v>1</v>
      </c>
      <c r="BZ99" s="81">
        <f t="shared" si="40"/>
        <v>0</v>
      </c>
      <c r="CE99" s="22"/>
    </row>
    <row r="100" spans="1:83" s="8" customFormat="1" ht="30" customHeight="1">
      <c r="A100" s="111">
        <v>92</v>
      </c>
      <c r="B100" s="126" t="s">
        <v>227</v>
      </c>
      <c r="C100" s="90" t="s">
        <v>228</v>
      </c>
      <c r="D100" s="74">
        <v>77</v>
      </c>
      <c r="E100" s="74">
        <v>51</v>
      </c>
      <c r="F100" s="74">
        <v>45</v>
      </c>
      <c r="G100" s="74">
        <v>52</v>
      </c>
      <c r="H100" s="74">
        <v>71</v>
      </c>
      <c r="I100" s="74">
        <v>58</v>
      </c>
      <c r="J100" s="74">
        <v>60</v>
      </c>
      <c r="K100" s="74">
        <v>59</v>
      </c>
      <c r="L100" s="74">
        <v>71</v>
      </c>
      <c r="M100" s="87">
        <f t="shared" si="22"/>
        <v>544</v>
      </c>
      <c r="N100" s="74">
        <v>78</v>
      </c>
      <c r="O100" s="74">
        <v>87</v>
      </c>
      <c r="P100" s="74">
        <v>59</v>
      </c>
      <c r="Q100" s="74">
        <v>63</v>
      </c>
      <c r="R100" s="74">
        <v>64</v>
      </c>
      <c r="S100" s="74">
        <v>71</v>
      </c>
      <c r="T100" s="74">
        <v>63</v>
      </c>
      <c r="U100" s="74">
        <v>66</v>
      </c>
      <c r="V100" s="74">
        <v>68</v>
      </c>
      <c r="W100" s="85">
        <f t="shared" si="23"/>
        <v>619</v>
      </c>
      <c r="X100" s="78">
        <v>67</v>
      </c>
      <c r="Y100" s="78">
        <v>71</v>
      </c>
      <c r="Z100" s="78">
        <v>55</v>
      </c>
      <c r="AA100" s="78">
        <v>50</v>
      </c>
      <c r="AB100" s="78">
        <v>58</v>
      </c>
      <c r="AC100" s="78">
        <v>55</v>
      </c>
      <c r="AD100" s="78">
        <v>63</v>
      </c>
      <c r="AE100" s="78">
        <v>68</v>
      </c>
      <c r="AF100" s="78">
        <v>41</v>
      </c>
      <c r="AG100" s="127">
        <f t="shared" si="24"/>
        <v>528</v>
      </c>
      <c r="AH100" s="128">
        <v>79</v>
      </c>
      <c r="AI100" s="128">
        <v>52</v>
      </c>
      <c r="AJ100" s="128">
        <v>62</v>
      </c>
      <c r="AK100" s="128">
        <v>62</v>
      </c>
      <c r="AL100" s="128">
        <v>75</v>
      </c>
      <c r="AM100" s="128">
        <v>66</v>
      </c>
      <c r="AN100" s="128">
        <v>55</v>
      </c>
      <c r="AO100" s="128">
        <v>64</v>
      </c>
      <c r="AP100" s="127">
        <f t="shared" si="25"/>
        <v>515</v>
      </c>
      <c r="AQ100" s="128">
        <v>71</v>
      </c>
      <c r="AR100" s="128">
        <v>50</v>
      </c>
      <c r="AS100" s="128">
        <v>56</v>
      </c>
      <c r="AT100" s="128">
        <v>55</v>
      </c>
      <c r="AU100" s="128">
        <v>53</v>
      </c>
      <c r="AV100" s="128">
        <v>40</v>
      </c>
      <c r="AW100" s="128">
        <v>60</v>
      </c>
      <c r="AX100" s="128">
        <v>58</v>
      </c>
      <c r="AY100" s="128">
        <v>43</v>
      </c>
      <c r="AZ100" s="127">
        <f t="shared" si="26"/>
        <v>486</v>
      </c>
      <c r="BA100" s="129">
        <v>78</v>
      </c>
      <c r="BB100" s="129">
        <v>52</v>
      </c>
      <c r="BC100" s="129">
        <v>49</v>
      </c>
      <c r="BD100" s="129">
        <v>63</v>
      </c>
      <c r="BE100" s="129">
        <v>54</v>
      </c>
      <c r="BF100" s="129">
        <v>60</v>
      </c>
      <c r="BG100" s="129">
        <v>60</v>
      </c>
      <c r="BH100" s="129">
        <v>66</v>
      </c>
      <c r="BI100" s="129">
        <v>62</v>
      </c>
      <c r="BJ100" s="130">
        <f t="shared" si="30"/>
        <v>544</v>
      </c>
      <c r="BK100" s="131">
        <f t="shared" si="31"/>
        <v>3236</v>
      </c>
      <c r="BL100" s="132"/>
      <c r="BM100" s="133">
        <f t="shared" si="32"/>
        <v>68.126315789473679</v>
      </c>
      <c r="BN100" s="79">
        <f>RANK($BM100,$BM$9:$BM251)</f>
        <v>78</v>
      </c>
      <c r="BO100" s="79">
        <f t="shared" si="27"/>
        <v>24</v>
      </c>
      <c r="BP100" s="79">
        <f t="shared" si="28"/>
        <v>24</v>
      </c>
      <c r="BQ100" s="79">
        <f t="shared" si="29"/>
        <v>22</v>
      </c>
      <c r="BR100" s="79">
        <f t="shared" si="33"/>
        <v>21</v>
      </c>
      <c r="BS100" s="79">
        <f t="shared" si="34"/>
        <v>22</v>
      </c>
      <c r="BT100" s="79">
        <f t="shared" si="35"/>
        <v>24</v>
      </c>
      <c r="BU100" s="134">
        <f t="shared" si="36"/>
        <v>137</v>
      </c>
      <c r="BV100" s="134"/>
      <c r="BW100" s="80">
        <f t="shared" si="37"/>
        <v>0</v>
      </c>
      <c r="BX100" s="81">
        <f t="shared" si="38"/>
        <v>0</v>
      </c>
      <c r="BY100" s="81">
        <f t="shared" si="39"/>
        <v>1</v>
      </c>
      <c r="BZ100" s="81">
        <f t="shared" si="40"/>
        <v>0</v>
      </c>
      <c r="CE100" s="22"/>
    </row>
    <row r="101" spans="1:83" s="8" customFormat="1" ht="30" customHeight="1">
      <c r="A101" s="125">
        <v>93</v>
      </c>
      <c r="B101" s="126" t="s">
        <v>229</v>
      </c>
      <c r="C101" s="135" t="s">
        <v>230</v>
      </c>
      <c r="D101" s="74">
        <v>66</v>
      </c>
      <c r="E101" s="74">
        <v>28</v>
      </c>
      <c r="F101" s="74">
        <v>40</v>
      </c>
      <c r="G101" s="74">
        <v>42</v>
      </c>
      <c r="H101" s="74">
        <v>49</v>
      </c>
      <c r="I101" s="74">
        <v>24</v>
      </c>
      <c r="J101" s="74">
        <v>61</v>
      </c>
      <c r="K101" s="74">
        <v>55</v>
      </c>
      <c r="L101" s="74">
        <v>69</v>
      </c>
      <c r="M101" s="87">
        <f t="shared" si="22"/>
        <v>434</v>
      </c>
      <c r="N101" s="74">
        <v>69</v>
      </c>
      <c r="O101" s="74">
        <v>30</v>
      </c>
      <c r="P101" s="74">
        <v>46</v>
      </c>
      <c r="Q101" s="74">
        <v>24</v>
      </c>
      <c r="R101" s="74">
        <v>46</v>
      </c>
      <c r="S101" s="146">
        <v>53</v>
      </c>
      <c r="T101" s="74">
        <v>66</v>
      </c>
      <c r="U101" s="74">
        <v>58</v>
      </c>
      <c r="V101" s="74">
        <v>64</v>
      </c>
      <c r="W101" s="85">
        <f t="shared" si="23"/>
        <v>456</v>
      </c>
      <c r="X101" s="78">
        <v>43</v>
      </c>
      <c r="Y101" s="78">
        <v>28</v>
      </c>
      <c r="Z101" s="78">
        <v>47</v>
      </c>
      <c r="AA101" s="78">
        <v>35</v>
      </c>
      <c r="AB101" s="78">
        <v>58</v>
      </c>
      <c r="AC101" s="78">
        <v>67</v>
      </c>
      <c r="AD101" s="78">
        <v>61</v>
      </c>
      <c r="AE101" s="78">
        <v>60</v>
      </c>
      <c r="AF101" s="78">
        <v>41</v>
      </c>
      <c r="AG101" s="127">
        <f t="shared" si="24"/>
        <v>440</v>
      </c>
      <c r="AH101" s="128">
        <v>43</v>
      </c>
      <c r="AI101" s="128">
        <v>50</v>
      </c>
      <c r="AJ101" s="128">
        <v>48</v>
      </c>
      <c r="AK101" s="128">
        <v>25</v>
      </c>
      <c r="AL101" s="128">
        <v>58</v>
      </c>
      <c r="AM101" s="128">
        <v>66</v>
      </c>
      <c r="AN101" s="128">
        <v>55</v>
      </c>
      <c r="AO101" s="128">
        <v>61</v>
      </c>
      <c r="AP101" s="127">
        <f t="shared" si="25"/>
        <v>406</v>
      </c>
      <c r="AQ101" s="128">
        <v>40</v>
      </c>
      <c r="AR101" s="128">
        <v>45</v>
      </c>
      <c r="AS101" s="128">
        <v>21</v>
      </c>
      <c r="AT101" s="128">
        <v>55</v>
      </c>
      <c r="AU101" s="128">
        <v>46</v>
      </c>
      <c r="AV101" s="128">
        <v>25</v>
      </c>
      <c r="AW101" s="128">
        <v>48</v>
      </c>
      <c r="AX101" s="128">
        <v>58</v>
      </c>
      <c r="AY101" s="128">
        <v>43</v>
      </c>
      <c r="AZ101" s="127">
        <f t="shared" si="26"/>
        <v>381</v>
      </c>
      <c r="BA101" s="129">
        <v>71</v>
      </c>
      <c r="BB101" s="129">
        <v>51</v>
      </c>
      <c r="BC101" s="129">
        <v>46</v>
      </c>
      <c r="BD101" s="129">
        <v>43</v>
      </c>
      <c r="BE101" s="129">
        <v>43</v>
      </c>
      <c r="BF101" s="129">
        <v>63</v>
      </c>
      <c r="BG101" s="129">
        <v>60</v>
      </c>
      <c r="BH101" s="129">
        <v>59</v>
      </c>
      <c r="BI101" s="129">
        <v>55</v>
      </c>
      <c r="BJ101" s="130">
        <f t="shared" si="30"/>
        <v>491</v>
      </c>
      <c r="BK101" s="131">
        <f t="shared" si="31"/>
        <v>2608</v>
      </c>
      <c r="BL101" s="132"/>
      <c r="BM101" s="133">
        <f t="shared" si="32"/>
        <v>54.905263157894737</v>
      </c>
      <c r="BN101" s="79">
        <f>RANK($BM101,$BM$9:$BM252)</f>
        <v>149</v>
      </c>
      <c r="BO101" s="79">
        <f t="shared" si="27"/>
        <v>18</v>
      </c>
      <c r="BP101" s="79">
        <f t="shared" si="28"/>
        <v>18</v>
      </c>
      <c r="BQ101" s="79">
        <f t="shared" si="29"/>
        <v>16</v>
      </c>
      <c r="BR101" s="79">
        <f t="shared" si="33"/>
        <v>18</v>
      </c>
      <c r="BS101" s="79">
        <f t="shared" si="34"/>
        <v>19</v>
      </c>
      <c r="BT101" s="79">
        <f t="shared" si="35"/>
        <v>24</v>
      </c>
      <c r="BU101" s="134">
        <f t="shared" si="36"/>
        <v>113</v>
      </c>
      <c r="BV101" s="134"/>
      <c r="BW101" s="80">
        <f t="shared" si="37"/>
        <v>8</v>
      </c>
      <c r="BX101" s="81">
        <f t="shared" si="38"/>
        <v>0</v>
      </c>
      <c r="BY101" s="81">
        <f t="shared" si="39"/>
        <v>0</v>
      </c>
      <c r="BZ101" s="81">
        <f t="shared" si="40"/>
        <v>0</v>
      </c>
      <c r="CE101" s="22"/>
    </row>
    <row r="102" spans="1:83" s="8" customFormat="1" ht="30" customHeight="1">
      <c r="A102" s="111">
        <v>94</v>
      </c>
      <c r="B102" s="126" t="s">
        <v>231</v>
      </c>
      <c r="C102" s="135" t="s">
        <v>232</v>
      </c>
      <c r="D102" s="74">
        <v>68</v>
      </c>
      <c r="E102" s="74">
        <v>44</v>
      </c>
      <c r="F102" s="74">
        <v>45</v>
      </c>
      <c r="G102" s="74">
        <v>54</v>
      </c>
      <c r="H102" s="74">
        <v>58</v>
      </c>
      <c r="I102" s="74">
        <v>49</v>
      </c>
      <c r="J102" s="74">
        <v>66</v>
      </c>
      <c r="K102" s="74">
        <v>59</v>
      </c>
      <c r="L102" s="74">
        <v>69</v>
      </c>
      <c r="M102" s="87">
        <f t="shared" si="22"/>
        <v>512</v>
      </c>
      <c r="N102" s="74">
        <v>77</v>
      </c>
      <c r="O102" s="74">
        <v>44</v>
      </c>
      <c r="P102" s="74">
        <v>42</v>
      </c>
      <c r="Q102" s="74">
        <v>55</v>
      </c>
      <c r="R102" s="74">
        <v>70</v>
      </c>
      <c r="S102" s="74">
        <v>55</v>
      </c>
      <c r="T102" s="74">
        <v>66</v>
      </c>
      <c r="U102" s="74">
        <v>69</v>
      </c>
      <c r="V102" s="74">
        <v>64</v>
      </c>
      <c r="W102" s="85">
        <f t="shared" si="23"/>
        <v>542</v>
      </c>
      <c r="X102" s="78">
        <v>49</v>
      </c>
      <c r="Y102" s="78">
        <v>48</v>
      </c>
      <c r="Z102" s="78">
        <v>46</v>
      </c>
      <c r="AA102" s="78">
        <v>59</v>
      </c>
      <c r="AB102" s="78">
        <v>70</v>
      </c>
      <c r="AC102" s="78">
        <v>71</v>
      </c>
      <c r="AD102" s="78">
        <v>60</v>
      </c>
      <c r="AE102" s="78">
        <v>55</v>
      </c>
      <c r="AF102" s="78">
        <v>43</v>
      </c>
      <c r="AG102" s="127">
        <f t="shared" si="24"/>
        <v>501</v>
      </c>
      <c r="AH102" s="128">
        <v>57</v>
      </c>
      <c r="AI102" s="128">
        <v>52</v>
      </c>
      <c r="AJ102" s="128">
        <v>54</v>
      </c>
      <c r="AK102" s="128">
        <v>40</v>
      </c>
      <c r="AL102" s="128">
        <v>73</v>
      </c>
      <c r="AM102" s="128">
        <v>66</v>
      </c>
      <c r="AN102" s="128">
        <v>61</v>
      </c>
      <c r="AO102" s="128">
        <v>56</v>
      </c>
      <c r="AP102" s="127">
        <f t="shared" si="25"/>
        <v>459</v>
      </c>
      <c r="AQ102" s="128">
        <v>64</v>
      </c>
      <c r="AR102" s="128">
        <v>59</v>
      </c>
      <c r="AS102" s="128">
        <v>40</v>
      </c>
      <c r="AT102" s="128">
        <v>48</v>
      </c>
      <c r="AU102" s="128">
        <v>52</v>
      </c>
      <c r="AV102" s="128">
        <v>25</v>
      </c>
      <c r="AW102" s="128">
        <v>70</v>
      </c>
      <c r="AX102" s="128">
        <v>57</v>
      </c>
      <c r="AY102" s="128">
        <v>43</v>
      </c>
      <c r="AZ102" s="127">
        <f t="shared" si="26"/>
        <v>458</v>
      </c>
      <c r="BA102" s="129">
        <v>67</v>
      </c>
      <c r="BB102" s="129">
        <v>64</v>
      </c>
      <c r="BC102" s="129">
        <v>55</v>
      </c>
      <c r="BD102" s="129">
        <v>61</v>
      </c>
      <c r="BE102" s="129">
        <v>50</v>
      </c>
      <c r="BF102" s="129">
        <v>68</v>
      </c>
      <c r="BG102" s="129">
        <v>62</v>
      </c>
      <c r="BH102" s="129">
        <v>63</v>
      </c>
      <c r="BI102" s="129">
        <v>54</v>
      </c>
      <c r="BJ102" s="130">
        <f t="shared" si="30"/>
        <v>544</v>
      </c>
      <c r="BK102" s="131">
        <f t="shared" si="31"/>
        <v>3016</v>
      </c>
      <c r="BL102" s="132"/>
      <c r="BM102" s="133">
        <f t="shared" si="32"/>
        <v>63.494736842105262</v>
      </c>
      <c r="BN102" s="79">
        <f>RANK($BM102,$BM$9:$BM253)</f>
        <v>128</v>
      </c>
      <c r="BO102" s="79">
        <f t="shared" si="27"/>
        <v>24</v>
      </c>
      <c r="BP102" s="79">
        <f t="shared" si="28"/>
        <v>24</v>
      </c>
      <c r="BQ102" s="79">
        <f t="shared" si="29"/>
        <v>22</v>
      </c>
      <c r="BR102" s="79">
        <f t="shared" si="33"/>
        <v>21</v>
      </c>
      <c r="BS102" s="79">
        <f t="shared" si="34"/>
        <v>22</v>
      </c>
      <c r="BT102" s="79">
        <f t="shared" si="35"/>
        <v>24</v>
      </c>
      <c r="BU102" s="134">
        <f t="shared" si="36"/>
        <v>137</v>
      </c>
      <c r="BV102" s="134"/>
      <c r="BW102" s="80">
        <f t="shared" si="37"/>
        <v>0</v>
      </c>
      <c r="BX102" s="81">
        <f t="shared" si="38"/>
        <v>0</v>
      </c>
      <c r="BY102" s="81">
        <f t="shared" si="39"/>
        <v>1</v>
      </c>
      <c r="BZ102" s="81">
        <f t="shared" si="40"/>
        <v>0</v>
      </c>
      <c r="CE102" s="22"/>
    </row>
    <row r="103" spans="1:83" s="8" customFormat="1" ht="30" customHeight="1">
      <c r="A103" s="125">
        <v>95</v>
      </c>
      <c r="B103" s="126" t="s">
        <v>233</v>
      </c>
      <c r="C103" s="90" t="s">
        <v>234</v>
      </c>
      <c r="D103" s="74">
        <v>61</v>
      </c>
      <c r="E103" s="74">
        <v>59</v>
      </c>
      <c r="F103" s="74">
        <v>40</v>
      </c>
      <c r="G103" s="74">
        <v>53</v>
      </c>
      <c r="H103" s="74">
        <v>57</v>
      </c>
      <c r="I103" s="74">
        <v>46</v>
      </c>
      <c r="J103" s="74">
        <v>63</v>
      </c>
      <c r="K103" s="74">
        <v>59</v>
      </c>
      <c r="L103" s="74">
        <v>69</v>
      </c>
      <c r="M103" s="87">
        <f t="shared" si="22"/>
        <v>507</v>
      </c>
      <c r="N103" s="74">
        <v>61</v>
      </c>
      <c r="O103" s="74">
        <v>62</v>
      </c>
      <c r="P103" s="74">
        <v>77</v>
      </c>
      <c r="Q103" s="74">
        <v>71</v>
      </c>
      <c r="R103" s="74">
        <v>62</v>
      </c>
      <c r="S103" s="74">
        <v>91</v>
      </c>
      <c r="T103" s="74">
        <v>63</v>
      </c>
      <c r="U103" s="74">
        <v>64</v>
      </c>
      <c r="V103" s="74">
        <v>69</v>
      </c>
      <c r="W103" s="85">
        <f t="shared" si="23"/>
        <v>620</v>
      </c>
      <c r="X103" s="78">
        <v>63</v>
      </c>
      <c r="Y103" s="78">
        <v>55</v>
      </c>
      <c r="Z103" s="78">
        <v>49</v>
      </c>
      <c r="AA103" s="78">
        <v>54</v>
      </c>
      <c r="AB103" s="78">
        <v>56</v>
      </c>
      <c r="AC103" s="78">
        <v>71</v>
      </c>
      <c r="AD103" s="78">
        <v>67</v>
      </c>
      <c r="AE103" s="78">
        <v>64</v>
      </c>
      <c r="AF103" s="78">
        <v>47</v>
      </c>
      <c r="AG103" s="127">
        <f t="shared" si="24"/>
        <v>526</v>
      </c>
      <c r="AH103" s="128">
        <v>70</v>
      </c>
      <c r="AI103" s="128">
        <v>63</v>
      </c>
      <c r="AJ103" s="128">
        <v>73</v>
      </c>
      <c r="AK103" s="128">
        <v>47</v>
      </c>
      <c r="AL103" s="128">
        <v>56</v>
      </c>
      <c r="AM103" s="128">
        <v>70</v>
      </c>
      <c r="AN103" s="128">
        <v>67</v>
      </c>
      <c r="AO103" s="128">
        <v>65</v>
      </c>
      <c r="AP103" s="127">
        <f t="shared" si="25"/>
        <v>511</v>
      </c>
      <c r="AQ103" s="128">
        <v>59</v>
      </c>
      <c r="AR103" s="128">
        <v>71</v>
      </c>
      <c r="AS103" s="128">
        <v>49</v>
      </c>
      <c r="AT103" s="128">
        <v>61</v>
      </c>
      <c r="AU103" s="128">
        <v>53</v>
      </c>
      <c r="AV103" s="128">
        <v>25</v>
      </c>
      <c r="AW103" s="128">
        <v>69</v>
      </c>
      <c r="AX103" s="128">
        <v>58</v>
      </c>
      <c r="AY103" s="128">
        <v>44</v>
      </c>
      <c r="AZ103" s="127">
        <f t="shared" si="26"/>
        <v>489</v>
      </c>
      <c r="BA103" s="129">
        <v>89</v>
      </c>
      <c r="BB103" s="129">
        <v>58</v>
      </c>
      <c r="BC103" s="129">
        <v>51</v>
      </c>
      <c r="BD103" s="129">
        <v>56</v>
      </c>
      <c r="BE103" s="129">
        <v>55</v>
      </c>
      <c r="BF103" s="129">
        <v>76</v>
      </c>
      <c r="BG103" s="129">
        <v>64</v>
      </c>
      <c r="BH103" s="129">
        <v>57</v>
      </c>
      <c r="BI103" s="129">
        <v>68</v>
      </c>
      <c r="BJ103" s="130">
        <f t="shared" si="30"/>
        <v>574</v>
      </c>
      <c r="BK103" s="131">
        <f t="shared" si="31"/>
        <v>3227</v>
      </c>
      <c r="BL103" s="132"/>
      <c r="BM103" s="133">
        <f t="shared" si="32"/>
        <v>67.936842105263167</v>
      </c>
      <c r="BN103" s="79">
        <f>RANK($BM103,$BM$9:$BM254)</f>
        <v>85</v>
      </c>
      <c r="BO103" s="79">
        <f t="shared" si="27"/>
        <v>24</v>
      </c>
      <c r="BP103" s="79">
        <f t="shared" si="28"/>
        <v>24</v>
      </c>
      <c r="BQ103" s="79">
        <f t="shared" si="29"/>
        <v>22</v>
      </c>
      <c r="BR103" s="79">
        <f t="shared" si="33"/>
        <v>21</v>
      </c>
      <c r="BS103" s="79">
        <f t="shared" si="34"/>
        <v>22</v>
      </c>
      <c r="BT103" s="79">
        <f t="shared" si="35"/>
        <v>24</v>
      </c>
      <c r="BU103" s="134">
        <f t="shared" si="36"/>
        <v>137</v>
      </c>
      <c r="BV103" s="134"/>
      <c r="BW103" s="80">
        <f t="shared" si="37"/>
        <v>0</v>
      </c>
      <c r="BX103" s="81">
        <f t="shared" si="38"/>
        <v>0</v>
      </c>
      <c r="BY103" s="81">
        <f t="shared" si="39"/>
        <v>1</v>
      </c>
      <c r="BZ103" s="81">
        <f t="shared" si="40"/>
        <v>0</v>
      </c>
      <c r="CE103" s="22"/>
    </row>
    <row r="104" spans="1:83" s="8" customFormat="1" ht="30" customHeight="1">
      <c r="A104" s="111">
        <v>96</v>
      </c>
      <c r="B104" s="126" t="s">
        <v>235</v>
      </c>
      <c r="C104" s="90" t="s">
        <v>236</v>
      </c>
      <c r="D104" s="74">
        <v>72</v>
      </c>
      <c r="E104" s="74">
        <v>73</v>
      </c>
      <c r="F104" s="74">
        <v>59</v>
      </c>
      <c r="G104" s="74">
        <v>65</v>
      </c>
      <c r="H104" s="74">
        <v>80</v>
      </c>
      <c r="I104" s="74">
        <v>71</v>
      </c>
      <c r="J104" s="74">
        <v>69</v>
      </c>
      <c r="K104" s="74">
        <v>68</v>
      </c>
      <c r="L104" s="74">
        <v>74</v>
      </c>
      <c r="M104" s="87">
        <f t="shared" si="22"/>
        <v>631</v>
      </c>
      <c r="N104" s="74">
        <v>74</v>
      </c>
      <c r="O104" s="74">
        <v>74</v>
      </c>
      <c r="P104" s="74">
        <v>72</v>
      </c>
      <c r="Q104" s="74">
        <v>55</v>
      </c>
      <c r="R104" s="74">
        <v>67</v>
      </c>
      <c r="S104" s="74">
        <v>84</v>
      </c>
      <c r="T104" s="74">
        <v>72</v>
      </c>
      <c r="U104" s="74">
        <v>72</v>
      </c>
      <c r="V104" s="74">
        <v>74</v>
      </c>
      <c r="W104" s="85">
        <f t="shared" si="23"/>
        <v>644</v>
      </c>
      <c r="X104" s="78">
        <v>72</v>
      </c>
      <c r="Y104" s="78">
        <v>72</v>
      </c>
      <c r="Z104" s="78">
        <v>70</v>
      </c>
      <c r="AA104" s="78">
        <v>71</v>
      </c>
      <c r="AB104" s="78">
        <v>55</v>
      </c>
      <c r="AC104" s="78">
        <v>75</v>
      </c>
      <c r="AD104" s="78">
        <v>74</v>
      </c>
      <c r="AE104" s="78">
        <v>70</v>
      </c>
      <c r="AF104" s="78">
        <v>48</v>
      </c>
      <c r="AG104" s="127">
        <f t="shared" si="24"/>
        <v>607</v>
      </c>
      <c r="AH104" s="128">
        <v>73</v>
      </c>
      <c r="AI104" s="128">
        <v>74</v>
      </c>
      <c r="AJ104" s="128">
        <v>71</v>
      </c>
      <c r="AK104" s="128">
        <v>57</v>
      </c>
      <c r="AL104" s="128">
        <v>75</v>
      </c>
      <c r="AM104" s="128">
        <v>74</v>
      </c>
      <c r="AN104" s="128">
        <v>72</v>
      </c>
      <c r="AO104" s="128">
        <v>72</v>
      </c>
      <c r="AP104" s="127">
        <f t="shared" si="25"/>
        <v>568</v>
      </c>
      <c r="AQ104" s="128">
        <v>75</v>
      </c>
      <c r="AR104" s="128">
        <v>64</v>
      </c>
      <c r="AS104" s="128">
        <v>53</v>
      </c>
      <c r="AT104" s="128">
        <v>68</v>
      </c>
      <c r="AU104" s="128">
        <v>47</v>
      </c>
      <c r="AV104" s="128">
        <v>41</v>
      </c>
      <c r="AW104" s="128">
        <v>70</v>
      </c>
      <c r="AX104" s="128">
        <v>75</v>
      </c>
      <c r="AY104" s="128">
        <v>67</v>
      </c>
      <c r="AZ104" s="127">
        <f t="shared" si="26"/>
        <v>560</v>
      </c>
      <c r="BA104" s="129">
        <v>70</v>
      </c>
      <c r="BB104" s="129">
        <v>53</v>
      </c>
      <c r="BC104" s="129">
        <v>70</v>
      </c>
      <c r="BD104" s="129">
        <v>55</v>
      </c>
      <c r="BE104" s="129">
        <v>56</v>
      </c>
      <c r="BF104" s="129">
        <v>56</v>
      </c>
      <c r="BG104" s="129">
        <v>71</v>
      </c>
      <c r="BH104" s="129">
        <v>67</v>
      </c>
      <c r="BI104" s="129">
        <v>69</v>
      </c>
      <c r="BJ104" s="130">
        <f t="shared" si="30"/>
        <v>567</v>
      </c>
      <c r="BK104" s="131">
        <f t="shared" si="31"/>
        <v>3577</v>
      </c>
      <c r="BL104" s="132"/>
      <c r="BM104" s="133">
        <f t="shared" si="32"/>
        <v>75.305263157894743</v>
      </c>
      <c r="BN104" s="79">
        <f>RANK($BM104,$BM$9:$BM255)</f>
        <v>25</v>
      </c>
      <c r="BO104" s="79">
        <f t="shared" si="27"/>
        <v>24</v>
      </c>
      <c r="BP104" s="79">
        <f t="shared" si="28"/>
        <v>24</v>
      </c>
      <c r="BQ104" s="79">
        <f t="shared" si="29"/>
        <v>22</v>
      </c>
      <c r="BR104" s="79">
        <f t="shared" si="33"/>
        <v>21</v>
      </c>
      <c r="BS104" s="79">
        <f t="shared" si="34"/>
        <v>22</v>
      </c>
      <c r="BT104" s="79">
        <f t="shared" si="35"/>
        <v>24</v>
      </c>
      <c r="BU104" s="134">
        <f t="shared" si="36"/>
        <v>137</v>
      </c>
      <c r="BV104" s="134"/>
      <c r="BW104" s="80">
        <f t="shared" si="37"/>
        <v>0</v>
      </c>
      <c r="BX104" s="81">
        <f t="shared" si="38"/>
        <v>0</v>
      </c>
      <c r="BY104" s="81">
        <f t="shared" si="39"/>
        <v>0</v>
      </c>
      <c r="BZ104" s="81">
        <f t="shared" si="40"/>
        <v>1</v>
      </c>
      <c r="CE104" s="22"/>
    </row>
    <row r="105" spans="1:83" s="8" customFormat="1" ht="30" customHeight="1">
      <c r="A105" s="125">
        <v>97</v>
      </c>
      <c r="B105" s="126" t="s">
        <v>237</v>
      </c>
      <c r="C105" s="90" t="s">
        <v>238</v>
      </c>
      <c r="D105" s="74">
        <v>74</v>
      </c>
      <c r="E105" s="74">
        <v>58</v>
      </c>
      <c r="F105" s="74">
        <v>59</v>
      </c>
      <c r="G105" s="74">
        <v>66</v>
      </c>
      <c r="H105" s="74">
        <v>51</v>
      </c>
      <c r="I105" s="74">
        <v>54</v>
      </c>
      <c r="J105" s="74">
        <v>68</v>
      </c>
      <c r="K105" s="74">
        <v>67</v>
      </c>
      <c r="L105" s="74">
        <v>73</v>
      </c>
      <c r="M105" s="87">
        <f t="shared" si="22"/>
        <v>570</v>
      </c>
      <c r="N105" s="74">
        <v>85</v>
      </c>
      <c r="O105" s="74">
        <v>68</v>
      </c>
      <c r="P105" s="74">
        <v>46</v>
      </c>
      <c r="Q105" s="74">
        <v>61</v>
      </c>
      <c r="R105" s="74">
        <v>66</v>
      </c>
      <c r="S105" s="74">
        <v>59</v>
      </c>
      <c r="T105" s="74">
        <v>72</v>
      </c>
      <c r="U105" s="74">
        <v>71</v>
      </c>
      <c r="V105" s="74">
        <v>67</v>
      </c>
      <c r="W105" s="85">
        <f t="shared" si="23"/>
        <v>595</v>
      </c>
      <c r="X105" s="78">
        <v>65</v>
      </c>
      <c r="Y105" s="78">
        <v>74</v>
      </c>
      <c r="Z105" s="78">
        <v>57</v>
      </c>
      <c r="AA105" s="78">
        <v>83</v>
      </c>
      <c r="AB105" s="78">
        <v>74</v>
      </c>
      <c r="AC105" s="78">
        <v>73</v>
      </c>
      <c r="AD105" s="78">
        <v>65</v>
      </c>
      <c r="AE105" s="78">
        <v>69</v>
      </c>
      <c r="AF105" s="78">
        <v>46</v>
      </c>
      <c r="AG105" s="127">
        <f t="shared" si="24"/>
        <v>606</v>
      </c>
      <c r="AH105" s="128">
        <v>59</v>
      </c>
      <c r="AI105" s="128">
        <v>61</v>
      </c>
      <c r="AJ105" s="128">
        <v>58</v>
      </c>
      <c r="AK105" s="128">
        <v>55</v>
      </c>
      <c r="AL105" s="128">
        <v>79</v>
      </c>
      <c r="AM105" s="128">
        <v>71</v>
      </c>
      <c r="AN105" s="128">
        <v>64</v>
      </c>
      <c r="AO105" s="128">
        <v>68</v>
      </c>
      <c r="AP105" s="127">
        <f t="shared" si="25"/>
        <v>515</v>
      </c>
      <c r="AQ105" s="128">
        <v>58</v>
      </c>
      <c r="AR105" s="128">
        <v>59</v>
      </c>
      <c r="AS105" s="128">
        <v>56</v>
      </c>
      <c r="AT105" s="128">
        <v>69</v>
      </c>
      <c r="AU105" s="128">
        <v>64</v>
      </c>
      <c r="AV105" s="128">
        <v>40</v>
      </c>
      <c r="AW105" s="128">
        <v>66</v>
      </c>
      <c r="AX105" s="128">
        <v>73</v>
      </c>
      <c r="AY105" s="128">
        <v>57</v>
      </c>
      <c r="AZ105" s="127">
        <f t="shared" si="26"/>
        <v>542</v>
      </c>
      <c r="BA105" s="129">
        <v>89</v>
      </c>
      <c r="BB105" s="129">
        <v>76</v>
      </c>
      <c r="BC105" s="129">
        <v>66</v>
      </c>
      <c r="BD105" s="129">
        <v>75</v>
      </c>
      <c r="BE105" s="129">
        <v>59</v>
      </c>
      <c r="BF105" s="129">
        <v>85</v>
      </c>
      <c r="BG105" s="129">
        <v>70</v>
      </c>
      <c r="BH105" s="129">
        <v>72</v>
      </c>
      <c r="BI105" s="129">
        <v>67</v>
      </c>
      <c r="BJ105" s="130">
        <f t="shared" si="30"/>
        <v>659</v>
      </c>
      <c r="BK105" s="131">
        <f t="shared" si="31"/>
        <v>3487</v>
      </c>
      <c r="BL105" s="132"/>
      <c r="BM105" s="133">
        <f t="shared" si="32"/>
        <v>73.410526315789468</v>
      </c>
      <c r="BN105" s="79">
        <f>RANK($BM105,$BM$9:$BM256)</f>
        <v>47</v>
      </c>
      <c r="BO105" s="79">
        <f t="shared" si="27"/>
        <v>24</v>
      </c>
      <c r="BP105" s="79">
        <f t="shared" si="28"/>
        <v>24</v>
      </c>
      <c r="BQ105" s="79">
        <f t="shared" si="29"/>
        <v>22</v>
      </c>
      <c r="BR105" s="79">
        <f t="shared" si="33"/>
        <v>21</v>
      </c>
      <c r="BS105" s="79">
        <f t="shared" si="34"/>
        <v>22</v>
      </c>
      <c r="BT105" s="79">
        <f t="shared" si="35"/>
        <v>24</v>
      </c>
      <c r="BU105" s="134">
        <f t="shared" si="36"/>
        <v>137</v>
      </c>
      <c r="BV105" s="134"/>
      <c r="BW105" s="80">
        <f t="shared" si="37"/>
        <v>0</v>
      </c>
      <c r="BX105" s="81">
        <f t="shared" si="38"/>
        <v>0</v>
      </c>
      <c r="BY105" s="81">
        <f t="shared" si="39"/>
        <v>0</v>
      </c>
      <c r="BZ105" s="81">
        <f t="shared" si="40"/>
        <v>1</v>
      </c>
      <c r="CE105" s="22"/>
    </row>
    <row r="106" spans="1:83" s="8" customFormat="1" ht="30" customHeight="1">
      <c r="A106" s="111">
        <v>98</v>
      </c>
      <c r="B106" s="126" t="s">
        <v>239</v>
      </c>
      <c r="C106" s="90" t="s">
        <v>240</v>
      </c>
      <c r="D106" s="74">
        <v>56</v>
      </c>
      <c r="E106" s="74">
        <v>27</v>
      </c>
      <c r="F106" s="74">
        <v>42</v>
      </c>
      <c r="G106" s="74">
        <v>31</v>
      </c>
      <c r="H106" s="74">
        <v>46</v>
      </c>
      <c r="I106" s="74">
        <v>40</v>
      </c>
      <c r="J106" s="74">
        <v>56</v>
      </c>
      <c r="K106" s="74">
        <v>55</v>
      </c>
      <c r="L106" s="74">
        <v>68</v>
      </c>
      <c r="M106" s="87">
        <f t="shared" si="22"/>
        <v>421</v>
      </c>
      <c r="N106" s="74">
        <v>52</v>
      </c>
      <c r="O106" s="74">
        <v>46</v>
      </c>
      <c r="P106" s="74">
        <v>29</v>
      </c>
      <c r="Q106" s="74">
        <v>29</v>
      </c>
      <c r="R106" s="74">
        <v>57</v>
      </c>
      <c r="S106" s="74">
        <v>68</v>
      </c>
      <c r="T106" s="74">
        <v>66</v>
      </c>
      <c r="U106" s="74">
        <v>57</v>
      </c>
      <c r="V106" s="74">
        <v>65</v>
      </c>
      <c r="W106" s="85">
        <f t="shared" si="23"/>
        <v>469</v>
      </c>
      <c r="X106" s="78">
        <v>24</v>
      </c>
      <c r="Y106" s="78">
        <v>45</v>
      </c>
      <c r="Z106" s="78">
        <v>28</v>
      </c>
      <c r="AA106" s="78">
        <v>46</v>
      </c>
      <c r="AB106" s="78">
        <v>56</v>
      </c>
      <c r="AC106" s="78">
        <v>60</v>
      </c>
      <c r="AD106" s="78">
        <v>61</v>
      </c>
      <c r="AE106" s="78">
        <v>52</v>
      </c>
      <c r="AF106" s="78">
        <v>43</v>
      </c>
      <c r="AG106" s="127">
        <f t="shared" si="24"/>
        <v>415</v>
      </c>
      <c r="AH106" s="128">
        <v>45</v>
      </c>
      <c r="AI106" s="128">
        <v>44</v>
      </c>
      <c r="AJ106" s="128">
        <v>25</v>
      </c>
      <c r="AK106" s="128">
        <v>49</v>
      </c>
      <c r="AL106" s="128">
        <v>29</v>
      </c>
      <c r="AM106" s="128">
        <v>67</v>
      </c>
      <c r="AN106" s="128">
        <v>62</v>
      </c>
      <c r="AO106" s="128">
        <v>54</v>
      </c>
      <c r="AP106" s="127">
        <f t="shared" si="25"/>
        <v>375</v>
      </c>
      <c r="AQ106" s="128">
        <v>56</v>
      </c>
      <c r="AR106" s="128">
        <v>42</v>
      </c>
      <c r="AS106" s="128">
        <v>41</v>
      </c>
      <c r="AT106" s="128">
        <v>49</v>
      </c>
      <c r="AU106" s="128">
        <v>50</v>
      </c>
      <c r="AV106" s="128">
        <v>44</v>
      </c>
      <c r="AW106" s="128">
        <v>63</v>
      </c>
      <c r="AX106" s="128">
        <v>66</v>
      </c>
      <c r="AY106" s="128">
        <v>48</v>
      </c>
      <c r="AZ106" s="127">
        <f t="shared" si="26"/>
        <v>459</v>
      </c>
      <c r="BA106" s="129">
        <v>52</v>
      </c>
      <c r="BB106" s="129">
        <v>63</v>
      </c>
      <c r="BC106" s="129">
        <v>52</v>
      </c>
      <c r="BD106" s="129">
        <v>43</v>
      </c>
      <c r="BE106" s="129">
        <v>40</v>
      </c>
      <c r="BF106" s="129">
        <v>55</v>
      </c>
      <c r="BG106" s="129">
        <v>65</v>
      </c>
      <c r="BH106" s="129">
        <v>27</v>
      </c>
      <c r="BI106" s="129">
        <v>62</v>
      </c>
      <c r="BJ106" s="130">
        <f t="shared" si="30"/>
        <v>459</v>
      </c>
      <c r="BK106" s="131">
        <f t="shared" si="31"/>
        <v>2598</v>
      </c>
      <c r="BL106" s="132"/>
      <c r="BM106" s="133">
        <f t="shared" si="32"/>
        <v>54.694736842105264</v>
      </c>
      <c r="BN106" s="79">
        <f>RANK($BM106,$BM$9:$BM257)</f>
        <v>150</v>
      </c>
      <c r="BO106" s="79">
        <f t="shared" si="27"/>
        <v>18</v>
      </c>
      <c r="BP106" s="79">
        <f t="shared" si="28"/>
        <v>18</v>
      </c>
      <c r="BQ106" s="79">
        <f t="shared" si="29"/>
        <v>16</v>
      </c>
      <c r="BR106" s="79">
        <f t="shared" si="33"/>
        <v>15</v>
      </c>
      <c r="BS106" s="79">
        <f t="shared" si="34"/>
        <v>22</v>
      </c>
      <c r="BT106" s="79">
        <f t="shared" si="35"/>
        <v>22</v>
      </c>
      <c r="BU106" s="134">
        <f t="shared" si="36"/>
        <v>111</v>
      </c>
      <c r="BV106" s="134"/>
      <c r="BW106" s="80">
        <f t="shared" si="37"/>
        <v>9</v>
      </c>
      <c r="BX106" s="81">
        <f t="shared" si="38"/>
        <v>0</v>
      </c>
      <c r="BY106" s="81">
        <f t="shared" si="39"/>
        <v>0</v>
      </c>
      <c r="BZ106" s="81">
        <f t="shared" si="40"/>
        <v>0</v>
      </c>
      <c r="CE106" s="22"/>
    </row>
    <row r="107" spans="1:83" s="8" customFormat="1" ht="30" customHeight="1">
      <c r="A107" s="125">
        <v>99</v>
      </c>
      <c r="B107" s="126" t="s">
        <v>241</v>
      </c>
      <c r="C107" s="90" t="s">
        <v>242</v>
      </c>
      <c r="D107" s="74">
        <v>56</v>
      </c>
      <c r="E107" s="74">
        <v>42</v>
      </c>
      <c r="F107" s="74">
        <v>41</v>
      </c>
      <c r="G107" s="83">
        <v>52</v>
      </c>
      <c r="H107" s="74">
        <v>63</v>
      </c>
      <c r="I107" s="74">
        <v>46</v>
      </c>
      <c r="J107" s="74">
        <v>66</v>
      </c>
      <c r="K107" s="74">
        <v>58</v>
      </c>
      <c r="L107" s="74">
        <v>68</v>
      </c>
      <c r="M107" s="87">
        <f t="shared" si="22"/>
        <v>492</v>
      </c>
      <c r="N107" s="74">
        <v>59</v>
      </c>
      <c r="O107" s="74">
        <v>58</v>
      </c>
      <c r="P107" s="74">
        <v>61</v>
      </c>
      <c r="Q107" s="74">
        <v>72</v>
      </c>
      <c r="R107" s="74">
        <v>58</v>
      </c>
      <c r="S107" s="74">
        <v>74</v>
      </c>
      <c r="T107" s="74">
        <v>68</v>
      </c>
      <c r="U107" s="74">
        <v>64</v>
      </c>
      <c r="V107" s="74">
        <v>67</v>
      </c>
      <c r="W107" s="85">
        <f t="shared" si="23"/>
        <v>581</v>
      </c>
      <c r="X107" s="78">
        <v>61</v>
      </c>
      <c r="Y107" s="78">
        <v>60</v>
      </c>
      <c r="Z107" s="78">
        <v>52</v>
      </c>
      <c r="AA107" s="78">
        <v>52</v>
      </c>
      <c r="AB107" s="78">
        <v>64</v>
      </c>
      <c r="AC107" s="78">
        <v>63</v>
      </c>
      <c r="AD107" s="78">
        <v>67</v>
      </c>
      <c r="AE107" s="78">
        <v>69</v>
      </c>
      <c r="AF107" s="78">
        <v>46</v>
      </c>
      <c r="AG107" s="127">
        <f t="shared" si="24"/>
        <v>534</v>
      </c>
      <c r="AH107" s="128">
        <v>54</v>
      </c>
      <c r="AI107" s="128">
        <v>47</v>
      </c>
      <c r="AJ107" s="128">
        <v>63</v>
      </c>
      <c r="AK107" s="128">
        <v>58</v>
      </c>
      <c r="AL107" s="128">
        <v>57</v>
      </c>
      <c r="AM107" s="128">
        <v>73</v>
      </c>
      <c r="AN107" s="128">
        <v>72</v>
      </c>
      <c r="AO107" s="128">
        <v>61</v>
      </c>
      <c r="AP107" s="127">
        <f t="shared" si="25"/>
        <v>485</v>
      </c>
      <c r="AQ107" s="128">
        <v>47</v>
      </c>
      <c r="AR107" s="128">
        <v>57</v>
      </c>
      <c r="AS107" s="128">
        <v>40</v>
      </c>
      <c r="AT107" s="128">
        <v>52</v>
      </c>
      <c r="AU107" s="128">
        <v>43</v>
      </c>
      <c r="AV107" s="128">
        <v>43</v>
      </c>
      <c r="AW107" s="128">
        <v>65</v>
      </c>
      <c r="AX107" s="128">
        <v>66</v>
      </c>
      <c r="AY107" s="128">
        <v>40</v>
      </c>
      <c r="AZ107" s="127">
        <f t="shared" si="26"/>
        <v>453</v>
      </c>
      <c r="BA107" s="129">
        <v>63</v>
      </c>
      <c r="BB107" s="129">
        <v>63</v>
      </c>
      <c r="BC107" s="129">
        <v>45</v>
      </c>
      <c r="BD107" s="129">
        <v>54</v>
      </c>
      <c r="BE107" s="129">
        <v>47</v>
      </c>
      <c r="BF107" s="129">
        <v>62</v>
      </c>
      <c r="BG107" s="129">
        <v>70</v>
      </c>
      <c r="BH107" s="129">
        <v>45</v>
      </c>
      <c r="BI107" s="129">
        <v>60</v>
      </c>
      <c r="BJ107" s="130">
        <f t="shared" si="30"/>
        <v>509</v>
      </c>
      <c r="BK107" s="131">
        <f t="shared" si="31"/>
        <v>3054</v>
      </c>
      <c r="BL107" s="132"/>
      <c r="BM107" s="133">
        <f t="shared" si="32"/>
        <v>64.294736842105266</v>
      </c>
      <c r="BN107" s="79">
        <f>RANK($BM107,$BM$9:$BM258)</f>
        <v>119</v>
      </c>
      <c r="BO107" s="79">
        <f t="shared" si="27"/>
        <v>24</v>
      </c>
      <c r="BP107" s="79">
        <f t="shared" si="28"/>
        <v>24</v>
      </c>
      <c r="BQ107" s="79">
        <f t="shared" si="29"/>
        <v>22</v>
      </c>
      <c r="BR107" s="79">
        <f t="shared" si="33"/>
        <v>21</v>
      </c>
      <c r="BS107" s="79">
        <f t="shared" si="34"/>
        <v>22</v>
      </c>
      <c r="BT107" s="79">
        <f t="shared" si="35"/>
        <v>24</v>
      </c>
      <c r="BU107" s="134">
        <f t="shared" si="36"/>
        <v>137</v>
      </c>
      <c r="BV107" s="134"/>
      <c r="BW107" s="80">
        <f t="shared" si="37"/>
        <v>0</v>
      </c>
      <c r="BX107" s="81">
        <f t="shared" si="38"/>
        <v>0</v>
      </c>
      <c r="BY107" s="81">
        <f t="shared" si="39"/>
        <v>1</v>
      </c>
      <c r="BZ107" s="81">
        <f t="shared" si="40"/>
        <v>0</v>
      </c>
      <c r="CE107" s="22"/>
    </row>
    <row r="108" spans="1:83" s="8" customFormat="1" ht="30" customHeight="1">
      <c r="A108" s="111">
        <v>100</v>
      </c>
      <c r="B108" s="126" t="s">
        <v>243</v>
      </c>
      <c r="C108" s="90" t="s">
        <v>244</v>
      </c>
      <c r="D108" s="74">
        <v>63</v>
      </c>
      <c r="E108" s="74">
        <v>30</v>
      </c>
      <c r="F108" s="74">
        <v>45</v>
      </c>
      <c r="G108" s="74">
        <v>44</v>
      </c>
      <c r="H108" s="74">
        <v>67</v>
      </c>
      <c r="I108" s="74">
        <v>43</v>
      </c>
      <c r="J108" s="74">
        <v>60</v>
      </c>
      <c r="K108" s="74">
        <v>55</v>
      </c>
      <c r="L108" s="74">
        <v>69</v>
      </c>
      <c r="M108" s="87">
        <f t="shared" si="22"/>
        <v>476</v>
      </c>
      <c r="N108" s="74">
        <v>64</v>
      </c>
      <c r="O108" s="74">
        <v>41</v>
      </c>
      <c r="P108" s="74">
        <v>51</v>
      </c>
      <c r="Q108" s="74">
        <v>46</v>
      </c>
      <c r="R108" s="74">
        <v>65</v>
      </c>
      <c r="S108" s="74">
        <v>49</v>
      </c>
      <c r="T108" s="74">
        <v>66</v>
      </c>
      <c r="U108" s="74">
        <v>63</v>
      </c>
      <c r="V108" s="74">
        <v>61</v>
      </c>
      <c r="W108" s="85">
        <f t="shared" si="23"/>
        <v>506</v>
      </c>
      <c r="X108" s="78">
        <v>68</v>
      </c>
      <c r="Y108" s="78">
        <v>69</v>
      </c>
      <c r="Z108" s="78">
        <v>60</v>
      </c>
      <c r="AA108" s="78">
        <v>50</v>
      </c>
      <c r="AB108" s="78">
        <v>51</v>
      </c>
      <c r="AC108" s="78">
        <v>62</v>
      </c>
      <c r="AD108" s="78">
        <v>63</v>
      </c>
      <c r="AE108" s="78">
        <v>54</v>
      </c>
      <c r="AF108" s="78">
        <v>40</v>
      </c>
      <c r="AG108" s="127">
        <f t="shared" si="24"/>
        <v>517</v>
      </c>
      <c r="AH108" s="128">
        <v>52</v>
      </c>
      <c r="AI108" s="128">
        <v>56</v>
      </c>
      <c r="AJ108" s="128">
        <v>62</v>
      </c>
      <c r="AK108" s="128">
        <v>51</v>
      </c>
      <c r="AL108" s="128">
        <v>68</v>
      </c>
      <c r="AM108" s="128">
        <v>66</v>
      </c>
      <c r="AN108" s="128">
        <v>68</v>
      </c>
      <c r="AO108" s="128">
        <v>56</v>
      </c>
      <c r="AP108" s="127">
        <f t="shared" si="25"/>
        <v>479</v>
      </c>
      <c r="AQ108" s="128">
        <v>80</v>
      </c>
      <c r="AR108" s="128">
        <v>46</v>
      </c>
      <c r="AS108" s="128">
        <v>44</v>
      </c>
      <c r="AT108" s="128">
        <v>51</v>
      </c>
      <c r="AU108" s="128">
        <v>47</v>
      </c>
      <c r="AV108" s="128">
        <v>44</v>
      </c>
      <c r="AW108" s="128">
        <v>64</v>
      </c>
      <c r="AX108" s="128">
        <v>64</v>
      </c>
      <c r="AY108" s="128">
        <v>48</v>
      </c>
      <c r="AZ108" s="127">
        <f t="shared" si="26"/>
        <v>488</v>
      </c>
      <c r="BA108" s="129">
        <v>71</v>
      </c>
      <c r="BB108" s="129">
        <v>60</v>
      </c>
      <c r="BC108" s="129">
        <v>57</v>
      </c>
      <c r="BD108" s="129">
        <v>56</v>
      </c>
      <c r="BE108" s="129">
        <v>64</v>
      </c>
      <c r="BF108" s="129">
        <v>55</v>
      </c>
      <c r="BG108" s="129">
        <v>68</v>
      </c>
      <c r="BH108" s="129">
        <v>46</v>
      </c>
      <c r="BI108" s="129">
        <v>52</v>
      </c>
      <c r="BJ108" s="130">
        <f t="shared" si="30"/>
        <v>529</v>
      </c>
      <c r="BK108" s="131">
        <f t="shared" si="31"/>
        <v>2995</v>
      </c>
      <c r="BL108" s="132"/>
      <c r="BM108" s="133">
        <f t="shared" si="32"/>
        <v>63.05263157894737</v>
      </c>
      <c r="BN108" s="79">
        <f>RANK($BM108,$BM$9:$BM259)</f>
        <v>129</v>
      </c>
      <c r="BO108" s="79">
        <f t="shared" si="27"/>
        <v>21</v>
      </c>
      <c r="BP108" s="79">
        <f t="shared" si="28"/>
        <v>24</v>
      </c>
      <c r="BQ108" s="79">
        <f t="shared" si="29"/>
        <v>22</v>
      </c>
      <c r="BR108" s="79">
        <f t="shared" si="33"/>
        <v>21</v>
      </c>
      <c r="BS108" s="79">
        <f t="shared" si="34"/>
        <v>22</v>
      </c>
      <c r="BT108" s="79">
        <f t="shared" si="35"/>
        <v>24</v>
      </c>
      <c r="BU108" s="134">
        <f t="shared" si="36"/>
        <v>134</v>
      </c>
      <c r="BV108" s="134"/>
      <c r="BW108" s="80">
        <f t="shared" si="37"/>
        <v>1</v>
      </c>
      <c r="BX108" s="81">
        <f t="shared" si="38"/>
        <v>0</v>
      </c>
      <c r="BY108" s="81">
        <f t="shared" si="39"/>
        <v>0</v>
      </c>
      <c r="BZ108" s="81">
        <f t="shared" si="40"/>
        <v>0</v>
      </c>
      <c r="CE108" s="22"/>
    </row>
    <row r="109" spans="1:83" s="8" customFormat="1" ht="30" customHeight="1">
      <c r="A109" s="125">
        <v>101</v>
      </c>
      <c r="B109" s="126" t="s">
        <v>245</v>
      </c>
      <c r="C109" s="90" t="s">
        <v>246</v>
      </c>
      <c r="D109" s="74">
        <v>70</v>
      </c>
      <c r="E109" s="74">
        <v>42</v>
      </c>
      <c r="F109" s="74">
        <v>45</v>
      </c>
      <c r="G109" s="74">
        <v>64</v>
      </c>
      <c r="H109" s="74">
        <v>67</v>
      </c>
      <c r="I109" s="83">
        <v>63</v>
      </c>
      <c r="J109" s="74">
        <v>66</v>
      </c>
      <c r="K109" s="74">
        <v>60</v>
      </c>
      <c r="L109" s="74">
        <v>71</v>
      </c>
      <c r="M109" s="87">
        <f t="shared" si="22"/>
        <v>548</v>
      </c>
      <c r="N109" s="74">
        <v>73</v>
      </c>
      <c r="O109" s="74">
        <v>62</v>
      </c>
      <c r="P109" s="74">
        <v>51</v>
      </c>
      <c r="Q109" s="74">
        <v>54</v>
      </c>
      <c r="R109" s="74">
        <v>68</v>
      </c>
      <c r="S109" s="74">
        <v>53</v>
      </c>
      <c r="T109" s="74">
        <v>69</v>
      </c>
      <c r="U109" s="74">
        <v>66</v>
      </c>
      <c r="V109" s="74">
        <v>63</v>
      </c>
      <c r="W109" s="85">
        <f t="shared" si="23"/>
        <v>559</v>
      </c>
      <c r="X109" s="78">
        <v>66</v>
      </c>
      <c r="Y109" s="78">
        <v>55</v>
      </c>
      <c r="Z109" s="78">
        <v>42</v>
      </c>
      <c r="AA109" s="78">
        <v>56</v>
      </c>
      <c r="AB109" s="78">
        <v>48</v>
      </c>
      <c r="AC109" s="78">
        <v>64</v>
      </c>
      <c r="AD109" s="78">
        <v>63</v>
      </c>
      <c r="AE109" s="78">
        <v>58</v>
      </c>
      <c r="AF109" s="78">
        <v>48</v>
      </c>
      <c r="AG109" s="127">
        <f t="shared" si="24"/>
        <v>500</v>
      </c>
      <c r="AH109" s="128">
        <v>58</v>
      </c>
      <c r="AI109" s="128">
        <v>56</v>
      </c>
      <c r="AJ109" s="128">
        <v>55</v>
      </c>
      <c r="AK109" s="128">
        <v>42</v>
      </c>
      <c r="AL109" s="128">
        <v>66</v>
      </c>
      <c r="AM109" s="128">
        <v>70</v>
      </c>
      <c r="AN109" s="128">
        <v>68</v>
      </c>
      <c r="AO109" s="128">
        <v>57</v>
      </c>
      <c r="AP109" s="127">
        <f t="shared" si="25"/>
        <v>472</v>
      </c>
      <c r="AQ109" s="128">
        <v>51</v>
      </c>
      <c r="AR109" s="128">
        <v>57</v>
      </c>
      <c r="AS109" s="128">
        <v>52</v>
      </c>
      <c r="AT109" s="128">
        <v>62</v>
      </c>
      <c r="AU109" s="128">
        <v>51</v>
      </c>
      <c r="AV109" s="128">
        <v>46</v>
      </c>
      <c r="AW109" s="128">
        <v>68</v>
      </c>
      <c r="AX109" s="128">
        <v>67</v>
      </c>
      <c r="AY109" s="128">
        <v>50</v>
      </c>
      <c r="AZ109" s="127">
        <f t="shared" si="26"/>
        <v>504</v>
      </c>
      <c r="BA109" s="129">
        <v>71</v>
      </c>
      <c r="BB109" s="129">
        <v>54</v>
      </c>
      <c r="BC109" s="129">
        <v>58</v>
      </c>
      <c r="BD109" s="129">
        <v>66</v>
      </c>
      <c r="BE109" s="129">
        <v>59</v>
      </c>
      <c r="BF109" s="129">
        <v>79</v>
      </c>
      <c r="BG109" s="129">
        <v>70</v>
      </c>
      <c r="BH109" s="129">
        <v>51</v>
      </c>
      <c r="BI109" s="129">
        <v>66</v>
      </c>
      <c r="BJ109" s="130">
        <f t="shared" si="30"/>
        <v>574</v>
      </c>
      <c r="BK109" s="131">
        <f t="shared" si="31"/>
        <v>3157</v>
      </c>
      <c r="BL109" s="132"/>
      <c r="BM109" s="133">
        <f t="shared" si="32"/>
        <v>66.463157894736852</v>
      </c>
      <c r="BN109" s="79">
        <f>RANK($BM109,$BM$9:$BM260)</f>
        <v>98</v>
      </c>
      <c r="BO109" s="79">
        <f t="shared" si="27"/>
        <v>24</v>
      </c>
      <c r="BP109" s="79">
        <f t="shared" si="28"/>
        <v>24</v>
      </c>
      <c r="BQ109" s="79">
        <f t="shared" si="29"/>
        <v>22</v>
      </c>
      <c r="BR109" s="79">
        <f t="shared" si="33"/>
        <v>21</v>
      </c>
      <c r="BS109" s="79">
        <f t="shared" si="34"/>
        <v>22</v>
      </c>
      <c r="BT109" s="79">
        <f t="shared" si="35"/>
        <v>24</v>
      </c>
      <c r="BU109" s="134">
        <f t="shared" si="36"/>
        <v>137</v>
      </c>
      <c r="BV109" s="134"/>
      <c r="BW109" s="80">
        <f t="shared" si="37"/>
        <v>0</v>
      </c>
      <c r="BX109" s="81">
        <f t="shared" si="38"/>
        <v>0</v>
      </c>
      <c r="BY109" s="81">
        <f t="shared" si="39"/>
        <v>1</v>
      </c>
      <c r="BZ109" s="81">
        <f t="shared" si="40"/>
        <v>0</v>
      </c>
      <c r="CE109" s="22"/>
    </row>
    <row r="110" spans="1:83" s="8" customFormat="1" ht="30" customHeight="1">
      <c r="A110" s="111">
        <v>102</v>
      </c>
      <c r="B110" s="126" t="s">
        <v>249</v>
      </c>
      <c r="C110" s="90" t="s">
        <v>250</v>
      </c>
      <c r="D110" s="74">
        <v>71</v>
      </c>
      <c r="E110" s="74">
        <v>22</v>
      </c>
      <c r="F110" s="83">
        <v>55</v>
      </c>
      <c r="G110" s="74">
        <v>56</v>
      </c>
      <c r="H110" s="74">
        <v>58</v>
      </c>
      <c r="I110" s="74">
        <v>51</v>
      </c>
      <c r="J110" s="74">
        <v>63</v>
      </c>
      <c r="K110" s="74">
        <v>58</v>
      </c>
      <c r="L110" s="74">
        <v>69</v>
      </c>
      <c r="M110" s="87">
        <f t="shared" si="22"/>
        <v>503</v>
      </c>
      <c r="N110" s="74">
        <v>79</v>
      </c>
      <c r="O110" s="74">
        <v>53</v>
      </c>
      <c r="P110" s="74">
        <v>53</v>
      </c>
      <c r="Q110" s="74">
        <v>46</v>
      </c>
      <c r="R110" s="74">
        <v>55</v>
      </c>
      <c r="S110" s="74">
        <v>63</v>
      </c>
      <c r="T110" s="74">
        <v>63</v>
      </c>
      <c r="U110" s="74">
        <v>59</v>
      </c>
      <c r="V110" s="74">
        <v>65</v>
      </c>
      <c r="W110" s="85">
        <f t="shared" si="23"/>
        <v>536</v>
      </c>
      <c r="X110" s="78">
        <v>50</v>
      </c>
      <c r="Y110" s="78">
        <v>44</v>
      </c>
      <c r="Z110" s="78">
        <v>40</v>
      </c>
      <c r="AA110" s="78">
        <v>55</v>
      </c>
      <c r="AB110" s="78">
        <v>56</v>
      </c>
      <c r="AC110" s="78">
        <v>61</v>
      </c>
      <c r="AD110" s="78">
        <v>61</v>
      </c>
      <c r="AE110" s="78">
        <v>51</v>
      </c>
      <c r="AF110" s="78">
        <v>46</v>
      </c>
      <c r="AG110" s="127">
        <f t="shared" si="24"/>
        <v>464</v>
      </c>
      <c r="AH110" s="128">
        <v>56</v>
      </c>
      <c r="AI110" s="128">
        <v>51</v>
      </c>
      <c r="AJ110" s="128">
        <v>66</v>
      </c>
      <c r="AK110" s="128">
        <v>29</v>
      </c>
      <c r="AL110" s="128">
        <v>58</v>
      </c>
      <c r="AM110" s="128">
        <v>67</v>
      </c>
      <c r="AN110" s="128">
        <v>68</v>
      </c>
      <c r="AO110" s="128">
        <v>56</v>
      </c>
      <c r="AP110" s="127">
        <f t="shared" si="25"/>
        <v>451</v>
      </c>
      <c r="AQ110" s="128">
        <v>65</v>
      </c>
      <c r="AR110" s="128">
        <v>54</v>
      </c>
      <c r="AS110" s="128">
        <v>40</v>
      </c>
      <c r="AT110" s="128">
        <v>44</v>
      </c>
      <c r="AU110" s="128">
        <v>63</v>
      </c>
      <c r="AV110" s="128">
        <v>42</v>
      </c>
      <c r="AW110" s="128">
        <v>66</v>
      </c>
      <c r="AX110" s="128">
        <v>64</v>
      </c>
      <c r="AY110" s="128">
        <v>45</v>
      </c>
      <c r="AZ110" s="127">
        <f t="shared" si="26"/>
        <v>483</v>
      </c>
      <c r="BA110" s="129">
        <v>61</v>
      </c>
      <c r="BB110" s="129">
        <v>57</v>
      </c>
      <c r="BC110" s="129">
        <v>52</v>
      </c>
      <c r="BD110" s="129">
        <v>61</v>
      </c>
      <c r="BE110" s="129">
        <v>40</v>
      </c>
      <c r="BF110" s="129">
        <v>55</v>
      </c>
      <c r="BG110" s="129">
        <v>63</v>
      </c>
      <c r="BH110" s="129">
        <v>40</v>
      </c>
      <c r="BI110" s="129">
        <v>50</v>
      </c>
      <c r="BJ110" s="130">
        <f t="shared" si="30"/>
        <v>479</v>
      </c>
      <c r="BK110" s="131">
        <f t="shared" si="31"/>
        <v>2916</v>
      </c>
      <c r="BL110" s="132"/>
      <c r="BM110" s="133">
        <f t="shared" si="32"/>
        <v>61.389473684210529</v>
      </c>
      <c r="BN110" s="79">
        <f>RANK($BM110,$BM$9:$BM261)</f>
        <v>137</v>
      </c>
      <c r="BO110" s="79">
        <f t="shared" si="27"/>
        <v>21</v>
      </c>
      <c r="BP110" s="79">
        <f t="shared" si="28"/>
        <v>24</v>
      </c>
      <c r="BQ110" s="79">
        <f t="shared" si="29"/>
        <v>22</v>
      </c>
      <c r="BR110" s="79">
        <f t="shared" si="33"/>
        <v>18</v>
      </c>
      <c r="BS110" s="79">
        <f t="shared" si="34"/>
        <v>22</v>
      </c>
      <c r="BT110" s="79">
        <f t="shared" si="35"/>
        <v>24</v>
      </c>
      <c r="BU110" s="134">
        <f t="shared" si="36"/>
        <v>131</v>
      </c>
      <c r="BV110" s="134"/>
      <c r="BW110" s="80">
        <f t="shared" si="37"/>
        <v>2</v>
      </c>
      <c r="BX110" s="81">
        <f t="shared" si="38"/>
        <v>0</v>
      </c>
      <c r="BY110" s="81">
        <f t="shared" si="39"/>
        <v>0</v>
      </c>
      <c r="BZ110" s="81">
        <f t="shared" si="40"/>
        <v>0</v>
      </c>
      <c r="CE110" s="22"/>
    </row>
    <row r="111" spans="1:83" s="8" customFormat="1" ht="30" customHeight="1">
      <c r="A111" s="125">
        <v>103</v>
      </c>
      <c r="B111" s="126" t="s">
        <v>251</v>
      </c>
      <c r="C111" s="90" t="s">
        <v>252</v>
      </c>
      <c r="D111" s="74">
        <v>73</v>
      </c>
      <c r="E111" s="74">
        <v>41</v>
      </c>
      <c r="F111" s="74">
        <v>54</v>
      </c>
      <c r="G111" s="74">
        <v>50</v>
      </c>
      <c r="H111" s="74">
        <v>71</v>
      </c>
      <c r="I111" s="74">
        <v>50</v>
      </c>
      <c r="J111" s="74">
        <v>63</v>
      </c>
      <c r="K111" s="74">
        <v>63</v>
      </c>
      <c r="L111" s="74">
        <v>70</v>
      </c>
      <c r="M111" s="87">
        <f t="shared" si="22"/>
        <v>535</v>
      </c>
      <c r="N111" s="74">
        <v>75</v>
      </c>
      <c r="O111" s="74">
        <v>79</v>
      </c>
      <c r="P111" s="74">
        <v>55</v>
      </c>
      <c r="Q111" s="74">
        <v>52</v>
      </c>
      <c r="R111" s="74">
        <v>62</v>
      </c>
      <c r="S111" s="74">
        <v>62</v>
      </c>
      <c r="T111" s="74">
        <v>69</v>
      </c>
      <c r="U111" s="74">
        <v>67</v>
      </c>
      <c r="V111" s="74">
        <v>69</v>
      </c>
      <c r="W111" s="85">
        <f t="shared" si="23"/>
        <v>590</v>
      </c>
      <c r="X111" s="78">
        <v>75</v>
      </c>
      <c r="Y111" s="78">
        <v>54</v>
      </c>
      <c r="Z111" s="78">
        <v>60</v>
      </c>
      <c r="AA111" s="78">
        <v>54</v>
      </c>
      <c r="AB111" s="78">
        <v>60</v>
      </c>
      <c r="AC111" s="78">
        <v>67</v>
      </c>
      <c r="AD111" s="78">
        <v>67</v>
      </c>
      <c r="AE111" s="78">
        <v>54</v>
      </c>
      <c r="AF111" s="78">
        <v>47</v>
      </c>
      <c r="AG111" s="127">
        <f t="shared" si="24"/>
        <v>538</v>
      </c>
      <c r="AH111" s="128">
        <v>76</v>
      </c>
      <c r="AI111" s="128">
        <v>51</v>
      </c>
      <c r="AJ111" s="128">
        <v>70</v>
      </c>
      <c r="AK111" s="128">
        <v>53</v>
      </c>
      <c r="AL111" s="128">
        <v>50</v>
      </c>
      <c r="AM111" s="128">
        <v>73</v>
      </c>
      <c r="AN111" s="128">
        <v>72</v>
      </c>
      <c r="AO111" s="128">
        <v>68</v>
      </c>
      <c r="AP111" s="127">
        <f t="shared" si="25"/>
        <v>513</v>
      </c>
      <c r="AQ111" s="128">
        <v>71</v>
      </c>
      <c r="AR111" s="128">
        <v>63</v>
      </c>
      <c r="AS111" s="128">
        <v>49</v>
      </c>
      <c r="AT111" s="128">
        <v>58</v>
      </c>
      <c r="AU111" s="128">
        <v>50</v>
      </c>
      <c r="AV111" s="128">
        <v>46</v>
      </c>
      <c r="AW111" s="128">
        <v>71</v>
      </c>
      <c r="AX111" s="128">
        <v>67</v>
      </c>
      <c r="AY111" s="128">
        <v>55</v>
      </c>
      <c r="AZ111" s="127">
        <f t="shared" si="26"/>
        <v>530</v>
      </c>
      <c r="BA111" s="129">
        <v>76</v>
      </c>
      <c r="BB111" s="129">
        <v>61</v>
      </c>
      <c r="BC111" s="129">
        <v>50</v>
      </c>
      <c r="BD111" s="129">
        <v>59</v>
      </c>
      <c r="BE111" s="129">
        <v>44</v>
      </c>
      <c r="BF111" s="129">
        <v>77</v>
      </c>
      <c r="BG111" s="129">
        <v>72</v>
      </c>
      <c r="BH111" s="129">
        <v>70</v>
      </c>
      <c r="BI111" s="129">
        <v>64</v>
      </c>
      <c r="BJ111" s="130">
        <f t="shared" si="30"/>
        <v>573</v>
      </c>
      <c r="BK111" s="131">
        <f t="shared" si="31"/>
        <v>3279</v>
      </c>
      <c r="BL111" s="132"/>
      <c r="BM111" s="133">
        <f t="shared" si="32"/>
        <v>69.031578947368416</v>
      </c>
      <c r="BN111" s="79">
        <f>RANK($BM111,$BM$9:$BM262)</f>
        <v>73</v>
      </c>
      <c r="BO111" s="79">
        <f t="shared" si="27"/>
        <v>24</v>
      </c>
      <c r="BP111" s="79">
        <f t="shared" si="28"/>
        <v>24</v>
      </c>
      <c r="BQ111" s="79">
        <f t="shared" si="29"/>
        <v>22</v>
      </c>
      <c r="BR111" s="79">
        <f t="shared" si="33"/>
        <v>21</v>
      </c>
      <c r="BS111" s="79">
        <f t="shared" si="34"/>
        <v>22</v>
      </c>
      <c r="BT111" s="79">
        <f t="shared" si="35"/>
        <v>24</v>
      </c>
      <c r="BU111" s="134">
        <f t="shared" si="36"/>
        <v>137</v>
      </c>
      <c r="BV111" s="134"/>
      <c r="BW111" s="80">
        <f t="shared" si="37"/>
        <v>0</v>
      </c>
      <c r="BX111" s="81">
        <f t="shared" si="38"/>
        <v>0</v>
      </c>
      <c r="BY111" s="81">
        <f t="shared" si="39"/>
        <v>1</v>
      </c>
      <c r="BZ111" s="81">
        <f t="shared" si="40"/>
        <v>0</v>
      </c>
      <c r="CE111" s="22"/>
    </row>
    <row r="112" spans="1:83" s="8" customFormat="1" ht="30" customHeight="1">
      <c r="A112" s="111">
        <v>104</v>
      </c>
      <c r="B112" s="126" t="s">
        <v>253</v>
      </c>
      <c r="C112" s="90" t="s">
        <v>254</v>
      </c>
      <c r="D112" s="74">
        <v>63</v>
      </c>
      <c r="E112" s="74">
        <v>29</v>
      </c>
      <c r="F112" s="74">
        <v>41</v>
      </c>
      <c r="G112" s="74">
        <v>45</v>
      </c>
      <c r="H112" s="74">
        <v>58</v>
      </c>
      <c r="I112" s="74">
        <v>42</v>
      </c>
      <c r="J112" s="74">
        <v>63</v>
      </c>
      <c r="K112" s="74">
        <v>55</v>
      </c>
      <c r="L112" s="74">
        <v>70</v>
      </c>
      <c r="M112" s="87">
        <f t="shared" si="22"/>
        <v>466</v>
      </c>
      <c r="N112" s="74">
        <v>70</v>
      </c>
      <c r="O112" s="74">
        <v>70</v>
      </c>
      <c r="P112" s="74">
        <v>55</v>
      </c>
      <c r="Q112" s="74">
        <v>42</v>
      </c>
      <c r="R112" s="74">
        <v>63</v>
      </c>
      <c r="S112" s="74">
        <v>54</v>
      </c>
      <c r="T112" s="74">
        <v>63</v>
      </c>
      <c r="U112" s="74">
        <v>64</v>
      </c>
      <c r="V112" s="74">
        <v>69</v>
      </c>
      <c r="W112" s="85">
        <f t="shared" si="23"/>
        <v>550</v>
      </c>
      <c r="X112" s="78">
        <v>63</v>
      </c>
      <c r="Y112" s="78">
        <v>69</v>
      </c>
      <c r="Z112" s="78">
        <v>48</v>
      </c>
      <c r="AA112" s="78">
        <v>54</v>
      </c>
      <c r="AB112" s="78">
        <v>53</v>
      </c>
      <c r="AC112" s="78">
        <v>69</v>
      </c>
      <c r="AD112" s="78">
        <v>65</v>
      </c>
      <c r="AE112" s="78">
        <v>68</v>
      </c>
      <c r="AF112" s="78">
        <v>45</v>
      </c>
      <c r="AG112" s="127">
        <f t="shared" si="24"/>
        <v>534</v>
      </c>
      <c r="AH112" s="128">
        <v>51</v>
      </c>
      <c r="AI112" s="128">
        <v>58</v>
      </c>
      <c r="AJ112" s="128">
        <v>54</v>
      </c>
      <c r="AK112" s="128">
        <v>46</v>
      </c>
      <c r="AL112" s="128">
        <v>70</v>
      </c>
      <c r="AM112" s="128">
        <v>67</v>
      </c>
      <c r="AN112" s="128">
        <v>70</v>
      </c>
      <c r="AO112" s="128">
        <v>62</v>
      </c>
      <c r="AP112" s="127">
        <f t="shared" si="25"/>
        <v>478</v>
      </c>
      <c r="AQ112" s="128">
        <v>66</v>
      </c>
      <c r="AR112" s="128">
        <v>53</v>
      </c>
      <c r="AS112" s="128">
        <v>46</v>
      </c>
      <c r="AT112" s="128">
        <v>45</v>
      </c>
      <c r="AU112" s="128">
        <v>41</v>
      </c>
      <c r="AV112" s="128">
        <v>42</v>
      </c>
      <c r="AW112" s="128">
        <v>64</v>
      </c>
      <c r="AX112" s="128">
        <v>66</v>
      </c>
      <c r="AY112" s="128">
        <v>41</v>
      </c>
      <c r="AZ112" s="127">
        <f t="shared" si="26"/>
        <v>464</v>
      </c>
      <c r="BA112" s="129">
        <v>44</v>
      </c>
      <c r="BB112" s="129">
        <v>47</v>
      </c>
      <c r="BC112" s="129">
        <v>60</v>
      </c>
      <c r="BD112" s="129">
        <v>49</v>
      </c>
      <c r="BE112" s="129">
        <v>44</v>
      </c>
      <c r="BF112" s="129">
        <v>65</v>
      </c>
      <c r="BG112" s="129">
        <v>64</v>
      </c>
      <c r="BH112" s="129">
        <v>60</v>
      </c>
      <c r="BI112" s="129">
        <v>56</v>
      </c>
      <c r="BJ112" s="130">
        <f t="shared" si="30"/>
        <v>489</v>
      </c>
      <c r="BK112" s="131">
        <f t="shared" si="31"/>
        <v>2981</v>
      </c>
      <c r="BL112" s="132"/>
      <c r="BM112" s="133">
        <f t="shared" si="32"/>
        <v>62.757894736842104</v>
      </c>
      <c r="BN112" s="79">
        <f>RANK($BM112,$BM$9:$BM263)</f>
        <v>132</v>
      </c>
      <c r="BO112" s="79">
        <f t="shared" si="27"/>
        <v>21</v>
      </c>
      <c r="BP112" s="79">
        <f t="shared" si="28"/>
        <v>24</v>
      </c>
      <c r="BQ112" s="79">
        <f t="shared" si="29"/>
        <v>22</v>
      </c>
      <c r="BR112" s="79">
        <f t="shared" si="33"/>
        <v>21</v>
      </c>
      <c r="BS112" s="79">
        <f t="shared" si="34"/>
        <v>22</v>
      </c>
      <c r="BT112" s="79">
        <f t="shared" si="35"/>
        <v>24</v>
      </c>
      <c r="BU112" s="134">
        <f t="shared" si="36"/>
        <v>134</v>
      </c>
      <c r="BV112" s="134"/>
      <c r="BW112" s="80">
        <f t="shared" si="37"/>
        <v>1</v>
      </c>
      <c r="BX112" s="81">
        <f t="shared" si="38"/>
        <v>0</v>
      </c>
      <c r="BY112" s="81">
        <f t="shared" si="39"/>
        <v>0</v>
      </c>
      <c r="BZ112" s="81">
        <f t="shared" si="40"/>
        <v>0</v>
      </c>
      <c r="CE112" s="22"/>
    </row>
    <row r="113" spans="1:83" s="8" customFormat="1" ht="30" customHeight="1">
      <c r="A113" s="125">
        <v>105</v>
      </c>
      <c r="B113" s="126" t="s">
        <v>255</v>
      </c>
      <c r="C113" s="90" t="s">
        <v>256</v>
      </c>
      <c r="D113" s="74">
        <v>60</v>
      </c>
      <c r="E113" s="74">
        <v>29</v>
      </c>
      <c r="F113" s="74">
        <v>40</v>
      </c>
      <c r="G113" s="74">
        <v>43</v>
      </c>
      <c r="H113" s="74">
        <v>59</v>
      </c>
      <c r="I113" s="74">
        <v>25</v>
      </c>
      <c r="J113" s="74">
        <v>61</v>
      </c>
      <c r="K113" s="74">
        <v>55</v>
      </c>
      <c r="L113" s="74">
        <v>68</v>
      </c>
      <c r="M113" s="87">
        <f t="shared" si="22"/>
        <v>440</v>
      </c>
      <c r="N113" s="74">
        <v>69</v>
      </c>
      <c r="O113" s="74">
        <v>40</v>
      </c>
      <c r="P113" s="74">
        <v>45</v>
      </c>
      <c r="Q113" s="74">
        <v>50</v>
      </c>
      <c r="R113" s="74">
        <v>58</v>
      </c>
      <c r="S113" s="74">
        <v>62</v>
      </c>
      <c r="T113" s="74">
        <v>63</v>
      </c>
      <c r="U113" s="74">
        <v>62</v>
      </c>
      <c r="V113" s="74">
        <v>64</v>
      </c>
      <c r="W113" s="85">
        <f t="shared" si="23"/>
        <v>513</v>
      </c>
      <c r="X113" s="78">
        <v>50</v>
      </c>
      <c r="Y113" s="78">
        <v>49</v>
      </c>
      <c r="Z113" s="78">
        <v>48</v>
      </c>
      <c r="AA113" s="78">
        <v>43</v>
      </c>
      <c r="AB113" s="78">
        <v>48</v>
      </c>
      <c r="AC113" s="78">
        <v>67</v>
      </c>
      <c r="AD113" s="78">
        <v>65</v>
      </c>
      <c r="AE113" s="78">
        <v>61</v>
      </c>
      <c r="AF113" s="78">
        <v>44</v>
      </c>
      <c r="AG113" s="127">
        <f t="shared" si="24"/>
        <v>475</v>
      </c>
      <c r="AH113" s="128">
        <v>40</v>
      </c>
      <c r="AI113" s="128">
        <v>33</v>
      </c>
      <c r="AJ113" s="128">
        <v>53</v>
      </c>
      <c r="AK113" s="128">
        <v>40</v>
      </c>
      <c r="AL113" s="128">
        <v>55</v>
      </c>
      <c r="AM113" s="128">
        <v>65</v>
      </c>
      <c r="AN113" s="128">
        <v>70</v>
      </c>
      <c r="AO113" s="128">
        <v>59</v>
      </c>
      <c r="AP113" s="127">
        <f t="shared" si="25"/>
        <v>415</v>
      </c>
      <c r="AQ113" s="128">
        <v>47</v>
      </c>
      <c r="AR113" s="128">
        <v>50</v>
      </c>
      <c r="AS113" s="128">
        <v>40</v>
      </c>
      <c r="AT113" s="128">
        <v>59</v>
      </c>
      <c r="AU113" s="128">
        <v>43</v>
      </c>
      <c r="AV113" s="128">
        <v>40</v>
      </c>
      <c r="AW113" s="128">
        <v>59</v>
      </c>
      <c r="AX113" s="128">
        <v>64</v>
      </c>
      <c r="AY113" s="128">
        <v>47</v>
      </c>
      <c r="AZ113" s="127">
        <f t="shared" si="26"/>
        <v>449</v>
      </c>
      <c r="BA113" s="129">
        <v>69</v>
      </c>
      <c r="BB113" s="129">
        <v>68</v>
      </c>
      <c r="BC113" s="129">
        <v>45</v>
      </c>
      <c r="BD113" s="129">
        <v>66</v>
      </c>
      <c r="BE113" s="129">
        <v>48</v>
      </c>
      <c r="BF113" s="129">
        <v>77</v>
      </c>
      <c r="BG113" s="129">
        <v>66</v>
      </c>
      <c r="BH113" s="129">
        <v>50</v>
      </c>
      <c r="BI113" s="129">
        <v>56</v>
      </c>
      <c r="BJ113" s="130">
        <f t="shared" si="30"/>
        <v>545</v>
      </c>
      <c r="BK113" s="131">
        <f t="shared" si="31"/>
        <v>2837</v>
      </c>
      <c r="BL113" s="132"/>
      <c r="BM113" s="133">
        <f t="shared" si="32"/>
        <v>59.726315789473681</v>
      </c>
      <c r="BN113" s="79">
        <f>RANK($BM113,$BM$9:$BM264)</f>
        <v>143</v>
      </c>
      <c r="BO113" s="79">
        <f t="shared" si="27"/>
        <v>18</v>
      </c>
      <c r="BP113" s="79">
        <f t="shared" si="28"/>
        <v>24</v>
      </c>
      <c r="BQ113" s="79">
        <f t="shared" si="29"/>
        <v>22</v>
      </c>
      <c r="BR113" s="79">
        <f t="shared" si="33"/>
        <v>18</v>
      </c>
      <c r="BS113" s="79">
        <f t="shared" si="34"/>
        <v>22</v>
      </c>
      <c r="BT113" s="79">
        <f t="shared" si="35"/>
        <v>24</v>
      </c>
      <c r="BU113" s="134">
        <f t="shared" si="36"/>
        <v>128</v>
      </c>
      <c r="BV113" s="134"/>
      <c r="BW113" s="80">
        <f t="shared" si="37"/>
        <v>3</v>
      </c>
      <c r="BX113" s="81">
        <f t="shared" si="38"/>
        <v>0</v>
      </c>
      <c r="BY113" s="81">
        <f t="shared" si="39"/>
        <v>0</v>
      </c>
      <c r="BZ113" s="81">
        <f t="shared" si="40"/>
        <v>0</v>
      </c>
      <c r="CE113" s="22"/>
    </row>
    <row r="114" spans="1:83" s="8" customFormat="1" ht="30" customHeight="1">
      <c r="A114" s="111">
        <v>106</v>
      </c>
      <c r="B114" s="126" t="s">
        <v>257</v>
      </c>
      <c r="C114" s="90" t="s">
        <v>258</v>
      </c>
      <c r="D114" s="74">
        <v>71</v>
      </c>
      <c r="E114" s="74">
        <v>62</v>
      </c>
      <c r="F114" s="74">
        <v>59</v>
      </c>
      <c r="G114" s="74">
        <v>52</v>
      </c>
      <c r="H114" s="74">
        <v>75</v>
      </c>
      <c r="I114" s="74">
        <v>55</v>
      </c>
      <c r="J114" s="74">
        <v>72</v>
      </c>
      <c r="K114" s="74">
        <v>73</v>
      </c>
      <c r="L114" s="74">
        <v>72</v>
      </c>
      <c r="M114" s="87">
        <f t="shared" si="22"/>
        <v>591</v>
      </c>
      <c r="N114" s="74">
        <v>75</v>
      </c>
      <c r="O114" s="74">
        <v>71</v>
      </c>
      <c r="P114" s="74">
        <v>65</v>
      </c>
      <c r="Q114" s="74">
        <v>65</v>
      </c>
      <c r="R114" s="74">
        <v>74</v>
      </c>
      <c r="S114" s="74">
        <v>85</v>
      </c>
      <c r="T114" s="74">
        <v>69</v>
      </c>
      <c r="U114" s="74">
        <v>75</v>
      </c>
      <c r="V114" s="74">
        <v>73</v>
      </c>
      <c r="W114" s="85">
        <f t="shared" si="23"/>
        <v>652</v>
      </c>
      <c r="X114" s="78">
        <v>54</v>
      </c>
      <c r="Y114" s="78">
        <v>80</v>
      </c>
      <c r="Z114" s="78">
        <v>54</v>
      </c>
      <c r="AA114" s="78">
        <v>76</v>
      </c>
      <c r="AB114" s="78">
        <v>81</v>
      </c>
      <c r="AC114" s="78">
        <v>68</v>
      </c>
      <c r="AD114" s="78">
        <v>74</v>
      </c>
      <c r="AE114" s="78">
        <v>75</v>
      </c>
      <c r="AF114" s="78">
        <v>47</v>
      </c>
      <c r="AG114" s="127">
        <f t="shared" si="24"/>
        <v>609</v>
      </c>
      <c r="AH114" s="128">
        <v>70</v>
      </c>
      <c r="AI114" s="128">
        <v>57</v>
      </c>
      <c r="AJ114" s="128">
        <v>71</v>
      </c>
      <c r="AK114" s="128">
        <v>51</v>
      </c>
      <c r="AL114" s="128">
        <v>61</v>
      </c>
      <c r="AM114" s="128">
        <v>73</v>
      </c>
      <c r="AN114" s="128">
        <v>74</v>
      </c>
      <c r="AO114" s="128">
        <v>69</v>
      </c>
      <c r="AP114" s="127">
        <f t="shared" si="25"/>
        <v>526</v>
      </c>
      <c r="AQ114" s="128">
        <v>61</v>
      </c>
      <c r="AR114" s="128">
        <v>64</v>
      </c>
      <c r="AS114" s="128">
        <v>59</v>
      </c>
      <c r="AT114" s="128">
        <v>71</v>
      </c>
      <c r="AU114" s="128">
        <v>83</v>
      </c>
      <c r="AV114" s="128">
        <v>48</v>
      </c>
      <c r="AW114" s="128">
        <v>74</v>
      </c>
      <c r="AX114" s="128">
        <v>69</v>
      </c>
      <c r="AY114" s="128">
        <v>58</v>
      </c>
      <c r="AZ114" s="127">
        <f t="shared" si="26"/>
        <v>587</v>
      </c>
      <c r="BA114" s="129">
        <v>67</v>
      </c>
      <c r="BB114" s="129">
        <v>74</v>
      </c>
      <c r="BC114" s="129">
        <v>70</v>
      </c>
      <c r="BD114" s="129">
        <v>71</v>
      </c>
      <c r="BE114" s="129">
        <v>58</v>
      </c>
      <c r="BF114" s="129">
        <v>64</v>
      </c>
      <c r="BG114" s="129">
        <v>73</v>
      </c>
      <c r="BH114" s="129">
        <v>70</v>
      </c>
      <c r="BI114" s="129">
        <v>65</v>
      </c>
      <c r="BJ114" s="130">
        <f t="shared" si="30"/>
        <v>612</v>
      </c>
      <c r="BK114" s="131">
        <f t="shared" si="31"/>
        <v>3577</v>
      </c>
      <c r="BL114" s="132"/>
      <c r="BM114" s="133">
        <f t="shared" si="32"/>
        <v>75.305263157894743</v>
      </c>
      <c r="BN114" s="79">
        <f>RANK($BM114,$BM$9:$BM265)</f>
        <v>25</v>
      </c>
      <c r="BO114" s="79">
        <f t="shared" si="27"/>
        <v>24</v>
      </c>
      <c r="BP114" s="79">
        <f t="shared" si="28"/>
        <v>24</v>
      </c>
      <c r="BQ114" s="79">
        <f t="shared" si="29"/>
        <v>22</v>
      </c>
      <c r="BR114" s="79">
        <f t="shared" si="33"/>
        <v>21</v>
      </c>
      <c r="BS114" s="79">
        <f t="shared" si="34"/>
        <v>22</v>
      </c>
      <c r="BT114" s="79">
        <f t="shared" si="35"/>
        <v>24</v>
      </c>
      <c r="BU114" s="134">
        <f t="shared" si="36"/>
        <v>137</v>
      </c>
      <c r="BV114" s="134"/>
      <c r="BW114" s="80">
        <f t="shared" si="37"/>
        <v>0</v>
      </c>
      <c r="BX114" s="81">
        <f t="shared" si="38"/>
        <v>0</v>
      </c>
      <c r="BY114" s="81">
        <f t="shared" si="39"/>
        <v>0</v>
      </c>
      <c r="BZ114" s="81">
        <f t="shared" si="40"/>
        <v>1</v>
      </c>
      <c r="CE114" s="22"/>
    </row>
    <row r="115" spans="1:83" s="8" customFormat="1" ht="30" customHeight="1">
      <c r="A115" s="125">
        <v>107</v>
      </c>
      <c r="B115" s="126" t="s">
        <v>259</v>
      </c>
      <c r="C115" s="90" t="s">
        <v>260</v>
      </c>
      <c r="D115" s="74">
        <v>73</v>
      </c>
      <c r="E115" s="74">
        <v>19</v>
      </c>
      <c r="F115" s="74">
        <v>43</v>
      </c>
      <c r="G115" s="74">
        <v>55</v>
      </c>
      <c r="H115" s="74">
        <v>69</v>
      </c>
      <c r="I115" s="74">
        <v>40</v>
      </c>
      <c r="J115" s="74">
        <v>60</v>
      </c>
      <c r="K115" s="74">
        <v>55</v>
      </c>
      <c r="L115" s="74">
        <v>67</v>
      </c>
      <c r="M115" s="87">
        <f t="shared" si="22"/>
        <v>481</v>
      </c>
      <c r="N115" s="74">
        <v>64</v>
      </c>
      <c r="O115" s="74">
        <v>50</v>
      </c>
      <c r="P115" s="74">
        <v>57</v>
      </c>
      <c r="Q115" s="74">
        <v>50</v>
      </c>
      <c r="R115" s="74">
        <v>62</v>
      </c>
      <c r="S115" s="74">
        <v>49</v>
      </c>
      <c r="T115" s="74">
        <v>63</v>
      </c>
      <c r="U115" s="74">
        <v>64</v>
      </c>
      <c r="V115" s="74">
        <v>65</v>
      </c>
      <c r="W115" s="85">
        <f t="shared" si="23"/>
        <v>524</v>
      </c>
      <c r="X115" s="78">
        <v>47</v>
      </c>
      <c r="Y115" s="78">
        <v>62</v>
      </c>
      <c r="Z115" s="78">
        <v>59</v>
      </c>
      <c r="AA115" s="78">
        <v>44</v>
      </c>
      <c r="AB115" s="78">
        <v>54</v>
      </c>
      <c r="AC115" s="78">
        <v>64</v>
      </c>
      <c r="AD115" s="78">
        <v>63</v>
      </c>
      <c r="AE115" s="78">
        <v>53</v>
      </c>
      <c r="AF115" s="78">
        <v>43</v>
      </c>
      <c r="AG115" s="127">
        <f t="shared" si="24"/>
        <v>489</v>
      </c>
      <c r="AH115" s="128">
        <v>45</v>
      </c>
      <c r="AI115" s="128">
        <v>40</v>
      </c>
      <c r="AJ115" s="128">
        <v>64</v>
      </c>
      <c r="AK115" s="128">
        <v>27</v>
      </c>
      <c r="AL115" s="128">
        <v>61</v>
      </c>
      <c r="AM115" s="128">
        <v>68</v>
      </c>
      <c r="AN115" s="128">
        <v>68</v>
      </c>
      <c r="AO115" s="128">
        <v>53</v>
      </c>
      <c r="AP115" s="127">
        <f t="shared" si="25"/>
        <v>426</v>
      </c>
      <c r="AQ115" s="128">
        <v>50</v>
      </c>
      <c r="AR115" s="128">
        <v>48</v>
      </c>
      <c r="AS115" s="128">
        <v>24</v>
      </c>
      <c r="AT115" s="128">
        <v>53</v>
      </c>
      <c r="AU115" s="128">
        <v>41</v>
      </c>
      <c r="AV115" s="128">
        <v>40</v>
      </c>
      <c r="AW115" s="128">
        <v>64</v>
      </c>
      <c r="AX115" s="128">
        <v>65</v>
      </c>
      <c r="AY115" s="128">
        <v>46</v>
      </c>
      <c r="AZ115" s="127">
        <f t="shared" si="26"/>
        <v>431</v>
      </c>
      <c r="BA115" s="129">
        <v>74</v>
      </c>
      <c r="BB115" s="129">
        <v>43</v>
      </c>
      <c r="BC115" s="129">
        <v>46</v>
      </c>
      <c r="BD115" s="129">
        <v>49</v>
      </c>
      <c r="BE115" s="129">
        <v>40</v>
      </c>
      <c r="BF115" s="129">
        <v>74</v>
      </c>
      <c r="BG115" s="129">
        <v>60</v>
      </c>
      <c r="BH115" s="129">
        <v>45</v>
      </c>
      <c r="BI115" s="129">
        <v>51</v>
      </c>
      <c r="BJ115" s="130">
        <f t="shared" si="30"/>
        <v>482</v>
      </c>
      <c r="BK115" s="131">
        <f t="shared" si="31"/>
        <v>2833</v>
      </c>
      <c r="BL115" s="132"/>
      <c r="BM115" s="133">
        <f t="shared" si="32"/>
        <v>59.642105263157895</v>
      </c>
      <c r="BN115" s="79">
        <f>RANK($BM115,$BM$9:$BM266)</f>
        <v>144</v>
      </c>
      <c r="BO115" s="79">
        <f t="shared" si="27"/>
        <v>21</v>
      </c>
      <c r="BP115" s="79">
        <f t="shared" si="28"/>
        <v>24</v>
      </c>
      <c r="BQ115" s="79">
        <f t="shared" si="29"/>
        <v>22</v>
      </c>
      <c r="BR115" s="79">
        <f t="shared" si="33"/>
        <v>18</v>
      </c>
      <c r="BS115" s="79">
        <f t="shared" si="34"/>
        <v>19</v>
      </c>
      <c r="BT115" s="79">
        <f t="shared" si="35"/>
        <v>24</v>
      </c>
      <c r="BU115" s="134">
        <f t="shared" si="36"/>
        <v>128</v>
      </c>
      <c r="BV115" s="134"/>
      <c r="BW115" s="80">
        <f t="shared" si="37"/>
        <v>3</v>
      </c>
      <c r="BX115" s="81">
        <f t="shared" si="38"/>
        <v>0</v>
      </c>
      <c r="BY115" s="81">
        <f t="shared" si="39"/>
        <v>0</v>
      </c>
      <c r="BZ115" s="81">
        <f t="shared" si="40"/>
        <v>0</v>
      </c>
      <c r="CE115" s="22"/>
    </row>
    <row r="116" spans="1:83" s="8" customFormat="1" ht="30" customHeight="1">
      <c r="A116" s="111">
        <v>108</v>
      </c>
      <c r="B116" s="126" t="s">
        <v>261</v>
      </c>
      <c r="C116" s="90" t="s">
        <v>262</v>
      </c>
      <c r="D116" s="74">
        <v>78</v>
      </c>
      <c r="E116" s="74">
        <v>40</v>
      </c>
      <c r="F116" s="74">
        <v>49</v>
      </c>
      <c r="G116" s="74">
        <v>61</v>
      </c>
      <c r="H116" s="74">
        <v>61</v>
      </c>
      <c r="I116" s="74">
        <v>52</v>
      </c>
      <c r="J116" s="74">
        <v>72</v>
      </c>
      <c r="K116" s="74">
        <v>70</v>
      </c>
      <c r="L116" s="74">
        <v>67</v>
      </c>
      <c r="M116" s="87">
        <f t="shared" si="22"/>
        <v>550</v>
      </c>
      <c r="N116" s="74">
        <v>72</v>
      </c>
      <c r="O116" s="74">
        <v>49</v>
      </c>
      <c r="P116" s="74">
        <v>62</v>
      </c>
      <c r="Q116" s="74">
        <v>45</v>
      </c>
      <c r="R116" s="74">
        <v>67</v>
      </c>
      <c r="S116" s="74">
        <v>58</v>
      </c>
      <c r="T116" s="74">
        <v>66</v>
      </c>
      <c r="U116" s="74">
        <v>71</v>
      </c>
      <c r="V116" s="74">
        <v>70</v>
      </c>
      <c r="W116" s="85">
        <f t="shared" si="23"/>
        <v>560</v>
      </c>
      <c r="X116" s="78">
        <v>71</v>
      </c>
      <c r="Y116" s="78">
        <v>85</v>
      </c>
      <c r="Z116" s="78">
        <v>49</v>
      </c>
      <c r="AA116" s="78">
        <v>52</v>
      </c>
      <c r="AB116" s="78">
        <v>48</v>
      </c>
      <c r="AC116" s="78">
        <v>68</v>
      </c>
      <c r="AD116" s="78">
        <v>73</v>
      </c>
      <c r="AE116" s="78">
        <v>55</v>
      </c>
      <c r="AF116" s="78">
        <v>48</v>
      </c>
      <c r="AG116" s="127">
        <f t="shared" si="24"/>
        <v>549</v>
      </c>
      <c r="AH116" s="128">
        <v>63</v>
      </c>
      <c r="AI116" s="128">
        <v>56</v>
      </c>
      <c r="AJ116" s="128">
        <v>68</v>
      </c>
      <c r="AK116" s="128">
        <v>59</v>
      </c>
      <c r="AL116" s="128">
        <v>66</v>
      </c>
      <c r="AM116" s="128">
        <v>75</v>
      </c>
      <c r="AN116" s="128">
        <v>75</v>
      </c>
      <c r="AO116" s="128">
        <v>67</v>
      </c>
      <c r="AP116" s="127">
        <f t="shared" si="25"/>
        <v>529</v>
      </c>
      <c r="AQ116" s="128">
        <v>89</v>
      </c>
      <c r="AR116" s="128">
        <v>64</v>
      </c>
      <c r="AS116" s="128">
        <v>52</v>
      </c>
      <c r="AT116" s="128">
        <v>55</v>
      </c>
      <c r="AU116" s="128">
        <v>50</v>
      </c>
      <c r="AV116" s="128">
        <v>48</v>
      </c>
      <c r="AW116" s="128">
        <v>72</v>
      </c>
      <c r="AX116" s="128">
        <v>66</v>
      </c>
      <c r="AY116" s="128">
        <v>53</v>
      </c>
      <c r="AZ116" s="127">
        <f t="shared" si="26"/>
        <v>549</v>
      </c>
      <c r="BA116" s="129">
        <v>53</v>
      </c>
      <c r="BB116" s="129">
        <v>53</v>
      </c>
      <c r="BC116" s="129">
        <v>67</v>
      </c>
      <c r="BD116" s="129">
        <v>44</v>
      </c>
      <c r="BE116" s="129">
        <v>57</v>
      </c>
      <c r="BF116" s="129">
        <v>54</v>
      </c>
      <c r="BG116" s="129">
        <v>70</v>
      </c>
      <c r="BH116" s="129">
        <v>43</v>
      </c>
      <c r="BI116" s="129">
        <v>59</v>
      </c>
      <c r="BJ116" s="130">
        <f t="shared" si="30"/>
        <v>500</v>
      </c>
      <c r="BK116" s="131">
        <f t="shared" si="31"/>
        <v>3237</v>
      </c>
      <c r="BL116" s="132"/>
      <c r="BM116" s="133">
        <f t="shared" si="32"/>
        <v>68.147368421052633</v>
      </c>
      <c r="BN116" s="79">
        <f>RANK($BM116,$BM$9:$BM267)</f>
        <v>77</v>
      </c>
      <c r="BO116" s="79">
        <f t="shared" si="27"/>
        <v>24</v>
      </c>
      <c r="BP116" s="79">
        <f t="shared" si="28"/>
        <v>24</v>
      </c>
      <c r="BQ116" s="79">
        <f t="shared" si="29"/>
        <v>22</v>
      </c>
      <c r="BR116" s="79">
        <f t="shared" si="33"/>
        <v>21</v>
      </c>
      <c r="BS116" s="79">
        <f t="shared" si="34"/>
        <v>22</v>
      </c>
      <c r="BT116" s="79">
        <f t="shared" si="35"/>
        <v>24</v>
      </c>
      <c r="BU116" s="134">
        <f t="shared" si="36"/>
        <v>137</v>
      </c>
      <c r="BV116" s="134"/>
      <c r="BW116" s="80">
        <f t="shared" si="37"/>
        <v>0</v>
      </c>
      <c r="BX116" s="81">
        <f t="shared" si="38"/>
        <v>0</v>
      </c>
      <c r="BY116" s="81">
        <f t="shared" si="39"/>
        <v>1</v>
      </c>
      <c r="BZ116" s="81">
        <f t="shared" si="40"/>
        <v>0</v>
      </c>
      <c r="CE116" s="22"/>
    </row>
    <row r="117" spans="1:83" s="8" customFormat="1" ht="30" customHeight="1">
      <c r="A117" s="125">
        <v>109</v>
      </c>
      <c r="B117" s="126" t="s">
        <v>263</v>
      </c>
      <c r="C117" s="135" t="s">
        <v>264</v>
      </c>
      <c r="D117" s="74">
        <v>53</v>
      </c>
      <c r="E117" s="74">
        <v>46</v>
      </c>
      <c r="F117" s="74">
        <v>47</v>
      </c>
      <c r="G117" s="74">
        <v>46</v>
      </c>
      <c r="H117" s="74">
        <v>54</v>
      </c>
      <c r="I117" s="74">
        <v>43</v>
      </c>
      <c r="J117" s="74">
        <v>61</v>
      </c>
      <c r="K117" s="74">
        <v>60</v>
      </c>
      <c r="L117" s="74">
        <v>66</v>
      </c>
      <c r="M117" s="87">
        <f t="shared" si="22"/>
        <v>476</v>
      </c>
      <c r="N117" s="74">
        <v>73</v>
      </c>
      <c r="O117" s="74">
        <v>61</v>
      </c>
      <c r="P117" s="74">
        <v>45</v>
      </c>
      <c r="Q117" s="74">
        <v>52</v>
      </c>
      <c r="R117" s="74">
        <v>58</v>
      </c>
      <c r="S117" s="74">
        <v>69</v>
      </c>
      <c r="T117" s="74">
        <v>60</v>
      </c>
      <c r="U117" s="74">
        <v>63</v>
      </c>
      <c r="V117" s="74">
        <v>67</v>
      </c>
      <c r="W117" s="85">
        <f t="shared" si="23"/>
        <v>548</v>
      </c>
      <c r="X117" s="78">
        <v>42</v>
      </c>
      <c r="Y117" s="78">
        <v>49</v>
      </c>
      <c r="Z117" s="78">
        <v>43</v>
      </c>
      <c r="AA117" s="78">
        <v>57</v>
      </c>
      <c r="AB117" s="78">
        <v>52</v>
      </c>
      <c r="AC117" s="78">
        <v>67</v>
      </c>
      <c r="AD117" s="78">
        <v>67</v>
      </c>
      <c r="AE117" s="78">
        <v>51</v>
      </c>
      <c r="AF117" s="78">
        <v>45</v>
      </c>
      <c r="AG117" s="127">
        <f t="shared" si="24"/>
        <v>473</v>
      </c>
      <c r="AH117" s="128">
        <v>61</v>
      </c>
      <c r="AI117" s="128">
        <v>54</v>
      </c>
      <c r="AJ117" s="128">
        <v>48</v>
      </c>
      <c r="AK117" s="128">
        <v>45</v>
      </c>
      <c r="AL117" s="128">
        <v>66</v>
      </c>
      <c r="AM117" s="128">
        <v>65</v>
      </c>
      <c r="AN117" s="128">
        <v>68</v>
      </c>
      <c r="AO117" s="128">
        <v>56</v>
      </c>
      <c r="AP117" s="127">
        <f t="shared" si="25"/>
        <v>463</v>
      </c>
      <c r="AQ117" s="128">
        <v>49</v>
      </c>
      <c r="AR117" s="128">
        <v>48</v>
      </c>
      <c r="AS117" s="128">
        <v>43</v>
      </c>
      <c r="AT117" s="128">
        <v>46</v>
      </c>
      <c r="AU117" s="128">
        <v>50</v>
      </c>
      <c r="AV117" s="128">
        <v>41</v>
      </c>
      <c r="AW117" s="128">
        <v>64</v>
      </c>
      <c r="AX117" s="128">
        <v>66</v>
      </c>
      <c r="AY117" s="128">
        <v>53</v>
      </c>
      <c r="AZ117" s="127">
        <f t="shared" si="26"/>
        <v>460</v>
      </c>
      <c r="BA117" s="129">
        <v>75</v>
      </c>
      <c r="BB117" s="129">
        <v>51</v>
      </c>
      <c r="BC117" s="129">
        <v>48</v>
      </c>
      <c r="BD117" s="129">
        <v>56</v>
      </c>
      <c r="BE117" s="129">
        <v>43</v>
      </c>
      <c r="BF117" s="129">
        <v>63</v>
      </c>
      <c r="BG117" s="129">
        <v>69</v>
      </c>
      <c r="BH117" s="129">
        <v>54</v>
      </c>
      <c r="BI117" s="129">
        <v>57</v>
      </c>
      <c r="BJ117" s="130">
        <f t="shared" si="30"/>
        <v>516</v>
      </c>
      <c r="BK117" s="131">
        <f t="shared" si="31"/>
        <v>2936</v>
      </c>
      <c r="BL117" s="132"/>
      <c r="BM117" s="133">
        <f t="shared" si="32"/>
        <v>61.810526315789474</v>
      </c>
      <c r="BN117" s="79">
        <f>RANK($BM117,$BM$9:$BM268)</f>
        <v>133</v>
      </c>
      <c r="BO117" s="79">
        <f t="shared" si="27"/>
        <v>24</v>
      </c>
      <c r="BP117" s="79">
        <f t="shared" si="28"/>
        <v>24</v>
      </c>
      <c r="BQ117" s="79">
        <f t="shared" si="29"/>
        <v>22</v>
      </c>
      <c r="BR117" s="79">
        <f t="shared" si="33"/>
        <v>21</v>
      </c>
      <c r="BS117" s="79">
        <f t="shared" si="34"/>
        <v>22</v>
      </c>
      <c r="BT117" s="79">
        <f t="shared" si="35"/>
        <v>24</v>
      </c>
      <c r="BU117" s="134">
        <f t="shared" si="36"/>
        <v>137</v>
      </c>
      <c r="BV117" s="134"/>
      <c r="BW117" s="80">
        <f t="shared" si="37"/>
        <v>0</v>
      </c>
      <c r="BX117" s="81">
        <f t="shared" si="38"/>
        <v>0</v>
      </c>
      <c r="BY117" s="81">
        <f t="shared" si="39"/>
        <v>1</v>
      </c>
      <c r="BZ117" s="81">
        <f t="shared" si="40"/>
        <v>0</v>
      </c>
      <c r="CE117" s="22"/>
    </row>
    <row r="118" spans="1:83" s="8" customFormat="1" ht="30" customHeight="1">
      <c r="A118" s="111">
        <v>110</v>
      </c>
      <c r="B118" s="126" t="s">
        <v>267</v>
      </c>
      <c r="C118" s="90" t="s">
        <v>268</v>
      </c>
      <c r="D118" s="74">
        <v>67</v>
      </c>
      <c r="E118" s="74">
        <v>54</v>
      </c>
      <c r="F118" s="74">
        <v>58</v>
      </c>
      <c r="G118" s="83">
        <v>59</v>
      </c>
      <c r="H118" s="74">
        <v>62</v>
      </c>
      <c r="I118" s="74">
        <v>44</v>
      </c>
      <c r="J118" s="74">
        <v>66</v>
      </c>
      <c r="K118" s="74">
        <v>62</v>
      </c>
      <c r="L118" s="74">
        <v>72</v>
      </c>
      <c r="M118" s="87">
        <f t="shared" si="22"/>
        <v>544</v>
      </c>
      <c r="N118" s="74">
        <v>70</v>
      </c>
      <c r="O118" s="74">
        <v>71</v>
      </c>
      <c r="P118" s="74">
        <v>60</v>
      </c>
      <c r="Q118" s="74">
        <v>31</v>
      </c>
      <c r="R118" s="74">
        <v>67</v>
      </c>
      <c r="S118" s="74">
        <v>61</v>
      </c>
      <c r="T118" s="74">
        <v>60</v>
      </c>
      <c r="U118" s="74">
        <v>64</v>
      </c>
      <c r="V118" s="74">
        <v>67</v>
      </c>
      <c r="W118" s="85">
        <f t="shared" si="23"/>
        <v>551</v>
      </c>
      <c r="X118" s="78">
        <v>55</v>
      </c>
      <c r="Y118" s="78">
        <v>41</v>
      </c>
      <c r="Z118" s="78">
        <v>49</v>
      </c>
      <c r="AA118" s="78">
        <v>46</v>
      </c>
      <c r="AB118" s="78">
        <v>48</v>
      </c>
      <c r="AC118" s="78">
        <v>64</v>
      </c>
      <c r="AD118" s="78">
        <v>67</v>
      </c>
      <c r="AE118" s="78">
        <v>65</v>
      </c>
      <c r="AF118" s="78">
        <v>47</v>
      </c>
      <c r="AG118" s="127">
        <f t="shared" si="24"/>
        <v>482</v>
      </c>
      <c r="AH118" s="128">
        <v>84</v>
      </c>
      <c r="AI118" s="128">
        <v>45</v>
      </c>
      <c r="AJ118" s="128">
        <v>53</v>
      </c>
      <c r="AK118" s="128">
        <v>50</v>
      </c>
      <c r="AL118" s="128">
        <v>54</v>
      </c>
      <c r="AM118" s="128">
        <v>70</v>
      </c>
      <c r="AN118" s="128">
        <v>68</v>
      </c>
      <c r="AO118" s="128">
        <v>63</v>
      </c>
      <c r="AP118" s="127">
        <f t="shared" si="25"/>
        <v>487</v>
      </c>
      <c r="AQ118" s="128">
        <v>45</v>
      </c>
      <c r="AR118" s="128">
        <v>47</v>
      </c>
      <c r="AS118" s="128">
        <v>61</v>
      </c>
      <c r="AT118" s="128">
        <v>45</v>
      </c>
      <c r="AU118" s="128">
        <v>45</v>
      </c>
      <c r="AV118" s="128">
        <v>43</v>
      </c>
      <c r="AW118" s="128">
        <v>67</v>
      </c>
      <c r="AX118" s="128">
        <v>66</v>
      </c>
      <c r="AY118" s="128">
        <v>38</v>
      </c>
      <c r="AZ118" s="127">
        <f t="shared" si="26"/>
        <v>457</v>
      </c>
      <c r="BA118" s="129">
        <v>59</v>
      </c>
      <c r="BB118" s="129">
        <v>68</v>
      </c>
      <c r="BC118" s="129">
        <v>63</v>
      </c>
      <c r="BD118" s="129">
        <v>59</v>
      </c>
      <c r="BE118" s="129">
        <v>45</v>
      </c>
      <c r="BF118" s="129">
        <v>61</v>
      </c>
      <c r="BG118" s="129">
        <v>69</v>
      </c>
      <c r="BH118" s="129">
        <v>54</v>
      </c>
      <c r="BI118" s="129">
        <v>51</v>
      </c>
      <c r="BJ118" s="130">
        <f t="shared" si="30"/>
        <v>529</v>
      </c>
      <c r="BK118" s="131">
        <f t="shared" si="31"/>
        <v>3050</v>
      </c>
      <c r="BL118" s="132"/>
      <c r="BM118" s="133">
        <f t="shared" si="32"/>
        <v>64.21052631578948</v>
      </c>
      <c r="BN118" s="79">
        <f>RANK($BM118,$BM$9:$BM269)</f>
        <v>124</v>
      </c>
      <c r="BO118" s="79">
        <f t="shared" si="27"/>
        <v>24</v>
      </c>
      <c r="BP118" s="79">
        <f t="shared" si="28"/>
        <v>21</v>
      </c>
      <c r="BQ118" s="79">
        <f t="shared" si="29"/>
        <v>22</v>
      </c>
      <c r="BR118" s="79">
        <f t="shared" si="33"/>
        <v>21</v>
      </c>
      <c r="BS118" s="79">
        <f t="shared" si="34"/>
        <v>22</v>
      </c>
      <c r="BT118" s="79">
        <f t="shared" si="35"/>
        <v>24</v>
      </c>
      <c r="BU118" s="134">
        <f t="shared" si="36"/>
        <v>134</v>
      </c>
      <c r="BV118" s="134"/>
      <c r="BW118" s="80">
        <f t="shared" si="37"/>
        <v>1</v>
      </c>
      <c r="BX118" s="81">
        <f t="shared" si="38"/>
        <v>0</v>
      </c>
      <c r="BY118" s="81">
        <f t="shared" si="39"/>
        <v>0</v>
      </c>
      <c r="BZ118" s="81">
        <f t="shared" si="40"/>
        <v>0</v>
      </c>
      <c r="CE118" s="22"/>
    </row>
    <row r="119" spans="1:83" s="8" customFormat="1" ht="30" customHeight="1">
      <c r="A119" s="125">
        <v>111</v>
      </c>
      <c r="B119" s="126" t="s">
        <v>269</v>
      </c>
      <c r="C119" s="90" t="s">
        <v>270</v>
      </c>
      <c r="D119" s="74">
        <v>75</v>
      </c>
      <c r="E119" s="74">
        <v>57</v>
      </c>
      <c r="F119" s="74">
        <v>59</v>
      </c>
      <c r="G119" s="74">
        <v>66</v>
      </c>
      <c r="H119" s="74">
        <v>62</v>
      </c>
      <c r="I119" s="74">
        <v>46</v>
      </c>
      <c r="J119" s="74">
        <v>67</v>
      </c>
      <c r="K119" s="74">
        <v>65</v>
      </c>
      <c r="L119" s="74">
        <v>73</v>
      </c>
      <c r="M119" s="87">
        <f t="shared" si="22"/>
        <v>570</v>
      </c>
      <c r="N119" s="74">
        <v>75</v>
      </c>
      <c r="O119" s="74">
        <v>65</v>
      </c>
      <c r="P119" s="74">
        <v>67</v>
      </c>
      <c r="Q119" s="74">
        <v>53</v>
      </c>
      <c r="R119" s="74">
        <v>70</v>
      </c>
      <c r="S119" s="74">
        <v>53</v>
      </c>
      <c r="T119" s="74">
        <v>63</v>
      </c>
      <c r="U119" s="74">
        <v>68</v>
      </c>
      <c r="V119" s="74">
        <v>63</v>
      </c>
      <c r="W119" s="85">
        <f t="shared" si="23"/>
        <v>577</v>
      </c>
      <c r="X119" s="78">
        <v>64</v>
      </c>
      <c r="Y119" s="78">
        <v>57</v>
      </c>
      <c r="Z119" s="78">
        <v>55</v>
      </c>
      <c r="AA119" s="78">
        <v>48</v>
      </c>
      <c r="AB119" s="78">
        <v>51</v>
      </c>
      <c r="AC119" s="78">
        <v>64</v>
      </c>
      <c r="AD119" s="78">
        <v>68</v>
      </c>
      <c r="AE119" s="78">
        <v>57</v>
      </c>
      <c r="AF119" s="78">
        <v>43</v>
      </c>
      <c r="AG119" s="127">
        <f t="shared" si="24"/>
        <v>507</v>
      </c>
      <c r="AH119" s="128">
        <v>60</v>
      </c>
      <c r="AI119" s="128">
        <v>53</v>
      </c>
      <c r="AJ119" s="128">
        <v>68</v>
      </c>
      <c r="AK119" s="128">
        <v>49</v>
      </c>
      <c r="AL119" s="128">
        <v>68</v>
      </c>
      <c r="AM119" s="128">
        <v>68</v>
      </c>
      <c r="AN119" s="128">
        <v>70</v>
      </c>
      <c r="AO119" s="128">
        <v>60</v>
      </c>
      <c r="AP119" s="127">
        <f t="shared" si="25"/>
        <v>496</v>
      </c>
      <c r="AQ119" s="128">
        <v>87</v>
      </c>
      <c r="AR119" s="128">
        <v>62</v>
      </c>
      <c r="AS119" s="128">
        <v>54</v>
      </c>
      <c r="AT119" s="128">
        <v>55</v>
      </c>
      <c r="AU119" s="128">
        <v>57</v>
      </c>
      <c r="AV119" s="128">
        <v>43</v>
      </c>
      <c r="AW119" s="128">
        <v>63</v>
      </c>
      <c r="AX119" s="128">
        <v>69</v>
      </c>
      <c r="AY119" s="128">
        <v>54</v>
      </c>
      <c r="AZ119" s="127">
        <f t="shared" si="26"/>
        <v>544</v>
      </c>
      <c r="BA119" s="129">
        <v>63</v>
      </c>
      <c r="BB119" s="129">
        <v>60</v>
      </c>
      <c r="BC119" s="129">
        <v>48</v>
      </c>
      <c r="BD119" s="129">
        <v>58</v>
      </c>
      <c r="BE119" s="129">
        <v>46</v>
      </c>
      <c r="BF119" s="129">
        <v>71</v>
      </c>
      <c r="BG119" s="129">
        <v>69</v>
      </c>
      <c r="BH119" s="129">
        <v>45</v>
      </c>
      <c r="BI119" s="129">
        <v>55</v>
      </c>
      <c r="BJ119" s="130">
        <f t="shared" si="30"/>
        <v>515</v>
      </c>
      <c r="BK119" s="131">
        <f t="shared" si="31"/>
        <v>3209</v>
      </c>
      <c r="BL119" s="132"/>
      <c r="BM119" s="133">
        <f t="shared" si="32"/>
        <v>67.557894736842101</v>
      </c>
      <c r="BN119" s="79">
        <f>RANK($BM119,$BM$9:$BM270)</f>
        <v>89</v>
      </c>
      <c r="BO119" s="79">
        <f t="shared" si="27"/>
        <v>24</v>
      </c>
      <c r="BP119" s="79">
        <f t="shared" si="28"/>
        <v>24</v>
      </c>
      <c r="BQ119" s="79">
        <f t="shared" si="29"/>
        <v>22</v>
      </c>
      <c r="BR119" s="79">
        <f t="shared" si="33"/>
        <v>21</v>
      </c>
      <c r="BS119" s="79">
        <f t="shared" si="34"/>
        <v>22</v>
      </c>
      <c r="BT119" s="79">
        <f t="shared" si="35"/>
        <v>24</v>
      </c>
      <c r="BU119" s="134">
        <f t="shared" si="36"/>
        <v>137</v>
      </c>
      <c r="BV119" s="134"/>
      <c r="BW119" s="80">
        <f t="shared" si="37"/>
        <v>0</v>
      </c>
      <c r="BX119" s="81">
        <f t="shared" si="38"/>
        <v>0</v>
      </c>
      <c r="BY119" s="81">
        <f t="shared" si="39"/>
        <v>1</v>
      </c>
      <c r="BZ119" s="81">
        <f t="shared" si="40"/>
        <v>0</v>
      </c>
      <c r="CE119" s="22"/>
    </row>
    <row r="120" spans="1:83" s="8" customFormat="1" ht="30" customHeight="1">
      <c r="A120" s="111">
        <v>112</v>
      </c>
      <c r="B120" s="126" t="s">
        <v>271</v>
      </c>
      <c r="C120" s="90" t="s">
        <v>272</v>
      </c>
      <c r="D120" s="74">
        <v>70</v>
      </c>
      <c r="E120" s="74">
        <v>63</v>
      </c>
      <c r="F120" s="74">
        <v>66</v>
      </c>
      <c r="G120" s="74">
        <v>48</v>
      </c>
      <c r="H120" s="74">
        <v>63</v>
      </c>
      <c r="I120" s="83">
        <v>51</v>
      </c>
      <c r="J120" s="74">
        <v>63</v>
      </c>
      <c r="K120" s="74">
        <v>68</v>
      </c>
      <c r="L120" s="74">
        <v>71</v>
      </c>
      <c r="M120" s="87">
        <f t="shared" si="22"/>
        <v>563</v>
      </c>
      <c r="N120" s="74">
        <v>69</v>
      </c>
      <c r="O120" s="74">
        <v>90</v>
      </c>
      <c r="P120" s="74">
        <v>90</v>
      </c>
      <c r="Q120" s="74">
        <v>74</v>
      </c>
      <c r="R120" s="74">
        <v>69</v>
      </c>
      <c r="S120" s="74">
        <v>77</v>
      </c>
      <c r="T120" s="74">
        <v>63</v>
      </c>
      <c r="U120" s="74">
        <v>71</v>
      </c>
      <c r="V120" s="74">
        <v>68</v>
      </c>
      <c r="W120" s="85">
        <f t="shared" si="23"/>
        <v>671</v>
      </c>
      <c r="X120" s="78">
        <v>73</v>
      </c>
      <c r="Y120" s="78">
        <v>67</v>
      </c>
      <c r="Z120" s="78">
        <v>49</v>
      </c>
      <c r="AA120" s="78">
        <v>64</v>
      </c>
      <c r="AB120" s="78">
        <v>60</v>
      </c>
      <c r="AC120" s="78">
        <v>67</v>
      </c>
      <c r="AD120" s="78">
        <v>72</v>
      </c>
      <c r="AE120" s="78">
        <v>58</v>
      </c>
      <c r="AF120" s="78">
        <v>50</v>
      </c>
      <c r="AG120" s="127">
        <f t="shared" si="24"/>
        <v>560</v>
      </c>
      <c r="AH120" s="128">
        <v>67</v>
      </c>
      <c r="AI120" s="128">
        <v>43</v>
      </c>
      <c r="AJ120" s="128">
        <v>68</v>
      </c>
      <c r="AK120" s="128">
        <v>68</v>
      </c>
      <c r="AL120" s="128">
        <v>59</v>
      </c>
      <c r="AM120" s="128">
        <v>68</v>
      </c>
      <c r="AN120" s="128">
        <v>72</v>
      </c>
      <c r="AO120" s="128">
        <v>64</v>
      </c>
      <c r="AP120" s="127">
        <f t="shared" si="25"/>
        <v>509</v>
      </c>
      <c r="AQ120" s="128">
        <v>47</v>
      </c>
      <c r="AR120" s="128">
        <v>55</v>
      </c>
      <c r="AS120" s="128">
        <v>49</v>
      </c>
      <c r="AT120" s="128">
        <v>44</v>
      </c>
      <c r="AU120" s="128">
        <v>44</v>
      </c>
      <c r="AV120" s="128">
        <v>45</v>
      </c>
      <c r="AW120" s="128">
        <v>69</v>
      </c>
      <c r="AX120" s="128">
        <v>69</v>
      </c>
      <c r="AY120" s="128">
        <v>59</v>
      </c>
      <c r="AZ120" s="127">
        <f t="shared" si="26"/>
        <v>481</v>
      </c>
      <c r="BA120" s="129">
        <v>48</v>
      </c>
      <c r="BB120" s="129">
        <v>46</v>
      </c>
      <c r="BC120" s="129">
        <v>49</v>
      </c>
      <c r="BD120" s="129">
        <v>39</v>
      </c>
      <c r="BE120" s="129">
        <v>41</v>
      </c>
      <c r="BF120" s="129">
        <v>54</v>
      </c>
      <c r="BG120" s="129">
        <v>70</v>
      </c>
      <c r="BH120" s="129">
        <v>54</v>
      </c>
      <c r="BI120" s="129">
        <v>58</v>
      </c>
      <c r="BJ120" s="130">
        <f t="shared" si="30"/>
        <v>459</v>
      </c>
      <c r="BK120" s="131">
        <f t="shared" si="31"/>
        <v>3243</v>
      </c>
      <c r="BL120" s="132"/>
      <c r="BM120" s="133">
        <f t="shared" si="32"/>
        <v>68.273684210526326</v>
      </c>
      <c r="BN120" s="79">
        <f>RANK($BM120,$BM$9:$BM271)</f>
        <v>76</v>
      </c>
      <c r="BO120" s="79">
        <f t="shared" si="27"/>
        <v>24</v>
      </c>
      <c r="BP120" s="79">
        <f t="shared" si="28"/>
        <v>24</v>
      </c>
      <c r="BQ120" s="79">
        <f t="shared" si="29"/>
        <v>22</v>
      </c>
      <c r="BR120" s="79">
        <f t="shared" si="33"/>
        <v>21</v>
      </c>
      <c r="BS120" s="79">
        <f t="shared" si="34"/>
        <v>22</v>
      </c>
      <c r="BT120" s="79">
        <f t="shared" si="35"/>
        <v>21</v>
      </c>
      <c r="BU120" s="134">
        <f t="shared" si="36"/>
        <v>134</v>
      </c>
      <c r="BV120" s="134"/>
      <c r="BW120" s="80">
        <f t="shared" si="37"/>
        <v>1</v>
      </c>
      <c r="BX120" s="81">
        <f t="shared" si="38"/>
        <v>0</v>
      </c>
      <c r="BY120" s="81">
        <f t="shared" si="39"/>
        <v>0</v>
      </c>
      <c r="BZ120" s="81">
        <f t="shared" si="40"/>
        <v>0</v>
      </c>
      <c r="CE120" s="22"/>
    </row>
    <row r="121" spans="1:83" s="8" customFormat="1" ht="30" customHeight="1">
      <c r="A121" s="125">
        <v>113</v>
      </c>
      <c r="B121" s="126" t="s">
        <v>273</v>
      </c>
      <c r="C121" s="147" t="s">
        <v>274</v>
      </c>
      <c r="D121" s="74">
        <v>66</v>
      </c>
      <c r="E121" s="74">
        <v>43</v>
      </c>
      <c r="F121" s="74">
        <v>45</v>
      </c>
      <c r="G121" s="83">
        <v>62</v>
      </c>
      <c r="H121" s="74">
        <v>51</v>
      </c>
      <c r="I121" s="78">
        <v>60</v>
      </c>
      <c r="J121" s="74">
        <v>60</v>
      </c>
      <c r="K121" s="74">
        <v>61</v>
      </c>
      <c r="L121" s="74">
        <v>70</v>
      </c>
      <c r="M121" s="87">
        <f t="shared" si="22"/>
        <v>518</v>
      </c>
      <c r="N121" s="74">
        <v>79</v>
      </c>
      <c r="O121" s="74">
        <v>56</v>
      </c>
      <c r="P121" s="74">
        <v>47</v>
      </c>
      <c r="Q121" s="74">
        <v>68</v>
      </c>
      <c r="R121" s="74">
        <v>64</v>
      </c>
      <c r="S121" s="74">
        <v>77</v>
      </c>
      <c r="T121" s="74">
        <v>66</v>
      </c>
      <c r="U121" s="74">
        <v>63</v>
      </c>
      <c r="V121" s="74">
        <v>62</v>
      </c>
      <c r="W121" s="85">
        <f t="shared" si="23"/>
        <v>582</v>
      </c>
      <c r="X121" s="78">
        <v>41</v>
      </c>
      <c r="Y121" s="78">
        <v>71</v>
      </c>
      <c r="Z121" s="78">
        <v>52</v>
      </c>
      <c r="AA121" s="78">
        <v>53</v>
      </c>
      <c r="AB121" s="78">
        <v>53</v>
      </c>
      <c r="AC121" s="78">
        <v>67</v>
      </c>
      <c r="AD121" s="78">
        <v>63</v>
      </c>
      <c r="AE121" s="78">
        <v>61</v>
      </c>
      <c r="AF121" s="78">
        <v>40</v>
      </c>
      <c r="AG121" s="127">
        <f t="shared" si="24"/>
        <v>501</v>
      </c>
      <c r="AH121" s="128">
        <v>48</v>
      </c>
      <c r="AI121" s="128">
        <v>52</v>
      </c>
      <c r="AJ121" s="128">
        <v>74</v>
      </c>
      <c r="AK121" s="128">
        <v>73</v>
      </c>
      <c r="AL121" s="128">
        <v>55</v>
      </c>
      <c r="AM121" s="128">
        <v>63</v>
      </c>
      <c r="AN121" s="128">
        <v>67</v>
      </c>
      <c r="AO121" s="128">
        <v>59</v>
      </c>
      <c r="AP121" s="127">
        <f t="shared" si="25"/>
        <v>491</v>
      </c>
      <c r="AQ121" s="128">
        <v>58</v>
      </c>
      <c r="AR121" s="128">
        <v>67</v>
      </c>
      <c r="AS121" s="128">
        <v>47</v>
      </c>
      <c r="AT121" s="128">
        <v>46</v>
      </c>
      <c r="AU121" s="128">
        <v>40</v>
      </c>
      <c r="AV121" s="128">
        <v>42</v>
      </c>
      <c r="AW121" s="128">
        <v>70</v>
      </c>
      <c r="AX121" s="128">
        <v>67</v>
      </c>
      <c r="AY121" s="128">
        <v>35</v>
      </c>
      <c r="AZ121" s="127">
        <f t="shared" si="26"/>
        <v>472</v>
      </c>
      <c r="BA121" s="129">
        <v>70</v>
      </c>
      <c r="BB121" s="129">
        <v>57</v>
      </c>
      <c r="BC121" s="129">
        <v>56</v>
      </c>
      <c r="BD121" s="129">
        <v>47</v>
      </c>
      <c r="BE121" s="129">
        <v>46</v>
      </c>
      <c r="BF121" s="129">
        <v>67</v>
      </c>
      <c r="BG121" s="129">
        <v>68</v>
      </c>
      <c r="BH121" s="129">
        <v>53</v>
      </c>
      <c r="BI121" s="129">
        <v>53</v>
      </c>
      <c r="BJ121" s="130">
        <f t="shared" si="30"/>
        <v>517</v>
      </c>
      <c r="BK121" s="131">
        <f t="shared" si="31"/>
        <v>3081</v>
      </c>
      <c r="BL121" s="132"/>
      <c r="BM121" s="133">
        <f t="shared" si="32"/>
        <v>64.863157894736844</v>
      </c>
      <c r="BN121" s="79">
        <f>RANK($BM121,$BM$9:$BM272)</f>
        <v>114</v>
      </c>
      <c r="BO121" s="79">
        <f t="shared" si="27"/>
        <v>24</v>
      </c>
      <c r="BP121" s="79">
        <f t="shared" si="28"/>
        <v>24</v>
      </c>
      <c r="BQ121" s="79">
        <f t="shared" si="29"/>
        <v>22</v>
      </c>
      <c r="BR121" s="79">
        <f t="shared" si="33"/>
        <v>21</v>
      </c>
      <c r="BS121" s="79">
        <f t="shared" si="34"/>
        <v>22</v>
      </c>
      <c r="BT121" s="79">
        <f t="shared" si="35"/>
        <v>24</v>
      </c>
      <c r="BU121" s="134">
        <f t="shared" si="36"/>
        <v>137</v>
      </c>
      <c r="BV121" s="134"/>
      <c r="BW121" s="80">
        <f t="shared" si="37"/>
        <v>0</v>
      </c>
      <c r="BX121" s="81">
        <f t="shared" si="38"/>
        <v>0</v>
      </c>
      <c r="BY121" s="81">
        <f t="shared" si="39"/>
        <v>1</v>
      </c>
      <c r="BZ121" s="81">
        <f t="shared" si="40"/>
        <v>0</v>
      </c>
      <c r="CE121" s="22"/>
    </row>
    <row r="122" spans="1:83" s="8" customFormat="1" ht="30" customHeight="1">
      <c r="A122" s="111">
        <v>114</v>
      </c>
      <c r="B122" s="126" t="s">
        <v>275</v>
      </c>
      <c r="C122" s="90" t="s">
        <v>276</v>
      </c>
      <c r="D122" s="74">
        <v>78</v>
      </c>
      <c r="E122" s="74">
        <v>52</v>
      </c>
      <c r="F122" s="74">
        <v>45</v>
      </c>
      <c r="G122" s="74">
        <v>46</v>
      </c>
      <c r="H122" s="74">
        <v>65</v>
      </c>
      <c r="I122" s="74">
        <v>52</v>
      </c>
      <c r="J122" s="74">
        <v>72</v>
      </c>
      <c r="K122" s="74">
        <v>56</v>
      </c>
      <c r="L122" s="74">
        <v>74</v>
      </c>
      <c r="M122" s="87">
        <f t="shared" si="22"/>
        <v>540</v>
      </c>
      <c r="N122" s="74">
        <v>72</v>
      </c>
      <c r="O122" s="74">
        <v>64</v>
      </c>
      <c r="P122" s="74">
        <v>61</v>
      </c>
      <c r="Q122" s="74">
        <v>43</v>
      </c>
      <c r="R122" s="74">
        <v>57</v>
      </c>
      <c r="S122" s="74">
        <v>72</v>
      </c>
      <c r="T122" s="74">
        <v>69</v>
      </c>
      <c r="U122" s="74">
        <v>69</v>
      </c>
      <c r="V122" s="74">
        <v>68</v>
      </c>
      <c r="W122" s="85">
        <f t="shared" si="23"/>
        <v>575</v>
      </c>
      <c r="X122" s="78">
        <v>60</v>
      </c>
      <c r="Y122" s="78">
        <v>46</v>
      </c>
      <c r="Z122" s="78">
        <v>49</v>
      </c>
      <c r="AA122" s="78">
        <v>48</v>
      </c>
      <c r="AB122" s="78">
        <v>54</v>
      </c>
      <c r="AC122" s="78">
        <v>65</v>
      </c>
      <c r="AD122" s="78">
        <v>67</v>
      </c>
      <c r="AE122" s="78">
        <v>59</v>
      </c>
      <c r="AF122" s="78">
        <v>48</v>
      </c>
      <c r="AG122" s="127">
        <f t="shared" si="24"/>
        <v>496</v>
      </c>
      <c r="AH122" s="128">
        <v>63</v>
      </c>
      <c r="AI122" s="128">
        <v>63</v>
      </c>
      <c r="AJ122" s="128">
        <v>63</v>
      </c>
      <c r="AK122" s="128">
        <v>54</v>
      </c>
      <c r="AL122" s="128">
        <v>54</v>
      </c>
      <c r="AM122" s="128">
        <v>70</v>
      </c>
      <c r="AN122" s="128">
        <v>72</v>
      </c>
      <c r="AO122" s="128">
        <v>72</v>
      </c>
      <c r="AP122" s="127">
        <f t="shared" si="25"/>
        <v>511</v>
      </c>
      <c r="AQ122" s="128">
        <v>50</v>
      </c>
      <c r="AR122" s="128">
        <v>58</v>
      </c>
      <c r="AS122" s="128">
        <v>52</v>
      </c>
      <c r="AT122" s="128">
        <v>60</v>
      </c>
      <c r="AU122" s="128">
        <v>42</v>
      </c>
      <c r="AV122" s="128">
        <v>45</v>
      </c>
      <c r="AW122" s="128">
        <v>69</v>
      </c>
      <c r="AX122" s="128">
        <v>69</v>
      </c>
      <c r="AY122" s="128">
        <v>52</v>
      </c>
      <c r="AZ122" s="127">
        <f t="shared" si="26"/>
        <v>497</v>
      </c>
      <c r="BA122" s="129">
        <v>59</v>
      </c>
      <c r="BB122" s="129">
        <v>69</v>
      </c>
      <c r="BC122" s="129">
        <v>51</v>
      </c>
      <c r="BD122" s="129">
        <v>55</v>
      </c>
      <c r="BE122" s="129">
        <v>46</v>
      </c>
      <c r="BF122" s="129">
        <v>54</v>
      </c>
      <c r="BG122" s="129">
        <v>70</v>
      </c>
      <c r="BH122" s="129">
        <v>67</v>
      </c>
      <c r="BI122" s="129">
        <v>61</v>
      </c>
      <c r="BJ122" s="130">
        <f t="shared" si="30"/>
        <v>532</v>
      </c>
      <c r="BK122" s="131">
        <f t="shared" si="31"/>
        <v>3151</v>
      </c>
      <c r="BL122" s="132"/>
      <c r="BM122" s="133">
        <f t="shared" si="32"/>
        <v>66.336842105263159</v>
      </c>
      <c r="BN122" s="79">
        <f>RANK($BM122,$BM$9:$BM273)</f>
        <v>102</v>
      </c>
      <c r="BO122" s="79">
        <f t="shared" si="27"/>
        <v>24</v>
      </c>
      <c r="BP122" s="79">
        <f t="shared" si="28"/>
        <v>24</v>
      </c>
      <c r="BQ122" s="79">
        <f t="shared" si="29"/>
        <v>22</v>
      </c>
      <c r="BR122" s="79">
        <f t="shared" si="33"/>
        <v>21</v>
      </c>
      <c r="BS122" s="79">
        <f t="shared" si="34"/>
        <v>22</v>
      </c>
      <c r="BT122" s="79">
        <f t="shared" si="35"/>
        <v>24</v>
      </c>
      <c r="BU122" s="134">
        <f t="shared" si="36"/>
        <v>137</v>
      </c>
      <c r="BV122" s="134"/>
      <c r="BW122" s="80">
        <f t="shared" si="37"/>
        <v>0</v>
      </c>
      <c r="BX122" s="81">
        <f t="shared" si="38"/>
        <v>0</v>
      </c>
      <c r="BY122" s="81">
        <f t="shared" si="39"/>
        <v>1</v>
      </c>
      <c r="BZ122" s="81">
        <f t="shared" si="40"/>
        <v>0</v>
      </c>
    </row>
    <row r="123" spans="1:83" s="8" customFormat="1" ht="30" customHeight="1">
      <c r="A123" s="125">
        <v>115</v>
      </c>
      <c r="B123" s="126" t="s">
        <v>277</v>
      </c>
      <c r="C123" s="90" t="s">
        <v>278</v>
      </c>
      <c r="D123" s="74">
        <v>67</v>
      </c>
      <c r="E123" s="74">
        <v>57</v>
      </c>
      <c r="F123" s="74">
        <v>60</v>
      </c>
      <c r="G123" s="74">
        <v>62</v>
      </c>
      <c r="H123" s="74">
        <v>65</v>
      </c>
      <c r="I123" s="74">
        <v>46</v>
      </c>
      <c r="J123" s="74">
        <v>60</v>
      </c>
      <c r="K123" s="74">
        <v>71</v>
      </c>
      <c r="L123" s="74">
        <v>72</v>
      </c>
      <c r="M123" s="87">
        <f t="shared" si="22"/>
        <v>560</v>
      </c>
      <c r="N123" s="74">
        <v>66</v>
      </c>
      <c r="O123" s="74">
        <v>64</v>
      </c>
      <c r="P123" s="74">
        <v>89</v>
      </c>
      <c r="Q123" s="74">
        <v>67</v>
      </c>
      <c r="R123" s="74">
        <v>65</v>
      </c>
      <c r="S123" s="74">
        <v>52</v>
      </c>
      <c r="T123" s="74">
        <v>66</v>
      </c>
      <c r="U123" s="74">
        <v>72</v>
      </c>
      <c r="V123" s="74">
        <v>69</v>
      </c>
      <c r="W123" s="85">
        <f t="shared" si="23"/>
        <v>610</v>
      </c>
      <c r="X123" s="78">
        <v>62</v>
      </c>
      <c r="Y123" s="78">
        <v>63</v>
      </c>
      <c r="Z123" s="78">
        <v>77</v>
      </c>
      <c r="AA123" s="78">
        <v>51</v>
      </c>
      <c r="AB123" s="78">
        <v>57</v>
      </c>
      <c r="AC123" s="78">
        <v>66</v>
      </c>
      <c r="AD123" s="78">
        <v>65</v>
      </c>
      <c r="AE123" s="78">
        <v>64</v>
      </c>
      <c r="AF123" s="78">
        <v>43</v>
      </c>
      <c r="AG123" s="127">
        <f t="shared" si="24"/>
        <v>548</v>
      </c>
      <c r="AH123" s="128">
        <v>56</v>
      </c>
      <c r="AI123" s="128">
        <v>63</v>
      </c>
      <c r="AJ123" s="128">
        <v>71</v>
      </c>
      <c r="AK123" s="128">
        <v>55</v>
      </c>
      <c r="AL123" s="128">
        <v>72</v>
      </c>
      <c r="AM123" s="128">
        <v>66</v>
      </c>
      <c r="AN123" s="128">
        <v>69</v>
      </c>
      <c r="AO123" s="128">
        <v>54</v>
      </c>
      <c r="AP123" s="127">
        <f t="shared" si="25"/>
        <v>506</v>
      </c>
      <c r="AQ123" s="128">
        <v>81</v>
      </c>
      <c r="AR123" s="128">
        <v>67</v>
      </c>
      <c r="AS123" s="128">
        <v>49</v>
      </c>
      <c r="AT123" s="128">
        <v>64</v>
      </c>
      <c r="AU123" s="128">
        <v>53</v>
      </c>
      <c r="AV123" s="128">
        <v>45</v>
      </c>
      <c r="AW123" s="128">
        <v>71</v>
      </c>
      <c r="AX123" s="128">
        <v>69</v>
      </c>
      <c r="AY123" s="128">
        <v>48</v>
      </c>
      <c r="AZ123" s="127">
        <f t="shared" si="26"/>
        <v>547</v>
      </c>
      <c r="BA123" s="129">
        <v>67</v>
      </c>
      <c r="BB123" s="129">
        <v>68</v>
      </c>
      <c r="BC123" s="129">
        <v>56</v>
      </c>
      <c r="BD123" s="129">
        <v>55</v>
      </c>
      <c r="BE123" s="129">
        <v>58</v>
      </c>
      <c r="BF123" s="129">
        <v>73</v>
      </c>
      <c r="BG123" s="129">
        <v>72</v>
      </c>
      <c r="BH123" s="129">
        <v>60</v>
      </c>
      <c r="BI123" s="129">
        <v>67</v>
      </c>
      <c r="BJ123" s="130">
        <f t="shared" si="30"/>
        <v>576</v>
      </c>
      <c r="BK123" s="131">
        <f t="shared" si="31"/>
        <v>3347</v>
      </c>
      <c r="BL123" s="132"/>
      <c r="BM123" s="133">
        <f t="shared" si="32"/>
        <v>70.463157894736838</v>
      </c>
      <c r="BN123" s="79">
        <f>RANK($BM123,$BM$9:$BM274)</f>
        <v>68</v>
      </c>
      <c r="BO123" s="79">
        <f t="shared" si="27"/>
        <v>24</v>
      </c>
      <c r="BP123" s="79">
        <f t="shared" si="28"/>
        <v>24</v>
      </c>
      <c r="BQ123" s="79">
        <f t="shared" si="29"/>
        <v>22</v>
      </c>
      <c r="BR123" s="79">
        <f t="shared" si="33"/>
        <v>21</v>
      </c>
      <c r="BS123" s="79">
        <f t="shared" si="34"/>
        <v>22</v>
      </c>
      <c r="BT123" s="79">
        <f t="shared" si="35"/>
        <v>24</v>
      </c>
      <c r="BU123" s="134">
        <f t="shared" si="36"/>
        <v>137</v>
      </c>
      <c r="BV123" s="134"/>
      <c r="BW123" s="80">
        <f t="shared" si="37"/>
        <v>0</v>
      </c>
      <c r="BX123" s="81">
        <f t="shared" si="38"/>
        <v>0</v>
      </c>
      <c r="BY123" s="81">
        <f t="shared" si="39"/>
        <v>0</v>
      </c>
      <c r="BZ123" s="81">
        <f t="shared" si="40"/>
        <v>1</v>
      </c>
    </row>
    <row r="124" spans="1:83" s="8" customFormat="1" ht="30" customHeight="1">
      <c r="A124" s="111">
        <v>116</v>
      </c>
      <c r="B124" s="126" t="s">
        <v>279</v>
      </c>
      <c r="C124" s="90" t="s">
        <v>280</v>
      </c>
      <c r="D124" s="74">
        <v>79</v>
      </c>
      <c r="E124" s="74">
        <v>84</v>
      </c>
      <c r="F124" s="74">
        <v>74</v>
      </c>
      <c r="G124" s="74">
        <v>59</v>
      </c>
      <c r="H124" s="74">
        <v>68</v>
      </c>
      <c r="I124" s="74">
        <v>53</v>
      </c>
      <c r="J124" s="74">
        <v>69</v>
      </c>
      <c r="K124" s="74">
        <v>72</v>
      </c>
      <c r="L124" s="74">
        <v>72</v>
      </c>
      <c r="M124" s="87">
        <f t="shared" si="22"/>
        <v>630</v>
      </c>
      <c r="N124" s="74">
        <v>82</v>
      </c>
      <c r="O124" s="74">
        <v>78</v>
      </c>
      <c r="P124" s="74">
        <v>82</v>
      </c>
      <c r="Q124" s="74">
        <v>62</v>
      </c>
      <c r="R124" s="74">
        <v>69</v>
      </c>
      <c r="S124" s="74">
        <v>77</v>
      </c>
      <c r="T124" s="74">
        <v>66</v>
      </c>
      <c r="U124" s="74">
        <v>74</v>
      </c>
      <c r="V124" s="74">
        <v>71</v>
      </c>
      <c r="W124" s="85">
        <f t="shared" si="23"/>
        <v>661</v>
      </c>
      <c r="X124" s="78">
        <v>71</v>
      </c>
      <c r="Y124" s="78">
        <v>76</v>
      </c>
      <c r="Z124" s="78">
        <v>53</v>
      </c>
      <c r="AA124" s="78">
        <v>58</v>
      </c>
      <c r="AB124" s="78">
        <v>65</v>
      </c>
      <c r="AC124" s="78">
        <v>65</v>
      </c>
      <c r="AD124" s="78">
        <v>70</v>
      </c>
      <c r="AE124" s="78">
        <v>66</v>
      </c>
      <c r="AF124" s="78">
        <v>50</v>
      </c>
      <c r="AG124" s="127">
        <f t="shared" si="24"/>
        <v>574</v>
      </c>
      <c r="AH124" s="128">
        <v>81</v>
      </c>
      <c r="AI124" s="128">
        <v>67</v>
      </c>
      <c r="AJ124" s="128">
        <v>64</v>
      </c>
      <c r="AK124" s="128">
        <v>61</v>
      </c>
      <c r="AL124" s="128">
        <v>80</v>
      </c>
      <c r="AM124" s="128">
        <v>65</v>
      </c>
      <c r="AN124" s="128">
        <v>72</v>
      </c>
      <c r="AO124" s="128">
        <v>66</v>
      </c>
      <c r="AP124" s="127">
        <f t="shared" si="25"/>
        <v>556</v>
      </c>
      <c r="AQ124" s="128">
        <v>47</v>
      </c>
      <c r="AR124" s="128">
        <v>55</v>
      </c>
      <c r="AS124" s="128">
        <v>59</v>
      </c>
      <c r="AT124" s="128">
        <v>51</v>
      </c>
      <c r="AU124" s="128">
        <v>59</v>
      </c>
      <c r="AV124" s="128">
        <v>47</v>
      </c>
      <c r="AW124" s="128">
        <v>72</v>
      </c>
      <c r="AX124" s="128">
        <v>71</v>
      </c>
      <c r="AY124" s="128">
        <v>52</v>
      </c>
      <c r="AZ124" s="127">
        <f t="shared" si="26"/>
        <v>513</v>
      </c>
      <c r="BA124" s="129">
        <v>76</v>
      </c>
      <c r="BB124" s="129">
        <v>60</v>
      </c>
      <c r="BC124" s="129">
        <v>72</v>
      </c>
      <c r="BD124" s="129">
        <v>65</v>
      </c>
      <c r="BE124" s="129">
        <v>80</v>
      </c>
      <c r="BF124" s="129">
        <v>58</v>
      </c>
      <c r="BG124" s="129">
        <v>73</v>
      </c>
      <c r="BH124" s="129">
        <v>65</v>
      </c>
      <c r="BI124" s="129">
        <v>65</v>
      </c>
      <c r="BJ124" s="130">
        <f t="shared" si="30"/>
        <v>614</v>
      </c>
      <c r="BK124" s="131">
        <f t="shared" si="31"/>
        <v>3548</v>
      </c>
      <c r="BL124" s="132"/>
      <c r="BM124" s="133">
        <f t="shared" si="32"/>
        <v>74.694736842105257</v>
      </c>
      <c r="BN124" s="79">
        <f>RANK($BM124,$BM$9:$BM275)</f>
        <v>31</v>
      </c>
      <c r="BO124" s="79">
        <f t="shared" si="27"/>
        <v>24</v>
      </c>
      <c r="BP124" s="79">
        <f t="shared" si="28"/>
        <v>24</v>
      </c>
      <c r="BQ124" s="79">
        <f t="shared" si="29"/>
        <v>22</v>
      </c>
      <c r="BR124" s="79">
        <f t="shared" si="33"/>
        <v>21</v>
      </c>
      <c r="BS124" s="79">
        <f t="shared" si="34"/>
        <v>22</v>
      </c>
      <c r="BT124" s="79">
        <f t="shared" si="35"/>
        <v>24</v>
      </c>
      <c r="BU124" s="134">
        <f t="shared" si="36"/>
        <v>137</v>
      </c>
      <c r="BV124" s="134"/>
      <c r="BW124" s="80">
        <f t="shared" si="37"/>
        <v>0</v>
      </c>
      <c r="BX124" s="81">
        <f t="shared" si="38"/>
        <v>0</v>
      </c>
      <c r="BY124" s="81">
        <f t="shared" si="39"/>
        <v>0</v>
      </c>
      <c r="BZ124" s="81">
        <f t="shared" si="40"/>
        <v>1</v>
      </c>
    </row>
    <row r="125" spans="1:83" s="8" customFormat="1" ht="30" customHeight="1">
      <c r="A125" s="125">
        <v>117</v>
      </c>
      <c r="B125" s="126" t="s">
        <v>281</v>
      </c>
      <c r="C125" s="90" t="s">
        <v>282</v>
      </c>
      <c r="D125" s="74">
        <v>65</v>
      </c>
      <c r="E125" s="74">
        <v>42</v>
      </c>
      <c r="F125" s="74">
        <v>40</v>
      </c>
      <c r="G125" s="74">
        <v>57</v>
      </c>
      <c r="H125" s="74">
        <v>58</v>
      </c>
      <c r="I125" s="83">
        <v>44</v>
      </c>
      <c r="J125" s="74">
        <v>63</v>
      </c>
      <c r="K125" s="74">
        <v>55</v>
      </c>
      <c r="L125" s="74">
        <v>66</v>
      </c>
      <c r="M125" s="87">
        <f t="shared" si="22"/>
        <v>490</v>
      </c>
      <c r="N125" s="74">
        <v>69</v>
      </c>
      <c r="O125" s="74">
        <v>57</v>
      </c>
      <c r="P125" s="74">
        <v>51</v>
      </c>
      <c r="Q125" s="74">
        <v>42</v>
      </c>
      <c r="R125" s="74">
        <v>59</v>
      </c>
      <c r="S125" s="74">
        <v>55</v>
      </c>
      <c r="T125" s="74">
        <v>66</v>
      </c>
      <c r="U125" s="74">
        <v>63</v>
      </c>
      <c r="V125" s="74">
        <v>66</v>
      </c>
      <c r="W125" s="85">
        <f t="shared" si="23"/>
        <v>528</v>
      </c>
      <c r="X125" s="78">
        <v>42</v>
      </c>
      <c r="Y125" s="78">
        <v>44</v>
      </c>
      <c r="Z125" s="78">
        <v>42</v>
      </c>
      <c r="AA125" s="78">
        <v>45</v>
      </c>
      <c r="AB125" s="78">
        <v>43</v>
      </c>
      <c r="AC125" s="78">
        <v>61</v>
      </c>
      <c r="AD125" s="78">
        <v>63</v>
      </c>
      <c r="AE125" s="78">
        <v>54</v>
      </c>
      <c r="AF125" s="78">
        <v>49</v>
      </c>
      <c r="AG125" s="127">
        <f t="shared" si="24"/>
        <v>443</v>
      </c>
      <c r="AH125" s="128">
        <v>49</v>
      </c>
      <c r="AI125" s="128">
        <v>51</v>
      </c>
      <c r="AJ125" s="128">
        <v>73</v>
      </c>
      <c r="AK125" s="128">
        <v>40</v>
      </c>
      <c r="AL125" s="128">
        <v>50</v>
      </c>
      <c r="AM125" s="128">
        <v>68</v>
      </c>
      <c r="AN125" s="128">
        <v>63</v>
      </c>
      <c r="AO125" s="128">
        <v>62</v>
      </c>
      <c r="AP125" s="127">
        <f t="shared" si="25"/>
        <v>456</v>
      </c>
      <c r="AQ125" s="128">
        <v>51</v>
      </c>
      <c r="AR125" s="128">
        <v>48</v>
      </c>
      <c r="AS125" s="128">
        <v>55</v>
      </c>
      <c r="AT125" s="128">
        <v>52</v>
      </c>
      <c r="AU125" s="128">
        <v>46</v>
      </c>
      <c r="AV125" s="128">
        <v>41</v>
      </c>
      <c r="AW125" s="128">
        <v>66</v>
      </c>
      <c r="AX125" s="128">
        <v>65</v>
      </c>
      <c r="AY125" s="128">
        <v>46</v>
      </c>
      <c r="AZ125" s="127">
        <f t="shared" si="26"/>
        <v>470</v>
      </c>
      <c r="BA125" s="129">
        <v>68</v>
      </c>
      <c r="BB125" s="129">
        <v>56</v>
      </c>
      <c r="BC125" s="129">
        <v>49</v>
      </c>
      <c r="BD125" s="129">
        <v>64</v>
      </c>
      <c r="BE125" s="129">
        <v>43</v>
      </c>
      <c r="BF125" s="129">
        <v>66</v>
      </c>
      <c r="BG125" s="129">
        <v>67</v>
      </c>
      <c r="BH125" s="129">
        <v>40</v>
      </c>
      <c r="BI125" s="129">
        <v>52</v>
      </c>
      <c r="BJ125" s="130">
        <f t="shared" si="30"/>
        <v>505</v>
      </c>
      <c r="BK125" s="131">
        <f t="shared" si="31"/>
        <v>2892</v>
      </c>
      <c r="BL125" s="132"/>
      <c r="BM125" s="133">
        <f t="shared" si="32"/>
        <v>60.884210526315783</v>
      </c>
      <c r="BN125" s="79">
        <f>RANK($BM125,$BM$9:$BM276)</f>
        <v>140</v>
      </c>
      <c r="BO125" s="79">
        <f t="shared" si="27"/>
        <v>24</v>
      </c>
      <c r="BP125" s="79">
        <f t="shared" si="28"/>
        <v>24</v>
      </c>
      <c r="BQ125" s="79">
        <f t="shared" si="29"/>
        <v>22</v>
      </c>
      <c r="BR125" s="79">
        <f t="shared" si="33"/>
        <v>21</v>
      </c>
      <c r="BS125" s="79">
        <f t="shared" si="34"/>
        <v>22</v>
      </c>
      <c r="BT125" s="79">
        <f t="shared" si="35"/>
        <v>24</v>
      </c>
      <c r="BU125" s="134">
        <f t="shared" si="36"/>
        <v>137</v>
      </c>
      <c r="BV125" s="134"/>
      <c r="BW125" s="80">
        <f t="shared" si="37"/>
        <v>0</v>
      </c>
      <c r="BX125" s="81">
        <f t="shared" si="38"/>
        <v>0</v>
      </c>
      <c r="BY125" s="81">
        <f t="shared" si="39"/>
        <v>1</v>
      </c>
      <c r="BZ125" s="81">
        <f t="shared" si="40"/>
        <v>0</v>
      </c>
    </row>
    <row r="126" spans="1:83" s="8" customFormat="1" ht="30" customHeight="1">
      <c r="A126" s="111">
        <v>118</v>
      </c>
      <c r="B126" s="126" t="s">
        <v>283</v>
      </c>
      <c r="C126" s="90" t="s">
        <v>284</v>
      </c>
      <c r="D126" s="74">
        <v>76</v>
      </c>
      <c r="E126" s="74">
        <v>56</v>
      </c>
      <c r="F126" s="74">
        <v>60</v>
      </c>
      <c r="G126" s="74">
        <v>55</v>
      </c>
      <c r="H126" s="74">
        <v>77</v>
      </c>
      <c r="I126" s="74">
        <v>53</v>
      </c>
      <c r="J126" s="74">
        <v>72</v>
      </c>
      <c r="K126" s="74">
        <v>60</v>
      </c>
      <c r="L126" s="74">
        <v>73</v>
      </c>
      <c r="M126" s="87">
        <f t="shared" si="22"/>
        <v>582</v>
      </c>
      <c r="N126" s="74">
        <v>77</v>
      </c>
      <c r="O126" s="74">
        <v>76</v>
      </c>
      <c r="P126" s="74">
        <v>76</v>
      </c>
      <c r="Q126" s="74">
        <v>63</v>
      </c>
      <c r="R126" s="74">
        <v>76</v>
      </c>
      <c r="S126" s="74">
        <v>59</v>
      </c>
      <c r="T126" s="74">
        <v>63</v>
      </c>
      <c r="U126" s="74">
        <v>72</v>
      </c>
      <c r="V126" s="74">
        <v>72</v>
      </c>
      <c r="W126" s="85">
        <f t="shared" si="23"/>
        <v>634</v>
      </c>
      <c r="X126" s="78">
        <v>67</v>
      </c>
      <c r="Y126" s="78">
        <v>67</v>
      </c>
      <c r="Z126" s="78">
        <v>63</v>
      </c>
      <c r="AA126" s="78">
        <v>51</v>
      </c>
      <c r="AB126" s="78">
        <v>58</v>
      </c>
      <c r="AC126" s="78">
        <v>63</v>
      </c>
      <c r="AD126" s="78">
        <v>72</v>
      </c>
      <c r="AE126" s="78">
        <v>67</v>
      </c>
      <c r="AF126" s="78">
        <v>48</v>
      </c>
      <c r="AG126" s="127">
        <f t="shared" si="24"/>
        <v>556</v>
      </c>
      <c r="AH126" s="128">
        <v>77</v>
      </c>
      <c r="AI126" s="128">
        <v>54</v>
      </c>
      <c r="AJ126" s="128">
        <v>63</v>
      </c>
      <c r="AK126" s="128">
        <v>59</v>
      </c>
      <c r="AL126" s="128">
        <v>56</v>
      </c>
      <c r="AM126" s="128">
        <v>67</v>
      </c>
      <c r="AN126" s="128">
        <v>72</v>
      </c>
      <c r="AO126" s="128">
        <v>61</v>
      </c>
      <c r="AP126" s="127">
        <f t="shared" si="25"/>
        <v>509</v>
      </c>
      <c r="AQ126" s="128">
        <v>65</v>
      </c>
      <c r="AR126" s="128">
        <v>66</v>
      </c>
      <c r="AS126" s="128">
        <v>54</v>
      </c>
      <c r="AT126" s="128">
        <v>56</v>
      </c>
      <c r="AU126" s="128">
        <v>54</v>
      </c>
      <c r="AV126" s="128">
        <v>48</v>
      </c>
      <c r="AW126" s="128">
        <v>71</v>
      </c>
      <c r="AX126" s="128">
        <v>66</v>
      </c>
      <c r="AY126" s="128">
        <v>52</v>
      </c>
      <c r="AZ126" s="127">
        <f t="shared" si="26"/>
        <v>532</v>
      </c>
      <c r="BA126" s="129">
        <v>64</v>
      </c>
      <c r="BB126" s="129">
        <v>84</v>
      </c>
      <c r="BC126" s="129">
        <v>69</v>
      </c>
      <c r="BD126" s="129">
        <v>76</v>
      </c>
      <c r="BE126" s="129">
        <v>56</v>
      </c>
      <c r="BF126" s="129">
        <v>60</v>
      </c>
      <c r="BG126" s="129">
        <v>70</v>
      </c>
      <c r="BH126" s="129">
        <v>54</v>
      </c>
      <c r="BI126" s="129">
        <v>55</v>
      </c>
      <c r="BJ126" s="130">
        <f t="shared" si="30"/>
        <v>588</v>
      </c>
      <c r="BK126" s="131">
        <f t="shared" si="31"/>
        <v>3401</v>
      </c>
      <c r="BL126" s="132"/>
      <c r="BM126" s="133">
        <f t="shared" si="32"/>
        <v>71.599999999999994</v>
      </c>
      <c r="BN126" s="79">
        <f>RANK($BM126,$BM$9:$BM277)</f>
        <v>59</v>
      </c>
      <c r="BO126" s="79">
        <f t="shared" si="27"/>
        <v>24</v>
      </c>
      <c r="BP126" s="79">
        <f t="shared" si="28"/>
        <v>24</v>
      </c>
      <c r="BQ126" s="79">
        <f t="shared" si="29"/>
        <v>22</v>
      </c>
      <c r="BR126" s="79">
        <f t="shared" si="33"/>
        <v>21</v>
      </c>
      <c r="BS126" s="79">
        <f t="shared" si="34"/>
        <v>22</v>
      </c>
      <c r="BT126" s="79">
        <f t="shared" si="35"/>
        <v>24</v>
      </c>
      <c r="BU126" s="134">
        <f t="shared" si="36"/>
        <v>137</v>
      </c>
      <c r="BV126" s="134"/>
      <c r="BW126" s="80">
        <f t="shared" si="37"/>
        <v>0</v>
      </c>
      <c r="BX126" s="81">
        <f t="shared" si="38"/>
        <v>0</v>
      </c>
      <c r="BY126" s="81">
        <f t="shared" si="39"/>
        <v>0</v>
      </c>
      <c r="BZ126" s="81">
        <f t="shared" si="40"/>
        <v>1</v>
      </c>
    </row>
    <row r="127" spans="1:83" s="8" customFormat="1" ht="30" customHeight="1">
      <c r="A127" s="125">
        <v>119</v>
      </c>
      <c r="B127" s="126" t="s">
        <v>285</v>
      </c>
      <c r="C127" s="90" t="s">
        <v>286</v>
      </c>
      <c r="D127" s="74">
        <v>71</v>
      </c>
      <c r="E127" s="74">
        <v>53</v>
      </c>
      <c r="F127" s="74">
        <v>45</v>
      </c>
      <c r="G127" s="74">
        <v>61</v>
      </c>
      <c r="H127" s="74">
        <v>61</v>
      </c>
      <c r="I127" s="83">
        <v>60</v>
      </c>
      <c r="J127" s="74">
        <v>66</v>
      </c>
      <c r="K127" s="74">
        <v>58</v>
      </c>
      <c r="L127" s="74">
        <v>65</v>
      </c>
      <c r="M127" s="87">
        <f t="shared" si="22"/>
        <v>540</v>
      </c>
      <c r="N127" s="74">
        <v>67</v>
      </c>
      <c r="O127" s="74">
        <v>56</v>
      </c>
      <c r="P127" s="74">
        <v>60</v>
      </c>
      <c r="Q127" s="74">
        <v>57</v>
      </c>
      <c r="R127" s="74">
        <v>73</v>
      </c>
      <c r="S127" s="74">
        <v>51</v>
      </c>
      <c r="T127" s="74">
        <v>63</v>
      </c>
      <c r="U127" s="74">
        <v>66</v>
      </c>
      <c r="V127" s="74">
        <v>64</v>
      </c>
      <c r="W127" s="85">
        <f t="shared" si="23"/>
        <v>557</v>
      </c>
      <c r="X127" s="78">
        <v>78</v>
      </c>
      <c r="Y127" s="78">
        <v>68</v>
      </c>
      <c r="Z127" s="78">
        <v>53</v>
      </c>
      <c r="AA127" s="78">
        <v>50</v>
      </c>
      <c r="AB127" s="78">
        <v>52</v>
      </c>
      <c r="AC127" s="78">
        <v>60</v>
      </c>
      <c r="AD127" s="78">
        <v>65</v>
      </c>
      <c r="AE127" s="78">
        <v>67</v>
      </c>
      <c r="AF127" s="78">
        <v>44</v>
      </c>
      <c r="AG127" s="127">
        <f t="shared" si="24"/>
        <v>537</v>
      </c>
      <c r="AH127" s="128">
        <v>67</v>
      </c>
      <c r="AI127" s="128">
        <v>64</v>
      </c>
      <c r="AJ127" s="128">
        <v>69</v>
      </c>
      <c r="AK127" s="128">
        <v>47</v>
      </c>
      <c r="AL127" s="128">
        <v>64</v>
      </c>
      <c r="AM127" s="128">
        <v>72</v>
      </c>
      <c r="AN127" s="128">
        <v>69</v>
      </c>
      <c r="AO127" s="128">
        <v>63</v>
      </c>
      <c r="AP127" s="127">
        <f t="shared" si="25"/>
        <v>515</v>
      </c>
      <c r="AQ127" s="128">
        <v>74</v>
      </c>
      <c r="AR127" s="128">
        <v>56</v>
      </c>
      <c r="AS127" s="128">
        <v>46</v>
      </c>
      <c r="AT127" s="128">
        <v>45</v>
      </c>
      <c r="AU127" s="128">
        <v>41</v>
      </c>
      <c r="AV127" s="128">
        <v>43</v>
      </c>
      <c r="AW127" s="128">
        <v>72</v>
      </c>
      <c r="AX127" s="128">
        <v>69</v>
      </c>
      <c r="AY127" s="128">
        <v>39</v>
      </c>
      <c r="AZ127" s="127">
        <f t="shared" si="26"/>
        <v>485</v>
      </c>
      <c r="BA127" s="129">
        <v>65</v>
      </c>
      <c r="BB127" s="129">
        <v>55</v>
      </c>
      <c r="BC127" s="129">
        <v>51</v>
      </c>
      <c r="BD127" s="129">
        <v>53</v>
      </c>
      <c r="BE127" s="129">
        <v>51</v>
      </c>
      <c r="BF127" s="129">
        <v>64</v>
      </c>
      <c r="BG127" s="129">
        <v>68</v>
      </c>
      <c r="BH127" s="129">
        <v>61</v>
      </c>
      <c r="BI127" s="129">
        <v>62</v>
      </c>
      <c r="BJ127" s="130">
        <f t="shared" si="30"/>
        <v>530</v>
      </c>
      <c r="BK127" s="131">
        <f t="shared" si="31"/>
        <v>3164</v>
      </c>
      <c r="BL127" s="132"/>
      <c r="BM127" s="133">
        <f t="shared" si="32"/>
        <v>66.610526315789471</v>
      </c>
      <c r="BN127" s="79">
        <f>RANK($BM127,$BM$9:$BM278)</f>
        <v>97</v>
      </c>
      <c r="BO127" s="79">
        <f t="shared" si="27"/>
        <v>24</v>
      </c>
      <c r="BP127" s="79">
        <f t="shared" si="28"/>
        <v>24</v>
      </c>
      <c r="BQ127" s="79">
        <f t="shared" si="29"/>
        <v>22</v>
      </c>
      <c r="BR127" s="79">
        <f t="shared" si="33"/>
        <v>21</v>
      </c>
      <c r="BS127" s="79">
        <f t="shared" si="34"/>
        <v>22</v>
      </c>
      <c r="BT127" s="79">
        <f t="shared" si="35"/>
        <v>24</v>
      </c>
      <c r="BU127" s="134">
        <f t="shared" si="36"/>
        <v>137</v>
      </c>
      <c r="BV127" s="134"/>
      <c r="BW127" s="80">
        <f t="shared" si="37"/>
        <v>0</v>
      </c>
      <c r="BX127" s="81">
        <f t="shared" si="38"/>
        <v>0</v>
      </c>
      <c r="BY127" s="81">
        <f t="shared" si="39"/>
        <v>1</v>
      </c>
      <c r="BZ127" s="81">
        <f t="shared" si="40"/>
        <v>0</v>
      </c>
    </row>
    <row r="128" spans="1:83" s="8" customFormat="1" ht="30" customHeight="1">
      <c r="A128" s="111">
        <v>120</v>
      </c>
      <c r="B128" s="126" t="s">
        <v>287</v>
      </c>
      <c r="C128" s="135" t="s">
        <v>288</v>
      </c>
      <c r="D128" s="74">
        <v>46</v>
      </c>
      <c r="E128" s="74">
        <v>40</v>
      </c>
      <c r="F128" s="74">
        <v>17</v>
      </c>
      <c r="G128" s="74">
        <v>55</v>
      </c>
      <c r="H128" s="83">
        <v>51</v>
      </c>
      <c r="I128" s="83">
        <v>40</v>
      </c>
      <c r="J128" s="74">
        <v>56</v>
      </c>
      <c r="K128" s="74">
        <v>55</v>
      </c>
      <c r="L128" s="74">
        <v>65</v>
      </c>
      <c r="M128" s="87">
        <f t="shared" si="22"/>
        <v>425</v>
      </c>
      <c r="N128" s="74">
        <v>56</v>
      </c>
      <c r="O128" s="74">
        <v>40</v>
      </c>
      <c r="P128" s="74">
        <v>63</v>
      </c>
      <c r="Q128" s="74">
        <v>40</v>
      </c>
      <c r="R128" s="74">
        <v>53</v>
      </c>
      <c r="S128" s="74">
        <v>74</v>
      </c>
      <c r="T128" s="74">
        <v>63</v>
      </c>
      <c r="U128" s="74">
        <v>60</v>
      </c>
      <c r="V128" s="74">
        <v>61</v>
      </c>
      <c r="W128" s="85">
        <f t="shared" si="23"/>
        <v>510</v>
      </c>
      <c r="X128" s="78">
        <v>51</v>
      </c>
      <c r="Y128" s="78">
        <v>46</v>
      </c>
      <c r="Z128" s="78">
        <v>40</v>
      </c>
      <c r="AA128" s="78">
        <v>41</v>
      </c>
      <c r="AB128" s="78">
        <v>40</v>
      </c>
      <c r="AC128" s="78">
        <v>60</v>
      </c>
      <c r="AD128" s="78">
        <v>61</v>
      </c>
      <c r="AE128" s="78">
        <v>54</v>
      </c>
      <c r="AF128" s="78">
        <v>48</v>
      </c>
      <c r="AG128" s="127">
        <f t="shared" si="24"/>
        <v>441</v>
      </c>
      <c r="AH128" s="128">
        <v>48</v>
      </c>
      <c r="AI128" s="128">
        <v>29</v>
      </c>
      <c r="AJ128" s="128">
        <v>19</v>
      </c>
      <c r="AK128" s="128">
        <v>26</v>
      </c>
      <c r="AL128" s="128">
        <v>46</v>
      </c>
      <c r="AM128" s="128">
        <v>67</v>
      </c>
      <c r="AN128" s="128">
        <v>68</v>
      </c>
      <c r="AO128" s="128">
        <v>53</v>
      </c>
      <c r="AP128" s="127">
        <f t="shared" si="25"/>
        <v>356</v>
      </c>
      <c r="AQ128" s="128">
        <v>44</v>
      </c>
      <c r="AR128" s="128">
        <v>29</v>
      </c>
      <c r="AS128" s="128">
        <v>15</v>
      </c>
      <c r="AT128" s="128">
        <v>40</v>
      </c>
      <c r="AU128" s="128">
        <v>23</v>
      </c>
      <c r="AV128" s="128">
        <v>40</v>
      </c>
      <c r="AW128" s="128">
        <v>65</v>
      </c>
      <c r="AX128" s="128">
        <v>60</v>
      </c>
      <c r="AY128" s="128">
        <v>45</v>
      </c>
      <c r="AZ128" s="127">
        <f t="shared" si="26"/>
        <v>361</v>
      </c>
      <c r="BA128" s="129">
        <v>44</v>
      </c>
      <c r="BB128" s="129">
        <v>23</v>
      </c>
      <c r="BC128" s="129">
        <v>18</v>
      </c>
      <c r="BD128" s="129">
        <v>41</v>
      </c>
      <c r="BE128" s="129">
        <v>34</v>
      </c>
      <c r="BF128" s="129">
        <v>51</v>
      </c>
      <c r="BG128" s="129">
        <v>63</v>
      </c>
      <c r="BH128" s="129">
        <v>30</v>
      </c>
      <c r="BI128" s="129">
        <v>52</v>
      </c>
      <c r="BJ128" s="130">
        <f t="shared" si="30"/>
        <v>356</v>
      </c>
      <c r="BK128" s="131">
        <f t="shared" si="31"/>
        <v>2449</v>
      </c>
      <c r="BL128" s="132"/>
      <c r="BM128" s="133">
        <f t="shared" si="32"/>
        <v>51.557894736842101</v>
      </c>
      <c r="BN128" s="79">
        <f>RANK($BM128,$BM$9:$BM279)</f>
        <v>151</v>
      </c>
      <c r="BO128" s="79">
        <f t="shared" si="27"/>
        <v>21</v>
      </c>
      <c r="BP128" s="79">
        <f t="shared" si="28"/>
        <v>24</v>
      </c>
      <c r="BQ128" s="79">
        <f t="shared" si="29"/>
        <v>22</v>
      </c>
      <c r="BR128" s="79">
        <f t="shared" si="33"/>
        <v>12</v>
      </c>
      <c r="BS128" s="79">
        <f t="shared" si="34"/>
        <v>13</v>
      </c>
      <c r="BT128" s="79">
        <f t="shared" si="35"/>
        <v>15</v>
      </c>
      <c r="BU128" s="134">
        <f t="shared" si="36"/>
        <v>107</v>
      </c>
      <c r="BV128" s="134"/>
      <c r="BW128" s="80">
        <f t="shared" si="37"/>
        <v>10</v>
      </c>
      <c r="BX128" s="81">
        <f t="shared" si="38"/>
        <v>0</v>
      </c>
      <c r="BY128" s="81">
        <f t="shared" si="39"/>
        <v>0</v>
      </c>
      <c r="BZ128" s="81">
        <f t="shared" si="40"/>
        <v>0</v>
      </c>
    </row>
    <row r="129" spans="1:78" s="8" customFormat="1" ht="30" customHeight="1">
      <c r="A129" s="125">
        <v>121</v>
      </c>
      <c r="B129" s="126" t="s">
        <v>289</v>
      </c>
      <c r="C129" s="90" t="s">
        <v>290</v>
      </c>
      <c r="D129" s="74">
        <v>52</v>
      </c>
      <c r="E129" s="74">
        <v>49</v>
      </c>
      <c r="F129" s="83">
        <v>60</v>
      </c>
      <c r="G129" s="83">
        <v>55</v>
      </c>
      <c r="H129" s="74">
        <v>49</v>
      </c>
      <c r="I129" s="74">
        <v>40</v>
      </c>
      <c r="J129" s="74">
        <v>57</v>
      </c>
      <c r="K129" s="74">
        <v>55</v>
      </c>
      <c r="L129" s="74">
        <v>68</v>
      </c>
      <c r="M129" s="87">
        <f t="shared" si="22"/>
        <v>485</v>
      </c>
      <c r="N129" s="74">
        <v>49</v>
      </c>
      <c r="O129" s="74">
        <v>54</v>
      </c>
      <c r="P129" s="74">
        <v>57</v>
      </c>
      <c r="Q129" s="74">
        <v>49</v>
      </c>
      <c r="R129" s="74">
        <v>65</v>
      </c>
      <c r="S129" s="74">
        <v>68</v>
      </c>
      <c r="T129" s="74">
        <v>63</v>
      </c>
      <c r="U129" s="74">
        <v>62</v>
      </c>
      <c r="V129" s="74">
        <v>64</v>
      </c>
      <c r="W129" s="85">
        <f t="shared" si="23"/>
        <v>531</v>
      </c>
      <c r="X129" s="78">
        <v>40</v>
      </c>
      <c r="Y129" s="78">
        <v>46</v>
      </c>
      <c r="Z129" s="78">
        <v>40</v>
      </c>
      <c r="AA129" s="78">
        <v>49</v>
      </c>
      <c r="AB129" s="78">
        <v>48</v>
      </c>
      <c r="AC129" s="78">
        <v>64</v>
      </c>
      <c r="AD129" s="78">
        <v>64</v>
      </c>
      <c r="AE129" s="78">
        <v>63</v>
      </c>
      <c r="AF129" s="78">
        <v>47</v>
      </c>
      <c r="AG129" s="127">
        <f t="shared" si="24"/>
        <v>461</v>
      </c>
      <c r="AH129" s="128">
        <v>54</v>
      </c>
      <c r="AI129" s="128">
        <v>44</v>
      </c>
      <c r="AJ129" s="128">
        <v>67</v>
      </c>
      <c r="AK129" s="128">
        <v>40</v>
      </c>
      <c r="AL129" s="128">
        <v>57</v>
      </c>
      <c r="AM129" s="128">
        <v>66</v>
      </c>
      <c r="AN129" s="128">
        <v>67</v>
      </c>
      <c r="AO129" s="128">
        <v>57</v>
      </c>
      <c r="AP129" s="127">
        <f t="shared" si="25"/>
        <v>452</v>
      </c>
      <c r="AQ129" s="128">
        <v>42</v>
      </c>
      <c r="AR129" s="128">
        <v>51</v>
      </c>
      <c r="AS129" s="128">
        <v>64</v>
      </c>
      <c r="AT129" s="128">
        <v>48</v>
      </c>
      <c r="AU129" s="128">
        <v>56</v>
      </c>
      <c r="AV129" s="128">
        <v>41</v>
      </c>
      <c r="AW129" s="128">
        <v>61</v>
      </c>
      <c r="AX129" s="128">
        <v>65</v>
      </c>
      <c r="AY129" s="128">
        <v>47</v>
      </c>
      <c r="AZ129" s="127">
        <f t="shared" si="26"/>
        <v>475</v>
      </c>
      <c r="BA129" s="129">
        <v>62</v>
      </c>
      <c r="BB129" s="129">
        <v>48</v>
      </c>
      <c r="BC129" s="129">
        <v>53</v>
      </c>
      <c r="BD129" s="129">
        <v>54</v>
      </c>
      <c r="BE129" s="129">
        <v>52</v>
      </c>
      <c r="BF129" s="129">
        <v>70</v>
      </c>
      <c r="BG129" s="129">
        <v>64</v>
      </c>
      <c r="BH129" s="129">
        <v>51</v>
      </c>
      <c r="BI129" s="129">
        <v>61</v>
      </c>
      <c r="BJ129" s="130">
        <f t="shared" si="30"/>
        <v>515</v>
      </c>
      <c r="BK129" s="131">
        <f t="shared" si="31"/>
        <v>2919</v>
      </c>
      <c r="BL129" s="132"/>
      <c r="BM129" s="133">
        <f t="shared" si="32"/>
        <v>61.452631578947368</v>
      </c>
      <c r="BN129" s="79">
        <f>RANK($BM129,$BM$9:$BM280)</f>
        <v>134</v>
      </c>
      <c r="BO129" s="79">
        <f t="shared" si="27"/>
        <v>24</v>
      </c>
      <c r="BP129" s="79">
        <f t="shared" si="28"/>
        <v>24</v>
      </c>
      <c r="BQ129" s="79">
        <f t="shared" si="29"/>
        <v>22</v>
      </c>
      <c r="BR129" s="79">
        <f t="shared" si="33"/>
        <v>21</v>
      </c>
      <c r="BS129" s="79">
        <f t="shared" si="34"/>
        <v>22</v>
      </c>
      <c r="BT129" s="79">
        <f t="shared" si="35"/>
        <v>24</v>
      </c>
      <c r="BU129" s="134">
        <f t="shared" si="36"/>
        <v>137</v>
      </c>
      <c r="BV129" s="134"/>
      <c r="BW129" s="80">
        <f t="shared" si="37"/>
        <v>0</v>
      </c>
      <c r="BX129" s="81">
        <f t="shared" si="38"/>
        <v>0</v>
      </c>
      <c r="BY129" s="81">
        <f t="shared" si="39"/>
        <v>1</v>
      </c>
      <c r="BZ129" s="81">
        <f t="shared" si="40"/>
        <v>0</v>
      </c>
    </row>
    <row r="130" spans="1:78" s="8" customFormat="1" ht="30" customHeight="1">
      <c r="A130" s="111">
        <v>122</v>
      </c>
      <c r="B130" s="126" t="s">
        <v>291</v>
      </c>
      <c r="C130" s="90" t="s">
        <v>292</v>
      </c>
      <c r="D130" s="74">
        <v>66</v>
      </c>
      <c r="E130" s="74">
        <v>46</v>
      </c>
      <c r="F130" s="74">
        <v>79</v>
      </c>
      <c r="G130" s="74">
        <v>48</v>
      </c>
      <c r="H130" s="74">
        <v>67</v>
      </c>
      <c r="I130" s="74">
        <v>42</v>
      </c>
      <c r="J130" s="74">
        <v>60</v>
      </c>
      <c r="K130" s="74">
        <v>59</v>
      </c>
      <c r="L130" s="74">
        <v>71</v>
      </c>
      <c r="M130" s="87">
        <f t="shared" si="22"/>
        <v>538</v>
      </c>
      <c r="N130" s="74">
        <v>71</v>
      </c>
      <c r="O130" s="74">
        <v>60</v>
      </c>
      <c r="P130" s="74">
        <v>56</v>
      </c>
      <c r="Q130" s="74">
        <v>49</v>
      </c>
      <c r="R130" s="74">
        <v>61</v>
      </c>
      <c r="S130" s="74">
        <v>49</v>
      </c>
      <c r="T130" s="74">
        <v>63</v>
      </c>
      <c r="U130" s="74">
        <v>64</v>
      </c>
      <c r="V130" s="74">
        <v>63</v>
      </c>
      <c r="W130" s="85">
        <f t="shared" si="23"/>
        <v>536</v>
      </c>
      <c r="X130" s="78">
        <v>58</v>
      </c>
      <c r="Y130" s="78">
        <v>53</v>
      </c>
      <c r="Z130" s="78">
        <v>53</v>
      </c>
      <c r="AA130" s="78">
        <v>41</v>
      </c>
      <c r="AB130" s="78">
        <v>60</v>
      </c>
      <c r="AC130" s="78">
        <v>67</v>
      </c>
      <c r="AD130" s="78">
        <v>66</v>
      </c>
      <c r="AE130" s="78">
        <v>66</v>
      </c>
      <c r="AF130" s="78">
        <v>44</v>
      </c>
      <c r="AG130" s="127">
        <f t="shared" si="24"/>
        <v>508</v>
      </c>
      <c r="AH130" s="128">
        <v>70</v>
      </c>
      <c r="AI130" s="128">
        <v>44</v>
      </c>
      <c r="AJ130" s="128">
        <v>65</v>
      </c>
      <c r="AK130" s="128">
        <v>67</v>
      </c>
      <c r="AL130" s="128">
        <v>79</v>
      </c>
      <c r="AM130" s="128">
        <v>66</v>
      </c>
      <c r="AN130" s="128">
        <v>67</v>
      </c>
      <c r="AO130" s="128">
        <v>68</v>
      </c>
      <c r="AP130" s="127">
        <f t="shared" si="25"/>
        <v>526</v>
      </c>
      <c r="AQ130" s="128">
        <v>61</v>
      </c>
      <c r="AR130" s="128">
        <v>63</v>
      </c>
      <c r="AS130" s="128">
        <v>45</v>
      </c>
      <c r="AT130" s="128">
        <v>55</v>
      </c>
      <c r="AU130" s="128">
        <v>43</v>
      </c>
      <c r="AV130" s="128">
        <v>41</v>
      </c>
      <c r="AW130" s="128">
        <v>62</v>
      </c>
      <c r="AX130" s="128">
        <v>66</v>
      </c>
      <c r="AY130" s="128">
        <v>37</v>
      </c>
      <c r="AZ130" s="127">
        <f t="shared" si="26"/>
        <v>473</v>
      </c>
      <c r="BA130" s="129">
        <v>52</v>
      </c>
      <c r="BB130" s="129">
        <v>73</v>
      </c>
      <c r="BC130" s="129">
        <v>63</v>
      </c>
      <c r="BD130" s="129">
        <v>64</v>
      </c>
      <c r="BE130" s="129">
        <v>45</v>
      </c>
      <c r="BF130" s="129">
        <v>58</v>
      </c>
      <c r="BG130" s="129">
        <v>70</v>
      </c>
      <c r="BH130" s="129">
        <v>57</v>
      </c>
      <c r="BI130" s="129">
        <v>55</v>
      </c>
      <c r="BJ130" s="130">
        <f t="shared" si="30"/>
        <v>537</v>
      </c>
      <c r="BK130" s="131">
        <f t="shared" si="31"/>
        <v>3118</v>
      </c>
      <c r="BL130" s="132"/>
      <c r="BM130" s="133">
        <f t="shared" si="32"/>
        <v>65.642105263157887</v>
      </c>
      <c r="BN130" s="79">
        <f>RANK($BM130,$BM$9:$BM281)</f>
        <v>109</v>
      </c>
      <c r="BO130" s="79">
        <f t="shared" si="27"/>
        <v>24</v>
      </c>
      <c r="BP130" s="79">
        <f t="shared" si="28"/>
        <v>24</v>
      </c>
      <c r="BQ130" s="79">
        <f t="shared" si="29"/>
        <v>22</v>
      </c>
      <c r="BR130" s="79">
        <f t="shared" si="33"/>
        <v>21</v>
      </c>
      <c r="BS130" s="79">
        <f t="shared" si="34"/>
        <v>22</v>
      </c>
      <c r="BT130" s="79">
        <f t="shared" si="35"/>
        <v>24</v>
      </c>
      <c r="BU130" s="134">
        <f t="shared" si="36"/>
        <v>137</v>
      </c>
      <c r="BV130" s="134"/>
      <c r="BW130" s="80">
        <f t="shared" si="37"/>
        <v>0</v>
      </c>
      <c r="BX130" s="81">
        <f t="shared" si="38"/>
        <v>0</v>
      </c>
      <c r="BY130" s="81">
        <f t="shared" si="39"/>
        <v>1</v>
      </c>
      <c r="BZ130" s="81">
        <f t="shared" si="40"/>
        <v>0</v>
      </c>
    </row>
    <row r="131" spans="1:78" s="8" customFormat="1" ht="30" customHeight="1">
      <c r="A131" s="125">
        <v>123</v>
      </c>
      <c r="B131" s="126" t="s">
        <v>293</v>
      </c>
      <c r="C131" s="90" t="s">
        <v>294</v>
      </c>
      <c r="D131" s="74">
        <v>78</v>
      </c>
      <c r="E131" s="74">
        <v>75</v>
      </c>
      <c r="F131" s="74">
        <v>62</v>
      </c>
      <c r="G131" s="74">
        <v>68</v>
      </c>
      <c r="H131" s="74">
        <v>63</v>
      </c>
      <c r="I131" s="83">
        <v>71</v>
      </c>
      <c r="J131" s="74">
        <v>71</v>
      </c>
      <c r="K131" s="74">
        <v>74</v>
      </c>
      <c r="L131" s="74">
        <v>74</v>
      </c>
      <c r="M131" s="87">
        <f t="shared" si="22"/>
        <v>636</v>
      </c>
      <c r="N131" s="74">
        <v>80</v>
      </c>
      <c r="O131" s="74">
        <v>75</v>
      </c>
      <c r="P131" s="74">
        <v>81</v>
      </c>
      <c r="Q131" s="74">
        <v>52</v>
      </c>
      <c r="R131" s="74">
        <v>61</v>
      </c>
      <c r="S131" s="74">
        <v>54</v>
      </c>
      <c r="T131" s="74">
        <v>66</v>
      </c>
      <c r="U131" s="74">
        <v>75</v>
      </c>
      <c r="V131" s="74">
        <v>68</v>
      </c>
      <c r="W131" s="85">
        <f t="shared" si="23"/>
        <v>612</v>
      </c>
      <c r="X131" s="78">
        <v>69</v>
      </c>
      <c r="Y131" s="78">
        <v>78</v>
      </c>
      <c r="Z131" s="78">
        <v>69</v>
      </c>
      <c r="AA131" s="78">
        <v>49</v>
      </c>
      <c r="AB131" s="78">
        <v>55</v>
      </c>
      <c r="AC131" s="78">
        <v>67</v>
      </c>
      <c r="AD131" s="78">
        <v>69</v>
      </c>
      <c r="AE131" s="78">
        <v>69</v>
      </c>
      <c r="AF131" s="78">
        <v>43</v>
      </c>
      <c r="AG131" s="127">
        <f t="shared" si="24"/>
        <v>568</v>
      </c>
      <c r="AH131" s="128">
        <v>82</v>
      </c>
      <c r="AI131" s="128">
        <v>53</v>
      </c>
      <c r="AJ131" s="128">
        <v>70</v>
      </c>
      <c r="AK131" s="128">
        <v>59</v>
      </c>
      <c r="AL131" s="128">
        <v>70</v>
      </c>
      <c r="AM131" s="128">
        <v>67</v>
      </c>
      <c r="AN131" s="128">
        <v>70</v>
      </c>
      <c r="AO131" s="128">
        <v>69</v>
      </c>
      <c r="AP131" s="127">
        <f t="shared" si="25"/>
        <v>540</v>
      </c>
      <c r="AQ131" s="128">
        <v>74</v>
      </c>
      <c r="AR131" s="128">
        <v>59</v>
      </c>
      <c r="AS131" s="128">
        <v>49</v>
      </c>
      <c r="AT131" s="128">
        <v>60</v>
      </c>
      <c r="AU131" s="128">
        <v>73</v>
      </c>
      <c r="AV131" s="128">
        <v>44</v>
      </c>
      <c r="AW131" s="128">
        <v>70</v>
      </c>
      <c r="AX131" s="128">
        <v>70</v>
      </c>
      <c r="AY131" s="128">
        <v>57</v>
      </c>
      <c r="AZ131" s="127">
        <f t="shared" si="26"/>
        <v>556</v>
      </c>
      <c r="BA131" s="129">
        <v>65</v>
      </c>
      <c r="BB131" s="129">
        <v>71</v>
      </c>
      <c r="BC131" s="129">
        <v>66</v>
      </c>
      <c r="BD131" s="129">
        <v>56</v>
      </c>
      <c r="BE131" s="129">
        <v>45</v>
      </c>
      <c r="BF131" s="129">
        <v>70</v>
      </c>
      <c r="BG131" s="129">
        <v>72</v>
      </c>
      <c r="BH131" s="129">
        <v>64</v>
      </c>
      <c r="BI131" s="129">
        <v>68</v>
      </c>
      <c r="BJ131" s="130">
        <f t="shared" si="30"/>
        <v>577</v>
      </c>
      <c r="BK131" s="131">
        <f t="shared" si="31"/>
        <v>3489</v>
      </c>
      <c r="BL131" s="132"/>
      <c r="BM131" s="133">
        <f t="shared" si="32"/>
        <v>73.452631578947376</v>
      </c>
      <c r="BN131" s="79">
        <f>RANK($BM131,$BM$9:$BM282)</f>
        <v>46</v>
      </c>
      <c r="BO131" s="79">
        <f t="shared" si="27"/>
        <v>24</v>
      </c>
      <c r="BP131" s="79">
        <f t="shared" si="28"/>
        <v>24</v>
      </c>
      <c r="BQ131" s="79">
        <f t="shared" si="29"/>
        <v>22</v>
      </c>
      <c r="BR131" s="79">
        <f t="shared" si="33"/>
        <v>21</v>
      </c>
      <c r="BS131" s="79">
        <f t="shared" si="34"/>
        <v>22</v>
      </c>
      <c r="BT131" s="79">
        <f t="shared" si="35"/>
        <v>24</v>
      </c>
      <c r="BU131" s="134">
        <f t="shared" si="36"/>
        <v>137</v>
      </c>
      <c r="BV131" s="134"/>
      <c r="BW131" s="80">
        <f t="shared" si="37"/>
        <v>0</v>
      </c>
      <c r="BX131" s="81">
        <f t="shared" si="38"/>
        <v>0</v>
      </c>
      <c r="BY131" s="81">
        <f t="shared" si="39"/>
        <v>0</v>
      </c>
      <c r="BZ131" s="81">
        <f t="shared" si="40"/>
        <v>1</v>
      </c>
    </row>
    <row r="132" spans="1:78" s="8" customFormat="1" ht="30" customHeight="1">
      <c r="A132" s="111">
        <v>124</v>
      </c>
      <c r="B132" s="126" t="s">
        <v>295</v>
      </c>
      <c r="C132" s="135" t="s">
        <v>296</v>
      </c>
      <c r="D132" s="74">
        <v>64</v>
      </c>
      <c r="E132" s="74">
        <v>21</v>
      </c>
      <c r="F132" s="74">
        <v>46</v>
      </c>
      <c r="G132" s="74">
        <v>47</v>
      </c>
      <c r="H132" s="74">
        <v>44</v>
      </c>
      <c r="I132" s="74">
        <v>40</v>
      </c>
      <c r="J132" s="74">
        <v>58</v>
      </c>
      <c r="K132" s="74">
        <v>62</v>
      </c>
      <c r="L132" s="74">
        <v>72</v>
      </c>
      <c r="M132" s="87">
        <f t="shared" si="22"/>
        <v>454</v>
      </c>
      <c r="N132" s="74">
        <v>75</v>
      </c>
      <c r="O132" s="74">
        <v>48</v>
      </c>
      <c r="P132" s="74">
        <v>53</v>
      </c>
      <c r="Q132" s="74">
        <v>16</v>
      </c>
      <c r="R132" s="74">
        <v>61</v>
      </c>
      <c r="S132" s="74">
        <v>52</v>
      </c>
      <c r="T132" s="74">
        <v>63</v>
      </c>
      <c r="U132" s="74">
        <v>60</v>
      </c>
      <c r="V132" s="74">
        <v>67</v>
      </c>
      <c r="W132" s="85">
        <f t="shared" si="23"/>
        <v>495</v>
      </c>
      <c r="X132" s="78">
        <v>56</v>
      </c>
      <c r="Y132" s="78">
        <v>49</v>
      </c>
      <c r="Z132" s="78">
        <v>46</v>
      </c>
      <c r="AA132" s="78">
        <v>42</v>
      </c>
      <c r="AB132" s="78">
        <v>50</v>
      </c>
      <c r="AC132" s="78">
        <v>59</v>
      </c>
      <c r="AD132" s="78">
        <v>63</v>
      </c>
      <c r="AE132" s="78">
        <v>63</v>
      </c>
      <c r="AF132" s="78">
        <v>42</v>
      </c>
      <c r="AG132" s="127">
        <f t="shared" si="24"/>
        <v>470</v>
      </c>
      <c r="AH132" s="128">
        <v>49</v>
      </c>
      <c r="AI132" s="128">
        <v>53</v>
      </c>
      <c r="AJ132" s="128">
        <v>50</v>
      </c>
      <c r="AK132" s="128">
        <v>22</v>
      </c>
      <c r="AL132" s="128">
        <v>45</v>
      </c>
      <c r="AM132" s="128">
        <v>66</v>
      </c>
      <c r="AN132" s="128">
        <v>68</v>
      </c>
      <c r="AO132" s="128">
        <v>55</v>
      </c>
      <c r="AP132" s="127">
        <f t="shared" si="25"/>
        <v>408</v>
      </c>
      <c r="AQ132" s="128">
        <v>44</v>
      </c>
      <c r="AR132" s="128">
        <v>47</v>
      </c>
      <c r="AS132" s="128">
        <v>50</v>
      </c>
      <c r="AT132" s="128">
        <v>45</v>
      </c>
      <c r="AU132" s="128">
        <v>41</v>
      </c>
      <c r="AV132" s="128">
        <v>40</v>
      </c>
      <c r="AW132" s="128">
        <v>62</v>
      </c>
      <c r="AX132" s="128">
        <v>60</v>
      </c>
      <c r="AY132" s="128">
        <v>36</v>
      </c>
      <c r="AZ132" s="127">
        <f t="shared" si="26"/>
        <v>425</v>
      </c>
      <c r="BA132" s="129">
        <v>53</v>
      </c>
      <c r="BB132" s="129">
        <v>45</v>
      </c>
      <c r="BC132" s="129">
        <v>46</v>
      </c>
      <c r="BD132" s="129">
        <v>45</v>
      </c>
      <c r="BE132" s="129">
        <v>48</v>
      </c>
      <c r="BF132" s="129">
        <v>53</v>
      </c>
      <c r="BG132" s="129">
        <v>62</v>
      </c>
      <c r="BH132" s="129">
        <v>33</v>
      </c>
      <c r="BI132" s="129">
        <v>54</v>
      </c>
      <c r="BJ132" s="130">
        <f t="shared" si="30"/>
        <v>439</v>
      </c>
      <c r="BK132" s="131">
        <f t="shared" si="31"/>
        <v>2691</v>
      </c>
      <c r="BL132" s="132"/>
      <c r="BM132" s="133">
        <f t="shared" si="32"/>
        <v>56.652631578947364</v>
      </c>
      <c r="BN132" s="79">
        <f>RANK($BM132,$BM$9:$BM283)</f>
        <v>148</v>
      </c>
      <c r="BO132" s="79">
        <f t="shared" si="27"/>
        <v>21</v>
      </c>
      <c r="BP132" s="79">
        <f t="shared" si="28"/>
        <v>21</v>
      </c>
      <c r="BQ132" s="79">
        <f t="shared" si="29"/>
        <v>22</v>
      </c>
      <c r="BR132" s="79">
        <f t="shared" si="33"/>
        <v>18</v>
      </c>
      <c r="BS132" s="79">
        <f t="shared" si="34"/>
        <v>22</v>
      </c>
      <c r="BT132" s="79">
        <f t="shared" si="35"/>
        <v>24</v>
      </c>
      <c r="BU132" s="134">
        <f t="shared" si="36"/>
        <v>128</v>
      </c>
      <c r="BV132" s="134"/>
      <c r="BW132" s="80">
        <f t="shared" si="37"/>
        <v>3</v>
      </c>
      <c r="BX132" s="81">
        <f t="shared" si="38"/>
        <v>0</v>
      </c>
      <c r="BY132" s="81">
        <f t="shared" si="39"/>
        <v>0</v>
      </c>
      <c r="BZ132" s="81">
        <f t="shared" si="40"/>
        <v>0</v>
      </c>
    </row>
    <row r="133" spans="1:78" s="8" customFormat="1" ht="30" customHeight="1">
      <c r="A133" s="125">
        <v>125</v>
      </c>
      <c r="B133" s="126" t="s">
        <v>297</v>
      </c>
      <c r="C133" s="135" t="s">
        <v>298</v>
      </c>
      <c r="D133" s="74">
        <v>71</v>
      </c>
      <c r="E133" s="74">
        <v>40</v>
      </c>
      <c r="F133" s="74">
        <v>47</v>
      </c>
      <c r="G133" s="74">
        <v>47</v>
      </c>
      <c r="H133" s="74">
        <v>57</v>
      </c>
      <c r="I133" s="74">
        <v>47</v>
      </c>
      <c r="J133" s="74">
        <v>66</v>
      </c>
      <c r="K133" s="74">
        <v>63</v>
      </c>
      <c r="L133" s="74">
        <v>71</v>
      </c>
      <c r="M133" s="87">
        <f>SUM(D133:L133)</f>
        <v>509</v>
      </c>
      <c r="N133" s="74">
        <v>72</v>
      </c>
      <c r="O133" s="74">
        <v>61</v>
      </c>
      <c r="P133" s="74">
        <v>57</v>
      </c>
      <c r="Q133" s="74">
        <v>41</v>
      </c>
      <c r="R133" s="74">
        <v>60</v>
      </c>
      <c r="S133" s="74">
        <v>74</v>
      </c>
      <c r="T133" s="74">
        <v>63</v>
      </c>
      <c r="U133" s="74">
        <v>65</v>
      </c>
      <c r="V133" s="74">
        <v>65</v>
      </c>
      <c r="W133" s="85">
        <f>SUM(N133:V133)</f>
        <v>558</v>
      </c>
      <c r="X133" s="78">
        <v>60</v>
      </c>
      <c r="Y133" s="78">
        <v>51</v>
      </c>
      <c r="Z133" s="78">
        <v>65</v>
      </c>
      <c r="AA133" s="78">
        <v>52</v>
      </c>
      <c r="AB133" s="78">
        <v>50</v>
      </c>
      <c r="AC133" s="78">
        <v>64</v>
      </c>
      <c r="AD133" s="78">
        <v>67</v>
      </c>
      <c r="AE133" s="78">
        <v>58</v>
      </c>
      <c r="AF133" s="78">
        <v>42</v>
      </c>
      <c r="AG133" s="127">
        <f t="shared" si="24"/>
        <v>509</v>
      </c>
      <c r="AH133" s="128">
        <v>52</v>
      </c>
      <c r="AI133" s="128">
        <v>52</v>
      </c>
      <c r="AJ133" s="128">
        <v>57</v>
      </c>
      <c r="AK133" s="128">
        <v>47</v>
      </c>
      <c r="AL133" s="128">
        <v>52</v>
      </c>
      <c r="AM133" s="128">
        <v>68</v>
      </c>
      <c r="AN133" s="128">
        <v>68</v>
      </c>
      <c r="AO133" s="128">
        <v>59</v>
      </c>
      <c r="AP133" s="127">
        <f t="shared" si="25"/>
        <v>455</v>
      </c>
      <c r="AQ133" s="128">
        <v>52</v>
      </c>
      <c r="AR133" s="128">
        <v>53</v>
      </c>
      <c r="AS133" s="128">
        <v>51</v>
      </c>
      <c r="AT133" s="128">
        <v>50</v>
      </c>
      <c r="AU133" s="128">
        <v>72</v>
      </c>
      <c r="AV133" s="128">
        <v>43</v>
      </c>
      <c r="AW133" s="128">
        <v>65</v>
      </c>
      <c r="AX133" s="128">
        <v>66</v>
      </c>
      <c r="AY133" s="128">
        <v>43</v>
      </c>
      <c r="AZ133" s="127">
        <f t="shared" si="26"/>
        <v>495</v>
      </c>
      <c r="BA133" s="129">
        <v>76</v>
      </c>
      <c r="BB133" s="129">
        <v>48</v>
      </c>
      <c r="BC133" s="129">
        <v>48</v>
      </c>
      <c r="BD133" s="129">
        <v>66</v>
      </c>
      <c r="BE133" s="129">
        <v>49</v>
      </c>
      <c r="BF133" s="129">
        <v>60</v>
      </c>
      <c r="BG133" s="129">
        <v>68</v>
      </c>
      <c r="BH133" s="129">
        <v>38</v>
      </c>
      <c r="BI133" s="129">
        <v>50</v>
      </c>
      <c r="BJ133" s="130">
        <f t="shared" si="30"/>
        <v>503</v>
      </c>
      <c r="BK133" s="131">
        <f t="shared" si="31"/>
        <v>3029</v>
      </c>
      <c r="BL133" s="132"/>
      <c r="BM133" s="133">
        <f t="shared" si="32"/>
        <v>63.768421052631574</v>
      </c>
      <c r="BN133" s="79">
        <f>RANK($BM133,$BM$9:$BM284)</f>
        <v>126</v>
      </c>
      <c r="BO133" s="79">
        <f t="shared" si="27"/>
        <v>24</v>
      </c>
      <c r="BP133" s="79">
        <f t="shared" si="28"/>
        <v>24</v>
      </c>
      <c r="BQ133" s="79">
        <f t="shared" si="29"/>
        <v>22</v>
      </c>
      <c r="BR133" s="79">
        <f t="shared" si="33"/>
        <v>21</v>
      </c>
      <c r="BS133" s="79">
        <f t="shared" si="34"/>
        <v>22</v>
      </c>
      <c r="BT133" s="79">
        <f t="shared" si="35"/>
        <v>24</v>
      </c>
      <c r="BU133" s="134">
        <f t="shared" si="36"/>
        <v>137</v>
      </c>
      <c r="BV133" s="134"/>
      <c r="BW133" s="80">
        <f t="shared" si="37"/>
        <v>0</v>
      </c>
      <c r="BX133" s="81">
        <f t="shared" si="38"/>
        <v>0</v>
      </c>
      <c r="BY133" s="81">
        <f t="shared" si="39"/>
        <v>1</v>
      </c>
      <c r="BZ133" s="81">
        <f t="shared" si="40"/>
        <v>0</v>
      </c>
    </row>
    <row r="134" spans="1:78" s="8" customFormat="1" ht="30" customHeight="1">
      <c r="A134" s="111">
        <v>126</v>
      </c>
      <c r="B134" s="126" t="s">
        <v>299</v>
      </c>
      <c r="C134" s="90" t="s">
        <v>300</v>
      </c>
      <c r="D134" s="74">
        <v>64</v>
      </c>
      <c r="E134" s="74">
        <v>17</v>
      </c>
      <c r="F134" s="74">
        <v>17</v>
      </c>
      <c r="G134" s="74">
        <v>24</v>
      </c>
      <c r="H134" s="74">
        <v>62</v>
      </c>
      <c r="I134" s="74">
        <v>21</v>
      </c>
      <c r="J134" s="74">
        <v>57</v>
      </c>
      <c r="K134" s="74">
        <v>56</v>
      </c>
      <c r="L134" s="74">
        <v>70</v>
      </c>
      <c r="M134" s="87">
        <f>SUM(D134:L134)</f>
        <v>388</v>
      </c>
      <c r="N134" s="74">
        <v>66</v>
      </c>
      <c r="O134" s="74">
        <v>40</v>
      </c>
      <c r="P134" s="74">
        <v>42</v>
      </c>
      <c r="Q134" s="74">
        <v>30</v>
      </c>
      <c r="R134" s="74">
        <v>57</v>
      </c>
      <c r="S134" s="74">
        <v>38</v>
      </c>
      <c r="T134" s="74">
        <v>63</v>
      </c>
      <c r="U134" s="74">
        <v>58</v>
      </c>
      <c r="V134" s="74">
        <v>63</v>
      </c>
      <c r="W134" s="85">
        <f>SUM(N134:V134)</f>
        <v>457</v>
      </c>
      <c r="X134" s="78">
        <v>40</v>
      </c>
      <c r="Y134" s="78">
        <v>34</v>
      </c>
      <c r="Z134" s="78">
        <v>56</v>
      </c>
      <c r="AA134" s="78">
        <v>41</v>
      </c>
      <c r="AB134" s="78">
        <v>42</v>
      </c>
      <c r="AC134" s="78">
        <v>60</v>
      </c>
      <c r="AD134" s="78">
        <v>64</v>
      </c>
      <c r="AE134" s="78">
        <v>57</v>
      </c>
      <c r="AF134" s="78">
        <v>45</v>
      </c>
      <c r="AG134" s="127">
        <f t="shared" si="24"/>
        <v>439</v>
      </c>
      <c r="AH134" s="128">
        <v>43</v>
      </c>
      <c r="AI134" s="128">
        <v>31</v>
      </c>
      <c r="AJ134" s="128">
        <v>57</v>
      </c>
      <c r="AK134" s="128">
        <v>54</v>
      </c>
      <c r="AL134" s="128">
        <v>54</v>
      </c>
      <c r="AM134" s="128">
        <v>32</v>
      </c>
      <c r="AN134" s="128">
        <v>50</v>
      </c>
      <c r="AO134" s="128">
        <v>32</v>
      </c>
      <c r="AP134" s="127">
        <f t="shared" si="25"/>
        <v>353</v>
      </c>
      <c r="AQ134" s="128">
        <v>18</v>
      </c>
      <c r="AR134" s="128">
        <v>30</v>
      </c>
      <c r="AS134" s="128">
        <v>22</v>
      </c>
      <c r="AT134" s="128">
        <v>42</v>
      </c>
      <c r="AU134" s="128">
        <v>24</v>
      </c>
      <c r="AV134" s="128">
        <v>35</v>
      </c>
      <c r="AW134" s="128">
        <v>55</v>
      </c>
      <c r="AX134" s="128">
        <v>59</v>
      </c>
      <c r="AY134" s="128">
        <v>33</v>
      </c>
      <c r="AZ134" s="127">
        <f t="shared" si="26"/>
        <v>318</v>
      </c>
      <c r="BA134" s="129">
        <v>43</v>
      </c>
      <c r="BB134" s="129">
        <v>45</v>
      </c>
      <c r="BC134" s="129">
        <v>43</v>
      </c>
      <c r="BD134" s="129">
        <v>55</v>
      </c>
      <c r="BE134" s="129">
        <v>47</v>
      </c>
      <c r="BF134" s="129">
        <v>60</v>
      </c>
      <c r="BG134" s="129">
        <v>58</v>
      </c>
      <c r="BH134" s="129">
        <v>28</v>
      </c>
      <c r="BI134" s="129">
        <v>53</v>
      </c>
      <c r="BJ134" s="130">
        <f t="shared" si="30"/>
        <v>432</v>
      </c>
      <c r="BK134" s="131">
        <f t="shared" si="31"/>
        <v>2387</v>
      </c>
      <c r="BL134" s="132"/>
      <c r="BM134" s="133">
        <f t="shared" si="32"/>
        <v>50.252631578947373</v>
      </c>
      <c r="BN134" s="79">
        <f>RANK($BM134,$BM$9:$BM285)</f>
        <v>152</v>
      </c>
      <c r="BO134" s="79">
        <f t="shared" si="27"/>
        <v>12</v>
      </c>
      <c r="BP134" s="79">
        <f t="shared" si="28"/>
        <v>18</v>
      </c>
      <c r="BQ134" s="79">
        <f t="shared" si="29"/>
        <v>19</v>
      </c>
      <c r="BR134" s="79">
        <f t="shared" si="33"/>
        <v>18</v>
      </c>
      <c r="BS134" s="79">
        <f t="shared" si="34"/>
        <v>10</v>
      </c>
      <c r="BT134" s="79">
        <f t="shared" si="35"/>
        <v>22</v>
      </c>
      <c r="BU134" s="134">
        <f t="shared" si="36"/>
        <v>99</v>
      </c>
      <c r="BV134" s="134"/>
      <c r="BW134" s="80">
        <f t="shared" si="37"/>
        <v>13</v>
      </c>
      <c r="BX134" s="81">
        <f t="shared" si="38"/>
        <v>0</v>
      </c>
      <c r="BY134" s="81">
        <f t="shared" si="39"/>
        <v>0</v>
      </c>
      <c r="BZ134" s="81">
        <f t="shared" si="40"/>
        <v>0</v>
      </c>
    </row>
    <row r="135" spans="1:78" s="8" customFormat="1" ht="30" customHeight="1">
      <c r="A135" s="125">
        <v>127</v>
      </c>
      <c r="B135" s="126" t="s">
        <v>301</v>
      </c>
      <c r="C135" s="90" t="s">
        <v>302</v>
      </c>
      <c r="D135" s="74">
        <v>63</v>
      </c>
      <c r="E135" s="74">
        <v>42</v>
      </c>
      <c r="F135" s="74">
        <v>40</v>
      </c>
      <c r="G135" s="74">
        <v>47</v>
      </c>
      <c r="H135" s="74">
        <v>43</v>
      </c>
      <c r="I135" s="74">
        <v>46</v>
      </c>
      <c r="J135" s="74">
        <v>63</v>
      </c>
      <c r="K135" s="74">
        <v>59</v>
      </c>
      <c r="L135" s="74">
        <v>74</v>
      </c>
      <c r="M135" s="87">
        <f>SUM(D135:L135)</f>
        <v>477</v>
      </c>
      <c r="N135" s="74">
        <v>65</v>
      </c>
      <c r="O135" s="74">
        <v>46</v>
      </c>
      <c r="P135" s="74">
        <v>44</v>
      </c>
      <c r="Q135" s="74">
        <v>29</v>
      </c>
      <c r="R135" s="74">
        <v>65</v>
      </c>
      <c r="S135" s="74">
        <v>75</v>
      </c>
      <c r="T135" s="74">
        <v>66</v>
      </c>
      <c r="U135" s="74">
        <v>62</v>
      </c>
      <c r="V135" s="74">
        <v>66</v>
      </c>
      <c r="W135" s="85">
        <f>SUM(N135:V135)</f>
        <v>518</v>
      </c>
      <c r="X135" s="78">
        <v>62</v>
      </c>
      <c r="Y135" s="78">
        <v>56</v>
      </c>
      <c r="Z135" s="78">
        <v>48</v>
      </c>
      <c r="AA135" s="78">
        <v>47</v>
      </c>
      <c r="AB135" s="78">
        <v>50</v>
      </c>
      <c r="AC135" s="78">
        <v>65</v>
      </c>
      <c r="AD135" s="78">
        <v>64</v>
      </c>
      <c r="AE135" s="78">
        <v>67</v>
      </c>
      <c r="AF135" s="78">
        <v>47</v>
      </c>
      <c r="AG135" s="127">
        <f t="shared" si="24"/>
        <v>506</v>
      </c>
      <c r="AH135" s="128">
        <v>54</v>
      </c>
      <c r="AI135" s="128">
        <v>55</v>
      </c>
      <c r="AJ135" s="128">
        <v>52</v>
      </c>
      <c r="AK135" s="128">
        <v>47</v>
      </c>
      <c r="AL135" s="128">
        <v>67</v>
      </c>
      <c r="AM135" s="128">
        <v>64</v>
      </c>
      <c r="AN135" s="128">
        <v>70</v>
      </c>
      <c r="AO135" s="128">
        <v>59</v>
      </c>
      <c r="AP135" s="127">
        <f t="shared" si="25"/>
        <v>468</v>
      </c>
      <c r="AQ135" s="128">
        <v>72</v>
      </c>
      <c r="AR135" s="128">
        <v>55</v>
      </c>
      <c r="AS135" s="128">
        <v>46</v>
      </c>
      <c r="AT135" s="128">
        <v>44</v>
      </c>
      <c r="AU135" s="128">
        <v>41</v>
      </c>
      <c r="AV135" s="128">
        <v>43</v>
      </c>
      <c r="AW135" s="128">
        <v>65</v>
      </c>
      <c r="AX135" s="128">
        <v>64</v>
      </c>
      <c r="AY135" s="128">
        <v>47</v>
      </c>
      <c r="AZ135" s="127">
        <f t="shared" si="26"/>
        <v>477</v>
      </c>
      <c r="BA135" s="129">
        <v>50</v>
      </c>
      <c r="BB135" s="129">
        <v>56</v>
      </c>
      <c r="BC135" s="129">
        <v>42</v>
      </c>
      <c r="BD135" s="129">
        <v>47</v>
      </c>
      <c r="BE135" s="129">
        <v>40</v>
      </c>
      <c r="BF135" s="129">
        <v>63</v>
      </c>
      <c r="BG135" s="129">
        <v>65</v>
      </c>
      <c r="BH135" s="129">
        <v>51</v>
      </c>
      <c r="BI135" s="129">
        <v>53</v>
      </c>
      <c r="BJ135" s="130">
        <f t="shared" si="30"/>
        <v>467</v>
      </c>
      <c r="BK135" s="131">
        <f t="shared" si="31"/>
        <v>2913</v>
      </c>
      <c r="BL135" s="132"/>
      <c r="BM135" s="133">
        <f t="shared" si="32"/>
        <v>61.326315789473682</v>
      </c>
      <c r="BN135" s="79">
        <f>RANK($BM135,$BM$9:$BM286)</f>
        <v>138</v>
      </c>
      <c r="BO135" s="79">
        <f t="shared" si="27"/>
        <v>24</v>
      </c>
      <c r="BP135" s="79">
        <f t="shared" si="28"/>
        <v>21</v>
      </c>
      <c r="BQ135" s="79">
        <f t="shared" si="29"/>
        <v>22</v>
      </c>
      <c r="BR135" s="79">
        <f t="shared" si="33"/>
        <v>21</v>
      </c>
      <c r="BS135" s="79">
        <f t="shared" si="34"/>
        <v>22</v>
      </c>
      <c r="BT135" s="79">
        <f t="shared" si="35"/>
        <v>24</v>
      </c>
      <c r="BU135" s="134">
        <f t="shared" si="36"/>
        <v>134</v>
      </c>
      <c r="BV135" s="134"/>
      <c r="BW135" s="80">
        <f t="shared" si="37"/>
        <v>1</v>
      </c>
      <c r="BX135" s="81">
        <f t="shared" si="38"/>
        <v>0</v>
      </c>
      <c r="BY135" s="81">
        <f t="shared" si="39"/>
        <v>0</v>
      </c>
      <c r="BZ135" s="81">
        <f t="shared" si="40"/>
        <v>0</v>
      </c>
    </row>
    <row r="136" spans="1:78" s="8" customFormat="1" ht="30" customHeight="1">
      <c r="A136" s="111">
        <v>128</v>
      </c>
      <c r="B136" s="126" t="s">
        <v>303</v>
      </c>
      <c r="C136" s="90" t="s">
        <v>304</v>
      </c>
      <c r="D136" s="74">
        <v>82</v>
      </c>
      <c r="E136" s="74">
        <v>61</v>
      </c>
      <c r="F136" s="74">
        <v>77</v>
      </c>
      <c r="G136" s="74">
        <v>57</v>
      </c>
      <c r="H136" s="74">
        <v>71</v>
      </c>
      <c r="I136" s="74">
        <v>61</v>
      </c>
      <c r="J136" s="74">
        <v>72</v>
      </c>
      <c r="K136" s="74">
        <v>75</v>
      </c>
      <c r="L136" s="74">
        <v>75</v>
      </c>
      <c r="M136" s="87">
        <f>SUM(D136:L136)</f>
        <v>631</v>
      </c>
      <c r="N136" s="74">
        <v>89</v>
      </c>
      <c r="O136" s="74">
        <v>63</v>
      </c>
      <c r="P136" s="74">
        <v>65</v>
      </c>
      <c r="Q136" s="74">
        <v>51</v>
      </c>
      <c r="R136" s="74">
        <v>71</v>
      </c>
      <c r="S136" s="74">
        <v>64</v>
      </c>
      <c r="T136" s="74">
        <v>69</v>
      </c>
      <c r="U136" s="74">
        <v>75</v>
      </c>
      <c r="V136" s="74">
        <v>67</v>
      </c>
      <c r="W136" s="85">
        <f>SUM(N136:V136)</f>
        <v>614</v>
      </c>
      <c r="X136" s="78">
        <v>75</v>
      </c>
      <c r="Y136" s="78">
        <v>83</v>
      </c>
      <c r="Z136" s="78">
        <v>50</v>
      </c>
      <c r="AA136" s="78">
        <v>71</v>
      </c>
      <c r="AB136" s="78">
        <v>68</v>
      </c>
      <c r="AC136" s="78">
        <v>68</v>
      </c>
      <c r="AD136" s="78">
        <v>65</v>
      </c>
      <c r="AE136" s="78">
        <v>72</v>
      </c>
      <c r="AF136" s="78">
        <v>44</v>
      </c>
      <c r="AG136" s="127">
        <f t="shared" ref="AG136:AG161" si="41">SUM(X136:AF136)</f>
        <v>596</v>
      </c>
      <c r="AH136" s="128">
        <v>75</v>
      </c>
      <c r="AI136" s="128">
        <v>67</v>
      </c>
      <c r="AJ136" s="128">
        <v>65</v>
      </c>
      <c r="AK136" s="128">
        <v>59</v>
      </c>
      <c r="AL136" s="128">
        <v>73</v>
      </c>
      <c r="AM136" s="128">
        <v>75</v>
      </c>
      <c r="AN136" s="128">
        <v>72</v>
      </c>
      <c r="AO136" s="128">
        <v>64</v>
      </c>
      <c r="AP136" s="127">
        <f t="shared" ref="AP136:AP161" si="42">SUM(AH136:AO136)</f>
        <v>550</v>
      </c>
      <c r="AQ136" s="128">
        <v>48</v>
      </c>
      <c r="AR136" s="128">
        <v>55</v>
      </c>
      <c r="AS136" s="128">
        <v>71</v>
      </c>
      <c r="AT136" s="128">
        <v>56</v>
      </c>
      <c r="AU136" s="128">
        <v>58</v>
      </c>
      <c r="AV136" s="128">
        <v>48</v>
      </c>
      <c r="AW136" s="128">
        <v>75</v>
      </c>
      <c r="AX136" s="128">
        <v>71</v>
      </c>
      <c r="AY136" s="128">
        <v>58</v>
      </c>
      <c r="AZ136" s="127">
        <f t="shared" ref="AZ136:AZ163" si="43">SUM(AQ136:AY136)</f>
        <v>540</v>
      </c>
      <c r="BA136" s="129">
        <v>74</v>
      </c>
      <c r="BB136" s="129">
        <v>58</v>
      </c>
      <c r="BC136" s="129">
        <v>46</v>
      </c>
      <c r="BD136" s="129">
        <v>62</v>
      </c>
      <c r="BE136" s="129">
        <v>65</v>
      </c>
      <c r="BF136" s="129">
        <v>63</v>
      </c>
      <c r="BG136" s="129">
        <v>75</v>
      </c>
      <c r="BH136" s="129">
        <v>58</v>
      </c>
      <c r="BI136" s="129">
        <v>62</v>
      </c>
      <c r="BJ136" s="130">
        <f t="shared" si="30"/>
        <v>563</v>
      </c>
      <c r="BK136" s="131">
        <f t="shared" si="31"/>
        <v>3494</v>
      </c>
      <c r="BL136" s="132"/>
      <c r="BM136" s="133">
        <f t="shared" si="32"/>
        <v>73.557894736842101</v>
      </c>
      <c r="BN136" s="79">
        <f>RANK($BM136,$BM$9:$BM287)</f>
        <v>45</v>
      </c>
      <c r="BO136" s="79">
        <f>24-(COUNTIF(D136:I136,"&lt;40")*3)-(COUNTIF(J136:L136,"&lt;30")*2)</f>
        <v>24</v>
      </c>
      <c r="BP136" s="79">
        <f>24-(COUNTIF(N136:S136,"&lt;40")*3)-(COUNTIF(T136:V136,"&lt;30")*2)</f>
        <v>24</v>
      </c>
      <c r="BQ136" s="79">
        <f t="shared" ref="BQ136:BQ160" si="44">22-(COUNTIF(X136:AB136,"&lt;40")*3)-(COUNTIF(AC136:AE136,"&lt;30")*2)</f>
        <v>22</v>
      </c>
      <c r="BR136" s="79">
        <f t="shared" si="33"/>
        <v>21</v>
      </c>
      <c r="BS136" s="79">
        <f t="shared" si="34"/>
        <v>22</v>
      </c>
      <c r="BT136" s="79">
        <f t="shared" si="35"/>
        <v>24</v>
      </c>
      <c r="BU136" s="134">
        <f t="shared" si="36"/>
        <v>137</v>
      </c>
      <c r="BV136" s="134"/>
      <c r="BW136" s="80">
        <f t="shared" si="37"/>
        <v>0</v>
      </c>
      <c r="BX136" s="81">
        <f t="shared" si="38"/>
        <v>0</v>
      </c>
      <c r="BY136" s="81">
        <f t="shared" si="39"/>
        <v>0</v>
      </c>
      <c r="BZ136" s="81">
        <f t="shared" si="40"/>
        <v>1</v>
      </c>
    </row>
    <row r="137" spans="1:78" ht="31.5" customHeight="1">
      <c r="A137" s="125">
        <v>129</v>
      </c>
      <c r="B137" s="126" t="s">
        <v>305</v>
      </c>
      <c r="C137" s="90" t="s">
        <v>306</v>
      </c>
      <c r="D137" s="148">
        <v>69</v>
      </c>
      <c r="E137" s="148">
        <v>75</v>
      </c>
      <c r="F137" s="78">
        <v>55</v>
      </c>
      <c r="G137" s="148">
        <v>54</v>
      </c>
      <c r="H137" s="148">
        <v>69</v>
      </c>
      <c r="I137" s="148">
        <v>52</v>
      </c>
      <c r="J137" s="148">
        <v>72</v>
      </c>
      <c r="K137" s="148">
        <v>73</v>
      </c>
      <c r="L137" s="148">
        <v>74</v>
      </c>
      <c r="M137" s="87">
        <f>SUM(D137:L137)</f>
        <v>593</v>
      </c>
      <c r="N137" s="148">
        <v>57</v>
      </c>
      <c r="O137" s="148">
        <v>67</v>
      </c>
      <c r="P137" s="148">
        <v>87</v>
      </c>
      <c r="Q137" s="148">
        <v>47</v>
      </c>
      <c r="R137" s="148">
        <v>76</v>
      </c>
      <c r="S137" s="148">
        <v>95</v>
      </c>
      <c r="T137" s="148">
        <v>72</v>
      </c>
      <c r="U137" s="148">
        <v>75</v>
      </c>
      <c r="V137" s="148">
        <v>68</v>
      </c>
      <c r="W137" s="149">
        <f>SUM(N137:V137)</f>
        <v>644</v>
      </c>
      <c r="X137" s="78">
        <v>60</v>
      </c>
      <c r="Y137" s="78">
        <v>56</v>
      </c>
      <c r="Z137" s="78">
        <v>42</v>
      </c>
      <c r="AA137" s="78">
        <v>54</v>
      </c>
      <c r="AB137" s="78">
        <v>62</v>
      </c>
      <c r="AC137" s="78">
        <v>67</v>
      </c>
      <c r="AD137" s="78">
        <v>65</v>
      </c>
      <c r="AE137" s="78">
        <v>70</v>
      </c>
      <c r="AF137" s="78">
        <v>43</v>
      </c>
      <c r="AG137" s="127">
        <f t="shared" si="41"/>
        <v>519</v>
      </c>
      <c r="AH137" s="128">
        <v>82</v>
      </c>
      <c r="AI137" s="128">
        <v>53</v>
      </c>
      <c r="AJ137" s="128">
        <v>85</v>
      </c>
      <c r="AK137" s="128">
        <v>50</v>
      </c>
      <c r="AL137" s="128">
        <v>77</v>
      </c>
      <c r="AM137" s="128">
        <v>72</v>
      </c>
      <c r="AN137" s="128">
        <v>72</v>
      </c>
      <c r="AO137" s="128">
        <v>65</v>
      </c>
      <c r="AP137" s="127">
        <f t="shared" si="42"/>
        <v>556</v>
      </c>
      <c r="AQ137" s="128">
        <v>64</v>
      </c>
      <c r="AR137" s="128">
        <v>65</v>
      </c>
      <c r="AS137" s="128">
        <v>71</v>
      </c>
      <c r="AT137" s="128">
        <v>67</v>
      </c>
      <c r="AU137" s="128">
        <v>70</v>
      </c>
      <c r="AV137" s="128">
        <v>48</v>
      </c>
      <c r="AW137" s="128">
        <v>75</v>
      </c>
      <c r="AX137" s="128">
        <v>69</v>
      </c>
      <c r="AY137" s="128">
        <v>66</v>
      </c>
      <c r="AZ137" s="127">
        <f t="shared" si="43"/>
        <v>595</v>
      </c>
      <c r="BA137" s="129">
        <v>79</v>
      </c>
      <c r="BB137" s="129">
        <v>72</v>
      </c>
      <c r="BC137" s="129">
        <v>63</v>
      </c>
      <c r="BD137" s="129">
        <v>73</v>
      </c>
      <c r="BE137" s="129">
        <v>77</v>
      </c>
      <c r="BF137" s="129">
        <v>65</v>
      </c>
      <c r="BG137" s="129">
        <v>75</v>
      </c>
      <c r="BH137" s="129">
        <v>70</v>
      </c>
      <c r="BI137" s="129">
        <v>63</v>
      </c>
      <c r="BJ137" s="130">
        <f t="shared" si="30"/>
        <v>637</v>
      </c>
      <c r="BK137" s="131">
        <f t="shared" si="31"/>
        <v>3544</v>
      </c>
      <c r="BL137" s="132"/>
      <c r="BM137" s="133">
        <f t="shared" si="32"/>
        <v>74.610526315789471</v>
      </c>
      <c r="BN137" s="79">
        <f>RANK($BM137,$BM$9:$BM288)</f>
        <v>32</v>
      </c>
      <c r="BO137" s="79">
        <f>24-(COUNTIF(D137:I137,"&lt;40")*3)-(COUNTIF(J137:L137,"&lt;30")*2)</f>
        <v>24</v>
      </c>
      <c r="BP137" s="79">
        <f>24-(COUNTIF(N137:S137,"&lt;40")*3)-(COUNTIF(T137:V137,"&lt;30")*2)</f>
        <v>24</v>
      </c>
      <c r="BQ137" s="79">
        <f t="shared" si="44"/>
        <v>22</v>
      </c>
      <c r="BR137" s="79">
        <f t="shared" ref="BR137:BR160" si="45">21-(COUNTIF(AH137:AL137,"&lt;40")*3)-(COUNTIF(AM137:AO137,"&lt;30")*2)</f>
        <v>21</v>
      </c>
      <c r="BS137" s="79">
        <f t="shared" ref="BS137:BS160" si="46">22-(COUNTIF(AQ137:AU137,"&lt;40")*3)-(COUNTIF(AV137,"&lt;20")*1)-(COUNTIF(AW137:AY137,"&lt;30")*2)</f>
        <v>22</v>
      </c>
      <c r="BT137" s="79">
        <f t="shared" si="35"/>
        <v>24</v>
      </c>
      <c r="BU137" s="134">
        <f t="shared" si="36"/>
        <v>137</v>
      </c>
      <c r="BV137" s="150"/>
      <c r="BW137" s="80">
        <f t="shared" si="37"/>
        <v>0</v>
      </c>
      <c r="BX137" s="81">
        <f t="shared" si="38"/>
        <v>0</v>
      </c>
      <c r="BY137" s="81">
        <f t="shared" si="39"/>
        <v>0</v>
      </c>
      <c r="BZ137" s="81">
        <f t="shared" si="40"/>
        <v>1</v>
      </c>
    </row>
    <row r="138" spans="1:78" s="66" customFormat="1" ht="31.5" customHeight="1">
      <c r="A138" s="151">
        <v>130</v>
      </c>
      <c r="B138" s="152" t="s">
        <v>308</v>
      </c>
      <c r="C138" s="153" t="s">
        <v>309</v>
      </c>
      <c r="D138" s="154"/>
      <c r="E138" s="154"/>
      <c r="F138" s="86"/>
      <c r="G138" s="154"/>
      <c r="H138" s="154"/>
      <c r="I138" s="154"/>
      <c r="J138" s="154"/>
      <c r="K138" s="154"/>
      <c r="L138" s="154"/>
      <c r="M138" s="155"/>
      <c r="N138" s="154"/>
      <c r="O138" s="154"/>
      <c r="P138" s="154"/>
      <c r="Q138" s="154"/>
      <c r="R138" s="154"/>
      <c r="S138" s="154"/>
      <c r="T138" s="154"/>
      <c r="U138" s="154"/>
      <c r="V138" s="154"/>
      <c r="W138" s="149"/>
      <c r="X138" s="86">
        <v>76</v>
      </c>
      <c r="Y138" s="86">
        <v>59</v>
      </c>
      <c r="Z138" s="86">
        <v>67</v>
      </c>
      <c r="AA138" s="86">
        <v>56</v>
      </c>
      <c r="AB138" s="86">
        <v>76</v>
      </c>
      <c r="AC138" s="86">
        <v>67</v>
      </c>
      <c r="AD138" s="86">
        <v>68</v>
      </c>
      <c r="AE138" s="86">
        <v>68</v>
      </c>
      <c r="AF138" s="86">
        <v>45</v>
      </c>
      <c r="AG138" s="127">
        <f t="shared" si="41"/>
        <v>582</v>
      </c>
      <c r="AH138" s="127">
        <v>75</v>
      </c>
      <c r="AI138" s="127">
        <v>65</v>
      </c>
      <c r="AJ138" s="127">
        <v>67</v>
      </c>
      <c r="AK138" s="127">
        <v>69</v>
      </c>
      <c r="AL138" s="127">
        <v>76</v>
      </c>
      <c r="AM138" s="127">
        <v>75</v>
      </c>
      <c r="AN138" s="127">
        <v>71</v>
      </c>
      <c r="AO138" s="127">
        <v>70</v>
      </c>
      <c r="AP138" s="127">
        <f t="shared" si="42"/>
        <v>568</v>
      </c>
      <c r="AQ138" s="127">
        <v>87</v>
      </c>
      <c r="AR138" s="127">
        <v>78</v>
      </c>
      <c r="AS138" s="127">
        <v>65</v>
      </c>
      <c r="AT138" s="127">
        <v>59</v>
      </c>
      <c r="AU138" s="127">
        <v>71</v>
      </c>
      <c r="AV138" s="127">
        <v>46</v>
      </c>
      <c r="AW138" s="127">
        <v>72</v>
      </c>
      <c r="AX138" s="127">
        <v>69</v>
      </c>
      <c r="AY138" s="127">
        <v>58</v>
      </c>
      <c r="AZ138" s="127">
        <f t="shared" si="43"/>
        <v>605</v>
      </c>
      <c r="BA138" s="130">
        <v>72</v>
      </c>
      <c r="BB138" s="130">
        <v>67</v>
      </c>
      <c r="BC138" s="130">
        <v>73</v>
      </c>
      <c r="BD138" s="130">
        <v>63</v>
      </c>
      <c r="BE138" s="130">
        <v>65</v>
      </c>
      <c r="BF138" s="130">
        <v>72</v>
      </c>
      <c r="BG138" s="130">
        <v>69</v>
      </c>
      <c r="BH138" s="130">
        <v>63</v>
      </c>
      <c r="BI138" s="130">
        <v>64</v>
      </c>
      <c r="BJ138" s="130">
        <f t="shared" ref="BJ138:BJ163" si="47">SUM(BA138:BI138)</f>
        <v>608</v>
      </c>
      <c r="BK138" s="156"/>
      <c r="BL138" s="77">
        <f>SUM(AG138,AP138,AZ138,BJ138)</f>
        <v>2363</v>
      </c>
      <c r="BM138" s="157">
        <f>(BL138/3100)*100</f>
        <v>76.225806451612897</v>
      </c>
      <c r="BN138" s="79">
        <f>RANK($BM138,$BM$9:$BM289)</f>
        <v>20</v>
      </c>
      <c r="BO138" s="155"/>
      <c r="BP138" s="155"/>
      <c r="BQ138" s="87">
        <f t="shared" si="44"/>
        <v>22</v>
      </c>
      <c r="BR138" s="87">
        <f t="shared" si="45"/>
        <v>21</v>
      </c>
      <c r="BS138" s="87">
        <f t="shared" si="46"/>
        <v>22</v>
      </c>
      <c r="BT138" s="79">
        <f t="shared" ref="BT138:BT160" si="48">24-(COUNTIF(BA138:BF138,"&lt;40")*3)-(COUNTIF(BG138:BI138,"&lt;30")*2)</f>
        <v>24</v>
      </c>
      <c r="BU138" s="155"/>
      <c r="BV138" s="87">
        <f>SUM(BQ138:BT138)</f>
        <v>89</v>
      </c>
      <c r="BW138" s="80">
        <f t="shared" ref="BW138:BW160" si="49">COUNTIF(D138:I138,"&lt;40")+COUNTIF(J138:L138,"&lt;30")+COUNTIF(N138:S138,"&lt;40")+COUNTIF(T138:V138,"&lt;30")+COUNTIF(X138:AB138,"&lt;40")+COUNTIF(AC138:AE138,"&lt;30")+COUNTIF(AH138:AL138,"&lt;40")+COUNTIF(AM138:AO138,"&lt;30")+COUNTIF(AQ138:AU138,"&lt;40")+COUNTIF(AV138,"&lt;20")+COUNTIF(AM138:AO138,"&lt;30")+COUNTIF(BA138:BF138,"&lt;40")+COUNTIF(BG138:BI138,"&lt;30")</f>
        <v>0</v>
      </c>
      <c r="BX138" s="81">
        <f t="shared" ref="BX138:BX160" si="50">COUNTIFS(BM138,"&lt;=59.99",BW138,"=0")</f>
        <v>0</v>
      </c>
      <c r="BY138" s="81">
        <f t="shared" ref="BY138:BY160" si="51">COUNTIFS(BM138,"&gt;=60",BM138,"&lt;=69.99",BW138,"=0")</f>
        <v>0</v>
      </c>
      <c r="BZ138" s="81">
        <f t="shared" ref="BZ138:BZ160" si="52">COUNTIFS(BM138,"&gt;=70",BW138,"=0")</f>
        <v>1</v>
      </c>
    </row>
    <row r="139" spans="1:78" ht="31.5" customHeight="1">
      <c r="A139" s="125">
        <v>131</v>
      </c>
      <c r="B139" s="126" t="s">
        <v>310</v>
      </c>
      <c r="C139" s="158" t="s">
        <v>311</v>
      </c>
      <c r="D139" s="148"/>
      <c r="E139" s="148"/>
      <c r="F139" s="78"/>
      <c r="G139" s="148"/>
      <c r="H139" s="148"/>
      <c r="I139" s="148"/>
      <c r="J139" s="148"/>
      <c r="K139" s="148"/>
      <c r="L139" s="148"/>
      <c r="M139" s="159"/>
      <c r="N139" s="148"/>
      <c r="O139" s="148"/>
      <c r="P139" s="148"/>
      <c r="Q139" s="148"/>
      <c r="R139" s="148"/>
      <c r="S139" s="148"/>
      <c r="T139" s="148"/>
      <c r="U139" s="148"/>
      <c r="V139" s="148"/>
      <c r="W139" s="160"/>
      <c r="X139" s="78">
        <v>89</v>
      </c>
      <c r="Y139" s="78">
        <v>66</v>
      </c>
      <c r="Z139" s="78">
        <v>83</v>
      </c>
      <c r="AA139" s="78">
        <v>65</v>
      </c>
      <c r="AB139" s="78">
        <v>65</v>
      </c>
      <c r="AC139" s="78">
        <v>67</v>
      </c>
      <c r="AD139" s="78">
        <v>75</v>
      </c>
      <c r="AE139" s="78">
        <v>69</v>
      </c>
      <c r="AF139" s="78">
        <v>40</v>
      </c>
      <c r="AG139" s="127">
        <f t="shared" si="41"/>
        <v>619</v>
      </c>
      <c r="AH139" s="128">
        <v>76</v>
      </c>
      <c r="AI139" s="128">
        <v>79</v>
      </c>
      <c r="AJ139" s="128">
        <v>75</v>
      </c>
      <c r="AK139" s="128">
        <v>81</v>
      </c>
      <c r="AL139" s="128">
        <v>82</v>
      </c>
      <c r="AM139" s="128">
        <v>74</v>
      </c>
      <c r="AN139" s="128">
        <v>75</v>
      </c>
      <c r="AO139" s="128">
        <v>71</v>
      </c>
      <c r="AP139" s="127">
        <f t="shared" si="42"/>
        <v>613</v>
      </c>
      <c r="AQ139" s="128">
        <v>65</v>
      </c>
      <c r="AR139" s="128">
        <v>68</v>
      </c>
      <c r="AS139" s="128">
        <v>66</v>
      </c>
      <c r="AT139" s="128">
        <v>54</v>
      </c>
      <c r="AU139" s="128">
        <v>68</v>
      </c>
      <c r="AV139" s="128">
        <v>48</v>
      </c>
      <c r="AW139" s="128">
        <v>75</v>
      </c>
      <c r="AX139" s="128">
        <v>75</v>
      </c>
      <c r="AY139" s="128">
        <v>66</v>
      </c>
      <c r="AZ139" s="127">
        <f t="shared" si="43"/>
        <v>585</v>
      </c>
      <c r="BA139" s="129">
        <v>76</v>
      </c>
      <c r="BB139" s="129">
        <v>59</v>
      </c>
      <c r="BC139" s="129">
        <v>69</v>
      </c>
      <c r="BD139" s="129">
        <v>71</v>
      </c>
      <c r="BE139" s="129">
        <v>84</v>
      </c>
      <c r="BF139" s="129">
        <v>60</v>
      </c>
      <c r="BG139" s="129">
        <v>75</v>
      </c>
      <c r="BH139" s="129">
        <v>74</v>
      </c>
      <c r="BI139" s="129">
        <v>73</v>
      </c>
      <c r="BJ139" s="130">
        <f t="shared" si="47"/>
        <v>641</v>
      </c>
      <c r="BK139" s="161"/>
      <c r="BL139" s="132">
        <f t="shared" ref="BL139:BL160" si="53">SUM(AG139,AP139,AZ139,BJ139)</f>
        <v>2458</v>
      </c>
      <c r="BM139" s="157">
        <f t="shared" ref="BM139:BM160" si="54">(BL139/3100)*100</f>
        <v>79.290322580645153</v>
      </c>
      <c r="BN139" s="79">
        <f>RANK($BM139,$BM$9:$BM290)</f>
        <v>12</v>
      </c>
      <c r="BO139" s="162"/>
      <c r="BP139" s="162"/>
      <c r="BQ139" s="79">
        <f t="shared" si="44"/>
        <v>22</v>
      </c>
      <c r="BR139" s="79">
        <f t="shared" si="45"/>
        <v>21</v>
      </c>
      <c r="BS139" s="79">
        <f t="shared" si="46"/>
        <v>22</v>
      </c>
      <c r="BT139" s="79">
        <f t="shared" si="48"/>
        <v>24</v>
      </c>
      <c r="BU139" s="163"/>
      <c r="BV139" s="87">
        <f t="shared" ref="BV139:BV160" si="55">SUM(BQ139:BT139)</f>
        <v>89</v>
      </c>
      <c r="BW139" s="80">
        <f t="shared" si="49"/>
        <v>0</v>
      </c>
      <c r="BX139" s="81">
        <f t="shared" si="50"/>
        <v>0</v>
      </c>
      <c r="BY139" s="81">
        <f t="shared" si="51"/>
        <v>0</v>
      </c>
      <c r="BZ139" s="81">
        <f t="shared" si="52"/>
        <v>1</v>
      </c>
    </row>
    <row r="140" spans="1:78" ht="31.5" customHeight="1">
      <c r="A140" s="111">
        <v>132</v>
      </c>
      <c r="B140" s="126" t="s">
        <v>312</v>
      </c>
      <c r="C140" s="158" t="s">
        <v>313</v>
      </c>
      <c r="D140" s="148"/>
      <c r="E140" s="148"/>
      <c r="F140" s="78"/>
      <c r="G140" s="148"/>
      <c r="H140" s="148"/>
      <c r="I140" s="148"/>
      <c r="J140" s="148"/>
      <c r="K140" s="148"/>
      <c r="L140" s="148"/>
      <c r="M140" s="159"/>
      <c r="N140" s="148"/>
      <c r="O140" s="148"/>
      <c r="P140" s="148"/>
      <c r="Q140" s="148"/>
      <c r="R140" s="148"/>
      <c r="S140" s="148"/>
      <c r="T140" s="148"/>
      <c r="U140" s="148"/>
      <c r="V140" s="148"/>
      <c r="W140" s="160"/>
      <c r="X140" s="78">
        <v>63</v>
      </c>
      <c r="Y140" s="78">
        <v>58</v>
      </c>
      <c r="Z140" s="78">
        <v>57</v>
      </c>
      <c r="AA140" s="78">
        <v>63</v>
      </c>
      <c r="AB140" s="78">
        <v>72</v>
      </c>
      <c r="AC140" s="78">
        <v>65</v>
      </c>
      <c r="AD140" s="78">
        <v>68</v>
      </c>
      <c r="AE140" s="78">
        <v>67</v>
      </c>
      <c r="AF140" s="78">
        <v>42</v>
      </c>
      <c r="AG140" s="127">
        <f t="shared" si="41"/>
        <v>555</v>
      </c>
      <c r="AH140" s="128">
        <v>64</v>
      </c>
      <c r="AI140" s="128">
        <v>56</v>
      </c>
      <c r="AJ140" s="128">
        <v>59</v>
      </c>
      <c r="AK140" s="128">
        <v>45</v>
      </c>
      <c r="AL140" s="128">
        <v>56</v>
      </c>
      <c r="AM140" s="128">
        <v>73</v>
      </c>
      <c r="AN140" s="128">
        <v>70</v>
      </c>
      <c r="AO140" s="128">
        <v>68</v>
      </c>
      <c r="AP140" s="127">
        <f t="shared" si="42"/>
        <v>491</v>
      </c>
      <c r="AQ140" s="128">
        <v>43</v>
      </c>
      <c r="AR140" s="128">
        <v>54</v>
      </c>
      <c r="AS140" s="128">
        <v>44</v>
      </c>
      <c r="AT140" s="128">
        <v>56</v>
      </c>
      <c r="AU140" s="128">
        <v>45</v>
      </c>
      <c r="AV140" s="128">
        <v>45</v>
      </c>
      <c r="AW140" s="128">
        <v>72</v>
      </c>
      <c r="AX140" s="128">
        <v>69</v>
      </c>
      <c r="AY140" s="128">
        <v>53</v>
      </c>
      <c r="AZ140" s="127">
        <f t="shared" si="43"/>
        <v>481</v>
      </c>
      <c r="BA140" s="129">
        <v>61</v>
      </c>
      <c r="BB140" s="129">
        <v>65</v>
      </c>
      <c r="BC140" s="129">
        <v>67</v>
      </c>
      <c r="BD140" s="129">
        <v>68</v>
      </c>
      <c r="BE140" s="129">
        <v>58</v>
      </c>
      <c r="BF140" s="129">
        <v>72</v>
      </c>
      <c r="BG140" s="129">
        <v>71</v>
      </c>
      <c r="BH140" s="129">
        <v>62</v>
      </c>
      <c r="BI140" s="129">
        <v>59</v>
      </c>
      <c r="BJ140" s="130">
        <f t="shared" si="47"/>
        <v>583</v>
      </c>
      <c r="BK140" s="161"/>
      <c r="BL140" s="132">
        <f t="shared" si="53"/>
        <v>2110</v>
      </c>
      <c r="BM140" s="157">
        <f t="shared" si="54"/>
        <v>68.064516129032256</v>
      </c>
      <c r="BN140" s="79">
        <f>RANK($BM140,$BM$9:$BM291)</f>
        <v>80</v>
      </c>
      <c r="BO140" s="162"/>
      <c r="BP140" s="162"/>
      <c r="BQ140" s="79">
        <f t="shared" si="44"/>
        <v>22</v>
      </c>
      <c r="BR140" s="79">
        <f t="shared" si="45"/>
        <v>21</v>
      </c>
      <c r="BS140" s="79">
        <f t="shared" si="46"/>
        <v>22</v>
      </c>
      <c r="BT140" s="79">
        <f t="shared" si="48"/>
        <v>24</v>
      </c>
      <c r="BU140" s="163"/>
      <c r="BV140" s="87">
        <f t="shared" si="55"/>
        <v>89</v>
      </c>
      <c r="BW140" s="80">
        <f t="shared" si="49"/>
        <v>0</v>
      </c>
      <c r="BX140" s="81">
        <f t="shared" si="50"/>
        <v>0</v>
      </c>
      <c r="BY140" s="81">
        <f t="shared" si="51"/>
        <v>1</v>
      </c>
      <c r="BZ140" s="81">
        <f t="shared" si="52"/>
        <v>0</v>
      </c>
    </row>
    <row r="141" spans="1:78" ht="31.5" customHeight="1">
      <c r="A141" s="125">
        <v>133</v>
      </c>
      <c r="B141" s="126" t="s">
        <v>314</v>
      </c>
      <c r="C141" s="158" t="s">
        <v>315</v>
      </c>
      <c r="D141" s="148"/>
      <c r="E141" s="148"/>
      <c r="F141" s="78"/>
      <c r="G141" s="148"/>
      <c r="H141" s="148"/>
      <c r="I141" s="148"/>
      <c r="J141" s="148"/>
      <c r="K141" s="148"/>
      <c r="L141" s="148"/>
      <c r="M141" s="159"/>
      <c r="N141" s="148"/>
      <c r="O141" s="148"/>
      <c r="P141" s="148"/>
      <c r="Q141" s="148"/>
      <c r="R141" s="148"/>
      <c r="S141" s="148"/>
      <c r="T141" s="148"/>
      <c r="U141" s="148"/>
      <c r="V141" s="148"/>
      <c r="W141" s="160"/>
      <c r="X141" s="78">
        <v>60</v>
      </c>
      <c r="Y141" s="78">
        <v>58</v>
      </c>
      <c r="Z141" s="78">
        <v>54</v>
      </c>
      <c r="AA141" s="78">
        <v>72</v>
      </c>
      <c r="AB141" s="78">
        <v>64</v>
      </c>
      <c r="AC141" s="78">
        <v>66</v>
      </c>
      <c r="AD141" s="78">
        <v>72</v>
      </c>
      <c r="AE141" s="78">
        <v>65</v>
      </c>
      <c r="AF141" s="78">
        <v>49</v>
      </c>
      <c r="AG141" s="127">
        <f t="shared" si="41"/>
        <v>560</v>
      </c>
      <c r="AH141" s="128">
        <v>61</v>
      </c>
      <c r="AI141" s="128">
        <v>57</v>
      </c>
      <c r="AJ141" s="128">
        <v>92</v>
      </c>
      <c r="AK141" s="128">
        <v>49</v>
      </c>
      <c r="AL141" s="128">
        <v>68</v>
      </c>
      <c r="AM141" s="128">
        <v>71</v>
      </c>
      <c r="AN141" s="128">
        <v>72</v>
      </c>
      <c r="AO141" s="128">
        <v>58</v>
      </c>
      <c r="AP141" s="127">
        <f t="shared" si="42"/>
        <v>528</v>
      </c>
      <c r="AQ141" s="128">
        <v>60</v>
      </c>
      <c r="AR141" s="128">
        <v>65</v>
      </c>
      <c r="AS141" s="128">
        <v>43</v>
      </c>
      <c r="AT141" s="128">
        <v>58</v>
      </c>
      <c r="AU141" s="128">
        <v>51</v>
      </c>
      <c r="AV141" s="128">
        <v>45</v>
      </c>
      <c r="AW141" s="128">
        <v>71</v>
      </c>
      <c r="AX141" s="128">
        <v>71</v>
      </c>
      <c r="AY141" s="128">
        <v>60</v>
      </c>
      <c r="AZ141" s="127">
        <f t="shared" si="43"/>
        <v>524</v>
      </c>
      <c r="BA141" s="129">
        <v>75</v>
      </c>
      <c r="BB141" s="129">
        <v>87</v>
      </c>
      <c r="BC141" s="129">
        <v>62</v>
      </c>
      <c r="BD141" s="129">
        <v>73</v>
      </c>
      <c r="BE141" s="129">
        <v>47</v>
      </c>
      <c r="BF141" s="129">
        <v>60</v>
      </c>
      <c r="BG141" s="129">
        <v>71</v>
      </c>
      <c r="BH141" s="129">
        <v>71</v>
      </c>
      <c r="BI141" s="129">
        <v>62</v>
      </c>
      <c r="BJ141" s="130">
        <f t="shared" si="47"/>
        <v>608</v>
      </c>
      <c r="BK141" s="161"/>
      <c r="BL141" s="132">
        <f t="shared" si="53"/>
        <v>2220</v>
      </c>
      <c r="BM141" s="157">
        <f t="shared" si="54"/>
        <v>71.612903225806463</v>
      </c>
      <c r="BN141" s="79">
        <f>RANK($BM141,$BM$9:$BM292)</f>
        <v>58</v>
      </c>
      <c r="BO141" s="162"/>
      <c r="BP141" s="162"/>
      <c r="BQ141" s="79">
        <f t="shared" si="44"/>
        <v>22</v>
      </c>
      <c r="BR141" s="79">
        <f t="shared" si="45"/>
        <v>21</v>
      </c>
      <c r="BS141" s="79">
        <f t="shared" si="46"/>
        <v>22</v>
      </c>
      <c r="BT141" s="79">
        <f t="shared" si="48"/>
        <v>24</v>
      </c>
      <c r="BU141" s="163"/>
      <c r="BV141" s="87">
        <f t="shared" si="55"/>
        <v>89</v>
      </c>
      <c r="BW141" s="80">
        <f t="shared" si="49"/>
        <v>0</v>
      </c>
      <c r="BX141" s="81">
        <f t="shared" si="50"/>
        <v>0</v>
      </c>
      <c r="BY141" s="81">
        <f t="shared" si="51"/>
        <v>0</v>
      </c>
      <c r="BZ141" s="81">
        <f t="shared" si="52"/>
        <v>1</v>
      </c>
    </row>
    <row r="142" spans="1:78" ht="31.5" customHeight="1">
      <c r="A142" s="111">
        <v>134</v>
      </c>
      <c r="B142" s="126" t="s">
        <v>316</v>
      </c>
      <c r="C142" s="158" t="s">
        <v>317</v>
      </c>
      <c r="D142" s="148"/>
      <c r="E142" s="148"/>
      <c r="F142" s="78"/>
      <c r="G142" s="148"/>
      <c r="H142" s="148"/>
      <c r="I142" s="148"/>
      <c r="J142" s="148"/>
      <c r="K142" s="148"/>
      <c r="L142" s="148"/>
      <c r="M142" s="159"/>
      <c r="N142" s="148"/>
      <c r="O142" s="148"/>
      <c r="P142" s="148"/>
      <c r="Q142" s="148"/>
      <c r="R142" s="148"/>
      <c r="S142" s="148"/>
      <c r="T142" s="148"/>
      <c r="U142" s="148"/>
      <c r="V142" s="148"/>
      <c r="W142" s="160"/>
      <c r="X142" s="78">
        <v>76</v>
      </c>
      <c r="Y142" s="78">
        <v>78</v>
      </c>
      <c r="Z142" s="78">
        <v>67</v>
      </c>
      <c r="AA142" s="78">
        <v>61</v>
      </c>
      <c r="AB142" s="78">
        <v>68</v>
      </c>
      <c r="AC142" s="78">
        <v>69</v>
      </c>
      <c r="AD142" s="78">
        <v>74</v>
      </c>
      <c r="AE142" s="78">
        <v>69</v>
      </c>
      <c r="AF142" s="78">
        <v>48</v>
      </c>
      <c r="AG142" s="127">
        <f t="shared" si="41"/>
        <v>610</v>
      </c>
      <c r="AH142" s="128">
        <v>66</v>
      </c>
      <c r="AI142" s="128">
        <v>65</v>
      </c>
      <c r="AJ142" s="128">
        <v>64</v>
      </c>
      <c r="AK142" s="128">
        <v>69</v>
      </c>
      <c r="AL142" s="128">
        <v>68</v>
      </c>
      <c r="AM142" s="128">
        <v>74</v>
      </c>
      <c r="AN142" s="128">
        <v>70</v>
      </c>
      <c r="AO142" s="128">
        <v>67</v>
      </c>
      <c r="AP142" s="127">
        <f t="shared" si="42"/>
        <v>543</v>
      </c>
      <c r="AQ142" s="128">
        <v>81</v>
      </c>
      <c r="AR142" s="128">
        <v>65</v>
      </c>
      <c r="AS142" s="128">
        <v>50</v>
      </c>
      <c r="AT142" s="128">
        <v>54</v>
      </c>
      <c r="AU142" s="128">
        <v>67</v>
      </c>
      <c r="AV142" s="128">
        <v>47</v>
      </c>
      <c r="AW142" s="128">
        <v>72</v>
      </c>
      <c r="AX142" s="128">
        <v>71</v>
      </c>
      <c r="AY142" s="128">
        <v>50</v>
      </c>
      <c r="AZ142" s="127">
        <f t="shared" si="43"/>
        <v>557</v>
      </c>
      <c r="BA142" s="129">
        <v>65</v>
      </c>
      <c r="BB142" s="129">
        <v>77</v>
      </c>
      <c r="BC142" s="129">
        <v>72</v>
      </c>
      <c r="BD142" s="129">
        <v>52</v>
      </c>
      <c r="BE142" s="129">
        <v>72</v>
      </c>
      <c r="BF142" s="129">
        <v>77</v>
      </c>
      <c r="BG142" s="129">
        <v>73</v>
      </c>
      <c r="BH142" s="129">
        <v>69</v>
      </c>
      <c r="BI142" s="129">
        <v>65</v>
      </c>
      <c r="BJ142" s="130">
        <f t="shared" si="47"/>
        <v>622</v>
      </c>
      <c r="BK142" s="161"/>
      <c r="BL142" s="132">
        <f t="shared" si="53"/>
        <v>2332</v>
      </c>
      <c r="BM142" s="157">
        <f t="shared" si="54"/>
        <v>75.225806451612897</v>
      </c>
      <c r="BN142" s="79">
        <f>RANK($BM142,$BM$9:$BM293)</f>
        <v>28</v>
      </c>
      <c r="BO142" s="162"/>
      <c r="BP142" s="162"/>
      <c r="BQ142" s="79">
        <f t="shared" si="44"/>
        <v>22</v>
      </c>
      <c r="BR142" s="79">
        <f t="shared" si="45"/>
        <v>21</v>
      </c>
      <c r="BS142" s="79">
        <f t="shared" si="46"/>
        <v>22</v>
      </c>
      <c r="BT142" s="79">
        <f t="shared" si="48"/>
        <v>24</v>
      </c>
      <c r="BU142" s="163"/>
      <c r="BV142" s="87">
        <f t="shared" si="55"/>
        <v>89</v>
      </c>
      <c r="BW142" s="80">
        <f t="shared" si="49"/>
        <v>0</v>
      </c>
      <c r="BX142" s="81">
        <f t="shared" si="50"/>
        <v>0</v>
      </c>
      <c r="BY142" s="81">
        <f t="shared" si="51"/>
        <v>0</v>
      </c>
      <c r="BZ142" s="81">
        <f t="shared" si="52"/>
        <v>1</v>
      </c>
    </row>
    <row r="143" spans="1:78" ht="31.5" customHeight="1">
      <c r="A143" s="125">
        <v>135</v>
      </c>
      <c r="B143" s="126" t="s">
        <v>318</v>
      </c>
      <c r="C143" s="158" t="s">
        <v>319</v>
      </c>
      <c r="D143" s="148"/>
      <c r="E143" s="148"/>
      <c r="F143" s="78"/>
      <c r="G143" s="148"/>
      <c r="H143" s="148"/>
      <c r="I143" s="148"/>
      <c r="J143" s="148"/>
      <c r="K143" s="148"/>
      <c r="L143" s="148"/>
      <c r="M143" s="159"/>
      <c r="N143" s="148"/>
      <c r="O143" s="148"/>
      <c r="P143" s="148"/>
      <c r="Q143" s="148"/>
      <c r="R143" s="148"/>
      <c r="S143" s="148"/>
      <c r="T143" s="148"/>
      <c r="U143" s="148"/>
      <c r="V143" s="148"/>
      <c r="W143" s="160"/>
      <c r="X143" s="78">
        <v>78</v>
      </c>
      <c r="Y143" s="78">
        <v>70</v>
      </c>
      <c r="Z143" s="78">
        <v>66</v>
      </c>
      <c r="AA143" s="78">
        <v>49</v>
      </c>
      <c r="AB143" s="78">
        <v>55</v>
      </c>
      <c r="AC143" s="78">
        <v>66</v>
      </c>
      <c r="AD143" s="78">
        <v>70</v>
      </c>
      <c r="AE143" s="78">
        <v>68</v>
      </c>
      <c r="AF143" s="78">
        <v>50</v>
      </c>
      <c r="AG143" s="127">
        <f t="shared" si="41"/>
        <v>572</v>
      </c>
      <c r="AH143" s="128">
        <v>51</v>
      </c>
      <c r="AI143" s="128">
        <v>49</v>
      </c>
      <c r="AJ143" s="128">
        <v>66</v>
      </c>
      <c r="AK143" s="128">
        <v>57</v>
      </c>
      <c r="AL143" s="128">
        <v>70</v>
      </c>
      <c r="AM143" s="128">
        <v>72</v>
      </c>
      <c r="AN143" s="128">
        <v>72</v>
      </c>
      <c r="AO143" s="128">
        <v>63</v>
      </c>
      <c r="AP143" s="127">
        <f t="shared" si="42"/>
        <v>500</v>
      </c>
      <c r="AQ143" s="128">
        <v>45</v>
      </c>
      <c r="AR143" s="128">
        <v>58</v>
      </c>
      <c r="AS143" s="128">
        <v>48</v>
      </c>
      <c r="AT143" s="128">
        <v>56</v>
      </c>
      <c r="AU143" s="128">
        <v>48</v>
      </c>
      <c r="AV143" s="128">
        <v>44</v>
      </c>
      <c r="AW143" s="128">
        <v>71</v>
      </c>
      <c r="AX143" s="128">
        <v>71</v>
      </c>
      <c r="AY143" s="128">
        <v>45</v>
      </c>
      <c r="AZ143" s="127">
        <f t="shared" si="43"/>
        <v>486</v>
      </c>
      <c r="BA143" s="129">
        <v>66</v>
      </c>
      <c r="BB143" s="129">
        <v>53</v>
      </c>
      <c r="BC143" s="129">
        <v>55</v>
      </c>
      <c r="BD143" s="129">
        <v>57</v>
      </c>
      <c r="BE143" s="129">
        <v>57</v>
      </c>
      <c r="BF143" s="129">
        <v>55</v>
      </c>
      <c r="BG143" s="129">
        <v>71</v>
      </c>
      <c r="BH143" s="129">
        <v>57</v>
      </c>
      <c r="BI143" s="129">
        <v>64</v>
      </c>
      <c r="BJ143" s="130">
        <f t="shared" si="47"/>
        <v>535</v>
      </c>
      <c r="BK143" s="161"/>
      <c r="BL143" s="132">
        <f t="shared" si="53"/>
        <v>2093</v>
      </c>
      <c r="BM143" s="157">
        <f t="shared" si="54"/>
        <v>67.516129032258064</v>
      </c>
      <c r="BN143" s="79">
        <f>RANK($BM143,$BM$9:$BM294)</f>
        <v>90</v>
      </c>
      <c r="BO143" s="162"/>
      <c r="BP143" s="162"/>
      <c r="BQ143" s="79">
        <f t="shared" si="44"/>
        <v>22</v>
      </c>
      <c r="BR143" s="79">
        <f t="shared" si="45"/>
        <v>21</v>
      </c>
      <c r="BS143" s="79">
        <f t="shared" si="46"/>
        <v>22</v>
      </c>
      <c r="BT143" s="79">
        <f t="shared" si="48"/>
        <v>24</v>
      </c>
      <c r="BU143" s="163"/>
      <c r="BV143" s="87">
        <f t="shared" si="55"/>
        <v>89</v>
      </c>
      <c r="BW143" s="80">
        <f t="shared" si="49"/>
        <v>0</v>
      </c>
      <c r="BX143" s="81">
        <f t="shared" si="50"/>
        <v>0</v>
      </c>
      <c r="BY143" s="81">
        <f t="shared" si="51"/>
        <v>1</v>
      </c>
      <c r="BZ143" s="81">
        <f t="shared" si="52"/>
        <v>0</v>
      </c>
    </row>
    <row r="144" spans="1:78" ht="31.5" customHeight="1">
      <c r="A144" s="111">
        <v>136</v>
      </c>
      <c r="B144" s="126" t="s">
        <v>320</v>
      </c>
      <c r="C144" s="158" t="s">
        <v>321</v>
      </c>
      <c r="D144" s="148"/>
      <c r="E144" s="148"/>
      <c r="F144" s="78"/>
      <c r="G144" s="148"/>
      <c r="H144" s="148"/>
      <c r="I144" s="148"/>
      <c r="J144" s="148"/>
      <c r="K144" s="148"/>
      <c r="L144" s="148"/>
      <c r="M144" s="159"/>
      <c r="N144" s="148"/>
      <c r="O144" s="148"/>
      <c r="P144" s="148"/>
      <c r="Q144" s="148"/>
      <c r="R144" s="148"/>
      <c r="S144" s="148"/>
      <c r="T144" s="148"/>
      <c r="U144" s="148"/>
      <c r="V144" s="148"/>
      <c r="W144" s="160"/>
      <c r="X144" s="78">
        <v>74</v>
      </c>
      <c r="Y144" s="78">
        <v>45</v>
      </c>
      <c r="Z144" s="78">
        <v>54</v>
      </c>
      <c r="AA144" s="78">
        <v>60</v>
      </c>
      <c r="AB144" s="78">
        <v>70</v>
      </c>
      <c r="AC144" s="78">
        <v>66</v>
      </c>
      <c r="AD144" s="78">
        <v>72</v>
      </c>
      <c r="AE144" s="78">
        <v>62</v>
      </c>
      <c r="AF144" s="78">
        <v>50</v>
      </c>
      <c r="AG144" s="127">
        <f t="shared" si="41"/>
        <v>553</v>
      </c>
      <c r="AH144" s="128">
        <v>68</v>
      </c>
      <c r="AI144" s="128">
        <v>54</v>
      </c>
      <c r="AJ144" s="128">
        <v>57</v>
      </c>
      <c r="AK144" s="128">
        <v>63</v>
      </c>
      <c r="AL144" s="128">
        <v>75</v>
      </c>
      <c r="AM144" s="128">
        <v>69</v>
      </c>
      <c r="AN144" s="128">
        <v>66</v>
      </c>
      <c r="AO144" s="128">
        <v>67</v>
      </c>
      <c r="AP144" s="127">
        <f t="shared" si="42"/>
        <v>519</v>
      </c>
      <c r="AQ144" s="128">
        <v>63</v>
      </c>
      <c r="AR144" s="128">
        <v>50</v>
      </c>
      <c r="AS144" s="128">
        <v>43</v>
      </c>
      <c r="AT144" s="128">
        <v>53</v>
      </c>
      <c r="AU144" s="128">
        <v>72</v>
      </c>
      <c r="AV144" s="128">
        <v>44</v>
      </c>
      <c r="AW144" s="128">
        <v>72</v>
      </c>
      <c r="AX144" s="128">
        <v>70</v>
      </c>
      <c r="AY144" s="128">
        <v>50</v>
      </c>
      <c r="AZ144" s="127">
        <f t="shared" si="43"/>
        <v>517</v>
      </c>
      <c r="BA144" s="129">
        <v>72</v>
      </c>
      <c r="BB144" s="129">
        <v>64</v>
      </c>
      <c r="BC144" s="129">
        <v>66</v>
      </c>
      <c r="BD144" s="129">
        <v>75</v>
      </c>
      <c r="BE144" s="129">
        <v>49</v>
      </c>
      <c r="BF144" s="129">
        <v>83</v>
      </c>
      <c r="BG144" s="129">
        <v>71</v>
      </c>
      <c r="BH144" s="129">
        <v>62</v>
      </c>
      <c r="BI144" s="129">
        <v>68</v>
      </c>
      <c r="BJ144" s="130">
        <f t="shared" si="47"/>
        <v>610</v>
      </c>
      <c r="BK144" s="161"/>
      <c r="BL144" s="132">
        <f t="shared" si="53"/>
        <v>2199</v>
      </c>
      <c r="BM144" s="157">
        <f t="shared" si="54"/>
        <v>70.935483870967744</v>
      </c>
      <c r="BN144" s="79">
        <f>RANK($BM144,$BM$9:$BM295)</f>
        <v>66</v>
      </c>
      <c r="BO144" s="162"/>
      <c r="BP144" s="162"/>
      <c r="BQ144" s="79">
        <f t="shared" si="44"/>
        <v>22</v>
      </c>
      <c r="BR144" s="79">
        <f t="shared" si="45"/>
        <v>21</v>
      </c>
      <c r="BS144" s="79">
        <f t="shared" si="46"/>
        <v>22</v>
      </c>
      <c r="BT144" s="79">
        <f t="shared" si="48"/>
        <v>24</v>
      </c>
      <c r="BU144" s="163"/>
      <c r="BV144" s="87">
        <f t="shared" si="55"/>
        <v>89</v>
      </c>
      <c r="BW144" s="80">
        <f t="shared" si="49"/>
        <v>0</v>
      </c>
      <c r="BX144" s="81">
        <f t="shared" si="50"/>
        <v>0</v>
      </c>
      <c r="BY144" s="81">
        <f t="shared" si="51"/>
        <v>0</v>
      </c>
      <c r="BZ144" s="81">
        <f t="shared" si="52"/>
        <v>1</v>
      </c>
    </row>
    <row r="145" spans="1:78" ht="31.5" customHeight="1">
      <c r="A145" s="125">
        <v>137</v>
      </c>
      <c r="B145" s="126" t="s">
        <v>322</v>
      </c>
      <c r="C145" s="158" t="s">
        <v>323</v>
      </c>
      <c r="D145" s="148"/>
      <c r="E145" s="148"/>
      <c r="F145" s="78"/>
      <c r="G145" s="148"/>
      <c r="H145" s="148"/>
      <c r="I145" s="148"/>
      <c r="J145" s="148"/>
      <c r="K145" s="148"/>
      <c r="L145" s="148"/>
      <c r="M145" s="159"/>
      <c r="N145" s="148"/>
      <c r="O145" s="148"/>
      <c r="P145" s="148"/>
      <c r="Q145" s="148"/>
      <c r="R145" s="148"/>
      <c r="S145" s="148"/>
      <c r="T145" s="148"/>
      <c r="U145" s="148"/>
      <c r="V145" s="148"/>
      <c r="W145" s="160"/>
      <c r="X145" s="78">
        <v>69</v>
      </c>
      <c r="Y145" s="78">
        <v>48</v>
      </c>
      <c r="Z145" s="78">
        <v>54</v>
      </c>
      <c r="AA145" s="78">
        <v>69</v>
      </c>
      <c r="AB145" s="78">
        <v>55</v>
      </c>
      <c r="AC145" s="78">
        <v>62</v>
      </c>
      <c r="AD145" s="78">
        <v>70</v>
      </c>
      <c r="AE145" s="78">
        <v>66</v>
      </c>
      <c r="AF145" s="78">
        <v>44</v>
      </c>
      <c r="AG145" s="127">
        <f t="shared" si="41"/>
        <v>537</v>
      </c>
      <c r="AH145" s="128">
        <v>54</v>
      </c>
      <c r="AI145" s="128">
        <v>60</v>
      </c>
      <c r="AJ145" s="128">
        <v>91</v>
      </c>
      <c r="AK145" s="128">
        <v>48</v>
      </c>
      <c r="AL145" s="128">
        <v>70</v>
      </c>
      <c r="AM145" s="128">
        <v>71</v>
      </c>
      <c r="AN145" s="128">
        <v>72</v>
      </c>
      <c r="AO145" s="128">
        <v>67</v>
      </c>
      <c r="AP145" s="127">
        <f t="shared" si="42"/>
        <v>533</v>
      </c>
      <c r="AQ145" s="128">
        <v>57</v>
      </c>
      <c r="AR145" s="128">
        <v>70</v>
      </c>
      <c r="AS145" s="128">
        <v>56</v>
      </c>
      <c r="AT145" s="128">
        <v>66</v>
      </c>
      <c r="AU145" s="128">
        <v>58</v>
      </c>
      <c r="AV145" s="128">
        <v>44</v>
      </c>
      <c r="AW145" s="128">
        <v>72</v>
      </c>
      <c r="AX145" s="128">
        <v>71</v>
      </c>
      <c r="AY145" s="128">
        <v>52</v>
      </c>
      <c r="AZ145" s="127">
        <f t="shared" si="43"/>
        <v>546</v>
      </c>
      <c r="BA145" s="129">
        <v>75</v>
      </c>
      <c r="BB145" s="129">
        <v>67</v>
      </c>
      <c r="BC145" s="129">
        <v>69</v>
      </c>
      <c r="BD145" s="129">
        <v>70</v>
      </c>
      <c r="BE145" s="129">
        <v>53</v>
      </c>
      <c r="BF145" s="129">
        <v>64</v>
      </c>
      <c r="BG145" s="129">
        <v>72</v>
      </c>
      <c r="BH145" s="129">
        <v>71</v>
      </c>
      <c r="BI145" s="129">
        <v>68</v>
      </c>
      <c r="BJ145" s="130">
        <f t="shared" si="47"/>
        <v>609</v>
      </c>
      <c r="BK145" s="161"/>
      <c r="BL145" s="132">
        <f t="shared" si="53"/>
        <v>2225</v>
      </c>
      <c r="BM145" s="157">
        <f t="shared" si="54"/>
        <v>71.774193548387103</v>
      </c>
      <c r="BN145" s="79">
        <f>RANK($BM145,$BM$9:$BM296)</f>
        <v>56</v>
      </c>
      <c r="BO145" s="162"/>
      <c r="BP145" s="162"/>
      <c r="BQ145" s="79">
        <f t="shared" si="44"/>
        <v>22</v>
      </c>
      <c r="BR145" s="79">
        <f t="shared" si="45"/>
        <v>21</v>
      </c>
      <c r="BS145" s="79">
        <f t="shared" si="46"/>
        <v>22</v>
      </c>
      <c r="BT145" s="79">
        <f t="shared" si="48"/>
        <v>24</v>
      </c>
      <c r="BU145" s="163"/>
      <c r="BV145" s="87">
        <f t="shared" si="55"/>
        <v>89</v>
      </c>
      <c r="BW145" s="80">
        <f t="shared" si="49"/>
        <v>0</v>
      </c>
      <c r="BX145" s="81">
        <f t="shared" si="50"/>
        <v>0</v>
      </c>
      <c r="BY145" s="81">
        <f t="shared" si="51"/>
        <v>0</v>
      </c>
      <c r="BZ145" s="81">
        <f t="shared" si="52"/>
        <v>1</v>
      </c>
    </row>
    <row r="146" spans="1:78" ht="31.5" customHeight="1">
      <c r="A146" s="111">
        <v>138</v>
      </c>
      <c r="B146" s="126" t="s">
        <v>324</v>
      </c>
      <c r="C146" s="158" t="s">
        <v>325</v>
      </c>
      <c r="D146" s="148"/>
      <c r="E146" s="148"/>
      <c r="F146" s="78"/>
      <c r="G146" s="148"/>
      <c r="H146" s="148"/>
      <c r="I146" s="148"/>
      <c r="J146" s="148"/>
      <c r="K146" s="148"/>
      <c r="L146" s="148"/>
      <c r="M146" s="159"/>
      <c r="N146" s="148"/>
      <c r="O146" s="148"/>
      <c r="P146" s="148"/>
      <c r="Q146" s="148"/>
      <c r="R146" s="148"/>
      <c r="S146" s="148"/>
      <c r="T146" s="148"/>
      <c r="U146" s="148"/>
      <c r="V146" s="148"/>
      <c r="W146" s="160"/>
      <c r="X146" s="78">
        <v>72</v>
      </c>
      <c r="Y146" s="78">
        <v>53</v>
      </c>
      <c r="Z146" s="78">
        <v>63</v>
      </c>
      <c r="AA146" s="78">
        <v>56</v>
      </c>
      <c r="AB146" s="78">
        <v>60</v>
      </c>
      <c r="AC146" s="78">
        <v>68</v>
      </c>
      <c r="AD146" s="78">
        <v>72</v>
      </c>
      <c r="AE146" s="78">
        <v>66</v>
      </c>
      <c r="AF146" s="78">
        <v>44</v>
      </c>
      <c r="AG146" s="127">
        <f t="shared" si="41"/>
        <v>554</v>
      </c>
      <c r="AH146" s="128">
        <v>71</v>
      </c>
      <c r="AI146" s="128">
        <v>56</v>
      </c>
      <c r="AJ146" s="128">
        <v>58</v>
      </c>
      <c r="AK146" s="128">
        <v>70</v>
      </c>
      <c r="AL146" s="128">
        <v>75</v>
      </c>
      <c r="AM146" s="128">
        <v>72</v>
      </c>
      <c r="AN146" s="128">
        <v>72</v>
      </c>
      <c r="AO146" s="128">
        <v>66</v>
      </c>
      <c r="AP146" s="127">
        <f t="shared" si="42"/>
        <v>540</v>
      </c>
      <c r="AQ146" s="128">
        <v>82</v>
      </c>
      <c r="AR146" s="128">
        <v>53</v>
      </c>
      <c r="AS146" s="128">
        <v>53</v>
      </c>
      <c r="AT146" s="128">
        <v>57</v>
      </c>
      <c r="AU146" s="128">
        <v>57</v>
      </c>
      <c r="AV146" s="128">
        <v>46</v>
      </c>
      <c r="AW146" s="128">
        <v>72</v>
      </c>
      <c r="AX146" s="128">
        <v>71</v>
      </c>
      <c r="AY146" s="128">
        <v>57</v>
      </c>
      <c r="AZ146" s="127">
        <f t="shared" si="43"/>
        <v>548</v>
      </c>
      <c r="BA146" s="129">
        <v>67</v>
      </c>
      <c r="BB146" s="129">
        <v>65</v>
      </c>
      <c r="BC146" s="129">
        <v>73</v>
      </c>
      <c r="BD146" s="129">
        <v>49</v>
      </c>
      <c r="BE146" s="129">
        <v>51</v>
      </c>
      <c r="BF146" s="129">
        <v>77</v>
      </c>
      <c r="BG146" s="129">
        <v>73</v>
      </c>
      <c r="BH146" s="129">
        <v>73</v>
      </c>
      <c r="BI146" s="129">
        <v>66</v>
      </c>
      <c r="BJ146" s="130">
        <f t="shared" si="47"/>
        <v>594</v>
      </c>
      <c r="BK146" s="161"/>
      <c r="BL146" s="132">
        <f t="shared" si="53"/>
        <v>2236</v>
      </c>
      <c r="BM146" s="157">
        <f t="shared" si="54"/>
        <v>72.129032258064512</v>
      </c>
      <c r="BN146" s="79">
        <f>RANK($BM146,$BM$9:$BM297)</f>
        <v>55</v>
      </c>
      <c r="BO146" s="162"/>
      <c r="BP146" s="162"/>
      <c r="BQ146" s="79">
        <f t="shared" si="44"/>
        <v>22</v>
      </c>
      <c r="BR146" s="79">
        <f t="shared" si="45"/>
        <v>21</v>
      </c>
      <c r="BS146" s="79">
        <f t="shared" si="46"/>
        <v>22</v>
      </c>
      <c r="BT146" s="79">
        <f t="shared" si="48"/>
        <v>24</v>
      </c>
      <c r="BU146" s="163"/>
      <c r="BV146" s="87">
        <f t="shared" si="55"/>
        <v>89</v>
      </c>
      <c r="BW146" s="80">
        <f t="shared" si="49"/>
        <v>0</v>
      </c>
      <c r="BX146" s="81">
        <f t="shared" si="50"/>
        <v>0</v>
      </c>
      <c r="BY146" s="81">
        <f t="shared" si="51"/>
        <v>0</v>
      </c>
      <c r="BZ146" s="81">
        <f t="shared" si="52"/>
        <v>1</v>
      </c>
    </row>
    <row r="147" spans="1:78" ht="31.5" customHeight="1">
      <c r="A147" s="125">
        <v>139</v>
      </c>
      <c r="B147" s="126" t="s">
        <v>326</v>
      </c>
      <c r="C147" s="158" t="s">
        <v>327</v>
      </c>
      <c r="D147" s="148"/>
      <c r="E147" s="148"/>
      <c r="F147" s="78"/>
      <c r="G147" s="148"/>
      <c r="H147" s="148"/>
      <c r="I147" s="148"/>
      <c r="J147" s="148"/>
      <c r="K147" s="148"/>
      <c r="L147" s="148"/>
      <c r="M147" s="159"/>
      <c r="N147" s="148"/>
      <c r="O147" s="148"/>
      <c r="P147" s="148"/>
      <c r="Q147" s="148"/>
      <c r="R147" s="148"/>
      <c r="S147" s="148"/>
      <c r="T147" s="148"/>
      <c r="U147" s="148"/>
      <c r="V147" s="148"/>
      <c r="W147" s="160"/>
      <c r="X147" s="78">
        <v>75</v>
      </c>
      <c r="Y147" s="78">
        <v>77</v>
      </c>
      <c r="Z147" s="78">
        <v>73</v>
      </c>
      <c r="AA147" s="78">
        <v>49</v>
      </c>
      <c r="AB147" s="78">
        <v>56</v>
      </c>
      <c r="AC147" s="78">
        <v>67</v>
      </c>
      <c r="AD147" s="78">
        <v>74</v>
      </c>
      <c r="AE147" s="78">
        <v>69</v>
      </c>
      <c r="AF147" s="78">
        <v>42</v>
      </c>
      <c r="AG147" s="127">
        <f t="shared" si="41"/>
        <v>582</v>
      </c>
      <c r="AH147" s="128">
        <v>65</v>
      </c>
      <c r="AI147" s="128">
        <v>59</v>
      </c>
      <c r="AJ147" s="128">
        <v>67</v>
      </c>
      <c r="AK147" s="128">
        <v>62</v>
      </c>
      <c r="AL147" s="128">
        <v>73</v>
      </c>
      <c r="AM147" s="128">
        <v>69</v>
      </c>
      <c r="AN147" s="128">
        <v>69</v>
      </c>
      <c r="AO147" s="128">
        <v>64</v>
      </c>
      <c r="AP147" s="127">
        <f t="shared" si="42"/>
        <v>528</v>
      </c>
      <c r="AQ147" s="128">
        <v>53</v>
      </c>
      <c r="AR147" s="128">
        <v>64</v>
      </c>
      <c r="AS147" s="128">
        <v>53</v>
      </c>
      <c r="AT147" s="128">
        <v>54</v>
      </c>
      <c r="AU147" s="128">
        <v>57</v>
      </c>
      <c r="AV147" s="128">
        <v>44</v>
      </c>
      <c r="AW147" s="128">
        <v>72</v>
      </c>
      <c r="AX147" s="128">
        <v>68</v>
      </c>
      <c r="AY147" s="128">
        <v>48</v>
      </c>
      <c r="AZ147" s="127">
        <f t="shared" si="43"/>
        <v>513</v>
      </c>
      <c r="BA147" s="129">
        <v>65</v>
      </c>
      <c r="BB147" s="129">
        <v>51</v>
      </c>
      <c r="BC147" s="129">
        <v>54</v>
      </c>
      <c r="BD147" s="129">
        <v>53</v>
      </c>
      <c r="BE147" s="129">
        <v>61</v>
      </c>
      <c r="BF147" s="129">
        <v>54</v>
      </c>
      <c r="BG147" s="129">
        <v>70</v>
      </c>
      <c r="BH147" s="129">
        <v>68</v>
      </c>
      <c r="BI147" s="129">
        <v>55</v>
      </c>
      <c r="BJ147" s="130">
        <f t="shared" si="47"/>
        <v>531</v>
      </c>
      <c r="BK147" s="161"/>
      <c r="BL147" s="132">
        <f t="shared" si="53"/>
        <v>2154</v>
      </c>
      <c r="BM147" s="157">
        <f t="shared" si="54"/>
        <v>69.483870967741936</v>
      </c>
      <c r="BN147" s="79">
        <f>RANK($BM147,$BM$9:$BM298)</f>
        <v>72</v>
      </c>
      <c r="BO147" s="162"/>
      <c r="BP147" s="162"/>
      <c r="BQ147" s="79">
        <f t="shared" si="44"/>
        <v>22</v>
      </c>
      <c r="BR147" s="79">
        <f t="shared" si="45"/>
        <v>21</v>
      </c>
      <c r="BS147" s="79">
        <f t="shared" si="46"/>
        <v>22</v>
      </c>
      <c r="BT147" s="79">
        <f t="shared" si="48"/>
        <v>24</v>
      </c>
      <c r="BU147" s="163"/>
      <c r="BV147" s="87">
        <f t="shared" si="55"/>
        <v>89</v>
      </c>
      <c r="BW147" s="80">
        <f t="shared" si="49"/>
        <v>0</v>
      </c>
      <c r="BX147" s="81">
        <f t="shared" si="50"/>
        <v>0</v>
      </c>
      <c r="BY147" s="81">
        <f t="shared" si="51"/>
        <v>1</v>
      </c>
      <c r="BZ147" s="81">
        <f t="shared" si="52"/>
        <v>0</v>
      </c>
    </row>
    <row r="148" spans="1:78" ht="31.5" customHeight="1">
      <c r="A148" s="111">
        <v>140</v>
      </c>
      <c r="B148" s="126" t="s">
        <v>328</v>
      </c>
      <c r="C148" s="158" t="s">
        <v>329</v>
      </c>
      <c r="D148" s="148"/>
      <c r="E148" s="148"/>
      <c r="F148" s="78"/>
      <c r="G148" s="148"/>
      <c r="H148" s="148"/>
      <c r="I148" s="148"/>
      <c r="J148" s="148"/>
      <c r="K148" s="148"/>
      <c r="L148" s="148"/>
      <c r="M148" s="159"/>
      <c r="N148" s="148"/>
      <c r="O148" s="148"/>
      <c r="P148" s="148"/>
      <c r="Q148" s="148"/>
      <c r="R148" s="148"/>
      <c r="S148" s="148"/>
      <c r="T148" s="148"/>
      <c r="U148" s="148"/>
      <c r="V148" s="148"/>
      <c r="W148" s="160"/>
      <c r="X148" s="78">
        <v>83</v>
      </c>
      <c r="Y148" s="78">
        <v>74</v>
      </c>
      <c r="Z148" s="78">
        <v>58</v>
      </c>
      <c r="AA148" s="78">
        <v>72</v>
      </c>
      <c r="AB148" s="78">
        <v>82</v>
      </c>
      <c r="AC148" s="78">
        <v>66</v>
      </c>
      <c r="AD148" s="78">
        <v>75</v>
      </c>
      <c r="AE148" s="78">
        <v>67</v>
      </c>
      <c r="AF148" s="78">
        <v>47</v>
      </c>
      <c r="AG148" s="127">
        <f t="shared" si="41"/>
        <v>624</v>
      </c>
      <c r="AH148" s="128">
        <v>91</v>
      </c>
      <c r="AI148" s="128">
        <v>77</v>
      </c>
      <c r="AJ148" s="128">
        <v>66</v>
      </c>
      <c r="AK148" s="128">
        <v>78</v>
      </c>
      <c r="AL148" s="128">
        <v>88</v>
      </c>
      <c r="AM148" s="128">
        <v>71</v>
      </c>
      <c r="AN148" s="128">
        <v>67</v>
      </c>
      <c r="AO148" s="128">
        <v>71</v>
      </c>
      <c r="AP148" s="127">
        <f t="shared" si="42"/>
        <v>609</v>
      </c>
      <c r="AQ148" s="128">
        <v>82</v>
      </c>
      <c r="AR148" s="128">
        <v>64</v>
      </c>
      <c r="AS148" s="128">
        <v>53</v>
      </c>
      <c r="AT148" s="128">
        <v>70</v>
      </c>
      <c r="AU148" s="128">
        <v>75</v>
      </c>
      <c r="AV148" s="128">
        <v>47</v>
      </c>
      <c r="AW148" s="128">
        <v>75</v>
      </c>
      <c r="AX148" s="128">
        <v>75</v>
      </c>
      <c r="AY148" s="128">
        <v>53</v>
      </c>
      <c r="AZ148" s="127">
        <f t="shared" si="43"/>
        <v>594</v>
      </c>
      <c r="BA148" s="129">
        <v>94</v>
      </c>
      <c r="BB148" s="129">
        <v>64</v>
      </c>
      <c r="BC148" s="129">
        <v>61</v>
      </c>
      <c r="BD148" s="129">
        <v>90</v>
      </c>
      <c r="BE148" s="129">
        <v>72</v>
      </c>
      <c r="BF148" s="129">
        <v>71</v>
      </c>
      <c r="BG148" s="129">
        <v>72</v>
      </c>
      <c r="BH148" s="129">
        <v>67</v>
      </c>
      <c r="BI148" s="129">
        <v>69</v>
      </c>
      <c r="BJ148" s="130">
        <f t="shared" si="47"/>
        <v>660</v>
      </c>
      <c r="BK148" s="161"/>
      <c r="BL148" s="132">
        <f t="shared" si="53"/>
        <v>2487</v>
      </c>
      <c r="BM148" s="157">
        <f t="shared" si="54"/>
        <v>80.225806451612897</v>
      </c>
      <c r="BN148" s="79">
        <f>RANK($BM148,$BM$9:$BM299)</f>
        <v>9</v>
      </c>
      <c r="BO148" s="162"/>
      <c r="BP148" s="162"/>
      <c r="BQ148" s="79">
        <f t="shared" si="44"/>
        <v>22</v>
      </c>
      <c r="BR148" s="79">
        <f t="shared" si="45"/>
        <v>21</v>
      </c>
      <c r="BS148" s="79">
        <f t="shared" si="46"/>
        <v>22</v>
      </c>
      <c r="BT148" s="79">
        <f t="shared" si="48"/>
        <v>24</v>
      </c>
      <c r="BU148" s="163"/>
      <c r="BV148" s="87">
        <f t="shared" si="55"/>
        <v>89</v>
      </c>
      <c r="BW148" s="80">
        <f t="shared" si="49"/>
        <v>0</v>
      </c>
      <c r="BX148" s="81">
        <f t="shared" si="50"/>
        <v>0</v>
      </c>
      <c r="BY148" s="81">
        <f t="shared" si="51"/>
        <v>0</v>
      </c>
      <c r="BZ148" s="81">
        <f t="shared" si="52"/>
        <v>1</v>
      </c>
    </row>
    <row r="149" spans="1:78" ht="31.5" customHeight="1">
      <c r="A149" s="125">
        <v>141</v>
      </c>
      <c r="B149" s="126" t="s">
        <v>330</v>
      </c>
      <c r="C149" s="158" t="s">
        <v>331</v>
      </c>
      <c r="D149" s="148"/>
      <c r="E149" s="148"/>
      <c r="F149" s="78"/>
      <c r="G149" s="148"/>
      <c r="H149" s="148"/>
      <c r="I149" s="148"/>
      <c r="J149" s="148"/>
      <c r="K149" s="148"/>
      <c r="L149" s="148"/>
      <c r="M149" s="159"/>
      <c r="N149" s="148"/>
      <c r="O149" s="148"/>
      <c r="P149" s="148"/>
      <c r="Q149" s="148"/>
      <c r="R149" s="148"/>
      <c r="S149" s="148"/>
      <c r="T149" s="148"/>
      <c r="U149" s="148"/>
      <c r="V149" s="148"/>
      <c r="W149" s="160"/>
      <c r="X149" s="78">
        <v>56</v>
      </c>
      <c r="Y149" s="78">
        <v>56</v>
      </c>
      <c r="Z149" s="78">
        <v>54</v>
      </c>
      <c r="AA149" s="78">
        <v>72</v>
      </c>
      <c r="AB149" s="78">
        <v>61</v>
      </c>
      <c r="AC149" s="78">
        <v>64</v>
      </c>
      <c r="AD149" s="78">
        <v>72</v>
      </c>
      <c r="AE149" s="78">
        <v>65</v>
      </c>
      <c r="AF149" s="78">
        <v>45</v>
      </c>
      <c r="AG149" s="127">
        <f t="shared" si="41"/>
        <v>545</v>
      </c>
      <c r="AH149" s="128">
        <v>66</v>
      </c>
      <c r="AI149" s="128">
        <v>58</v>
      </c>
      <c r="AJ149" s="128">
        <v>92</v>
      </c>
      <c r="AK149" s="128">
        <v>47</v>
      </c>
      <c r="AL149" s="128">
        <v>76</v>
      </c>
      <c r="AM149" s="128">
        <v>72</v>
      </c>
      <c r="AN149" s="128">
        <v>70</v>
      </c>
      <c r="AO149" s="128">
        <v>65</v>
      </c>
      <c r="AP149" s="127">
        <f t="shared" si="42"/>
        <v>546</v>
      </c>
      <c r="AQ149" s="128">
        <v>70</v>
      </c>
      <c r="AR149" s="128">
        <v>62</v>
      </c>
      <c r="AS149" s="128">
        <v>55</v>
      </c>
      <c r="AT149" s="128">
        <v>67</v>
      </c>
      <c r="AU149" s="128">
        <v>53</v>
      </c>
      <c r="AV149" s="128">
        <v>44</v>
      </c>
      <c r="AW149" s="128">
        <v>72</v>
      </c>
      <c r="AX149" s="128">
        <v>71</v>
      </c>
      <c r="AY149" s="128">
        <v>49</v>
      </c>
      <c r="AZ149" s="127">
        <f t="shared" si="43"/>
        <v>543</v>
      </c>
      <c r="BA149" s="129">
        <v>81</v>
      </c>
      <c r="BB149" s="129">
        <v>84</v>
      </c>
      <c r="BC149" s="129">
        <v>70</v>
      </c>
      <c r="BD149" s="129">
        <v>72</v>
      </c>
      <c r="BE149" s="129">
        <v>62</v>
      </c>
      <c r="BF149" s="129">
        <v>65</v>
      </c>
      <c r="BG149" s="129">
        <v>71</v>
      </c>
      <c r="BH149" s="129">
        <v>66</v>
      </c>
      <c r="BI149" s="129">
        <v>62</v>
      </c>
      <c r="BJ149" s="130">
        <f t="shared" si="47"/>
        <v>633</v>
      </c>
      <c r="BK149" s="161"/>
      <c r="BL149" s="132">
        <f t="shared" si="53"/>
        <v>2267</v>
      </c>
      <c r="BM149" s="157">
        <f t="shared" si="54"/>
        <v>73.129032258064512</v>
      </c>
      <c r="BN149" s="79">
        <f>RANK($BM149,$BM$9:$BM300)</f>
        <v>50</v>
      </c>
      <c r="BO149" s="162"/>
      <c r="BP149" s="162"/>
      <c r="BQ149" s="79">
        <f t="shared" si="44"/>
        <v>22</v>
      </c>
      <c r="BR149" s="79">
        <f t="shared" si="45"/>
        <v>21</v>
      </c>
      <c r="BS149" s="79">
        <f t="shared" si="46"/>
        <v>22</v>
      </c>
      <c r="BT149" s="79">
        <f t="shared" si="48"/>
        <v>24</v>
      </c>
      <c r="BU149" s="163"/>
      <c r="BV149" s="87">
        <f t="shared" si="55"/>
        <v>89</v>
      </c>
      <c r="BW149" s="80">
        <f t="shared" si="49"/>
        <v>0</v>
      </c>
      <c r="BX149" s="81">
        <f t="shared" si="50"/>
        <v>0</v>
      </c>
      <c r="BY149" s="81">
        <f t="shared" si="51"/>
        <v>0</v>
      </c>
      <c r="BZ149" s="81">
        <f t="shared" si="52"/>
        <v>1</v>
      </c>
    </row>
    <row r="150" spans="1:78" ht="31.5" customHeight="1">
      <c r="A150" s="111">
        <v>142</v>
      </c>
      <c r="B150" s="126" t="s">
        <v>332</v>
      </c>
      <c r="C150" s="158" t="s">
        <v>333</v>
      </c>
      <c r="D150" s="148"/>
      <c r="E150" s="148"/>
      <c r="F150" s="78"/>
      <c r="G150" s="148"/>
      <c r="H150" s="148"/>
      <c r="I150" s="148"/>
      <c r="J150" s="148"/>
      <c r="K150" s="148"/>
      <c r="L150" s="148"/>
      <c r="M150" s="159"/>
      <c r="N150" s="148"/>
      <c r="O150" s="148"/>
      <c r="P150" s="148"/>
      <c r="Q150" s="148"/>
      <c r="R150" s="148"/>
      <c r="S150" s="148"/>
      <c r="T150" s="148"/>
      <c r="U150" s="148"/>
      <c r="V150" s="148"/>
      <c r="W150" s="160"/>
      <c r="X150" s="78">
        <v>60</v>
      </c>
      <c r="Y150" s="78">
        <v>47</v>
      </c>
      <c r="Z150" s="78">
        <v>63</v>
      </c>
      <c r="AA150" s="78">
        <v>44</v>
      </c>
      <c r="AB150" s="78">
        <v>61</v>
      </c>
      <c r="AC150" s="78">
        <v>64</v>
      </c>
      <c r="AD150" s="78">
        <v>69</v>
      </c>
      <c r="AE150" s="78">
        <v>62</v>
      </c>
      <c r="AF150" s="78">
        <v>44</v>
      </c>
      <c r="AG150" s="127">
        <f t="shared" si="41"/>
        <v>514</v>
      </c>
      <c r="AH150" s="128">
        <v>56</v>
      </c>
      <c r="AI150" s="128">
        <v>51</v>
      </c>
      <c r="AJ150" s="128">
        <v>58</v>
      </c>
      <c r="AK150" s="128">
        <v>41</v>
      </c>
      <c r="AL150" s="128">
        <v>55</v>
      </c>
      <c r="AM150" s="128">
        <v>69</v>
      </c>
      <c r="AN150" s="128">
        <v>70</v>
      </c>
      <c r="AO150" s="128">
        <v>54</v>
      </c>
      <c r="AP150" s="127">
        <f t="shared" si="42"/>
        <v>454</v>
      </c>
      <c r="AQ150" s="128">
        <v>70</v>
      </c>
      <c r="AR150" s="128">
        <v>70</v>
      </c>
      <c r="AS150" s="128">
        <v>63</v>
      </c>
      <c r="AT150" s="128">
        <v>48</v>
      </c>
      <c r="AU150" s="128">
        <v>43</v>
      </c>
      <c r="AV150" s="128">
        <v>40</v>
      </c>
      <c r="AW150" s="128">
        <v>68</v>
      </c>
      <c r="AX150" s="128">
        <v>65</v>
      </c>
      <c r="AY150" s="128">
        <v>45</v>
      </c>
      <c r="AZ150" s="127">
        <f t="shared" si="43"/>
        <v>512</v>
      </c>
      <c r="BA150" s="129">
        <v>53</v>
      </c>
      <c r="BB150" s="129">
        <v>54</v>
      </c>
      <c r="BC150" s="129">
        <v>55</v>
      </c>
      <c r="BD150" s="129">
        <v>50</v>
      </c>
      <c r="BE150" s="129">
        <v>54</v>
      </c>
      <c r="BF150" s="129">
        <v>68</v>
      </c>
      <c r="BG150" s="129">
        <v>67</v>
      </c>
      <c r="BH150" s="129">
        <v>55</v>
      </c>
      <c r="BI150" s="129">
        <v>56</v>
      </c>
      <c r="BJ150" s="130">
        <f t="shared" si="47"/>
        <v>512</v>
      </c>
      <c r="BK150" s="161"/>
      <c r="BL150" s="132">
        <f t="shared" si="53"/>
        <v>1992</v>
      </c>
      <c r="BM150" s="157">
        <f t="shared" si="54"/>
        <v>64.258064516129025</v>
      </c>
      <c r="BN150" s="79">
        <f>RANK($BM150,$BM$9:$BM301)</f>
        <v>121</v>
      </c>
      <c r="BO150" s="162"/>
      <c r="BP150" s="162"/>
      <c r="BQ150" s="79">
        <f t="shared" si="44"/>
        <v>22</v>
      </c>
      <c r="BR150" s="79">
        <f t="shared" si="45"/>
        <v>21</v>
      </c>
      <c r="BS150" s="79">
        <f t="shared" si="46"/>
        <v>22</v>
      </c>
      <c r="BT150" s="79">
        <f t="shared" si="48"/>
        <v>24</v>
      </c>
      <c r="BU150" s="163"/>
      <c r="BV150" s="87">
        <f t="shared" si="55"/>
        <v>89</v>
      </c>
      <c r="BW150" s="80">
        <f t="shared" si="49"/>
        <v>0</v>
      </c>
      <c r="BX150" s="81">
        <f t="shared" si="50"/>
        <v>0</v>
      </c>
      <c r="BY150" s="81">
        <f t="shared" si="51"/>
        <v>1</v>
      </c>
      <c r="BZ150" s="81">
        <f t="shared" si="52"/>
        <v>0</v>
      </c>
    </row>
    <row r="151" spans="1:78" ht="31.5" customHeight="1">
      <c r="A151" s="125">
        <v>143</v>
      </c>
      <c r="B151" s="126" t="s">
        <v>334</v>
      </c>
      <c r="C151" s="158" t="s">
        <v>335</v>
      </c>
      <c r="D151" s="148"/>
      <c r="E151" s="148"/>
      <c r="F151" s="78"/>
      <c r="G151" s="148"/>
      <c r="H151" s="148"/>
      <c r="I151" s="148"/>
      <c r="J151" s="148"/>
      <c r="K151" s="148"/>
      <c r="L151" s="148"/>
      <c r="M151" s="159"/>
      <c r="N151" s="148"/>
      <c r="O151" s="148"/>
      <c r="P151" s="148"/>
      <c r="Q151" s="148"/>
      <c r="R151" s="148"/>
      <c r="S151" s="148"/>
      <c r="T151" s="148"/>
      <c r="U151" s="148"/>
      <c r="V151" s="148"/>
      <c r="W151" s="160"/>
      <c r="X151" s="78">
        <v>72</v>
      </c>
      <c r="Y151" s="78">
        <v>66</v>
      </c>
      <c r="Z151" s="78">
        <v>54</v>
      </c>
      <c r="AA151" s="78">
        <v>47</v>
      </c>
      <c r="AB151" s="78">
        <v>48</v>
      </c>
      <c r="AC151" s="78">
        <v>63</v>
      </c>
      <c r="AD151" s="78">
        <v>67</v>
      </c>
      <c r="AE151" s="78">
        <v>67</v>
      </c>
      <c r="AF151" s="78">
        <v>47</v>
      </c>
      <c r="AG151" s="127">
        <f t="shared" si="41"/>
        <v>531</v>
      </c>
      <c r="AH151" s="128">
        <v>58</v>
      </c>
      <c r="AI151" s="128">
        <v>55</v>
      </c>
      <c r="AJ151" s="128">
        <v>70</v>
      </c>
      <c r="AK151" s="128">
        <v>66</v>
      </c>
      <c r="AL151" s="128">
        <v>64</v>
      </c>
      <c r="AM151" s="128">
        <v>70</v>
      </c>
      <c r="AN151" s="128">
        <v>70</v>
      </c>
      <c r="AO151" s="128">
        <v>66</v>
      </c>
      <c r="AP151" s="127">
        <f t="shared" si="42"/>
        <v>519</v>
      </c>
      <c r="AQ151" s="128">
        <v>48</v>
      </c>
      <c r="AR151" s="128">
        <v>54</v>
      </c>
      <c r="AS151" s="128">
        <v>53</v>
      </c>
      <c r="AT151" s="128">
        <v>67</v>
      </c>
      <c r="AU151" s="128">
        <v>53</v>
      </c>
      <c r="AV151" s="128">
        <v>47</v>
      </c>
      <c r="AW151" s="128">
        <v>67</v>
      </c>
      <c r="AX151" s="128">
        <v>69</v>
      </c>
      <c r="AY151" s="128">
        <v>43</v>
      </c>
      <c r="AZ151" s="127">
        <f t="shared" si="43"/>
        <v>501</v>
      </c>
      <c r="BA151" s="129">
        <v>58</v>
      </c>
      <c r="BB151" s="129">
        <v>57</v>
      </c>
      <c r="BC151" s="129">
        <v>21</v>
      </c>
      <c r="BD151" s="129">
        <v>55</v>
      </c>
      <c r="BE151" s="129">
        <v>45</v>
      </c>
      <c r="BF151" s="129">
        <v>70</v>
      </c>
      <c r="BG151" s="129">
        <v>69</v>
      </c>
      <c r="BH151" s="129">
        <v>55</v>
      </c>
      <c r="BI151" s="129">
        <v>63</v>
      </c>
      <c r="BJ151" s="130">
        <f t="shared" si="47"/>
        <v>493</v>
      </c>
      <c r="BK151" s="161"/>
      <c r="BL151" s="132">
        <f t="shared" si="53"/>
        <v>2044</v>
      </c>
      <c r="BM151" s="157">
        <f t="shared" si="54"/>
        <v>65.935483870967744</v>
      </c>
      <c r="BN151" s="79">
        <f>RANK($BM151,$BM$9:$BM302)</f>
        <v>107</v>
      </c>
      <c r="BO151" s="162"/>
      <c r="BP151" s="162"/>
      <c r="BQ151" s="79">
        <f t="shared" si="44"/>
        <v>22</v>
      </c>
      <c r="BR151" s="79">
        <f t="shared" si="45"/>
        <v>21</v>
      </c>
      <c r="BS151" s="79">
        <f t="shared" si="46"/>
        <v>22</v>
      </c>
      <c r="BT151" s="79">
        <f t="shared" si="48"/>
        <v>21</v>
      </c>
      <c r="BU151" s="163"/>
      <c r="BV151" s="87">
        <f t="shared" si="55"/>
        <v>86</v>
      </c>
      <c r="BW151" s="80">
        <f t="shared" si="49"/>
        <v>1</v>
      </c>
      <c r="BX151" s="81">
        <f t="shared" si="50"/>
        <v>0</v>
      </c>
      <c r="BY151" s="81">
        <f t="shared" si="51"/>
        <v>0</v>
      </c>
      <c r="BZ151" s="81">
        <f t="shared" si="52"/>
        <v>0</v>
      </c>
    </row>
    <row r="152" spans="1:78" ht="31.5" customHeight="1">
      <c r="A152" s="111">
        <v>144</v>
      </c>
      <c r="B152" s="126" t="s">
        <v>336</v>
      </c>
      <c r="C152" s="158" t="s">
        <v>337</v>
      </c>
      <c r="D152" s="148"/>
      <c r="E152" s="148"/>
      <c r="F152" s="78"/>
      <c r="G152" s="148"/>
      <c r="H152" s="148"/>
      <c r="I152" s="148"/>
      <c r="J152" s="148"/>
      <c r="K152" s="148"/>
      <c r="L152" s="148"/>
      <c r="M152" s="159"/>
      <c r="N152" s="148"/>
      <c r="O152" s="148"/>
      <c r="P152" s="148"/>
      <c r="Q152" s="148"/>
      <c r="R152" s="148"/>
      <c r="S152" s="148"/>
      <c r="T152" s="148"/>
      <c r="U152" s="148"/>
      <c r="V152" s="148"/>
      <c r="W152" s="160"/>
      <c r="X152" s="78">
        <v>88</v>
      </c>
      <c r="Y152" s="78">
        <v>77</v>
      </c>
      <c r="Z152" s="78">
        <v>63</v>
      </c>
      <c r="AA152" s="78">
        <v>71</v>
      </c>
      <c r="AB152" s="78">
        <v>75</v>
      </c>
      <c r="AC152" s="78">
        <v>65</v>
      </c>
      <c r="AD152" s="78">
        <v>72</v>
      </c>
      <c r="AE152" s="78">
        <v>70</v>
      </c>
      <c r="AF152" s="78">
        <v>45</v>
      </c>
      <c r="AG152" s="127">
        <f t="shared" si="41"/>
        <v>626</v>
      </c>
      <c r="AH152" s="128">
        <v>94</v>
      </c>
      <c r="AI152" s="128">
        <v>93</v>
      </c>
      <c r="AJ152" s="128">
        <v>74</v>
      </c>
      <c r="AK152" s="128">
        <v>88</v>
      </c>
      <c r="AL152" s="128">
        <v>72</v>
      </c>
      <c r="AM152" s="128">
        <v>75</v>
      </c>
      <c r="AN152" s="128">
        <v>72</v>
      </c>
      <c r="AO152" s="128">
        <v>67</v>
      </c>
      <c r="AP152" s="127">
        <f t="shared" si="42"/>
        <v>635</v>
      </c>
      <c r="AQ152" s="128">
        <v>82</v>
      </c>
      <c r="AR152" s="128">
        <v>56</v>
      </c>
      <c r="AS152" s="128">
        <v>59</v>
      </c>
      <c r="AT152" s="128">
        <v>74</v>
      </c>
      <c r="AU152" s="128">
        <v>74</v>
      </c>
      <c r="AV152" s="128">
        <v>48</v>
      </c>
      <c r="AW152" s="128">
        <v>75</v>
      </c>
      <c r="AX152" s="128">
        <v>75</v>
      </c>
      <c r="AY152" s="128">
        <v>66</v>
      </c>
      <c r="AZ152" s="127">
        <f t="shared" si="43"/>
        <v>609</v>
      </c>
      <c r="BA152" s="129">
        <v>90</v>
      </c>
      <c r="BB152" s="129">
        <v>73</v>
      </c>
      <c r="BC152" s="129">
        <v>71</v>
      </c>
      <c r="BD152" s="129">
        <v>93</v>
      </c>
      <c r="BE152" s="129">
        <v>93</v>
      </c>
      <c r="BF152" s="129">
        <v>71</v>
      </c>
      <c r="BG152" s="129">
        <v>75</v>
      </c>
      <c r="BH152" s="129">
        <v>72</v>
      </c>
      <c r="BI152" s="129">
        <v>72</v>
      </c>
      <c r="BJ152" s="130">
        <f t="shared" si="47"/>
        <v>710</v>
      </c>
      <c r="BK152" s="161"/>
      <c r="BL152" s="132">
        <f t="shared" si="53"/>
        <v>2580</v>
      </c>
      <c r="BM152" s="157">
        <f t="shared" si="54"/>
        <v>83.225806451612911</v>
      </c>
      <c r="BN152" s="79">
        <f>RANK($BM152,$BM$9:$BM303)</f>
        <v>1</v>
      </c>
      <c r="BO152" s="162"/>
      <c r="BP152" s="162"/>
      <c r="BQ152" s="79">
        <f t="shared" si="44"/>
        <v>22</v>
      </c>
      <c r="BR152" s="79">
        <f t="shared" si="45"/>
        <v>21</v>
      </c>
      <c r="BS152" s="79">
        <f t="shared" si="46"/>
        <v>22</v>
      </c>
      <c r="BT152" s="79">
        <f t="shared" si="48"/>
        <v>24</v>
      </c>
      <c r="BU152" s="163"/>
      <c r="BV152" s="87">
        <f t="shared" si="55"/>
        <v>89</v>
      </c>
      <c r="BW152" s="80">
        <f t="shared" si="49"/>
        <v>0</v>
      </c>
      <c r="BX152" s="81">
        <f t="shared" si="50"/>
        <v>0</v>
      </c>
      <c r="BY152" s="81">
        <f t="shared" si="51"/>
        <v>0</v>
      </c>
      <c r="BZ152" s="81">
        <f t="shared" si="52"/>
        <v>1</v>
      </c>
    </row>
    <row r="153" spans="1:78" ht="31.5" customHeight="1">
      <c r="A153" s="125">
        <v>145</v>
      </c>
      <c r="B153" s="126" t="s">
        <v>338</v>
      </c>
      <c r="C153" s="158" t="s">
        <v>339</v>
      </c>
      <c r="D153" s="148"/>
      <c r="E153" s="148"/>
      <c r="F153" s="78"/>
      <c r="G153" s="148"/>
      <c r="H153" s="148"/>
      <c r="I153" s="148"/>
      <c r="J153" s="148"/>
      <c r="K153" s="148"/>
      <c r="L153" s="148"/>
      <c r="M153" s="159"/>
      <c r="N153" s="148"/>
      <c r="O153" s="148"/>
      <c r="P153" s="148"/>
      <c r="Q153" s="148"/>
      <c r="R153" s="148"/>
      <c r="S153" s="148"/>
      <c r="T153" s="148"/>
      <c r="U153" s="148"/>
      <c r="V153" s="148"/>
      <c r="W153" s="160"/>
      <c r="X153" s="78">
        <v>50</v>
      </c>
      <c r="Y153" s="78">
        <v>73</v>
      </c>
      <c r="Z153" s="78">
        <v>65</v>
      </c>
      <c r="AA153" s="78">
        <v>68</v>
      </c>
      <c r="AB153" s="78">
        <v>65</v>
      </c>
      <c r="AC153" s="78">
        <v>64</v>
      </c>
      <c r="AD153" s="78">
        <v>72</v>
      </c>
      <c r="AE153" s="78">
        <v>65</v>
      </c>
      <c r="AF153" s="78">
        <v>42</v>
      </c>
      <c r="AG153" s="127">
        <f t="shared" si="41"/>
        <v>564</v>
      </c>
      <c r="AH153" s="128">
        <v>72</v>
      </c>
      <c r="AI153" s="128">
        <v>59</v>
      </c>
      <c r="AJ153" s="128">
        <v>85</v>
      </c>
      <c r="AK153" s="128">
        <v>50</v>
      </c>
      <c r="AL153" s="128">
        <v>73</v>
      </c>
      <c r="AM153" s="128">
        <v>74</v>
      </c>
      <c r="AN153" s="128">
        <v>70</v>
      </c>
      <c r="AO153" s="128">
        <v>71</v>
      </c>
      <c r="AP153" s="127">
        <f t="shared" si="42"/>
        <v>554</v>
      </c>
      <c r="AQ153" s="128">
        <v>59</v>
      </c>
      <c r="AR153" s="128">
        <v>61</v>
      </c>
      <c r="AS153" s="128">
        <v>57</v>
      </c>
      <c r="AT153" s="128">
        <v>58</v>
      </c>
      <c r="AU153" s="128">
        <v>58</v>
      </c>
      <c r="AV153" s="128">
        <v>47</v>
      </c>
      <c r="AW153" s="128">
        <v>72</v>
      </c>
      <c r="AX153" s="128">
        <v>71</v>
      </c>
      <c r="AY153" s="128">
        <v>60</v>
      </c>
      <c r="AZ153" s="127">
        <f t="shared" si="43"/>
        <v>543</v>
      </c>
      <c r="BA153" s="129">
        <v>73</v>
      </c>
      <c r="BB153" s="129">
        <v>72</v>
      </c>
      <c r="BC153" s="129">
        <v>68</v>
      </c>
      <c r="BD153" s="129">
        <v>72</v>
      </c>
      <c r="BE153" s="129">
        <v>62</v>
      </c>
      <c r="BF153" s="129">
        <v>62</v>
      </c>
      <c r="BG153" s="129">
        <v>72</v>
      </c>
      <c r="BH153" s="129">
        <v>70</v>
      </c>
      <c r="BI153" s="129">
        <v>69</v>
      </c>
      <c r="BJ153" s="130">
        <f t="shared" si="47"/>
        <v>620</v>
      </c>
      <c r="BK153" s="161"/>
      <c r="BL153" s="132">
        <f t="shared" si="53"/>
        <v>2281</v>
      </c>
      <c r="BM153" s="157">
        <f t="shared" si="54"/>
        <v>73.58064516129032</v>
      </c>
      <c r="BN153" s="79">
        <f>RANK($BM153,$BM$9:$BM304)</f>
        <v>44</v>
      </c>
      <c r="BO153" s="162"/>
      <c r="BP153" s="162"/>
      <c r="BQ153" s="79">
        <f t="shared" si="44"/>
        <v>22</v>
      </c>
      <c r="BR153" s="79">
        <f t="shared" si="45"/>
        <v>21</v>
      </c>
      <c r="BS153" s="79">
        <f t="shared" si="46"/>
        <v>22</v>
      </c>
      <c r="BT153" s="79">
        <f t="shared" si="48"/>
        <v>24</v>
      </c>
      <c r="BU153" s="163"/>
      <c r="BV153" s="87">
        <f t="shared" si="55"/>
        <v>89</v>
      </c>
      <c r="BW153" s="80">
        <f t="shared" si="49"/>
        <v>0</v>
      </c>
      <c r="BX153" s="81">
        <f t="shared" si="50"/>
        <v>0</v>
      </c>
      <c r="BY153" s="81">
        <f t="shared" si="51"/>
        <v>0</v>
      </c>
      <c r="BZ153" s="81">
        <f t="shared" si="52"/>
        <v>1</v>
      </c>
    </row>
    <row r="154" spans="1:78" ht="31.5" customHeight="1">
      <c r="A154" s="111">
        <v>146</v>
      </c>
      <c r="B154" s="126" t="s">
        <v>340</v>
      </c>
      <c r="C154" s="158" t="s">
        <v>341</v>
      </c>
      <c r="D154" s="148"/>
      <c r="E154" s="148"/>
      <c r="F154" s="78"/>
      <c r="G154" s="148"/>
      <c r="H154" s="148"/>
      <c r="I154" s="148"/>
      <c r="J154" s="148"/>
      <c r="K154" s="148"/>
      <c r="L154" s="148"/>
      <c r="M154" s="159"/>
      <c r="N154" s="148"/>
      <c r="O154" s="148"/>
      <c r="P154" s="148"/>
      <c r="Q154" s="148"/>
      <c r="R154" s="148"/>
      <c r="S154" s="148"/>
      <c r="T154" s="148"/>
      <c r="U154" s="148"/>
      <c r="V154" s="148"/>
      <c r="W154" s="160"/>
      <c r="X154" s="78">
        <v>78</v>
      </c>
      <c r="Y154" s="78">
        <v>66</v>
      </c>
      <c r="Z154" s="78">
        <v>64</v>
      </c>
      <c r="AA154" s="78">
        <v>68</v>
      </c>
      <c r="AB154" s="78">
        <v>60</v>
      </c>
      <c r="AC154" s="78">
        <v>65</v>
      </c>
      <c r="AD154" s="78">
        <v>72</v>
      </c>
      <c r="AE154" s="78">
        <v>65</v>
      </c>
      <c r="AF154" s="78">
        <v>45</v>
      </c>
      <c r="AG154" s="127">
        <f t="shared" si="41"/>
        <v>583</v>
      </c>
      <c r="AH154" s="128">
        <v>72</v>
      </c>
      <c r="AI154" s="128">
        <v>59</v>
      </c>
      <c r="AJ154" s="128">
        <v>70</v>
      </c>
      <c r="AK154" s="128">
        <v>71</v>
      </c>
      <c r="AL154" s="128">
        <v>59</v>
      </c>
      <c r="AM154" s="128">
        <v>73</v>
      </c>
      <c r="AN154" s="128">
        <v>72</v>
      </c>
      <c r="AO154" s="128">
        <v>65</v>
      </c>
      <c r="AP154" s="127">
        <f t="shared" si="42"/>
        <v>541</v>
      </c>
      <c r="AQ154" s="128">
        <v>92</v>
      </c>
      <c r="AR154" s="128">
        <v>72</v>
      </c>
      <c r="AS154" s="128">
        <v>59</v>
      </c>
      <c r="AT154" s="128">
        <v>59</v>
      </c>
      <c r="AU154" s="128">
        <v>64</v>
      </c>
      <c r="AV154" s="128">
        <v>47</v>
      </c>
      <c r="AW154" s="128">
        <v>71</v>
      </c>
      <c r="AX154" s="128">
        <v>69</v>
      </c>
      <c r="AY154" s="128">
        <v>50</v>
      </c>
      <c r="AZ154" s="127">
        <f t="shared" si="43"/>
        <v>583</v>
      </c>
      <c r="BA154" s="129">
        <v>69</v>
      </c>
      <c r="BB154" s="129">
        <v>71</v>
      </c>
      <c r="BC154" s="129">
        <v>81</v>
      </c>
      <c r="BD154" s="129">
        <v>63</v>
      </c>
      <c r="BE154" s="129">
        <v>67</v>
      </c>
      <c r="BF154" s="129">
        <v>77</v>
      </c>
      <c r="BG154" s="129">
        <v>75</v>
      </c>
      <c r="BH154" s="129">
        <v>58</v>
      </c>
      <c r="BI154" s="129">
        <v>74</v>
      </c>
      <c r="BJ154" s="130">
        <f t="shared" si="47"/>
        <v>635</v>
      </c>
      <c r="BK154" s="161"/>
      <c r="BL154" s="132">
        <f t="shared" si="53"/>
        <v>2342</v>
      </c>
      <c r="BM154" s="157">
        <f t="shared" si="54"/>
        <v>75.548387096774192</v>
      </c>
      <c r="BN154" s="79">
        <f>RANK($BM154,$BM$9:$BM305)</f>
        <v>23</v>
      </c>
      <c r="BO154" s="162"/>
      <c r="BP154" s="162"/>
      <c r="BQ154" s="79">
        <f t="shared" si="44"/>
        <v>22</v>
      </c>
      <c r="BR154" s="79">
        <f t="shared" si="45"/>
        <v>21</v>
      </c>
      <c r="BS154" s="79">
        <f t="shared" si="46"/>
        <v>22</v>
      </c>
      <c r="BT154" s="79">
        <f t="shared" si="48"/>
        <v>24</v>
      </c>
      <c r="BU154" s="163"/>
      <c r="BV154" s="87">
        <f t="shared" si="55"/>
        <v>89</v>
      </c>
      <c r="BW154" s="80">
        <f t="shared" si="49"/>
        <v>0</v>
      </c>
      <c r="BX154" s="81">
        <f t="shared" si="50"/>
        <v>0</v>
      </c>
      <c r="BY154" s="81">
        <f t="shared" si="51"/>
        <v>0</v>
      </c>
      <c r="BZ154" s="81">
        <f t="shared" si="52"/>
        <v>1</v>
      </c>
    </row>
    <row r="155" spans="1:78" ht="31.5" customHeight="1">
      <c r="A155" s="125">
        <v>147</v>
      </c>
      <c r="B155" s="126" t="s">
        <v>342</v>
      </c>
      <c r="C155" s="158" t="s">
        <v>343</v>
      </c>
      <c r="D155" s="148"/>
      <c r="E155" s="148"/>
      <c r="F155" s="78"/>
      <c r="G155" s="148"/>
      <c r="H155" s="148"/>
      <c r="I155" s="148"/>
      <c r="J155" s="148"/>
      <c r="K155" s="148"/>
      <c r="L155" s="148"/>
      <c r="M155" s="159"/>
      <c r="N155" s="148"/>
      <c r="O155" s="148"/>
      <c r="P155" s="148"/>
      <c r="Q155" s="148"/>
      <c r="R155" s="148"/>
      <c r="S155" s="148"/>
      <c r="T155" s="148"/>
      <c r="U155" s="148"/>
      <c r="V155" s="148"/>
      <c r="W155" s="160"/>
      <c r="X155" s="78">
        <v>66</v>
      </c>
      <c r="Y155" s="78">
        <v>80</v>
      </c>
      <c r="Z155" s="78">
        <v>65</v>
      </c>
      <c r="AA155" s="78">
        <v>53</v>
      </c>
      <c r="AB155" s="78">
        <v>55</v>
      </c>
      <c r="AC155" s="78">
        <v>66</v>
      </c>
      <c r="AD155" s="78">
        <v>70</v>
      </c>
      <c r="AE155" s="78">
        <v>66</v>
      </c>
      <c r="AF155" s="78">
        <v>41</v>
      </c>
      <c r="AG155" s="127">
        <f t="shared" si="41"/>
        <v>562</v>
      </c>
      <c r="AH155" s="128">
        <v>56</v>
      </c>
      <c r="AI155" s="128">
        <v>71</v>
      </c>
      <c r="AJ155" s="128">
        <v>66</v>
      </c>
      <c r="AK155" s="128">
        <v>69</v>
      </c>
      <c r="AL155" s="128">
        <v>67</v>
      </c>
      <c r="AM155" s="128">
        <v>68</v>
      </c>
      <c r="AN155" s="128">
        <v>72</v>
      </c>
      <c r="AO155" s="128">
        <v>72</v>
      </c>
      <c r="AP155" s="127">
        <f t="shared" si="42"/>
        <v>541</v>
      </c>
      <c r="AQ155" s="128">
        <v>51</v>
      </c>
      <c r="AR155" s="128">
        <v>63</v>
      </c>
      <c r="AS155" s="128">
        <v>52</v>
      </c>
      <c r="AT155" s="128">
        <v>71</v>
      </c>
      <c r="AU155" s="128">
        <v>52</v>
      </c>
      <c r="AV155" s="128">
        <v>47</v>
      </c>
      <c r="AW155" s="128">
        <v>72</v>
      </c>
      <c r="AX155" s="128">
        <v>71</v>
      </c>
      <c r="AY155" s="128">
        <v>46</v>
      </c>
      <c r="AZ155" s="127">
        <f t="shared" si="43"/>
        <v>525</v>
      </c>
      <c r="BA155" s="129">
        <v>68</v>
      </c>
      <c r="BB155" s="129">
        <v>80</v>
      </c>
      <c r="BC155" s="129">
        <v>69</v>
      </c>
      <c r="BD155" s="129">
        <v>65</v>
      </c>
      <c r="BE155" s="129">
        <v>77</v>
      </c>
      <c r="BF155" s="129">
        <v>80</v>
      </c>
      <c r="BG155" s="129">
        <v>71</v>
      </c>
      <c r="BH155" s="129">
        <v>63</v>
      </c>
      <c r="BI155" s="129">
        <v>69</v>
      </c>
      <c r="BJ155" s="130">
        <f t="shared" si="47"/>
        <v>642</v>
      </c>
      <c r="BK155" s="161"/>
      <c r="BL155" s="132">
        <f t="shared" si="53"/>
        <v>2270</v>
      </c>
      <c r="BM155" s="157">
        <f t="shared" si="54"/>
        <v>73.225806451612911</v>
      </c>
      <c r="BN155" s="79">
        <f>RANK($BM155,$BM$9:$BM306)</f>
        <v>49</v>
      </c>
      <c r="BO155" s="162"/>
      <c r="BP155" s="162"/>
      <c r="BQ155" s="79">
        <f t="shared" si="44"/>
        <v>22</v>
      </c>
      <c r="BR155" s="79">
        <f t="shared" si="45"/>
        <v>21</v>
      </c>
      <c r="BS155" s="79">
        <f t="shared" si="46"/>
        <v>22</v>
      </c>
      <c r="BT155" s="79">
        <f t="shared" si="48"/>
        <v>24</v>
      </c>
      <c r="BU155" s="163"/>
      <c r="BV155" s="87">
        <f t="shared" si="55"/>
        <v>89</v>
      </c>
      <c r="BW155" s="80">
        <f t="shared" si="49"/>
        <v>0</v>
      </c>
      <c r="BX155" s="81">
        <f t="shared" si="50"/>
        <v>0</v>
      </c>
      <c r="BY155" s="81">
        <f t="shared" si="51"/>
        <v>0</v>
      </c>
      <c r="BZ155" s="81">
        <f t="shared" si="52"/>
        <v>1</v>
      </c>
    </row>
    <row r="156" spans="1:78" ht="31.5" customHeight="1">
      <c r="A156" s="111">
        <v>148</v>
      </c>
      <c r="B156" s="126" t="s">
        <v>344</v>
      </c>
      <c r="C156" s="158" t="s">
        <v>345</v>
      </c>
      <c r="D156" s="148"/>
      <c r="E156" s="148"/>
      <c r="F156" s="78"/>
      <c r="G156" s="148"/>
      <c r="H156" s="148"/>
      <c r="I156" s="148"/>
      <c r="J156" s="148"/>
      <c r="K156" s="148"/>
      <c r="L156" s="148"/>
      <c r="M156" s="159"/>
      <c r="N156" s="148"/>
      <c r="O156" s="148"/>
      <c r="P156" s="148"/>
      <c r="Q156" s="148"/>
      <c r="R156" s="148"/>
      <c r="S156" s="148"/>
      <c r="T156" s="148"/>
      <c r="U156" s="148"/>
      <c r="V156" s="148"/>
      <c r="W156" s="160"/>
      <c r="X156" s="78">
        <v>80</v>
      </c>
      <c r="Y156" s="78">
        <v>62</v>
      </c>
      <c r="Z156" s="78">
        <v>64</v>
      </c>
      <c r="AA156" s="78">
        <v>61</v>
      </c>
      <c r="AB156" s="78">
        <v>74</v>
      </c>
      <c r="AC156" s="78">
        <v>66</v>
      </c>
      <c r="AD156" s="78">
        <v>73</v>
      </c>
      <c r="AE156" s="78">
        <v>64</v>
      </c>
      <c r="AF156" s="78">
        <v>43</v>
      </c>
      <c r="AG156" s="127">
        <f t="shared" si="41"/>
        <v>587</v>
      </c>
      <c r="AH156" s="128">
        <v>77</v>
      </c>
      <c r="AI156" s="128">
        <v>62</v>
      </c>
      <c r="AJ156" s="128">
        <v>52</v>
      </c>
      <c r="AK156" s="128">
        <v>70</v>
      </c>
      <c r="AL156" s="128">
        <v>75</v>
      </c>
      <c r="AM156" s="128">
        <v>72</v>
      </c>
      <c r="AN156" s="128">
        <v>75</v>
      </c>
      <c r="AO156" s="128">
        <v>74</v>
      </c>
      <c r="AP156" s="127">
        <f t="shared" si="42"/>
        <v>557</v>
      </c>
      <c r="AQ156" s="128">
        <v>57</v>
      </c>
      <c r="AR156" s="128">
        <v>50</v>
      </c>
      <c r="AS156" s="128">
        <v>44</v>
      </c>
      <c r="AT156" s="128">
        <v>54</v>
      </c>
      <c r="AU156" s="128">
        <v>55</v>
      </c>
      <c r="AV156" s="128">
        <v>47</v>
      </c>
      <c r="AW156" s="128">
        <v>72</v>
      </c>
      <c r="AX156" s="128">
        <v>72</v>
      </c>
      <c r="AY156" s="128">
        <v>57</v>
      </c>
      <c r="AZ156" s="127">
        <f t="shared" si="43"/>
        <v>508</v>
      </c>
      <c r="BA156" s="129">
        <v>71</v>
      </c>
      <c r="BB156" s="129">
        <v>61</v>
      </c>
      <c r="BC156" s="129">
        <v>64</v>
      </c>
      <c r="BD156" s="129">
        <v>68</v>
      </c>
      <c r="BE156" s="129">
        <v>70</v>
      </c>
      <c r="BF156" s="129">
        <v>67</v>
      </c>
      <c r="BG156" s="129">
        <v>75</v>
      </c>
      <c r="BH156" s="129">
        <v>63</v>
      </c>
      <c r="BI156" s="129">
        <v>69</v>
      </c>
      <c r="BJ156" s="130">
        <f t="shared" si="47"/>
        <v>608</v>
      </c>
      <c r="BK156" s="161"/>
      <c r="BL156" s="132">
        <f t="shared" si="53"/>
        <v>2260</v>
      </c>
      <c r="BM156" s="157">
        <f t="shared" si="54"/>
        <v>72.903225806451616</v>
      </c>
      <c r="BN156" s="79">
        <f>RANK($BM156,$BM$9:$BM307)</f>
        <v>52</v>
      </c>
      <c r="BO156" s="162"/>
      <c r="BP156" s="162"/>
      <c r="BQ156" s="79">
        <f t="shared" si="44"/>
        <v>22</v>
      </c>
      <c r="BR156" s="79">
        <f t="shared" si="45"/>
        <v>21</v>
      </c>
      <c r="BS156" s="79">
        <f t="shared" si="46"/>
        <v>22</v>
      </c>
      <c r="BT156" s="79">
        <f t="shared" si="48"/>
        <v>24</v>
      </c>
      <c r="BU156" s="163"/>
      <c r="BV156" s="87">
        <f t="shared" si="55"/>
        <v>89</v>
      </c>
      <c r="BW156" s="80">
        <f t="shared" si="49"/>
        <v>0</v>
      </c>
      <c r="BX156" s="81">
        <f t="shared" si="50"/>
        <v>0</v>
      </c>
      <c r="BY156" s="81">
        <f t="shared" si="51"/>
        <v>0</v>
      </c>
      <c r="BZ156" s="81">
        <f t="shared" si="52"/>
        <v>1</v>
      </c>
    </row>
    <row r="157" spans="1:78" ht="31.5" customHeight="1">
      <c r="A157" s="125">
        <v>149</v>
      </c>
      <c r="B157" s="126" t="s">
        <v>346</v>
      </c>
      <c r="C157" s="158" t="s">
        <v>347</v>
      </c>
      <c r="D157" s="148"/>
      <c r="E157" s="148"/>
      <c r="F157" s="78"/>
      <c r="G157" s="148"/>
      <c r="H157" s="148"/>
      <c r="I157" s="148"/>
      <c r="J157" s="148"/>
      <c r="K157" s="148"/>
      <c r="L157" s="148"/>
      <c r="M157" s="159"/>
      <c r="N157" s="148"/>
      <c r="O157" s="148"/>
      <c r="P157" s="148"/>
      <c r="Q157" s="148"/>
      <c r="R157" s="148"/>
      <c r="S157" s="148"/>
      <c r="T157" s="148"/>
      <c r="U157" s="148"/>
      <c r="V157" s="148"/>
      <c r="W157" s="160"/>
      <c r="X157" s="78">
        <v>60</v>
      </c>
      <c r="Y157" s="78">
        <v>53</v>
      </c>
      <c r="Z157" s="78">
        <v>59</v>
      </c>
      <c r="AA157" s="78">
        <v>69</v>
      </c>
      <c r="AB157" s="78">
        <v>59</v>
      </c>
      <c r="AC157" s="78">
        <v>66</v>
      </c>
      <c r="AD157" s="78">
        <v>71</v>
      </c>
      <c r="AE157" s="78">
        <v>64</v>
      </c>
      <c r="AF157" s="78">
        <v>40</v>
      </c>
      <c r="AG157" s="127">
        <f t="shared" si="41"/>
        <v>541</v>
      </c>
      <c r="AH157" s="128">
        <v>68</v>
      </c>
      <c r="AI157" s="128">
        <v>62</v>
      </c>
      <c r="AJ157" s="128">
        <v>84</v>
      </c>
      <c r="AK157" s="128">
        <v>54</v>
      </c>
      <c r="AL157" s="128">
        <v>71</v>
      </c>
      <c r="AM157" s="128">
        <v>73</v>
      </c>
      <c r="AN157" s="128">
        <v>70</v>
      </c>
      <c r="AO157" s="128">
        <v>73</v>
      </c>
      <c r="AP157" s="127">
        <f t="shared" si="42"/>
        <v>555</v>
      </c>
      <c r="AQ157" s="128">
        <v>70</v>
      </c>
      <c r="AR157" s="128">
        <v>76</v>
      </c>
      <c r="AS157" s="128">
        <v>53</v>
      </c>
      <c r="AT157" s="128">
        <v>57</v>
      </c>
      <c r="AU157" s="128">
        <v>61</v>
      </c>
      <c r="AV157" s="128">
        <v>46</v>
      </c>
      <c r="AW157" s="128">
        <v>70</v>
      </c>
      <c r="AX157" s="128">
        <v>69</v>
      </c>
      <c r="AY157" s="128">
        <v>51</v>
      </c>
      <c r="AZ157" s="127">
        <f t="shared" si="43"/>
        <v>553</v>
      </c>
      <c r="BA157" s="129">
        <v>73</v>
      </c>
      <c r="BB157" s="129">
        <v>76</v>
      </c>
      <c r="BC157" s="129">
        <v>68</v>
      </c>
      <c r="BD157" s="129">
        <v>74</v>
      </c>
      <c r="BE157" s="129">
        <v>75</v>
      </c>
      <c r="BF157" s="129">
        <v>69</v>
      </c>
      <c r="BG157" s="129">
        <v>73</v>
      </c>
      <c r="BH157" s="129">
        <v>73</v>
      </c>
      <c r="BI157" s="129">
        <v>68</v>
      </c>
      <c r="BJ157" s="130">
        <f t="shared" si="47"/>
        <v>649</v>
      </c>
      <c r="BK157" s="161"/>
      <c r="BL157" s="132">
        <f t="shared" si="53"/>
        <v>2298</v>
      </c>
      <c r="BM157" s="157">
        <f t="shared" si="54"/>
        <v>74.129032258064527</v>
      </c>
      <c r="BN157" s="79">
        <f>RANK($BM157,$BM$9:$BM308)</f>
        <v>38</v>
      </c>
      <c r="BO157" s="162"/>
      <c r="BP157" s="162"/>
      <c r="BQ157" s="79">
        <f t="shared" si="44"/>
        <v>22</v>
      </c>
      <c r="BR157" s="79">
        <f t="shared" si="45"/>
        <v>21</v>
      </c>
      <c r="BS157" s="79">
        <f t="shared" si="46"/>
        <v>22</v>
      </c>
      <c r="BT157" s="79">
        <f t="shared" si="48"/>
        <v>24</v>
      </c>
      <c r="BU157" s="163"/>
      <c r="BV157" s="87">
        <f t="shared" si="55"/>
        <v>89</v>
      </c>
      <c r="BW157" s="80">
        <f t="shared" si="49"/>
        <v>0</v>
      </c>
      <c r="BX157" s="81">
        <f t="shared" si="50"/>
        <v>0</v>
      </c>
      <c r="BY157" s="81">
        <f t="shared" si="51"/>
        <v>0</v>
      </c>
      <c r="BZ157" s="81">
        <f t="shared" si="52"/>
        <v>1</v>
      </c>
    </row>
    <row r="158" spans="1:78" ht="31.5" customHeight="1">
      <c r="A158" s="111">
        <v>150</v>
      </c>
      <c r="B158" s="126" t="s">
        <v>348</v>
      </c>
      <c r="C158" s="158" t="s">
        <v>349</v>
      </c>
      <c r="D158" s="148"/>
      <c r="E158" s="148"/>
      <c r="F158" s="78"/>
      <c r="G158" s="148"/>
      <c r="H158" s="148"/>
      <c r="I158" s="148"/>
      <c r="J158" s="148"/>
      <c r="K158" s="148"/>
      <c r="L158" s="148"/>
      <c r="M158" s="159"/>
      <c r="N158" s="148"/>
      <c r="O158" s="148"/>
      <c r="P158" s="148"/>
      <c r="Q158" s="148"/>
      <c r="R158" s="148"/>
      <c r="S158" s="148"/>
      <c r="T158" s="148"/>
      <c r="U158" s="148"/>
      <c r="V158" s="148"/>
      <c r="W158" s="160"/>
      <c r="X158" s="78">
        <v>77</v>
      </c>
      <c r="Y158" s="78">
        <v>63</v>
      </c>
      <c r="Z158" s="78">
        <v>77</v>
      </c>
      <c r="AA158" s="78">
        <v>64</v>
      </c>
      <c r="AB158" s="78">
        <v>58</v>
      </c>
      <c r="AC158" s="78">
        <v>73</v>
      </c>
      <c r="AD158" s="78">
        <v>73</v>
      </c>
      <c r="AE158" s="78">
        <v>67</v>
      </c>
      <c r="AF158" s="78">
        <v>49</v>
      </c>
      <c r="AG158" s="127">
        <f t="shared" si="41"/>
        <v>601</v>
      </c>
      <c r="AH158" s="128">
        <v>73</v>
      </c>
      <c r="AI158" s="128">
        <v>64</v>
      </c>
      <c r="AJ158" s="128">
        <v>67</v>
      </c>
      <c r="AK158" s="128">
        <v>67</v>
      </c>
      <c r="AL158" s="128">
        <v>61</v>
      </c>
      <c r="AM158" s="128">
        <v>73</v>
      </c>
      <c r="AN158" s="128">
        <v>75</v>
      </c>
      <c r="AO158" s="128">
        <v>72</v>
      </c>
      <c r="AP158" s="127">
        <f t="shared" si="42"/>
        <v>552</v>
      </c>
      <c r="AQ158" s="128">
        <v>89</v>
      </c>
      <c r="AR158" s="128">
        <v>73</v>
      </c>
      <c r="AS158" s="128">
        <v>74</v>
      </c>
      <c r="AT158" s="128">
        <v>68</v>
      </c>
      <c r="AU158" s="128">
        <v>67</v>
      </c>
      <c r="AV158" s="128">
        <v>47</v>
      </c>
      <c r="AW158" s="128">
        <v>75</v>
      </c>
      <c r="AX158" s="128">
        <v>75</v>
      </c>
      <c r="AY158" s="128">
        <v>65</v>
      </c>
      <c r="AZ158" s="127">
        <f t="shared" si="43"/>
        <v>633</v>
      </c>
      <c r="BA158" s="129">
        <v>63</v>
      </c>
      <c r="BB158" s="129">
        <v>71</v>
      </c>
      <c r="BC158" s="129">
        <v>73</v>
      </c>
      <c r="BD158" s="129">
        <v>56</v>
      </c>
      <c r="BE158" s="129">
        <v>70</v>
      </c>
      <c r="BF158" s="129">
        <v>73</v>
      </c>
      <c r="BG158" s="129">
        <v>75</v>
      </c>
      <c r="BH158" s="129">
        <v>74</v>
      </c>
      <c r="BI158" s="129">
        <v>66</v>
      </c>
      <c r="BJ158" s="130">
        <f t="shared" si="47"/>
        <v>621</v>
      </c>
      <c r="BK158" s="161"/>
      <c r="BL158" s="132">
        <f t="shared" si="53"/>
        <v>2407</v>
      </c>
      <c r="BM158" s="157">
        <f t="shared" si="54"/>
        <v>77.645161290322591</v>
      </c>
      <c r="BN158" s="79">
        <f>RANK($BM158,$BM$9:$BM309)</f>
        <v>16</v>
      </c>
      <c r="BO158" s="162"/>
      <c r="BP158" s="162"/>
      <c r="BQ158" s="79">
        <f t="shared" si="44"/>
        <v>22</v>
      </c>
      <c r="BR158" s="79">
        <f t="shared" si="45"/>
        <v>21</v>
      </c>
      <c r="BS158" s="79">
        <f t="shared" si="46"/>
        <v>22</v>
      </c>
      <c r="BT158" s="79">
        <f t="shared" si="48"/>
        <v>24</v>
      </c>
      <c r="BU158" s="163"/>
      <c r="BV158" s="87">
        <f t="shared" si="55"/>
        <v>89</v>
      </c>
      <c r="BW158" s="80">
        <f t="shared" si="49"/>
        <v>0</v>
      </c>
      <c r="BX158" s="81">
        <f t="shared" si="50"/>
        <v>0</v>
      </c>
      <c r="BY158" s="81">
        <f t="shared" si="51"/>
        <v>0</v>
      </c>
      <c r="BZ158" s="81">
        <f t="shared" si="52"/>
        <v>1</v>
      </c>
    </row>
    <row r="159" spans="1:78" ht="31.5" customHeight="1">
      <c r="A159" s="125">
        <v>151</v>
      </c>
      <c r="B159" s="126" t="s">
        <v>350</v>
      </c>
      <c r="C159" s="158" t="s">
        <v>351</v>
      </c>
      <c r="D159" s="148"/>
      <c r="E159" s="148"/>
      <c r="F159" s="78"/>
      <c r="G159" s="148"/>
      <c r="H159" s="148"/>
      <c r="I159" s="148"/>
      <c r="J159" s="148"/>
      <c r="K159" s="148"/>
      <c r="L159" s="148"/>
      <c r="M159" s="159"/>
      <c r="N159" s="148"/>
      <c r="O159" s="148"/>
      <c r="P159" s="148"/>
      <c r="Q159" s="148"/>
      <c r="R159" s="148"/>
      <c r="S159" s="148"/>
      <c r="T159" s="148"/>
      <c r="U159" s="148"/>
      <c r="V159" s="148"/>
      <c r="W159" s="160"/>
      <c r="X159" s="78">
        <v>76</v>
      </c>
      <c r="Y159" s="78">
        <v>77</v>
      </c>
      <c r="Z159" s="78">
        <v>76</v>
      </c>
      <c r="AA159" s="78">
        <v>50</v>
      </c>
      <c r="AB159" s="78">
        <v>55</v>
      </c>
      <c r="AC159" s="78">
        <v>65</v>
      </c>
      <c r="AD159" s="78">
        <v>73</v>
      </c>
      <c r="AE159" s="78">
        <v>68</v>
      </c>
      <c r="AF159" s="78">
        <v>48</v>
      </c>
      <c r="AG159" s="127">
        <f t="shared" si="41"/>
        <v>588</v>
      </c>
      <c r="AH159" s="128">
        <v>82</v>
      </c>
      <c r="AI159" s="128">
        <v>64</v>
      </c>
      <c r="AJ159" s="128">
        <v>72</v>
      </c>
      <c r="AK159" s="128">
        <v>64</v>
      </c>
      <c r="AL159" s="128">
        <v>67</v>
      </c>
      <c r="AM159" s="128">
        <v>72</v>
      </c>
      <c r="AN159" s="128">
        <v>72</v>
      </c>
      <c r="AO159" s="128">
        <v>68</v>
      </c>
      <c r="AP159" s="127">
        <f t="shared" si="42"/>
        <v>561</v>
      </c>
      <c r="AQ159" s="128">
        <v>51</v>
      </c>
      <c r="AR159" s="128">
        <v>67</v>
      </c>
      <c r="AS159" s="128">
        <v>54</v>
      </c>
      <c r="AT159" s="128">
        <v>62</v>
      </c>
      <c r="AU159" s="128">
        <v>53</v>
      </c>
      <c r="AV159" s="128">
        <v>47</v>
      </c>
      <c r="AW159" s="128">
        <v>72</v>
      </c>
      <c r="AX159" s="128">
        <v>71</v>
      </c>
      <c r="AY159" s="128">
        <v>46</v>
      </c>
      <c r="AZ159" s="127">
        <f t="shared" si="43"/>
        <v>523</v>
      </c>
      <c r="BA159" s="129">
        <v>64</v>
      </c>
      <c r="BB159" s="129">
        <v>68</v>
      </c>
      <c r="BC159" s="129">
        <v>51</v>
      </c>
      <c r="BD159" s="129">
        <v>55</v>
      </c>
      <c r="BE159" s="129">
        <v>71</v>
      </c>
      <c r="BF159" s="129">
        <v>68</v>
      </c>
      <c r="BG159" s="129">
        <v>69</v>
      </c>
      <c r="BH159" s="129">
        <v>60</v>
      </c>
      <c r="BI159" s="129">
        <v>62</v>
      </c>
      <c r="BJ159" s="130">
        <f t="shared" si="47"/>
        <v>568</v>
      </c>
      <c r="BK159" s="161"/>
      <c r="BL159" s="132">
        <f t="shared" si="53"/>
        <v>2240</v>
      </c>
      <c r="BM159" s="157">
        <f t="shared" si="54"/>
        <v>72.258064516129025</v>
      </c>
      <c r="BN159" s="79">
        <f>RANK($BM159,$BM$9:$BM310)</f>
        <v>54</v>
      </c>
      <c r="BO159" s="162"/>
      <c r="BP159" s="162"/>
      <c r="BQ159" s="79">
        <f t="shared" si="44"/>
        <v>22</v>
      </c>
      <c r="BR159" s="79">
        <f t="shared" si="45"/>
        <v>21</v>
      </c>
      <c r="BS159" s="79">
        <f t="shared" si="46"/>
        <v>22</v>
      </c>
      <c r="BT159" s="79">
        <f t="shared" si="48"/>
        <v>24</v>
      </c>
      <c r="BU159" s="163"/>
      <c r="BV159" s="87">
        <f t="shared" si="55"/>
        <v>89</v>
      </c>
      <c r="BW159" s="80">
        <f t="shared" si="49"/>
        <v>0</v>
      </c>
      <c r="BX159" s="81">
        <f t="shared" si="50"/>
        <v>0</v>
      </c>
      <c r="BY159" s="81">
        <f t="shared" si="51"/>
        <v>0</v>
      </c>
      <c r="BZ159" s="81">
        <f t="shared" si="52"/>
        <v>1</v>
      </c>
    </row>
    <row r="160" spans="1:78" ht="31.5" customHeight="1">
      <c r="A160" s="111">
        <v>152</v>
      </c>
      <c r="B160" s="126" t="s">
        <v>352</v>
      </c>
      <c r="C160" s="164" t="s">
        <v>353</v>
      </c>
      <c r="D160" s="165"/>
      <c r="E160" s="165"/>
      <c r="F160" s="78"/>
      <c r="G160" s="165"/>
      <c r="H160" s="165"/>
      <c r="I160" s="165"/>
      <c r="J160" s="165"/>
      <c r="K160" s="165"/>
      <c r="L160" s="165"/>
      <c r="M160" s="166"/>
      <c r="N160" s="165"/>
      <c r="O160" s="165"/>
      <c r="P160" s="165"/>
      <c r="Q160" s="165"/>
      <c r="R160" s="165"/>
      <c r="S160" s="165"/>
      <c r="T160" s="165"/>
      <c r="U160" s="165"/>
      <c r="V160" s="165"/>
      <c r="W160" s="167"/>
      <c r="X160" s="78">
        <v>43</v>
      </c>
      <c r="Y160" s="78">
        <v>49</v>
      </c>
      <c r="Z160" s="78">
        <v>45</v>
      </c>
      <c r="AA160" s="78">
        <v>41</v>
      </c>
      <c r="AB160" s="78">
        <v>61</v>
      </c>
      <c r="AC160" s="78">
        <v>69</v>
      </c>
      <c r="AD160" s="78">
        <v>72</v>
      </c>
      <c r="AE160" s="78">
        <v>61</v>
      </c>
      <c r="AF160" s="78">
        <v>50</v>
      </c>
      <c r="AG160" s="127">
        <f t="shared" si="41"/>
        <v>491</v>
      </c>
      <c r="AH160" s="129">
        <v>42</v>
      </c>
      <c r="AI160" s="129">
        <v>54</v>
      </c>
      <c r="AJ160" s="129">
        <v>44</v>
      </c>
      <c r="AK160" s="129">
        <v>56</v>
      </c>
      <c r="AL160" s="129">
        <v>70</v>
      </c>
      <c r="AM160" s="129">
        <v>72</v>
      </c>
      <c r="AN160" s="129">
        <v>75</v>
      </c>
      <c r="AO160" s="129">
        <v>64</v>
      </c>
      <c r="AP160" s="127">
        <f t="shared" si="42"/>
        <v>477</v>
      </c>
      <c r="AQ160" s="128">
        <v>48</v>
      </c>
      <c r="AR160" s="128">
        <v>55</v>
      </c>
      <c r="AS160" s="128">
        <v>43</v>
      </c>
      <c r="AT160" s="128">
        <v>46</v>
      </c>
      <c r="AU160" s="128">
        <v>42</v>
      </c>
      <c r="AV160" s="128">
        <v>46</v>
      </c>
      <c r="AW160" s="128">
        <v>70</v>
      </c>
      <c r="AX160" s="128">
        <v>66</v>
      </c>
      <c r="AY160" s="128">
        <v>47</v>
      </c>
      <c r="AZ160" s="127">
        <f t="shared" si="43"/>
        <v>463</v>
      </c>
      <c r="BA160" s="129">
        <v>78</v>
      </c>
      <c r="BB160" s="129">
        <v>52</v>
      </c>
      <c r="BC160" s="129">
        <v>57</v>
      </c>
      <c r="BD160" s="129">
        <v>54</v>
      </c>
      <c r="BE160" s="129">
        <v>59</v>
      </c>
      <c r="BF160" s="129">
        <v>73</v>
      </c>
      <c r="BG160" s="129">
        <v>70</v>
      </c>
      <c r="BH160" s="129">
        <v>65</v>
      </c>
      <c r="BI160" s="129">
        <v>70</v>
      </c>
      <c r="BJ160" s="130">
        <f t="shared" si="47"/>
        <v>578</v>
      </c>
      <c r="BK160" s="161"/>
      <c r="BL160" s="132">
        <f t="shared" si="53"/>
        <v>2009</v>
      </c>
      <c r="BM160" s="157">
        <f t="shared" si="54"/>
        <v>64.806451612903231</v>
      </c>
      <c r="BN160" s="79">
        <f>RANK($BM160,$BM$9:$BM311)</f>
        <v>115</v>
      </c>
      <c r="BO160" s="79"/>
      <c r="BP160" s="79"/>
      <c r="BQ160" s="79">
        <f t="shared" si="44"/>
        <v>22</v>
      </c>
      <c r="BR160" s="79">
        <f t="shared" si="45"/>
        <v>21</v>
      </c>
      <c r="BS160" s="79">
        <f t="shared" si="46"/>
        <v>22</v>
      </c>
      <c r="BT160" s="79">
        <f t="shared" si="48"/>
        <v>24</v>
      </c>
      <c r="BU160" s="134"/>
      <c r="BV160" s="87">
        <f t="shared" si="55"/>
        <v>89</v>
      </c>
      <c r="BW160" s="80">
        <f t="shared" si="49"/>
        <v>0</v>
      </c>
      <c r="BX160" s="81">
        <f t="shared" si="50"/>
        <v>0</v>
      </c>
      <c r="BY160" s="81">
        <f t="shared" si="51"/>
        <v>1</v>
      </c>
      <c r="BZ160" s="81">
        <f t="shared" si="52"/>
        <v>0</v>
      </c>
    </row>
    <row r="161" spans="1:78" ht="42" customHeight="1">
      <c r="A161" s="125">
        <v>153</v>
      </c>
      <c r="B161" s="126" t="s">
        <v>365</v>
      </c>
      <c r="C161" s="147" t="s">
        <v>366</v>
      </c>
      <c r="D161" s="168">
        <v>67</v>
      </c>
      <c r="E161" s="168">
        <v>17</v>
      </c>
      <c r="F161" s="169">
        <v>18</v>
      </c>
      <c r="G161" s="168">
        <v>21</v>
      </c>
      <c r="H161" s="168" t="s">
        <v>373</v>
      </c>
      <c r="I161" s="168" t="s">
        <v>372</v>
      </c>
      <c r="J161" s="168" t="s">
        <v>375</v>
      </c>
      <c r="K161" s="168" t="s">
        <v>374</v>
      </c>
      <c r="L161" s="168" t="s">
        <v>388</v>
      </c>
      <c r="M161" s="170"/>
      <c r="N161" s="168">
        <v>76</v>
      </c>
      <c r="O161" s="168">
        <v>48</v>
      </c>
      <c r="P161" s="168" t="s">
        <v>376</v>
      </c>
      <c r="Q161" s="168">
        <v>26</v>
      </c>
      <c r="R161" s="168" t="s">
        <v>377</v>
      </c>
      <c r="S161" s="168">
        <v>36</v>
      </c>
      <c r="T161" s="168">
        <v>54</v>
      </c>
      <c r="U161" s="168">
        <v>58</v>
      </c>
      <c r="V161" s="168">
        <v>69</v>
      </c>
      <c r="W161" s="167">
        <v>455</v>
      </c>
      <c r="X161" s="169">
        <v>40</v>
      </c>
      <c r="Y161" s="169">
        <v>54</v>
      </c>
      <c r="Z161" s="84" t="s">
        <v>367</v>
      </c>
      <c r="AA161" s="169">
        <v>40</v>
      </c>
      <c r="AB161" s="169">
        <v>49</v>
      </c>
      <c r="AC161" s="84" t="s">
        <v>368</v>
      </c>
      <c r="AD161" s="84" t="s">
        <v>369</v>
      </c>
      <c r="AE161" s="76" t="s">
        <v>370</v>
      </c>
      <c r="AF161" s="76" t="s">
        <v>371</v>
      </c>
      <c r="AG161" s="171">
        <f t="shared" si="41"/>
        <v>183</v>
      </c>
      <c r="AH161" s="172">
        <v>61</v>
      </c>
      <c r="AI161" s="172">
        <v>45</v>
      </c>
      <c r="AJ161" s="172">
        <v>63</v>
      </c>
      <c r="AK161" s="172">
        <v>54</v>
      </c>
      <c r="AL161" s="172">
        <v>73</v>
      </c>
      <c r="AM161" s="172">
        <v>66</v>
      </c>
      <c r="AN161" s="172">
        <v>70</v>
      </c>
      <c r="AO161" s="172">
        <v>64</v>
      </c>
      <c r="AP161" s="171">
        <f t="shared" si="42"/>
        <v>496</v>
      </c>
      <c r="AQ161" s="120">
        <v>64</v>
      </c>
      <c r="AR161" s="120">
        <v>62</v>
      </c>
      <c r="AS161" s="120">
        <v>51</v>
      </c>
      <c r="AT161" s="120">
        <v>48</v>
      </c>
      <c r="AU161" s="120">
        <v>75</v>
      </c>
      <c r="AV161" s="120">
        <v>44</v>
      </c>
      <c r="AW161" s="120">
        <v>68</v>
      </c>
      <c r="AX161" s="120">
        <v>66</v>
      </c>
      <c r="AY161" s="120">
        <v>61</v>
      </c>
      <c r="AZ161" s="171">
        <f t="shared" si="43"/>
        <v>539</v>
      </c>
      <c r="BA161" s="120">
        <v>75</v>
      </c>
      <c r="BB161" s="120">
        <v>61</v>
      </c>
      <c r="BC161" s="120">
        <v>59</v>
      </c>
      <c r="BD161" s="120">
        <v>55</v>
      </c>
      <c r="BE161" s="120">
        <v>48</v>
      </c>
      <c r="BF161" s="120">
        <v>66</v>
      </c>
      <c r="BG161" s="120">
        <v>70</v>
      </c>
      <c r="BH161" s="120">
        <v>69</v>
      </c>
      <c r="BI161" s="120">
        <v>64</v>
      </c>
      <c r="BJ161" s="130">
        <f t="shared" si="47"/>
        <v>567</v>
      </c>
      <c r="BK161" s="173"/>
      <c r="BL161" s="174"/>
      <c r="BM161" s="175"/>
      <c r="BN161" s="89"/>
      <c r="BO161" s="89"/>
      <c r="BP161" s="89"/>
      <c r="BQ161" s="89"/>
      <c r="BR161" s="89"/>
      <c r="BS161" s="89"/>
      <c r="BT161" s="89"/>
      <c r="BU161" s="176"/>
      <c r="BV161" s="176"/>
      <c r="BW161" s="177"/>
      <c r="BX161" s="88"/>
      <c r="BY161" s="88"/>
      <c r="BZ161" s="88"/>
    </row>
    <row r="162" spans="1:78" ht="31.5" customHeight="1">
      <c r="A162" s="111">
        <v>154</v>
      </c>
      <c r="B162" s="178" t="s">
        <v>399</v>
      </c>
      <c r="C162" s="179" t="s">
        <v>400</v>
      </c>
      <c r="D162" s="168"/>
      <c r="E162" s="168"/>
      <c r="F162" s="169"/>
      <c r="G162" s="168"/>
      <c r="H162" s="168"/>
      <c r="I162" s="168"/>
      <c r="J162" s="168"/>
      <c r="K162" s="168"/>
      <c r="L162" s="168"/>
      <c r="M162" s="180"/>
      <c r="N162" s="168"/>
      <c r="O162" s="168"/>
      <c r="P162" s="168"/>
      <c r="Q162" s="168"/>
      <c r="R162" s="168"/>
      <c r="S162" s="168"/>
      <c r="T162" s="168"/>
      <c r="U162" s="168"/>
      <c r="V162" s="168"/>
      <c r="W162" s="167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2"/>
      <c r="AQ162" s="168">
        <v>42</v>
      </c>
      <c r="AR162" s="168">
        <v>60</v>
      </c>
      <c r="AS162" s="168">
        <v>45</v>
      </c>
      <c r="AT162" s="168">
        <v>40</v>
      </c>
      <c r="AU162" s="168">
        <v>40</v>
      </c>
      <c r="AV162" s="168">
        <v>30</v>
      </c>
      <c r="AW162" s="168">
        <v>31</v>
      </c>
      <c r="AX162" s="168">
        <v>40</v>
      </c>
      <c r="AY162" s="168">
        <v>58</v>
      </c>
      <c r="AZ162" s="171">
        <f t="shared" si="43"/>
        <v>386</v>
      </c>
      <c r="BA162" s="120">
        <v>25</v>
      </c>
      <c r="BB162" s="120">
        <v>20</v>
      </c>
      <c r="BC162" s="120">
        <v>18</v>
      </c>
      <c r="BD162" s="120">
        <v>27</v>
      </c>
      <c r="BE162" s="120">
        <v>31</v>
      </c>
      <c r="BF162" s="120">
        <v>53</v>
      </c>
      <c r="BG162" s="120">
        <v>61</v>
      </c>
      <c r="BH162" s="120">
        <v>18</v>
      </c>
      <c r="BI162" s="120">
        <v>19</v>
      </c>
      <c r="BJ162" s="130">
        <f t="shared" si="47"/>
        <v>272</v>
      </c>
      <c r="BK162" s="173"/>
      <c r="BL162" s="174"/>
      <c r="BM162" s="175"/>
      <c r="BN162" s="89"/>
      <c r="BO162" s="89"/>
      <c r="BP162" s="89"/>
      <c r="BQ162" s="89"/>
      <c r="BR162" s="89"/>
      <c r="BS162" s="89"/>
      <c r="BT162" s="89"/>
      <c r="BU162" s="176"/>
      <c r="BV162" s="176"/>
      <c r="BW162" s="177"/>
      <c r="BX162" s="88"/>
      <c r="BY162" s="88"/>
      <c r="BZ162" s="88"/>
    </row>
    <row r="163" spans="1:78" ht="31.5" customHeight="1">
      <c r="A163" s="125">
        <v>155</v>
      </c>
      <c r="B163" s="147" t="s">
        <v>401</v>
      </c>
      <c r="C163" s="183" t="s">
        <v>402</v>
      </c>
      <c r="D163" s="168"/>
      <c r="E163" s="168"/>
      <c r="F163" s="169"/>
      <c r="G163" s="168"/>
      <c r="H163" s="168"/>
      <c r="I163" s="168"/>
      <c r="J163" s="168"/>
      <c r="K163" s="168"/>
      <c r="L163" s="168"/>
      <c r="M163" s="180"/>
      <c r="N163" s="168"/>
      <c r="O163" s="168"/>
      <c r="P163" s="168"/>
      <c r="Q163" s="168"/>
      <c r="R163" s="168"/>
      <c r="S163" s="168"/>
      <c r="T163" s="168"/>
      <c r="U163" s="168"/>
      <c r="V163" s="168"/>
      <c r="W163" s="167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2"/>
      <c r="AQ163" s="168">
        <v>42</v>
      </c>
      <c r="AR163" s="168">
        <v>58</v>
      </c>
      <c r="AS163" s="168">
        <v>56</v>
      </c>
      <c r="AT163" s="168">
        <v>45</v>
      </c>
      <c r="AU163" s="168">
        <v>42</v>
      </c>
      <c r="AV163" s="168">
        <v>41</v>
      </c>
      <c r="AW163" s="168">
        <v>57</v>
      </c>
      <c r="AX163" s="168">
        <v>63</v>
      </c>
      <c r="AY163" s="168">
        <v>63</v>
      </c>
      <c r="AZ163" s="171">
        <f t="shared" si="43"/>
        <v>467</v>
      </c>
      <c r="BA163" s="120">
        <v>61</v>
      </c>
      <c r="BB163" s="120">
        <v>69</v>
      </c>
      <c r="BC163" s="120">
        <v>51</v>
      </c>
      <c r="BD163" s="120">
        <v>57</v>
      </c>
      <c r="BE163" s="120">
        <v>51</v>
      </c>
      <c r="BF163" s="120">
        <v>55</v>
      </c>
      <c r="BG163" s="120">
        <v>67</v>
      </c>
      <c r="BH163" s="120">
        <v>49</v>
      </c>
      <c r="BI163" s="120">
        <v>66</v>
      </c>
      <c r="BJ163" s="130">
        <f t="shared" si="47"/>
        <v>526</v>
      </c>
      <c r="BK163" s="173"/>
      <c r="BL163" s="174"/>
      <c r="BM163" s="175"/>
      <c r="BN163" s="89"/>
      <c r="BO163" s="89"/>
      <c r="BP163" s="89"/>
      <c r="BQ163" s="89"/>
      <c r="BR163" s="89"/>
      <c r="BS163" s="89"/>
      <c r="BT163" s="89"/>
      <c r="BU163" s="176"/>
      <c r="BV163" s="176"/>
      <c r="BW163" s="177"/>
      <c r="BX163" s="88"/>
      <c r="BY163" s="88"/>
      <c r="BZ163" s="88"/>
    </row>
    <row r="164" spans="1:78" s="2" customFormat="1" ht="22.5" customHeight="1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  <c r="AX164" s="184"/>
      <c r="AY164" s="184"/>
      <c r="AZ164" s="184"/>
      <c r="BA164" s="184"/>
      <c r="BB164" s="184"/>
      <c r="BC164" s="184"/>
      <c r="BD164" s="184"/>
      <c r="BE164" s="184"/>
      <c r="BF164" s="184"/>
      <c r="BG164" s="184"/>
      <c r="BH164" s="184"/>
      <c r="BI164" s="184"/>
      <c r="BJ164" s="184"/>
      <c r="BK164" s="184"/>
      <c r="BL164" s="184"/>
      <c r="BM164" s="185"/>
      <c r="BN164" s="184"/>
      <c r="BO164" s="184"/>
      <c r="BP164" s="184"/>
      <c r="BQ164" s="184"/>
      <c r="BR164" s="184"/>
      <c r="BS164" s="184"/>
      <c r="BT164" s="184"/>
      <c r="BU164" s="186"/>
      <c r="BV164" s="186"/>
      <c r="BW164" s="187">
        <f>COUNTIF(BW9:BW160,"&gt;0")</f>
        <v>24</v>
      </c>
      <c r="BX164" s="89">
        <f>SUM(BX9:BX160)</f>
        <v>0</v>
      </c>
      <c r="BY164" s="89">
        <f>SUM(BY9:BY160)</f>
        <v>58</v>
      </c>
      <c r="BZ164" s="89">
        <f>SUM(BZ9:BZ160)</f>
        <v>70</v>
      </c>
    </row>
    <row r="165" spans="1:78" s="2" customFormat="1" ht="18.75">
      <c r="B165" s="209"/>
      <c r="C165" s="209"/>
      <c r="D165" s="52"/>
      <c r="E165" s="52"/>
      <c r="F165" s="52"/>
      <c r="G165" s="52"/>
      <c r="H165" s="52"/>
      <c r="I165" s="52"/>
      <c r="J165" s="4"/>
      <c r="K165" s="4"/>
      <c r="BM165" s="19"/>
      <c r="BU165" s="49"/>
      <c r="BV165" s="49"/>
      <c r="BX165" s="21"/>
      <c r="BY165" s="21"/>
      <c r="BZ165" s="21"/>
    </row>
    <row r="166" spans="1:78" s="2" customFormat="1" ht="18.75">
      <c r="B166" s="209"/>
      <c r="C166" s="209"/>
      <c r="D166" s="52"/>
      <c r="E166" s="52"/>
      <c r="F166" s="52"/>
      <c r="G166" s="52"/>
      <c r="H166" s="52"/>
      <c r="I166" s="52"/>
      <c r="J166" s="4"/>
      <c r="K166" s="4"/>
      <c r="BM166" s="19"/>
      <c r="BU166" s="49"/>
      <c r="BV166" s="49"/>
      <c r="BX166" s="21"/>
      <c r="BY166" s="21"/>
      <c r="BZ166" s="21"/>
    </row>
    <row r="167" spans="1:78" s="2" customFormat="1" ht="18.75">
      <c r="B167" s="209"/>
      <c r="C167" s="209"/>
      <c r="D167" s="53"/>
      <c r="E167" s="53"/>
      <c r="F167" s="53"/>
      <c r="G167" s="53"/>
      <c r="H167" s="53"/>
      <c r="I167" s="53"/>
      <c r="J167" s="5"/>
      <c r="K167" s="5"/>
      <c r="BM167" s="19"/>
      <c r="BU167" s="49"/>
      <c r="BV167" s="49"/>
      <c r="BX167" s="21"/>
      <c r="BY167" s="21"/>
      <c r="BZ167" s="21"/>
    </row>
    <row r="168" spans="1:78" s="2" customFormat="1" ht="18.75">
      <c r="B168" s="209"/>
      <c r="C168" s="209"/>
      <c r="D168" s="52"/>
      <c r="E168" s="52"/>
      <c r="F168" s="52"/>
      <c r="G168" s="52"/>
      <c r="H168" s="52"/>
      <c r="I168" s="52"/>
      <c r="J168" s="6"/>
      <c r="K168" s="6"/>
      <c r="BM168" s="19"/>
      <c r="BU168" s="49"/>
      <c r="BV168" s="49"/>
      <c r="BX168" s="21"/>
      <c r="BY168" s="21"/>
      <c r="BZ168" s="21"/>
    </row>
    <row r="169" spans="1:78">
      <c r="B169" s="54"/>
      <c r="C169" s="54"/>
      <c r="D169" s="54"/>
      <c r="E169" s="54"/>
      <c r="F169" s="54"/>
      <c r="G169" s="54"/>
      <c r="H169" s="54"/>
      <c r="I169" s="54"/>
      <c r="J169" s="54"/>
    </row>
    <row r="170" spans="1:78">
      <c r="B170" s="54"/>
      <c r="C170" s="54"/>
      <c r="D170" s="54"/>
      <c r="E170" s="54"/>
      <c r="F170" s="54"/>
      <c r="G170" s="54"/>
      <c r="H170" s="54"/>
      <c r="I170" s="54"/>
      <c r="J170" s="54"/>
    </row>
    <row r="179" spans="1:83" s="8" customFormat="1" ht="30" customHeight="1">
      <c r="A179" s="3">
        <v>6</v>
      </c>
      <c r="B179" s="14" t="s">
        <v>51</v>
      </c>
      <c r="C179" s="15" t="s">
        <v>52</v>
      </c>
      <c r="D179" s="11">
        <v>54</v>
      </c>
      <c r="E179" s="11">
        <v>64</v>
      </c>
      <c r="F179" s="11">
        <v>53</v>
      </c>
      <c r="G179" s="11">
        <v>65</v>
      </c>
      <c r="H179" s="11">
        <v>68</v>
      </c>
      <c r="I179" s="11">
        <v>47</v>
      </c>
      <c r="J179" s="11">
        <v>60</v>
      </c>
      <c r="K179" s="11">
        <v>60</v>
      </c>
      <c r="L179" s="11">
        <v>71</v>
      </c>
      <c r="M179" s="29"/>
      <c r="N179" s="17">
        <v>73</v>
      </c>
      <c r="O179" s="17">
        <v>68</v>
      </c>
      <c r="P179" s="17">
        <v>60</v>
      </c>
      <c r="Q179" s="17">
        <v>54</v>
      </c>
      <c r="R179" s="17">
        <v>62</v>
      </c>
      <c r="S179" s="17">
        <v>51</v>
      </c>
      <c r="T179" s="17">
        <v>66</v>
      </c>
      <c r="U179" s="17">
        <v>69</v>
      </c>
      <c r="V179" s="17">
        <v>69</v>
      </c>
      <c r="W179" s="28"/>
      <c r="X179" s="36">
        <v>46</v>
      </c>
      <c r="Y179" s="36">
        <v>50</v>
      </c>
      <c r="Z179" s="36">
        <v>62</v>
      </c>
      <c r="AA179" s="36">
        <v>58</v>
      </c>
      <c r="AB179" s="36">
        <v>63</v>
      </c>
      <c r="AC179" s="36">
        <v>62</v>
      </c>
      <c r="AD179" s="36">
        <v>67</v>
      </c>
      <c r="AE179" s="36">
        <v>65</v>
      </c>
      <c r="AF179" s="36">
        <v>43</v>
      </c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43">
        <f>SUM(M179,W179,AG179)</f>
        <v>0</v>
      </c>
      <c r="BL179" s="43"/>
      <c r="BM179" s="18">
        <f>(BK179/2425)*100</f>
        <v>0</v>
      </c>
      <c r="BN179" s="13" t="e">
        <f>RANK($BM179,$BM$9:$BM168)</f>
        <v>#N/A</v>
      </c>
      <c r="BO179" s="13">
        <f>24-(COUNTIF(D179:I179,"&lt;40")*3)-(COUNTIF(J179:L179,"&lt;30")*2)</f>
        <v>24</v>
      </c>
      <c r="BP179" s="13">
        <f>24-(COUNTIF(N179:S179,"&lt;40")*3)-(COUNTIF(T179:V179,"&lt;30")*2)</f>
        <v>24</v>
      </c>
      <c r="BQ179" s="13">
        <f>22-(COUNTIF(X179:AB179,"&lt;40")*3)-(COUNTIF(AC179:AE179,"&lt;30")*2)</f>
        <v>22</v>
      </c>
      <c r="BR179" s="13"/>
      <c r="BS179" s="13"/>
      <c r="BT179" s="13"/>
      <c r="BU179" s="48">
        <f>SUM(BO179:BP179:BQ179)</f>
        <v>70</v>
      </c>
      <c r="BV179" s="48"/>
      <c r="BW179" s="32">
        <f>COUNTIF(D179:I179,"&lt;40")+COUNTIF(J179:L179,"&lt;30")+COUNTIF(N179:S179,"&lt;40")+COUNTIF(T179:V179,"&lt;30")+COUNTIF(X179:AB179,"&lt;40")+COUNTIF(AC179:AE179,"&lt;30")</f>
        <v>0</v>
      </c>
      <c r="BX179" s="10">
        <f>COUNTIFS(BM179,"&lt;=59.99",BW179,"=0")</f>
        <v>1</v>
      </c>
      <c r="BY179" s="10">
        <f>COUNTIFS(BM179,"&gt;=60",BM179,"&lt;=69.99",BW179,"=0")</f>
        <v>0</v>
      </c>
      <c r="BZ179" s="10">
        <f>COUNTIFS(BM179,"&gt;=70",BW179,"=0")</f>
        <v>0</v>
      </c>
      <c r="CE179" s="22"/>
    </row>
    <row r="180" spans="1:83" s="8" customFormat="1" ht="30" customHeight="1">
      <c r="A180" s="9">
        <v>87</v>
      </c>
      <c r="B180" s="14" t="s">
        <v>213</v>
      </c>
      <c r="C180" s="25" t="s">
        <v>214</v>
      </c>
      <c r="D180" s="11">
        <v>25</v>
      </c>
      <c r="E180" s="11">
        <v>0</v>
      </c>
      <c r="F180" s="27">
        <v>0</v>
      </c>
      <c r="G180" s="27">
        <v>0</v>
      </c>
      <c r="H180" s="11">
        <v>0</v>
      </c>
      <c r="I180" s="11">
        <v>5</v>
      </c>
      <c r="J180" s="11">
        <v>0</v>
      </c>
      <c r="K180" s="11">
        <v>0</v>
      </c>
      <c r="L180" s="11">
        <v>0</v>
      </c>
      <c r="M180" s="13"/>
      <c r="N180" s="17">
        <v>78</v>
      </c>
      <c r="O180" s="17">
        <v>66</v>
      </c>
      <c r="P180" s="17">
        <v>72</v>
      </c>
      <c r="Q180" s="17">
        <v>47</v>
      </c>
      <c r="R180" s="17">
        <v>66</v>
      </c>
      <c r="S180" s="17">
        <v>78</v>
      </c>
      <c r="T180" s="17">
        <v>72</v>
      </c>
      <c r="U180" s="17">
        <v>74</v>
      </c>
      <c r="V180" s="17">
        <v>74</v>
      </c>
      <c r="W180" s="16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12"/>
      <c r="BL180" s="12"/>
      <c r="BM180" s="18"/>
      <c r="BN180" s="13"/>
      <c r="BO180" s="13">
        <f>20-(COUNTIF(D180:I180,"&lt;40")*2)</f>
        <v>8</v>
      </c>
      <c r="BP180" s="13">
        <f>18-(COUNTIF(N180:S180,"&lt;40")*2)</f>
        <v>18</v>
      </c>
      <c r="BQ180" s="13"/>
      <c r="BR180" s="13"/>
      <c r="BS180" s="13"/>
      <c r="BT180" s="13"/>
      <c r="BU180" s="48">
        <f>SUM(BO180:BP180)</f>
        <v>26</v>
      </c>
      <c r="BV180" s="48"/>
      <c r="BW180" s="30" t="e">
        <f>COUNTIF(D180:I180,"&lt;40")+COUNTIF(J180:L180,"&lt;30")+COUNTIF(N180:S180,"&lt;40")+COUNTIF(T180:V180,"&lt;30")+COUNTIF(#REF!,"&lt;40")+COUNTIF(#REF!,"&lt;30")+COUNTIF(#REF!,"&lt;40")+COUNTIF(#REF!,"&lt;30")</f>
        <v>#REF!</v>
      </c>
      <c r="BX180" s="1">
        <f>COUNTIFS(BM180,"&lt;=59.99",BW180,"=0")</f>
        <v>0</v>
      </c>
      <c r="BY180" s="1">
        <f>COUNTIFS(BM180,"&gt;=60",BM180,"&lt;=69.99",BW180,"=0")</f>
        <v>0</v>
      </c>
      <c r="BZ180" s="1">
        <f>COUNTIFS(BM180,"&gt;=70",BW180,"=0")</f>
        <v>0</v>
      </c>
      <c r="CE180" s="22">
        <v>67</v>
      </c>
    </row>
    <row r="181" spans="1:83" s="46" customFormat="1" ht="30" customHeight="1">
      <c r="A181" s="37">
        <v>103</v>
      </c>
      <c r="B181" s="33" t="s">
        <v>247</v>
      </c>
      <c r="C181" s="38" t="s">
        <v>248</v>
      </c>
      <c r="D181" s="34">
        <v>68</v>
      </c>
      <c r="E181" s="34">
        <v>45</v>
      </c>
      <c r="F181" s="34">
        <v>49</v>
      </c>
      <c r="G181" s="34">
        <v>44</v>
      </c>
      <c r="H181" s="34">
        <v>67</v>
      </c>
      <c r="I181" s="39">
        <v>45</v>
      </c>
      <c r="J181" s="34">
        <v>67</v>
      </c>
      <c r="K181" s="34">
        <v>60</v>
      </c>
      <c r="L181" s="34">
        <v>69</v>
      </c>
      <c r="M181" s="40"/>
      <c r="N181" s="41">
        <v>80</v>
      </c>
      <c r="O181" s="41">
        <v>42</v>
      </c>
      <c r="P181" s="41">
        <v>34</v>
      </c>
      <c r="Q181" s="41">
        <v>49</v>
      </c>
      <c r="R181" s="41">
        <v>63</v>
      </c>
      <c r="S181" s="41">
        <v>44</v>
      </c>
      <c r="T181" s="41">
        <v>69</v>
      </c>
      <c r="U181" s="41">
        <v>64</v>
      </c>
      <c r="V181" s="41">
        <v>65</v>
      </c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3">
        <f>SUM(M181,W181)</f>
        <v>0</v>
      </c>
      <c r="BL181" s="43"/>
      <c r="BM181" s="44">
        <f>(BK181/1650)*100</f>
        <v>0</v>
      </c>
      <c r="BN181" s="40">
        <f>RANK($BM181,$BM$9:$BM263)</f>
        <v>153</v>
      </c>
      <c r="BO181" s="40">
        <f>24-(COUNTIF(D181:I181,"&lt;40")*3)-(COUNTIF(J181:L181,"&lt;30")*2)</f>
        <v>24</v>
      </c>
      <c r="BP181" s="40">
        <f>24-(COUNTIF(N181:S181,"&lt;40")*3)-(COUNTIF(T181:V181,"&lt;30")*2)</f>
        <v>21</v>
      </c>
      <c r="BQ181" s="40"/>
      <c r="BR181" s="40"/>
      <c r="BS181" s="40"/>
      <c r="BT181" s="40"/>
      <c r="BU181" s="48">
        <f>SUM(BO181:BP181)</f>
        <v>45</v>
      </c>
      <c r="BV181" s="48"/>
      <c r="BW181" s="45">
        <f>COUNTIF(D181:I181,"&lt;40")+COUNTIF(J181:L181,"&lt;30")+COUNTIF(N181:S181,"&lt;40")+COUNTIF(T181:V181,"&lt;30")</f>
        <v>1</v>
      </c>
      <c r="BX181" s="35">
        <f>COUNTIFS(BM181,"&lt;=59.99",BW181,"=0")</f>
        <v>0</v>
      </c>
      <c r="BY181" s="35">
        <f>COUNTIFS(BM181,"&gt;=60",BM181,"&lt;=69.99",BW181,"=0")</f>
        <v>0</v>
      </c>
      <c r="BZ181" s="35">
        <f>COUNTIFS(BM181,"&gt;=70",BW181,"=0")</f>
        <v>0</v>
      </c>
      <c r="CE181" s="47"/>
    </row>
    <row r="182" spans="1:83" s="8" customFormat="1" ht="30" customHeight="1">
      <c r="A182" s="3">
        <v>110</v>
      </c>
      <c r="B182" s="14" t="s">
        <v>265</v>
      </c>
      <c r="C182" s="15" t="s">
        <v>266</v>
      </c>
      <c r="D182" s="31">
        <v>58</v>
      </c>
      <c r="E182" s="31">
        <v>53</v>
      </c>
      <c r="F182" s="31">
        <v>47</v>
      </c>
      <c r="G182" s="31">
        <v>47</v>
      </c>
      <c r="H182" s="31">
        <v>59</v>
      </c>
      <c r="I182" s="31">
        <v>45</v>
      </c>
      <c r="J182" s="31">
        <v>63</v>
      </c>
      <c r="K182" s="31">
        <v>62</v>
      </c>
      <c r="L182" s="31">
        <v>71</v>
      </c>
      <c r="M182" s="60"/>
      <c r="N182" s="31">
        <v>77</v>
      </c>
      <c r="O182" s="31">
        <v>55</v>
      </c>
      <c r="P182" s="31">
        <v>57</v>
      </c>
      <c r="Q182" s="31">
        <v>64</v>
      </c>
      <c r="R182" s="31">
        <v>63</v>
      </c>
      <c r="S182" s="31">
        <v>70</v>
      </c>
      <c r="T182" s="31">
        <v>60</v>
      </c>
      <c r="U182" s="31">
        <v>66</v>
      </c>
      <c r="V182" s="31">
        <v>66</v>
      </c>
      <c r="W182" s="28"/>
      <c r="X182" s="56">
        <v>50</v>
      </c>
      <c r="Y182" s="56">
        <v>69</v>
      </c>
      <c r="Z182" s="56">
        <v>80</v>
      </c>
      <c r="AA182" s="56">
        <v>71</v>
      </c>
      <c r="AB182" s="56">
        <v>50</v>
      </c>
      <c r="AC182" s="56">
        <v>66</v>
      </c>
      <c r="AD182" s="56">
        <v>67</v>
      </c>
      <c r="AE182" s="56">
        <v>62</v>
      </c>
      <c r="AF182" s="56">
        <v>48</v>
      </c>
      <c r="AG182" s="61"/>
      <c r="AH182" s="62">
        <v>60</v>
      </c>
      <c r="AI182" s="62">
        <v>55</v>
      </c>
      <c r="AJ182" s="62">
        <v>91</v>
      </c>
      <c r="AK182" s="62">
        <v>52</v>
      </c>
      <c r="AL182" s="62">
        <v>75</v>
      </c>
      <c r="AM182" s="62">
        <v>71</v>
      </c>
      <c r="AN182" s="62">
        <v>70</v>
      </c>
      <c r="AO182" s="62">
        <v>62</v>
      </c>
      <c r="AP182" s="61"/>
      <c r="AQ182" s="62">
        <v>68</v>
      </c>
      <c r="AR182" s="62">
        <v>65</v>
      </c>
      <c r="AS182" s="62">
        <v>51</v>
      </c>
      <c r="AT182" s="62">
        <v>65</v>
      </c>
      <c r="AU182" s="62">
        <v>61</v>
      </c>
      <c r="AV182" s="62">
        <v>42</v>
      </c>
      <c r="AW182" s="62">
        <v>69</v>
      </c>
      <c r="AX182" s="62">
        <v>67</v>
      </c>
      <c r="AY182" s="62">
        <v>37</v>
      </c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55">
        <f>SUM(M182,W182,AG182,AP182,AZ182)</f>
        <v>0</v>
      </c>
      <c r="BL182" s="63"/>
      <c r="BM182" s="64">
        <f>(BK182/3925)*100</f>
        <v>0</v>
      </c>
      <c r="BN182" s="58">
        <f>RANK($BM182,$BM$9:$BM269)</f>
        <v>153</v>
      </c>
      <c r="BO182" s="58">
        <f>24-(COUNTIF(D182:I182,"&lt;40")*3)-(COUNTIF(J182:L182,"&lt;30")*2)</f>
        <v>24</v>
      </c>
      <c r="BP182" s="58">
        <f>24-(COUNTIF(N182:S182,"&lt;40")*3)-(COUNTIF(T182:V182,"&lt;30")*2)</f>
        <v>24</v>
      </c>
      <c r="BQ182" s="58">
        <f>22-(COUNTIF(X182:AB182,"&lt;40")*3)-(COUNTIF(AC182:AE182,"&lt;30")*2)</f>
        <v>22</v>
      </c>
      <c r="BR182" s="58">
        <f>21-(COUNTIF(AH182:AL182,"&lt;40")*3)-(COUNTIF(AM182:AO182,"&lt;30")*2)</f>
        <v>21</v>
      </c>
      <c r="BS182" s="58">
        <f>22-(COUNTIF(AQ182:AU182,"&lt;40")*3)-(COUNTIF(AV182,"&lt;20")*1)-(COUNTIF(AW182:AY182,"&lt;30")*2)</f>
        <v>22</v>
      </c>
      <c r="BT182" s="58"/>
      <c r="BU182" s="65">
        <f>SUM(BO182:BP182:BQ182:BR182)</f>
        <v>91</v>
      </c>
      <c r="BV182" s="65"/>
      <c r="BW182" s="59">
        <f>COUNTIF(D182:I182,"&lt;40")+COUNTIF(J182:L182,"&lt;30")+COUNTIF(N182:S182,"&lt;40")+COUNTIF(T182:V182,"&lt;30")+COUNTIF(X182:AB182,"&lt;40")+COUNTIF(AC182:AE182,"&lt;30")+COUNTIF(AH182:AL182,"&lt;40")+COUNTIF(AM182:AO182,"&lt;30")+COUNTIF(AQ182:AU182,"&lt;40")+COUNTIF(AV182,"&lt;20")+COUNTIF(AM182:AO182,"&lt;30")</f>
        <v>0</v>
      </c>
      <c r="BX182" s="57">
        <f>COUNTIFS(BM182,"&lt;=59.99",BW182,"=0")</f>
        <v>1</v>
      </c>
      <c r="BY182" s="57">
        <f>COUNTIFS(BM182,"&gt;=60",BM182,"&lt;=69.99",BW182,"=0")</f>
        <v>0</v>
      </c>
      <c r="BZ182" s="57">
        <f>COUNTIFS(BM182,"&gt;=70",BW182,"=0")</f>
        <v>0</v>
      </c>
      <c r="CE182" s="22"/>
    </row>
  </sheetData>
  <sheetProtection password="A7B3" sheet="1" objects="1" scenarios="1"/>
  <mergeCells count="32">
    <mergeCell ref="BX5:BX8"/>
    <mergeCell ref="BY5:BY8"/>
    <mergeCell ref="BZ5:BZ8"/>
    <mergeCell ref="B167:C167"/>
    <mergeCell ref="BM5:BM8"/>
    <mergeCell ref="BN5:BN8"/>
    <mergeCell ref="BU5:BV6"/>
    <mergeCell ref="X5:AG5"/>
    <mergeCell ref="BR7:BR8"/>
    <mergeCell ref="BK5:BL6"/>
    <mergeCell ref="BO5:BT5"/>
    <mergeCell ref="B168:C168"/>
    <mergeCell ref="A6:C6"/>
    <mergeCell ref="B165:C165"/>
    <mergeCell ref="B166:C166"/>
    <mergeCell ref="A7:C7"/>
    <mergeCell ref="A1:BW1"/>
    <mergeCell ref="A2:BW2"/>
    <mergeCell ref="A3:BW3"/>
    <mergeCell ref="A4:BW4"/>
    <mergeCell ref="BW5:BW8"/>
    <mergeCell ref="D5:M5"/>
    <mergeCell ref="A5:C5"/>
    <mergeCell ref="N5:W5"/>
    <mergeCell ref="BO7:BO8"/>
    <mergeCell ref="BP7:BP8"/>
    <mergeCell ref="BQ7:BQ8"/>
    <mergeCell ref="AH5:AP5"/>
    <mergeCell ref="AQ5:AZ5"/>
    <mergeCell ref="BS7:BS8"/>
    <mergeCell ref="BA5:BJ5"/>
    <mergeCell ref="BT7:BT8"/>
  </mergeCells>
  <conditionalFormatting sqref="W180:BJ181 W179:AB179 M179:S182 W182:AB182 M9:S136 M8:M163 W8:W163 X9:AB161">
    <cfRule type="cellIs" dxfId="8" priority="47" operator="lessThan">
      <formula>40</formula>
    </cfRule>
  </conditionalFormatting>
  <conditionalFormatting sqref="D122:L136 N179:S182 D179:I182 N9:S136 D9:I121">
    <cfRule type="cellIs" dxfId="7" priority="42" operator="lessThan">
      <formula>39.5</formula>
    </cfRule>
  </conditionalFormatting>
  <conditionalFormatting sqref="J137:L163 AC179:AF179 T179:V182 J179:L182 AC182:AF182 T9:V163 J9:L121 AC9:AF161">
    <cfRule type="cellIs" dxfId="6" priority="30" operator="lessThan">
      <formula>30</formula>
    </cfRule>
  </conditionalFormatting>
  <conditionalFormatting sqref="N137:S163 D137:I163 X179:AB179 X182:AB182 AH182:AL182 AQ182:AU182 X9:AB161 AH9:AL161 AQ9:AU163">
    <cfRule type="cellIs" dxfId="5" priority="21" operator="lessThan">
      <formula>40</formula>
    </cfRule>
  </conditionalFormatting>
  <conditionalFormatting sqref="AV182 AV9:AV163">
    <cfRule type="cellIs" dxfId="4" priority="5" operator="lessThan">
      <formula>20</formula>
    </cfRule>
  </conditionalFormatting>
  <conditionalFormatting sqref="AW182:AY182 AW9:AY163">
    <cfRule type="cellIs" dxfId="3" priority="4" operator="lessThan">
      <formula>30</formula>
    </cfRule>
  </conditionalFormatting>
  <conditionalFormatting sqref="BU182 BU9:BU137">
    <cfRule type="cellIs" dxfId="2" priority="3" operator="lessThan">
      <formula>45</formula>
    </cfRule>
  </conditionalFormatting>
  <conditionalFormatting sqref="BA9:BF163">
    <cfRule type="cellIs" dxfId="1" priority="2" operator="lessThan">
      <formula>40</formula>
    </cfRule>
  </conditionalFormatting>
  <conditionalFormatting sqref="BG9:BI163">
    <cfRule type="cellIs" dxfId="0" priority="1" operator="lessThan">
      <formula>30</formula>
    </cfRule>
  </conditionalFormatting>
  <pageMargins left="0.42" right="0.14000000000000001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SULOCHANA</cp:lastModifiedBy>
  <cp:lastPrinted>2016-02-10T11:44:03Z</cp:lastPrinted>
  <dcterms:created xsi:type="dcterms:W3CDTF">2011-03-18T09:56:11Z</dcterms:created>
  <dcterms:modified xsi:type="dcterms:W3CDTF">2016-11-15T09:16:23Z</dcterms:modified>
</cp:coreProperties>
</file>